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Dan\Desktop\Coding Classwork\"/>
    </mc:Choice>
  </mc:AlternateContent>
  <xr:revisionPtr revIDLastSave="0" documentId="8_{4DFC915A-2AB6-4FDB-B771-89D0C734CE9E}" xr6:coauthVersionLast="47" xr6:coauthVersionMax="47" xr10:uidLastSave="{00000000-0000-0000-0000-000000000000}"/>
  <bookViews>
    <workbookView xWindow="-15270" yWindow="5580" windowWidth="13800" windowHeight="7155" tabRatio="735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Descriptive Statistics" sheetId="10" r:id="rId4"/>
    <sheet name="Category Statistics" sheetId="2" r:id="rId5"/>
    <sheet name="Subcategory Statistics" sheetId="3" r:id="rId6"/>
    <sheet name="Outcomes Based on Launch Date" sheetId="6" r:id="rId7"/>
    <sheet name="Edinburgh Research" sheetId="7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7" l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4" i="13"/>
  <c r="F5" i="13"/>
  <c r="F6" i="13"/>
  <c r="F7" i="13"/>
  <c r="F8" i="13"/>
  <c r="F9" i="13"/>
  <c r="F10" i="13"/>
  <c r="F11" i="13"/>
  <c r="F12" i="13"/>
  <c r="F13" i="13"/>
  <c r="F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3" i="13"/>
  <c r="C13" i="13"/>
  <c r="B13" i="13"/>
  <c r="C12" i="13"/>
  <c r="C11" i="13"/>
  <c r="C10" i="13"/>
  <c r="C9" i="13"/>
  <c r="C8" i="13"/>
  <c r="C7" i="13"/>
  <c r="C6" i="13"/>
  <c r="C5" i="13"/>
  <c r="C4" i="13"/>
  <c r="C2" i="13"/>
  <c r="B3" i="13"/>
  <c r="B12" i="13"/>
  <c r="B11" i="13"/>
  <c r="B10" i="13"/>
  <c r="B9" i="13"/>
  <c r="B8" i="13"/>
  <c r="B7" i="13"/>
  <c r="B6" i="13"/>
  <c r="B5" i="13"/>
  <c r="B4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7"/>
  <c r="F4" i="7"/>
  <c r="F5" i="7"/>
  <c r="F6" i="7"/>
  <c r="F2" i="7"/>
  <c r="D3" i="7"/>
  <c r="D4" i="7"/>
  <c r="D5" i="7"/>
  <c r="D6" i="7"/>
  <c r="D2" i="7"/>
  <c r="C4" i="7"/>
  <c r="C5" i="7"/>
  <c r="C6" i="7"/>
  <c r="B3" i="7"/>
  <c r="B4" i="7"/>
  <c r="B5" i="7"/>
  <c r="B6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<sst xmlns="http://schemas.openxmlformats.org/spreadsheetml/2006/main" count="33051" uniqueCount="8418">
  <si>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</si>
  <si>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</si>
  <si>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</si>
  <si>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</si>
  <si>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</si>
  <si>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</si>
  <si>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</si>
  <si>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</si>
  <si>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</si>
  <si>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</si>
  <si>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</si>
  <si>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</si>
  <si>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</si>
  <si>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</si>
  <si>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</si>
  <si>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</si>
  <si>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</si>
  <si>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</si>
  <si>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</si>
  <si>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</si>
  <si>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</si>
  <si>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</si>
  <si>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</si>
  <si>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</si>
  <si>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</si>
  <si>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</si>
  <si>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</si>
  <si>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</si>
  <si>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</si>
  <si>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</si>
  <si>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</si>
  <si>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</si>
  <si>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</si>
  <si>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</si>
  <si>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</si>
  <si>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</si>
  <si>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</si>
  <si>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</si>
  <si>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</si>
  <si>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</si>
  <si>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</si>
  <si>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</si>
  <si>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</si>
  <si>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</si>
  <si>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</si>
  <si>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</si>
  <si>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</si>
  <si>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</si>
  <si>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</si>
  <si>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</si>
  <si>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</si>
  <si>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</si>
  <si>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</si>
  <si>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</si>
  <si>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</si>
  <si>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</si>
  <si>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</si>
  <si>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</si>
  <si>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</si>
  <si>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</si>
  <si>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</si>
  <si>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</si>
  <si>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</si>
  <si>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</si>
  <si>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</si>
  <si>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</si>
  <si>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</si>
  <si>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</si>
  <si>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</si>
  <si>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</si>
  <si>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</si>
  <si>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</si>
  <si>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</si>
  <si>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</si>
  <si>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</si>
  <si>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</si>
  <si>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</si>
  <si>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</si>
  <si>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</si>
  <si>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</si>
  <si>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</si>
  <si>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</si>
  <si>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</si>
  <si>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</si>
  <si>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</si>
  <si>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</si>
  <si>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</si>
  <si>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</si>
  <si>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</si>
  <si>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</si>
  <si>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</si>
  <si>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</si>
  <si>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</si>
  <si>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</si>
  <si>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</si>
  <si>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</si>
  <si>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</si>
  <si>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</si>
  <si>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</si>
  <si>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</si>
  <si>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</si>
  <si>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</si>
  <si>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</si>
  <si>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</si>
  <si>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</si>
  <si>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</si>
  <si>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</si>
  <si>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</si>
  <si>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</si>
  <si>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</si>
  <si>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</si>
  <si>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</si>
  <si>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</si>
  <si>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</si>
  <si>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</si>
  <si>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</si>
  <si>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</si>
  <si>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</si>
  <si>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</si>
  <si>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</si>
  <si>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</si>
  <si>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</si>
  <si>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</si>
  <si>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</si>
  <si>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</si>
  <si>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</si>
  <si>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</si>
  <si>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</si>
  <si>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</si>
  <si>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</si>
  <si>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</si>
  <si>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</si>
  <si>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</si>
  <si>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</si>
  <si>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</si>
  <si>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</si>
  <si>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</si>
  <si>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</si>
  <si>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</si>
  <si>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</si>
  <si>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</si>
  <si>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</si>
  <si>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</si>
  <si>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</si>
  <si>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</si>
  <si>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</si>
  <si>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</si>
  <si>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</si>
  <si>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</si>
  <si>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</si>
  <si>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</si>
  <si>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</si>
  <si>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</si>
  <si>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</si>
  <si>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</si>
  <si>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</si>
  <si>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</si>
  <si>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</si>
  <si>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</si>
  <si>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</si>
  <si>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</si>
  <si>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</si>
  <si>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</si>
  <si>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</si>
  <si>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</si>
  <si>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</si>
  <si>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</si>
  <si>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</si>
  <si>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</si>
  <si>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</si>
  <si>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</si>
  <si>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</si>
  <si>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</si>
  <si>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</si>
  <si>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</si>
  <si>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</si>
  <si>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</si>
  <si>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</si>
  <si>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</si>
  <si>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</si>
  <si>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</si>
  <si>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</si>
  <si>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</si>
  <si>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</si>
  <si>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</si>
  <si>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</si>
  <si>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</si>
  <si>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</si>
  <si>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</si>
  <si>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</si>
  <si>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</si>
  <si>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</si>
  <si>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</si>
  <si>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</si>
  <si>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</si>
  <si>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</si>
  <si>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</si>
  <si>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</si>
  <si>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</si>
  <si>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</si>
  <si>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</si>
  <si>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</si>
  <si>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</si>
  <si>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</si>
  <si>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</si>
  <si>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</si>
  <si>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</si>
  <si>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</si>
  <si>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</si>
  <si>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</si>
  <si>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</si>
  <si>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</si>
  <si>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</si>
  <si>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</si>
  <si>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</si>
  <si>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</si>
  <si>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</si>
  <si>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</si>
  <si>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</si>
  <si>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</si>
  <si>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</si>
  <si>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</si>
  <si>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</si>
  <si>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</si>
  <si>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</si>
  <si>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</si>
  <si>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</si>
  <si>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</si>
  <si>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</si>
  <si>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</si>
  <si>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</si>
  <si>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</si>
  <si>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</si>
  <si>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</si>
  <si>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</si>
  <si>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</si>
  <si>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</si>
  <si>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</si>
  <si>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</si>
  <si>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</si>
  <si>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</si>
  <si>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</si>
  <si>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</si>
  <si>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</si>
  <si>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</si>
  <si>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</si>
  <si>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</si>
  <si>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</si>
  <si>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</si>
  <si>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</si>
  <si>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</si>
  <si>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</si>
  <si>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</si>
  <si>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</si>
  <si>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</si>
  <si>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</si>
  <si>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</si>
  <si>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</si>
  <si>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</si>
  <si>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</si>
  <si>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</si>
  <si>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</si>
  <si>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</si>
  <si>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</si>
  <si>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</si>
  <si>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</si>
  <si>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</si>
  <si>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</si>
  <si>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</si>
  <si>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</si>
  <si>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</si>
  <si>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</si>
  <si>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</si>
  <si>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</si>
  <si>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</si>
  <si>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</si>
  <si>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</si>
  <si>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</si>
  <si>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</si>
  <si>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</si>
  <si>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</si>
  <si>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</si>
  <si>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</si>
  <si>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</si>
  <si>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</si>
  <si>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</si>
  <si>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</si>
  <si>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</si>
  <si>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</si>
  <si>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</si>
  <si>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</si>
  <si>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</si>
  <si>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</si>
  <si>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</si>
  <si>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</si>
  <si>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</si>
  <si>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</si>
  <si>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</si>
  <si>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</si>
  <si>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</si>
  <si>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</si>
  <si>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</si>
  <si>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</si>
  <si>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</si>
  <si>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</si>
  <si>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</si>
  <si>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</si>
  <si>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</si>
  <si>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</si>
  <si>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</si>
  <si>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</si>
  <si>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</si>
  <si>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</si>
  <si>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</si>
  <si>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</si>
  <si>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</si>
  <si>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</si>
  <si>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</si>
  <si>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</si>
  <si>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</si>
  <si>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</si>
  <si>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</si>
  <si>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</si>
  <si>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</si>
  <si>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</si>
  <si>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</si>
  <si>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</si>
  <si>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</si>
  <si>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</si>
  <si>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</si>
  <si>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</si>
  <si>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</si>
  <si>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</si>
  <si>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</si>
  <si>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</si>
  <si>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</si>
  <si>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</si>
  <si>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</si>
  <si>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</si>
  <si>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</si>
  <si>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</si>
  <si>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</si>
  <si>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</si>
  <si>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</si>
  <si>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</si>
  <si>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</si>
  <si>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</si>
  <si>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</si>
  <si>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</si>
  <si>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</si>
  <si>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</si>
  <si>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</si>
  <si>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</si>
  <si>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</si>
  <si>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</si>
  <si>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</si>
  <si>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</si>
  <si>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</si>
  <si>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</si>
  <si>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</si>
  <si>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</si>
  <si>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</si>
  <si>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</si>
  <si>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</si>
  <si>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</si>
  <si>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</si>
  <si>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</si>
  <si>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</si>
  <si>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</si>
  <si>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</si>
  <si>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</si>
  <si>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</si>
  <si>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</si>
  <si>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</si>
  <si>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</si>
  <si>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</si>
  <si>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</si>
  <si>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</si>
  <si>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</si>
  <si>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</si>
  <si>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</si>
  <si>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</si>
  <si>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</si>
  <si>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</si>
  <si>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</si>
  <si>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</si>
  <si>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</si>
  <si>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</si>
  <si>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</si>
  <si>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</si>
  <si>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</si>
  <si>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</si>
  <si>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</si>
  <si>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</si>
  <si>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</si>
  <si>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</si>
  <si>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</si>
  <si>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</si>
  <si>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</si>
  <si>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</si>
  <si>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</si>
  <si>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</si>
  <si>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</si>
  <si>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</si>
  <si>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</si>
  <si>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</si>
  <si>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</si>
  <si>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</si>
  <si>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</si>
  <si>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</si>
  <si>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</si>
  <si>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</si>
  <si>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</si>
  <si>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</si>
  <si>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</si>
  <si>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</si>
  <si>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</si>
  <si>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</si>
  <si>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</si>
  <si>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</si>
  <si>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</si>
  <si>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</si>
  <si>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</si>
  <si>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</si>
  <si>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</si>
  <si>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</si>
  <si>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</si>
  <si>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</si>
  <si>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</si>
  <si>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</si>
  <si>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</si>
  <si>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</si>
  <si>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</si>
  <si>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</si>
  <si>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</si>
  <si>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</si>
  <si>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</si>
  <si>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</si>
  <si>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</si>
  <si>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</si>
  <si>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</si>
  <si>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</si>
  <si>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</si>
  <si>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</si>
  <si>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</si>
  <si>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</si>
  <si>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</si>
  <si>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</si>
  <si>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</si>
  <si>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</si>
  <si>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</si>
  <si>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</si>
  <si>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</si>
  <si>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</si>
  <si>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</si>
  <si>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</si>
  <si>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</si>
  <si>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</si>
  <si>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</si>
  <si>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</si>
  <si>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</si>
  <si>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</si>
  <si>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</si>
  <si>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</si>
  <si>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</si>
  <si>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</si>
  <si>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</si>
  <si>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</si>
  <si>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</si>
  <si>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</si>
  <si>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</si>
  <si>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</si>
  <si>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</si>
  <si>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</si>
  <si>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</si>
  <si>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</si>
  <si>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</si>
  <si>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</si>
  <si>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</si>
  <si>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</si>
  <si>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</si>
  <si>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</si>
  <si>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</si>
  <si>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</si>
  <si>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</si>
  <si>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</si>
  <si>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</si>
  <si>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</si>
  <si>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</si>
  <si>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</si>
  <si>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</si>
  <si>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</si>
  <si>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</si>
  <si>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</si>
  <si>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</si>
  <si>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</si>
  <si>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</si>
  <si>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</si>
  <si>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</si>
  <si>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</si>
  <si>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</si>
  <si>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</si>
  <si>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</si>
  <si>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</si>
  <si>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</si>
  <si>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</si>
  <si>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</si>
  <si>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</si>
  <si>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</si>
  <si>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</si>
  <si>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</si>
  <si>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</si>
  <si>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</si>
  <si>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</si>
  <si>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</si>
  <si>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</si>
  <si>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</si>
  <si>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</si>
  <si>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</si>
  <si>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</si>
  <si>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</si>
  <si>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</si>
  <si>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</si>
  <si>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</si>
  <si>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</si>
  <si>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</si>
  <si>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</si>
  <si>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</si>
  <si>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</si>
  <si>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</si>
  <si>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</si>
  <si>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</si>
  <si>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</si>
  <si>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</si>
  <si>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</si>
  <si>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</si>
  <si>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</si>
  <si>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</si>
  <si>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</si>
  <si>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</si>
  <si>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</si>
  <si>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</si>
  <si>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</si>
  <si>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</si>
  <si>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</si>
  <si>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</si>
  <si>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</si>
  <si>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</si>
  <si>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</si>
  <si>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</si>
  <si>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</si>
  <si>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</si>
  <si>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</si>
  <si>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</si>
  <si>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</si>
  <si>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</si>
  <si>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</si>
  <si>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</si>
  <si>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</si>
  <si>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</si>
  <si>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</si>
  <si>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</si>
  <si>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</si>
  <si>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</si>
  <si>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</si>
  <si>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</si>
  <si>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</si>
  <si>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</si>
  <si>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</si>
  <si>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</si>
  <si>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</si>
  <si>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</si>
  <si>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</si>
  <si>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</si>
  <si>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</si>
  <si>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</si>
  <si>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</si>
  <si>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</si>
  <si>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</si>
  <si>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</si>
  <si>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</si>
  <si>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</si>
  <si>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</si>
  <si>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</si>
  <si>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</si>
  <si>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</si>
  <si>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</si>
  <si>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</si>
  <si>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</si>
  <si>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</si>
  <si>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</si>
  <si>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</si>
  <si>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</si>
  <si>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</si>
  <si>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</si>
  <si>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</si>
  <si>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</si>
  <si>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</si>
  <si>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</si>
  <si>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</si>
  <si>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</si>
  <si>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</si>
  <si>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</si>
  <si>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</si>
  <si>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</si>
  <si>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</si>
  <si>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</si>
  <si>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</si>
  <si>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</si>
  <si>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</si>
  <si>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</si>
  <si>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</si>
  <si>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</si>
  <si>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</si>
  <si>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</si>
  <si>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</si>
  <si>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</si>
  <si>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</si>
  <si>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</si>
  <si>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</si>
  <si>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</si>
  <si>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</si>
  <si>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</si>
  <si>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</si>
  <si>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</si>
  <si>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</si>
  <si>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</si>
  <si>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</si>
  <si>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</si>
  <si>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</si>
  <si>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</si>
  <si>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</si>
  <si>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</si>
  <si>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</si>
  <si>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</si>
  <si>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</si>
  <si>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</si>
  <si>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</si>
  <si>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</si>
  <si>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</si>
  <si>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</si>
  <si>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</si>
  <si>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</si>
  <si>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</si>
  <si>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</si>
  <si>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</si>
  <si>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</si>
  <si>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</si>
  <si>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</si>
  <si>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</si>
  <si>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</si>
  <si>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</si>
  <si>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</si>
  <si>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</si>
  <si>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</si>
  <si>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</si>
  <si>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</si>
  <si>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</si>
  <si>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</si>
  <si>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</si>
  <si>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</si>
  <si>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</si>
  <si>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</si>
  <si>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</si>
  <si>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</si>
  <si>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</si>
  <si>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</si>
  <si>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</si>
  <si>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</si>
  <si>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</si>
  <si>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</si>
  <si>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</si>
  <si>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</si>
  <si>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</si>
  <si>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</si>
  <si>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</si>
  <si>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</si>
  <si>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</si>
  <si>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</si>
  <si>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</si>
  <si>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</si>
  <si>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</si>
  <si>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</si>
  <si>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</si>
  <si>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</si>
  <si>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</si>
  <si>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</si>
  <si>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</si>
  <si>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</si>
  <si>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</si>
  <si>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</si>
  <si>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</si>
  <si>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</si>
  <si>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</si>
  <si>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</si>
  <si>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</si>
  <si>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</si>
  <si>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</si>
  <si>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</si>
  <si>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</si>
  <si>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</si>
  <si>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</si>
  <si>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</si>
  <si>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</si>
  <si>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</si>
  <si>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</si>
  <si>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</si>
  <si>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</si>
  <si>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</si>
  <si>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</si>
  <si>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</si>
  <si>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</si>
  <si>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</si>
  <si>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</si>
  <si>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</si>
  <si>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</si>
  <si>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</si>
  <si>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</si>
  <si>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</si>
  <si>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</si>
  <si>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</si>
  <si>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</si>
  <si>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</si>
  <si>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</si>
  <si>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</si>
  <si>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</si>
  <si>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</si>
  <si>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</si>
  <si>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</si>
  <si>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</si>
  <si>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</si>
  <si>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</si>
  <si>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</si>
  <si>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</si>
  <si>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</si>
  <si>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</si>
  <si>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</si>
  <si>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</si>
  <si>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</si>
  <si>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</si>
  <si>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</si>
  <si>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</si>
  <si>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</si>
  <si>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</si>
  <si>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</si>
  <si>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</si>
  <si>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</si>
  <si>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</si>
  <si>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</si>
  <si>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</si>
  <si>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</si>
  <si>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</si>
  <si>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</si>
  <si>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</si>
  <si>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</si>
  <si>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</si>
  <si>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</si>
  <si>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</si>
  <si>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</si>
  <si>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</si>
  <si>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</si>
  <si>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</si>
  <si>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</si>
  <si>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</si>
  <si>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</si>
  <si>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</si>
  <si>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</si>
  <si>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</si>
  <si>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</si>
  <si>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</si>
  <si>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</si>
  <si>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</si>
  <si>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</si>
  <si>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</si>
  <si>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</si>
  <si>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</si>
  <si>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</si>
  <si>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</si>
  <si>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</si>
  <si>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</si>
  <si>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</si>
  <si>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</si>
  <si>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</si>
  <si>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</si>
  <si>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</si>
  <si>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</si>
  <si>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</si>
  <si>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</si>
  <si>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</si>
  <si>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</si>
  <si>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</si>
  <si>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</si>
  <si>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</si>
  <si>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</si>
  <si>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</si>
  <si>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</si>
  <si>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</si>
  <si>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</si>
  <si>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</si>
  <si>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</si>
  <si>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</si>
  <si>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</si>
  <si>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</si>
  <si>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</si>
  <si>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</si>
  <si>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</si>
  <si>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</si>
  <si>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</si>
  <si>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</si>
  <si>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</si>
  <si>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</si>
  <si>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</si>
  <si>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</si>
  <si>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</si>
  <si>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</si>
  <si>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</si>
  <si>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</si>
  <si>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</si>
  <si>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</si>
  <si>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</si>
  <si>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</si>
  <si>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</si>
  <si>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</si>
  <si>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</si>
  <si>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</si>
  <si>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</si>
  <si>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</si>
  <si>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</si>
  <si>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</si>
  <si>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</si>
  <si>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</si>
  <si>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</si>
  <si>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</si>
  <si>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</si>
  <si>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</si>
  <si>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</si>
  <si>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</si>
  <si>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</si>
  <si>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</si>
  <si>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</si>
  <si>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</si>
  <si>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</si>
  <si>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</si>
  <si>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</si>
  <si>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</si>
  <si>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</si>
  <si>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</si>
  <si>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</si>
  <si>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</si>
  <si>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</si>
  <si>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</si>
  <si>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</si>
  <si>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</si>
  <si>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</si>
  <si>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</si>
  <si>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</si>
  <si>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</si>
  <si>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</si>
  <si>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</si>
  <si>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</si>
  <si>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</si>
  <si>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</si>
  <si>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</si>
  <si>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</si>
  <si>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</si>
  <si>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</si>
  <si>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</si>
  <si>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</si>
  <si>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</si>
  <si>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</si>
  <si>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</si>
  <si>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</si>
  <si>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</si>
  <si>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</si>
  <si>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</si>
  <si>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</si>
  <si>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</si>
  <si>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</si>
  <si>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</si>
  <si>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</si>
  <si>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</si>
  <si>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</si>
  <si>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</si>
  <si>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</si>
  <si>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</si>
  <si>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</si>
  <si>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</si>
  <si>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</si>
  <si>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</si>
  <si>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</si>
  <si>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</si>
  <si>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</si>
  <si>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</si>
  <si>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</si>
  <si>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</si>
  <si>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</si>
  <si>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</si>
  <si>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</si>
  <si>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</si>
  <si>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</si>
  <si>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</si>
  <si>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</si>
  <si>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</si>
  <si>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</si>
  <si>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</si>
  <si>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</si>
  <si>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</si>
  <si>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</si>
  <si>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</si>
  <si>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</si>
  <si>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</si>
  <si>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</si>
  <si>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</si>
  <si>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</si>
  <si>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</si>
  <si>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</si>
  <si>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</si>
  <si>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</si>
  <si>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</si>
  <si>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</si>
  <si>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</si>
  <si>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</si>
  <si>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</si>
  <si>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</si>
  <si>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</si>
  <si>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</si>
  <si>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</si>
  <si>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</si>
  <si>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</si>
  <si>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</si>
  <si>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</si>
  <si>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</si>
  <si>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</si>
  <si>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</si>
  <si>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</si>
  <si>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</si>
  <si>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</si>
  <si>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</si>
  <si>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</si>
  <si>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</si>
  <si>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</si>
  <si>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</si>
  <si>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</si>
  <si>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</si>
  <si>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</si>
  <si>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</si>
  <si>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</si>
  <si>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</si>
  <si>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</si>
  <si>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</si>
  <si>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</si>
  <si>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</si>
  <si>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</si>
  <si>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</si>
  <si>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</si>
  <si>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</si>
  <si>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</si>
  <si>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</si>
  <si>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</si>
  <si>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</si>
  <si>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</si>
  <si>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</si>
  <si>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</si>
  <si>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</si>
  <si>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</si>
  <si>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</si>
  <si>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</si>
  <si>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</si>
  <si>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</si>
  <si>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</si>
  <si>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</si>
  <si>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</si>
  <si>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</si>
  <si>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</si>
  <si>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</si>
  <si>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</si>
  <si>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</si>
  <si>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</si>
  <si>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</si>
  <si>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</si>
  <si>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</si>
  <si>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</si>
  <si>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</si>
  <si>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</si>
  <si>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</si>
  <si>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</si>
  <si>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</si>
  <si>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</si>
  <si>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</si>
  <si>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</si>
  <si>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</si>
  <si>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</si>
  <si>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</si>
  <si>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</si>
  <si>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</si>
  <si>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</si>
  <si>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</si>
  <si>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</si>
  <si>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</si>
  <si>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</si>
  <si>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</si>
  <si>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</si>
  <si>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</si>
  <si>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</si>
  <si>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</si>
  <si>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</si>
  <si>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</si>
  <si>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</si>
  <si>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</si>
  <si>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</si>
  <si>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</si>
  <si>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</si>
  <si>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</si>
  <si>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</si>
  <si>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</si>
  <si>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</si>
  <si>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</si>
  <si>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</si>
  <si>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</si>
  <si>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</si>
  <si>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</si>
  <si>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</si>
  <si>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</si>
  <si>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</si>
  <si>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</si>
  <si>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</si>
  <si>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</si>
  <si>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</si>
  <si>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</si>
  <si>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</si>
  <si>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</si>
  <si>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</si>
  <si>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</si>
  <si>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</si>
  <si>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</si>
  <si>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</si>
  <si>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</si>
  <si>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</si>
  <si>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</si>
  <si>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</si>
  <si>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</si>
  <si>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</si>
  <si>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</si>
  <si>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</si>
  <si>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</si>
  <si>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</si>
  <si>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</si>
  <si>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</si>
  <si>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</si>
  <si>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</si>
  <si>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</si>
  <si>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</si>
  <si>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</si>
  <si>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</si>
  <si>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</si>
  <si>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</si>
  <si>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</si>
  <si>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</si>
  <si>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</si>
  <si>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</si>
  <si>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</si>
  <si>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</si>
  <si>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</si>
  <si>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</si>
  <si>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</si>
  <si>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</si>
  <si>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</si>
  <si>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</si>
  <si>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</si>
  <si>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</si>
  <si>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</si>
  <si>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</si>
  <si>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</si>
  <si>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</si>
  <si>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</si>
  <si>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</si>
  <si>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</si>
  <si>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</si>
  <si>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</si>
  <si>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</si>
  <si>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</si>
  <si>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</si>
  <si>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</si>
  <si>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</si>
  <si>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</si>
  <si>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</si>
  <si>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</si>
  <si>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</si>
  <si>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</si>
  <si>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</si>
  <si>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</si>
  <si>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</si>
  <si>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</si>
  <si>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</si>
  <si>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</si>
  <si>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</si>
  <si>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</si>
  <si>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</si>
  <si>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</si>
  <si>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</si>
  <si>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</si>
  <si>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</si>
  <si>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</si>
  <si>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</si>
  <si>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</si>
  <si>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</si>
  <si>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</si>
  <si>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</si>
  <si>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</si>
  <si>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</si>
  <si>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</si>
  <si>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</si>
  <si>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</si>
  <si>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</si>
  <si>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</si>
  <si>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</si>
  <si>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</si>
  <si>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</si>
  <si>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</si>
  <si>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</si>
  <si>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</si>
  <si>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</si>
  <si>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</si>
  <si>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</si>
  <si>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</si>
  <si>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</si>
  <si>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</si>
  <si>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</si>
  <si>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</si>
  <si>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</si>
  <si>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</si>
  <si>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</si>
  <si>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</si>
  <si>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</si>
  <si>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</si>
  <si>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</si>
  <si>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</si>
  <si>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</si>
  <si>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</si>
  <si>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</si>
  <si>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</si>
  <si>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</si>
  <si>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</si>
  <si>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</si>
  <si>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</si>
  <si>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</si>
  <si>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</si>
  <si>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</si>
  <si>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</si>
  <si>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</si>
  <si>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</si>
  <si>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</si>
  <si>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</si>
  <si>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</si>
  <si>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</si>
  <si>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</si>
  <si>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</si>
  <si>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</si>
  <si>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</si>
  <si>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</si>
  <si>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</si>
  <si>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</si>
  <si>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</si>
  <si>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</si>
  <si>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</si>
  <si>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</si>
  <si>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</si>
  <si>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</si>
  <si>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</si>
  <si>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</si>
  <si>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</si>
  <si>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</si>
  <si>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</si>
  <si>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</si>
  <si>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</si>
  <si>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</si>
  <si>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</si>
  <si>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</si>
  <si>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</si>
  <si>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</si>
  <si>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</si>
  <si>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</si>
  <si>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</si>
  <si>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</si>
  <si>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</si>
  <si>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</si>
  <si>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</si>
  <si>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</si>
  <si>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</si>
  <si>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</si>
  <si>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</si>
  <si>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</si>
  <si>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</si>
  <si>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</si>
  <si>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</si>
  <si>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</si>
  <si>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</si>
  <si>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</si>
  <si>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</si>
  <si>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</si>
  <si>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</si>
  <si>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</si>
  <si>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</si>
  <si>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</si>
  <si>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</si>
  <si>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</si>
  <si>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</si>
  <si>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</si>
  <si>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</si>
  <si>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</si>
  <si>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</si>
  <si>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</si>
  <si>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</si>
  <si>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</si>
  <si>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</si>
  <si>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</si>
  <si>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</si>
  <si>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</si>
  <si>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</si>
  <si>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</si>
  <si>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</si>
  <si>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</si>
  <si>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</si>
  <si>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</si>
  <si>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</si>
  <si>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</si>
  <si>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</si>
  <si>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</si>
  <si>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</si>
  <si>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</si>
  <si>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</si>
  <si>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</si>
  <si>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</si>
  <si>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</si>
  <si>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</si>
  <si>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</si>
  <si>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</si>
  <si>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</si>
  <si>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</si>
  <si>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</si>
  <si>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</si>
  <si>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</si>
  <si>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</si>
  <si>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</si>
  <si>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</si>
  <si>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</si>
  <si>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</si>
  <si>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</si>
  <si>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</si>
  <si>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</si>
  <si>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</si>
  <si>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</si>
  <si>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</si>
  <si>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</si>
  <si>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</si>
  <si>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</si>
  <si>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</si>
  <si>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</si>
  <si>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</si>
  <si>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</si>
  <si>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</si>
  <si>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</si>
  <si>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</si>
  <si>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</si>
  <si>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</si>
  <si>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</si>
  <si>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</si>
  <si>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</si>
  <si>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</si>
  <si>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</si>
  <si>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</si>
  <si>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</si>
  <si>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</si>
  <si>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</si>
  <si>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</si>
  <si>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</si>
  <si>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</si>
  <si>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</si>
  <si>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</si>
  <si>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</si>
  <si>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</si>
  <si>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</si>
  <si>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</si>
  <si>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</si>
  <si>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</si>
  <si>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</si>
  <si>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</si>
  <si>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</si>
  <si>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</si>
  <si>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</si>
  <si>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</si>
  <si>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</si>
  <si>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</si>
  <si>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</si>
  <si>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</si>
  <si>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</si>
  <si>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</si>
  <si>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</si>
  <si>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</si>
  <si>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</si>
  <si>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</si>
  <si>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</si>
  <si>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</si>
  <si>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</si>
  <si>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</si>
  <si>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</si>
  <si>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</si>
  <si>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</si>
  <si>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</si>
  <si>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</si>
  <si>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</si>
  <si>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</si>
  <si>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</si>
  <si>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</si>
  <si>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</si>
  <si>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</si>
  <si>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</si>
  <si>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</si>
  <si>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</si>
  <si>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</si>
  <si>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</si>
  <si>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</si>
  <si>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</si>
  <si>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</si>
  <si>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</si>
  <si>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</si>
  <si>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</si>
  <si>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</si>
  <si>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</si>
  <si>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</si>
  <si>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</si>
  <si>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</si>
  <si>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</si>
  <si>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</si>
  <si>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</si>
  <si>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</si>
  <si>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</si>
  <si>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</si>
  <si>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</si>
  <si>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</si>
  <si>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</si>
  <si>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</si>
  <si>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</si>
  <si>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</si>
  <si>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</si>
  <si>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</si>
  <si>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</si>
  <si>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</si>
  <si>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</si>
  <si>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</si>
  <si>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</si>
  <si>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</si>
  <si>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</si>
  <si>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</si>
  <si>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</si>
  <si>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</si>
  <si>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</si>
  <si>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</si>
  <si>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</si>
  <si>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</si>
  <si>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</si>
  <si>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</si>
  <si>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</si>
  <si>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</si>
  <si>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</si>
  <si>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</si>
  <si>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</si>
  <si>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</si>
  <si>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</si>
  <si>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</si>
  <si>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</si>
  <si>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</si>
  <si>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</si>
  <si>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</si>
  <si>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</si>
  <si>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</si>
  <si>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</si>
  <si>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</si>
  <si>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</si>
  <si>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</si>
  <si>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</si>
  <si>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</si>
  <si>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</si>
  <si>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</si>
  <si>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</si>
  <si>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</si>
  <si>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</si>
  <si>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</si>
  <si>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</si>
  <si>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</si>
  <si>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</si>
  <si>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</si>
  <si>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</si>
  <si>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</si>
  <si>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</si>
  <si>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</si>
  <si>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</si>
  <si>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</si>
  <si>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</si>
  <si>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</si>
  <si>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</si>
  <si>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</si>
  <si>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</si>
  <si>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</si>
  <si>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</si>
  <si>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</si>
  <si>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</si>
  <si>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</si>
  <si>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</si>
  <si>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</si>
  <si>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</si>
  <si>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</si>
  <si>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</si>
  <si>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</si>
  <si>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</si>
  <si>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</si>
  <si>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</si>
  <si>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</si>
  <si>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</si>
  <si>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</si>
  <si>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</si>
  <si>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</si>
  <si>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</si>
  <si>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</si>
  <si>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</si>
  <si>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</si>
  <si>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</si>
  <si>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</si>
  <si>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</si>
  <si>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</si>
  <si>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</si>
  <si>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</si>
  <si>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</si>
  <si>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</si>
  <si>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</si>
  <si>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</si>
  <si>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</si>
  <si>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</si>
  <si>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</si>
  <si>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</si>
  <si>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</si>
  <si>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</si>
  <si>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</si>
  <si>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</si>
  <si>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</si>
  <si>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</si>
  <si>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</si>
  <si>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</si>
  <si>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</si>
  <si>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</si>
  <si>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</si>
  <si>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</si>
  <si>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</si>
  <si>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</si>
  <si>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</si>
  <si>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</si>
  <si>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</si>
  <si>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</si>
  <si>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</si>
  <si>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</si>
  <si>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</si>
  <si>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</si>
  <si>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</si>
  <si>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</si>
  <si>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</si>
  <si>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</si>
  <si>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</si>
  <si>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</si>
  <si>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</si>
  <si>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</si>
  <si>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</si>
  <si>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</si>
  <si>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</si>
  <si>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</si>
  <si>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</si>
  <si>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</si>
  <si>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</si>
  <si>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</si>
  <si>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</si>
  <si>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</si>
  <si>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</si>
  <si>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</si>
  <si>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</si>
  <si>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</si>
  <si>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</si>
  <si>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</si>
  <si>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</si>
  <si>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</si>
  <si>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</si>
  <si>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</si>
  <si>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</si>
  <si>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</si>
  <si>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</si>
  <si>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</si>
  <si>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</si>
  <si>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</si>
  <si>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</si>
  <si>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</si>
  <si>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</si>
  <si>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</si>
  <si>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</si>
  <si>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</si>
  <si>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</si>
  <si>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</si>
  <si>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</si>
  <si>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</si>
  <si>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</si>
  <si>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</si>
  <si>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</si>
  <si>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</si>
  <si>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</si>
  <si>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</si>
  <si>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</si>
  <si>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</si>
  <si>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</si>
  <si>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</si>
  <si>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</si>
  <si>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</si>
  <si>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</si>
  <si>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</si>
  <si>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</si>
  <si>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</si>
  <si>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</si>
  <si>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</si>
  <si>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</si>
  <si>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</si>
  <si>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</si>
  <si>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</si>
  <si>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</si>
  <si>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</si>
  <si>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</si>
  <si>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</si>
  <si>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</si>
  <si>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</si>
  <si>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</si>
  <si>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</si>
  <si>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</si>
  <si>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</si>
  <si>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</si>
  <si>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</si>
  <si>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</si>
  <si>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</si>
  <si>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</si>
  <si>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</si>
  <si>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</si>
  <si>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</si>
  <si>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</si>
  <si>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</si>
  <si>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</si>
  <si>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</si>
  <si>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</si>
  <si>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</si>
  <si>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</si>
  <si>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</si>
  <si>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</si>
  <si>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</si>
  <si>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</si>
  <si>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</si>
  <si>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</si>
  <si>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</si>
  <si>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</si>
  <si>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</si>
  <si>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</si>
  <si>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</si>
  <si>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</si>
  <si>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</si>
  <si>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</si>
  <si>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</si>
  <si>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</si>
  <si>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</si>
  <si>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</si>
  <si>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</si>
  <si>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</si>
  <si>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</si>
  <si>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</si>
  <si>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</si>
  <si>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</si>
  <si>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</si>
  <si>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</si>
  <si>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</si>
  <si>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</si>
  <si>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</si>
  <si>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</si>
  <si>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</si>
  <si>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</si>
  <si>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</si>
  <si>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</si>
  <si>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</si>
  <si>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</si>
  <si>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</si>
  <si>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</si>
  <si>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</si>
  <si>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</si>
  <si>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</si>
  <si>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</si>
  <si>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</si>
  <si>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</si>
  <si>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</si>
  <si>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</si>
  <si>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</si>
  <si>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</si>
  <si>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</si>
  <si>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</si>
  <si>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</si>
  <si>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</si>
  <si>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</si>
  <si>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</si>
  <si>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</si>
  <si>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</si>
  <si>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</si>
  <si>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</si>
  <si>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</si>
  <si>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</si>
  <si>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</si>
  <si>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</si>
  <si>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</si>
  <si>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</si>
  <si>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</si>
  <si>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</si>
  <si>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</si>
  <si>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</si>
  <si>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</si>
  <si>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</si>
  <si>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</si>
  <si>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</si>
  <si>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</si>
  <si>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</si>
  <si>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</si>
  <si>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</si>
  <si>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</si>
  <si>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</si>
  <si>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</si>
  <si>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</si>
  <si>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</si>
  <si>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</si>
  <si>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</si>
  <si>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</si>
  <si>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</si>
  <si>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</si>
  <si>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</si>
  <si>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</si>
  <si>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</si>
  <si>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</si>
  <si>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</si>
  <si>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</si>
  <si>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</si>
  <si>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</si>
  <si>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</si>
  <si>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</si>
  <si>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</si>
  <si>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</si>
  <si>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</si>
  <si>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</si>
  <si>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</si>
  <si>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</si>
  <si>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</si>
  <si>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</si>
  <si>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</si>
  <si>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</si>
  <si>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</si>
  <si>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</si>
  <si>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</si>
  <si>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</si>
  <si>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</si>
  <si>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</si>
  <si>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</si>
  <si>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</si>
  <si>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</si>
  <si>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</si>
  <si>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</si>
  <si>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</si>
  <si>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</si>
  <si>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</si>
  <si>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</si>
  <si>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</si>
  <si>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</si>
  <si>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</si>
  <si>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</si>
  <si>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</si>
  <si>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</si>
  <si>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</si>
  <si>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</si>
  <si>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</si>
  <si>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</si>
  <si>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</si>
  <si>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</si>
  <si>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</si>
  <si>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</si>
  <si>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</si>
  <si>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</si>
  <si>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</si>
  <si>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</si>
  <si>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</si>
  <si>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</si>
  <si>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</si>
  <si>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</si>
  <si>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</si>
  <si>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</si>
  <si>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</si>
  <si>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</si>
  <si>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</si>
  <si>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</si>
  <si>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</si>
  <si>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</si>
  <si>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</si>
  <si>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</si>
  <si>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</si>
  <si>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</si>
  <si>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</si>
  <si>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</si>
  <si>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</si>
  <si>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</si>
  <si>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</si>
  <si>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</si>
  <si>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</si>
  <si>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</si>
  <si>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</si>
  <si>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</si>
  <si>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</si>
  <si>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</si>
  <si>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</si>
  <si>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</si>
  <si>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</si>
  <si>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</si>
  <si>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</si>
  <si>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</si>
  <si>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</si>
  <si>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</si>
  <si>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</si>
  <si>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</si>
  <si>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</si>
  <si>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</si>
  <si>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</si>
  <si>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</si>
  <si>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</si>
  <si>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</si>
  <si>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</si>
  <si>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</si>
  <si>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</si>
  <si>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</si>
  <si>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</si>
  <si>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</si>
  <si>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</si>
  <si>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</si>
  <si>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</si>
  <si>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</si>
  <si>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</si>
  <si>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</si>
  <si>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</si>
  <si>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</si>
  <si>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</si>
  <si>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</si>
  <si>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</si>
  <si>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</si>
  <si>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</si>
  <si>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</si>
  <si>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</si>
  <si>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</si>
  <si>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</si>
  <si>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</si>
  <si>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</si>
  <si>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</si>
  <si>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</si>
  <si>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</si>
  <si>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</si>
  <si>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</si>
  <si>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</si>
  <si>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</si>
  <si>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</si>
  <si>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</si>
  <si>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</si>
  <si>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</si>
  <si>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</si>
  <si>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</si>
  <si>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</si>
  <si>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</si>
  <si>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</si>
  <si>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</si>
  <si>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</si>
  <si>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</si>
  <si>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</si>
  <si>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</si>
  <si>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</si>
  <si>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</si>
  <si>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</si>
  <si>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</si>
  <si>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</si>
  <si>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</si>
  <si>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</si>
  <si>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</si>
  <si>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</si>
  <si>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</si>
  <si>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</si>
  <si>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</si>
  <si>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</si>
  <si>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</si>
  <si>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</si>
  <si>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</si>
  <si>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</si>
  <si>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</si>
  <si>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</si>
  <si>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</si>
  <si>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</si>
  <si>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</si>
  <si>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</si>
  <si>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</si>
  <si>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</si>
  <si>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</si>
  <si>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</si>
  <si>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</si>
  <si>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</si>
  <si>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</si>
  <si>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</si>
  <si>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</si>
  <si>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</si>
  <si>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</si>
  <si>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</si>
  <si>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</si>
  <si>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</si>
  <si>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</si>
  <si>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</si>
  <si>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</si>
  <si>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</si>
  <si>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</si>
  <si>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</si>
  <si>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</si>
  <si>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</si>
  <si>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</si>
  <si>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</si>
  <si>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</si>
  <si>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</si>
  <si>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</si>
  <si>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</si>
  <si>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</si>
  <si>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</si>
  <si>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</si>
  <si>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</si>
  <si>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</si>
  <si>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</si>
  <si>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</si>
  <si>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</si>
  <si>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</si>
  <si>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</si>
  <si>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</si>
  <si>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</si>
  <si>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</si>
  <si>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</si>
  <si>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</si>
  <si>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</si>
  <si>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</si>
  <si>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</si>
  <si>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</si>
  <si>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</si>
  <si>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</si>
  <si>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</si>
  <si>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</si>
  <si>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</si>
  <si>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</si>
  <si>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</si>
  <si>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</si>
  <si>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</si>
  <si>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</si>
  <si>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</si>
  <si>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</si>
  <si>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</si>
  <si>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</si>
  <si>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</si>
  <si>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</si>
  <si>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</si>
  <si>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</si>
  <si>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</si>
  <si>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</si>
  <si>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</si>
  <si>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</si>
  <si>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</si>
  <si>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</si>
  <si>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</si>
  <si>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</si>
  <si>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</si>
  <si>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</si>
  <si>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</si>
  <si>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</si>
  <si>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</si>
  <si>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</si>
  <si>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</si>
  <si>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</si>
  <si>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</si>
  <si>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</si>
  <si>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</si>
  <si>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</si>
  <si>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</si>
  <si>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</si>
  <si>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</si>
  <si>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</si>
  <si>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</si>
  <si>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</si>
  <si>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</si>
  <si>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</si>
  <si>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</si>
  <si>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</si>
  <si>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</si>
  <si>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</si>
  <si>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</si>
  <si>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</si>
  <si>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</si>
  <si>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</si>
  <si>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</si>
  <si>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</si>
  <si>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</si>
  <si>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</si>
  <si>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</si>
  <si>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</si>
  <si>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</si>
  <si>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</si>
  <si>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</si>
  <si>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</si>
  <si>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</si>
  <si>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</si>
  <si>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</si>
  <si>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</si>
  <si>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</si>
  <si>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</si>
  <si>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</si>
  <si>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</si>
  <si>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</si>
  <si>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</si>
  <si>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</si>
  <si>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</si>
  <si>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</si>
  <si>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</si>
  <si>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</si>
  <si>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</si>
  <si>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</si>
  <si>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</si>
  <si>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</si>
  <si>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</si>
  <si>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</si>
  <si>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</si>
  <si>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</si>
  <si>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</si>
  <si>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</si>
  <si>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</si>
  <si>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</si>
  <si>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</si>
  <si>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</si>
  <si>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</si>
  <si>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</si>
  <si>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</si>
  <si>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</si>
  <si>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</si>
  <si>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</si>
  <si>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</si>
  <si>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</si>
  <si>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</si>
  <si>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</si>
  <si>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</si>
  <si>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</si>
  <si>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</si>
  <si>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</si>
  <si>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</si>
  <si>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</si>
  <si>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</si>
  <si>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</si>
  <si>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</si>
  <si>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</si>
  <si>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</si>
  <si>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</si>
  <si>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</si>
  <si>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</si>
  <si>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</si>
  <si>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</si>
  <si>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</si>
  <si>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</si>
  <si>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</si>
  <si>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</si>
  <si>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</si>
  <si>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</si>
  <si>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</si>
  <si>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</si>
  <si>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</si>
  <si>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</si>
  <si>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</si>
  <si>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</si>
  <si>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</si>
  <si>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</si>
  <si>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</si>
  <si>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</si>
  <si>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</si>
  <si>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</si>
  <si>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</si>
  <si>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</si>
  <si>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</si>
  <si>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</si>
  <si>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</si>
  <si>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</si>
  <si>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</si>
  <si>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</si>
  <si>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</si>
  <si>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</si>
  <si>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</si>
  <si>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</si>
  <si>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</si>
  <si>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</si>
  <si>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</si>
  <si>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</si>
  <si>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</si>
  <si>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</si>
  <si>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</si>
  <si>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</si>
  <si>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</si>
  <si>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</si>
  <si>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</si>
  <si>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</si>
  <si>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</si>
  <si>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</si>
  <si>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</si>
  <si>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</si>
  <si>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</si>
  <si>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</si>
  <si>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</si>
  <si>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</si>
  <si>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</si>
  <si>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</si>
  <si>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</si>
  <si>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</si>
  <si>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</si>
  <si>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</si>
  <si>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</si>
  <si>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</si>
  <si>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</si>
  <si>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</si>
  <si>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</si>
  <si>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</si>
  <si>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</si>
  <si>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</si>
  <si>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</si>
  <si>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</si>
  <si>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</si>
  <si>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</si>
  <si>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</si>
  <si>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</si>
  <si>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</si>
  <si>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</si>
  <si>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</si>
  <si>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</si>
  <si>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</si>
  <si>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</si>
  <si>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</si>
  <si>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</si>
  <si>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</si>
  <si>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</si>
  <si>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</si>
  <si>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</si>
  <si>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</si>
  <si>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</si>
  <si>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</si>
  <si>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</si>
  <si>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</si>
  <si>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</si>
  <si>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</si>
  <si>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</si>
  <si>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</si>
  <si>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</si>
  <si>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</si>
  <si>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</si>
  <si>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</si>
  <si>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</si>
  <si>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</si>
  <si>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</si>
  <si>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</si>
  <si>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</si>
  <si>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</si>
  <si>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</si>
  <si>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</si>
  <si>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</si>
  <si>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</si>
  <si>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</si>
  <si>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</si>
  <si>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</si>
  <si>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</si>
  <si>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</si>
  <si>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</si>
  <si>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</si>
  <si>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</si>
  <si>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</si>
  <si>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</si>
  <si>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</si>
  <si>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</si>
  <si>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</si>
  <si>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</si>
  <si>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</si>
  <si>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</si>
  <si>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</si>
  <si>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</si>
  <si>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</si>
  <si>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</si>
  <si>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</si>
  <si>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</si>
  <si>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</si>
  <si>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</si>
  <si>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</si>
  <si>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</si>
  <si>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</si>
  <si>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</si>
  <si>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</si>
  <si>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</si>
  <si>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</si>
  <si>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</si>
  <si>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</si>
  <si>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</si>
  <si>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</si>
  <si>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</si>
  <si>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</si>
  <si>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</si>
  <si>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</si>
  <si>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</si>
  <si>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</si>
  <si>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</si>
  <si>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</si>
  <si>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</si>
  <si>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</si>
  <si>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</si>
  <si>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</si>
  <si>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</si>
  <si>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</si>
  <si>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</si>
  <si>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</si>
  <si>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</si>
  <si>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</si>
  <si>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</si>
  <si>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</si>
  <si>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</si>
  <si>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</si>
  <si>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</si>
  <si>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</si>
  <si>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</si>
  <si>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</si>
  <si>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</si>
  <si>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</si>
  <si>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</si>
  <si>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</si>
  <si>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</si>
  <si>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</si>
  <si>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</si>
  <si>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</si>
  <si>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</si>
  <si>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</si>
  <si>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</si>
  <si>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</si>
  <si>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</si>
  <si>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</si>
  <si>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</si>
  <si>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</si>
  <si>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</si>
  <si>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</si>
  <si>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</si>
  <si>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</si>
  <si>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</si>
  <si>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</si>
  <si>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</si>
  <si>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</si>
  <si>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</si>
  <si>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</si>
  <si>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</si>
  <si>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</si>
  <si>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</si>
  <si>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</si>
  <si>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</si>
  <si>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</si>
  <si>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</si>
  <si>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</si>
  <si>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</si>
  <si>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</si>
  <si>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</si>
  <si>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</si>
  <si>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</si>
  <si>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</si>
  <si>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</si>
  <si>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</si>
  <si>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</si>
  <si>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</si>
  <si>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</si>
  <si>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</si>
  <si>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</si>
  <si>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</si>
  <si>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</si>
  <si>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</si>
  <si>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</si>
  <si>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</si>
  <si>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</si>
  <si>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</si>
  <si>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</si>
  <si>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</si>
  <si>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</si>
  <si>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</si>
  <si>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</si>
  <si>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</si>
  <si>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</si>
  <si>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</si>
  <si>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</si>
  <si>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</si>
  <si>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</si>
  <si>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</si>
  <si>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</si>
  <si>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</si>
  <si>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</si>
  <si>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</si>
  <si>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</si>
  <si>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</si>
  <si>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</si>
  <si>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</si>
  <si>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</si>
  <si>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</si>
  <si>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</si>
  <si>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</si>
  <si>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</si>
  <si>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</si>
  <si>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</si>
  <si>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</si>
  <si>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</si>
  <si>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</si>
  <si>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</si>
  <si>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</si>
  <si>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</si>
  <si>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</si>
  <si>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</si>
  <si>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</si>
  <si>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</si>
  <si>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</si>
  <si>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</si>
  <si>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</si>
  <si>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</si>
  <si>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</si>
  <si>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</si>
  <si>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</si>
  <si>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</si>
  <si>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</si>
  <si>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</si>
  <si>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</si>
  <si>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</si>
  <si>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</si>
  <si>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</si>
  <si>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</si>
  <si>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</si>
  <si>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</si>
  <si>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</si>
  <si>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</si>
  <si>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</si>
  <si>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</si>
  <si>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</si>
  <si>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</si>
  <si>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</si>
  <si>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</si>
  <si>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</si>
  <si>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</si>
  <si>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</si>
  <si>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</si>
  <si>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</si>
  <si>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</si>
  <si>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</si>
  <si>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</si>
  <si>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</si>
  <si>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</si>
  <si>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</si>
  <si>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</si>
  <si>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</si>
  <si>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</si>
  <si>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</si>
  <si>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</si>
  <si>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</si>
  <si>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</si>
  <si>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</si>
  <si>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</si>
  <si>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</si>
  <si>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</si>
  <si>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</si>
  <si>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</si>
  <si>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</si>
  <si>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</si>
  <si>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</si>
  <si>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</si>
  <si>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</si>
  <si>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</si>
  <si>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</si>
  <si>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</si>
  <si>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</si>
  <si>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</si>
  <si>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</si>
  <si>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</si>
  <si>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</si>
  <si>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</si>
  <si>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</si>
  <si>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</si>
  <si>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</si>
  <si>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</si>
  <si>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</si>
  <si>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</si>
  <si>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</si>
  <si>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</si>
  <si>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</si>
  <si>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</si>
  <si>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</si>
  <si>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</si>
  <si>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</si>
  <si>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</si>
  <si>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</si>
  <si>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</si>
  <si>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</si>
  <si>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</si>
  <si>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</si>
  <si>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</si>
  <si>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</si>
  <si>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</si>
  <si>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</si>
  <si>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</si>
  <si>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</si>
  <si>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</si>
  <si>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</si>
  <si>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</si>
  <si>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</si>
  <si>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</si>
  <si>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</si>
  <si>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</si>
  <si>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</si>
  <si>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</si>
  <si>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</si>
  <si>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</si>
  <si>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</si>
  <si>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</si>
  <si>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</si>
  <si>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</si>
  <si>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</si>
  <si>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</si>
  <si>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</si>
  <si>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</si>
  <si>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</si>
  <si>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</si>
  <si>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</si>
  <si>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</si>
  <si>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</si>
  <si>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</si>
  <si>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</si>
  <si>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</si>
  <si>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</si>
  <si>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</si>
  <si>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</si>
  <si>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</si>
  <si>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</si>
  <si>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</si>
  <si>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</si>
  <si>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</si>
  <si>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</si>
  <si>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</si>
  <si>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</si>
  <si>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</si>
  <si>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</si>
  <si>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</si>
  <si>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</si>
  <si>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</si>
  <si>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</si>
  <si>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</si>
  <si>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</si>
  <si>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</si>
  <si>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</si>
  <si>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</si>
  <si>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</si>
  <si>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</si>
  <si>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</si>
  <si>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</si>
  <si>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</si>
  <si>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</si>
  <si>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</si>
  <si>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</si>
  <si>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</si>
  <si>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</si>
  <si>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</si>
  <si>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</si>
  <si>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</si>
  <si>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</si>
  <si>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</si>
  <si>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</si>
  <si>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</si>
  <si>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</si>
  <si>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</si>
  <si>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</si>
  <si>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</si>
  <si>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</si>
  <si>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</si>
  <si>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</si>
  <si>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</si>
  <si>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</si>
  <si>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</si>
  <si>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</si>
  <si>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</si>
  <si>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</si>
  <si>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</si>
  <si>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</si>
  <si>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</si>
  <si>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</si>
  <si>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</si>
  <si>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</si>
  <si>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</si>
  <si>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</si>
  <si>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</si>
  <si>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</si>
  <si>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</si>
  <si>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</si>
  <si>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</si>
  <si>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</si>
  <si>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</si>
  <si>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</si>
  <si>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</si>
  <si>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</si>
  <si>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</si>
  <si>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</si>
  <si>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</si>
  <si>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</si>
  <si>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</si>
  <si>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</si>
  <si>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</si>
  <si>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</si>
  <si>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</si>
  <si>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</si>
  <si>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</si>
  <si>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</si>
  <si>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</si>
  <si>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</si>
  <si>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</si>
  <si>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</si>
  <si>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</si>
  <si>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</si>
  <si>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</si>
  <si>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</si>
  <si>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</si>
  <si>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</si>
  <si>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</si>
  <si>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</si>
  <si>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</si>
  <si>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</si>
  <si>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</si>
  <si>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</si>
  <si>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</si>
  <si>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</si>
  <si>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</si>
  <si>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</si>
  <si>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</si>
  <si>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</si>
  <si>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</si>
  <si>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</si>
  <si>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</si>
  <si>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</si>
  <si>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</si>
  <si>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</si>
  <si>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</si>
  <si>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</si>
  <si>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</si>
  <si>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</si>
  <si>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</si>
  <si>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</si>
  <si>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</si>
  <si>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</si>
  <si>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</si>
  <si>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</si>
  <si>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</si>
  <si>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</si>
  <si>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</si>
  <si>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</si>
  <si>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</si>
  <si>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</si>
  <si>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</si>
  <si>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</si>
  <si>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</si>
  <si>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</si>
  <si>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</si>
  <si>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</si>
  <si>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</si>
  <si>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</si>
  <si>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</si>
  <si>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</si>
  <si>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</si>
  <si>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</si>
  <si>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</si>
  <si>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</si>
  <si>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</si>
  <si>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</si>
  <si>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</si>
  <si>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</si>
  <si>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</si>
  <si>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</si>
  <si>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</si>
  <si>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</si>
  <si>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</si>
  <si>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</si>
  <si>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</si>
  <si>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</si>
  <si>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</si>
  <si>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</si>
  <si>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</si>
  <si>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</si>
  <si>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</si>
  <si>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</si>
  <si>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</si>
  <si>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</si>
  <si>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</si>
  <si>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</si>
  <si>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</si>
  <si>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</si>
  <si>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</si>
  <si>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</si>
  <si>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</si>
  <si>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</si>
  <si>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</si>
  <si>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</si>
  <si>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</si>
  <si>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</si>
  <si>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</si>
  <si>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</si>
  <si>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</si>
  <si>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</si>
  <si>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</si>
  <si>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</si>
  <si>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</si>
  <si>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</si>
  <si>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</si>
  <si>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</si>
  <si>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</si>
  <si>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</si>
  <si>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</si>
  <si>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</si>
  <si>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</si>
  <si>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</si>
  <si>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</si>
  <si>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</si>
  <si>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</si>
  <si>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</si>
  <si>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</si>
  <si>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</si>
  <si>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</si>
  <si>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</si>
  <si>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</si>
  <si>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</si>
  <si>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</si>
  <si>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</si>
  <si>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</si>
  <si>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</si>
  <si>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</si>
  <si>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</si>
  <si>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</si>
  <si>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</si>
  <si>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</si>
  <si>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</si>
  <si>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</si>
  <si>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</si>
  <si>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</si>
  <si>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</si>
  <si>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</si>
  <si>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</si>
  <si>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</si>
  <si>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</si>
  <si>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</si>
  <si>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</si>
  <si>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</si>
  <si>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</si>
  <si>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</si>
  <si>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</si>
  <si>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</si>
  <si>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</si>
  <si>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</si>
  <si>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</si>
  <si>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</si>
  <si>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</si>
  <si>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</si>
  <si>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</si>
  <si>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</si>
  <si>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</si>
  <si>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</si>
  <si>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</si>
  <si>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</si>
  <si>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</si>
  <si>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</si>
  <si>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</si>
  <si>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</si>
  <si>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</si>
  <si>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</si>
  <si>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</si>
  <si>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</si>
  <si>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</si>
  <si>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</si>
  <si>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</si>
  <si>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</si>
  <si>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</si>
  <si>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</si>
  <si>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</si>
  <si>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</si>
  <si>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</si>
  <si>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</si>
  <si>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</si>
  <si>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</si>
  <si>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</si>
  <si>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</si>
  <si>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</si>
  <si>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</si>
  <si>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</si>
  <si>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</si>
  <si>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</si>
  <si>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</si>
  <si>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</si>
  <si>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</si>
  <si>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</si>
  <si>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</si>
  <si>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</si>
  <si>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</si>
  <si>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</si>
  <si>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</si>
  <si>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</si>
  <si>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</si>
  <si>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</si>
  <si>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</si>
  <si>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</si>
  <si>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</si>
  <si>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</si>
  <si>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</si>
  <si>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</si>
  <si>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</si>
  <si>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</si>
  <si>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</si>
  <si>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</si>
  <si>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</si>
  <si>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</si>
  <si>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</si>
  <si>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</si>
  <si>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</si>
  <si>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</si>
  <si>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</si>
  <si>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</si>
  <si>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</si>
  <si>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</si>
  <si>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</si>
  <si>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</si>
  <si>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</si>
  <si>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</si>
  <si>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</si>
  <si>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</si>
  <si>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</si>
  <si>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</si>
  <si>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</si>
  <si>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</si>
  <si>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</si>
  <si>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</si>
  <si>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</si>
  <si>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</si>
  <si>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</si>
  <si>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</si>
  <si>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</si>
  <si>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</si>
  <si>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</si>
  <si>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</si>
  <si>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</si>
  <si>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</si>
  <si>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</si>
  <si>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</si>
  <si>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</si>
  <si>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</si>
  <si>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</si>
  <si>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</si>
  <si>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</si>
  <si>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</si>
  <si>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</si>
  <si>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</si>
  <si>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</si>
  <si>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</si>
  <si>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</si>
  <si>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</si>
  <si>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</si>
  <si>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</si>
  <si>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</si>
  <si>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</si>
  <si>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</si>
  <si>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</si>
  <si>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</si>
  <si>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</si>
  <si>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</si>
  <si>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</si>
  <si>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</si>
  <si>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</si>
  <si>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</si>
  <si>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</si>
  <si>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</si>
  <si>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</si>
  <si>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</si>
  <si>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</si>
  <si>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</si>
  <si>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</si>
  <si>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</si>
  <si>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</si>
  <si>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</si>
  <si>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</si>
  <si>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</si>
  <si>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</si>
  <si>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</si>
  <si>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</si>
  <si>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</si>
  <si>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</si>
  <si>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</si>
  <si>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</si>
  <si>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</si>
  <si>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</si>
  <si>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</si>
  <si>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</si>
  <si>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</si>
  <si>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</si>
  <si>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</si>
  <si>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</si>
  <si>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</si>
  <si>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</si>
  <si>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</si>
  <si>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</si>
  <si>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</si>
  <si>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</si>
  <si>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</si>
  <si>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</si>
  <si>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</si>
  <si>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</si>
  <si>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</si>
  <si>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</si>
  <si>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</si>
  <si>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</si>
  <si>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</si>
  <si>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</si>
  <si>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</si>
  <si>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</si>
  <si>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</si>
  <si>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</si>
  <si>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</si>
  <si>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</si>
  <si>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</si>
  <si>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</si>
  <si>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</si>
  <si>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</si>
  <si>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</si>
  <si>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</si>
  <si>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</si>
  <si>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</si>
  <si>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</si>
  <si>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</si>
  <si>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</si>
  <si>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</si>
  <si>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</si>
  <si>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</si>
  <si>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</si>
  <si>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</si>
  <si>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</si>
  <si>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</si>
  <si>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</si>
  <si>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</si>
  <si>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</si>
  <si>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</si>
  <si>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</si>
  <si>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</si>
  <si>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</si>
  <si>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</si>
  <si>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</si>
  <si>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</si>
  <si>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</si>
  <si>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</si>
  <si>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</si>
  <si>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</si>
  <si>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</si>
  <si>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</si>
  <si>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</si>
  <si>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</si>
  <si>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</si>
  <si>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</si>
  <si>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</si>
  <si>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</si>
  <si>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</si>
  <si>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</si>
  <si>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</si>
  <si>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</si>
  <si>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</si>
  <si>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</si>
  <si>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</si>
  <si>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</si>
  <si>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</si>
  <si>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</si>
  <si>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</si>
  <si>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</si>
  <si>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</si>
  <si>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</si>
  <si>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</si>
  <si>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</si>
  <si>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</si>
  <si>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</si>
  <si>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</si>
  <si>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</si>
  <si>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</si>
  <si>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</si>
  <si>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</si>
  <si>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</si>
  <si>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</si>
  <si>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</si>
  <si>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</si>
  <si>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</si>
  <si>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</si>
  <si>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</si>
  <si>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</si>
  <si>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</si>
  <si>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</si>
  <si>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</si>
  <si>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</si>
  <si>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</si>
  <si>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</si>
  <si>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</si>
  <si>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</si>
  <si>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</si>
  <si>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</si>
  <si>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</si>
  <si>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</si>
  <si>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</si>
  <si>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</si>
  <si>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</si>
  <si>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</si>
  <si>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</si>
  <si>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</si>
  <si>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</si>
  <si>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</si>
  <si>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</si>
  <si>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</si>
  <si>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</si>
  <si>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</si>
  <si>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</si>
  <si>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</si>
  <si>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</si>
  <si>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</si>
  <si>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</si>
  <si>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</si>
  <si>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</si>
  <si>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</si>
  <si>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</si>
  <si>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</si>
  <si>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</si>
  <si>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</si>
  <si>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</si>
  <si>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</si>
  <si>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</si>
  <si>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</si>
  <si>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</si>
  <si>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</si>
  <si>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</si>
  <si>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</si>
  <si>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</si>
  <si>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</si>
  <si>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</si>
  <si>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</si>
  <si>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</si>
  <si>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</si>
  <si>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</si>
  <si>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</si>
  <si>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</si>
  <si>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</si>
  <si>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</si>
  <si>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</si>
  <si>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</si>
  <si>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</si>
  <si>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</si>
  <si>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</si>
  <si>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</si>
  <si>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</si>
  <si>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</si>
  <si>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</si>
  <si>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</si>
  <si>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</si>
  <si>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</si>
  <si>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</si>
  <si>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</si>
  <si>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</si>
  <si>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</si>
  <si>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</si>
  <si>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</si>
  <si>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</si>
  <si>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</si>
  <si>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</si>
  <si>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</si>
  <si>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</si>
  <si>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</si>
  <si>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</si>
  <si>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</si>
  <si>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</si>
  <si>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</si>
  <si>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</si>
  <si>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</si>
  <si>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</si>
  <si>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</si>
  <si>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</si>
  <si>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</si>
  <si>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</si>
  <si>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</si>
  <si>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</si>
  <si>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</si>
  <si>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</si>
  <si>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</si>
  <si>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</si>
  <si>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</si>
  <si>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</si>
  <si>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</si>
  <si>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</si>
  <si>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</si>
  <si>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</si>
  <si>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</si>
  <si>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</si>
  <si>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</si>
  <si>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</si>
  <si>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</si>
  <si>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</si>
  <si>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</si>
  <si>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</si>
  <si>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</si>
  <si>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</si>
  <si>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</si>
  <si>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</si>
  <si>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</si>
  <si>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</si>
  <si>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</si>
  <si>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</si>
  <si>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</si>
  <si>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</si>
  <si>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</si>
  <si>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</si>
  <si>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</si>
  <si>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</si>
  <si>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</si>
  <si>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</si>
  <si>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</si>
  <si>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</si>
  <si>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</si>
  <si>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</si>
  <si>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</si>
  <si>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</si>
  <si>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</si>
  <si>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</si>
  <si>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</si>
  <si>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</si>
  <si>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</si>
  <si>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</si>
  <si>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</si>
  <si>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</si>
  <si>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</si>
  <si>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</si>
  <si>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</si>
  <si>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</si>
  <si>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</si>
  <si>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</si>
  <si>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</si>
  <si>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</si>
  <si>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</si>
  <si>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</si>
  <si>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</si>
  <si>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</si>
  <si>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</si>
  <si>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</si>
  <si>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</si>
  <si>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</si>
  <si>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</si>
  <si>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</si>
  <si>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</si>
  <si>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</si>
  <si>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</si>
  <si>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</si>
  <si>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</si>
  <si>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</si>
  <si>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</si>
  <si>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</si>
  <si>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</si>
  <si>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</si>
  <si>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</si>
  <si>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</si>
  <si>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</si>
  <si>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</si>
  <si>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</si>
  <si>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</si>
  <si>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</si>
  <si>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</si>
  <si>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</si>
  <si>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</si>
  <si>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</si>
  <si>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</si>
  <si>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</si>
  <si>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</si>
  <si>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</si>
  <si>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</si>
  <si>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</si>
  <si>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</si>
  <si>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</si>
  <si>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</si>
  <si>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</si>
  <si>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</si>
  <si>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</si>
  <si>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</si>
  <si>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</si>
  <si>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</si>
  <si>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</si>
  <si>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</si>
  <si>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</si>
  <si>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</si>
  <si>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</si>
  <si>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</si>
  <si>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</si>
  <si>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</si>
  <si>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</si>
  <si>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</si>
  <si>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</si>
  <si>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</si>
  <si>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</si>
  <si>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</si>
  <si>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</si>
  <si>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</si>
  <si>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</si>
  <si>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</si>
  <si>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</si>
  <si>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</si>
  <si>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</si>
  <si>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</si>
  <si>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</si>
  <si>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</si>
  <si>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</si>
  <si>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</si>
  <si>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</si>
  <si>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</si>
  <si>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</si>
  <si>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</si>
  <si>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</si>
  <si>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</si>
  <si>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</si>
  <si>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</si>
  <si>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</si>
  <si>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</si>
  <si>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</si>
  <si>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</si>
  <si>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</si>
  <si>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</si>
  <si>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</si>
  <si>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</si>
  <si>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</si>
  <si>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</si>
  <si>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</si>
  <si>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</si>
  <si>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</si>
  <si>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</si>
  <si>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</si>
  <si>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</si>
  <si>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</si>
  <si>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</si>
  <si>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</si>
  <si>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</si>
  <si>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</si>
  <si>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</si>
  <si>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</si>
  <si>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</si>
  <si>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</si>
  <si>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</si>
  <si>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</si>
  <si>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</si>
  <si>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</si>
  <si>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</si>
  <si>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</si>
  <si>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</si>
  <si>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</si>
  <si>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</si>
  <si>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</si>
  <si>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</si>
  <si>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</si>
  <si>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</si>
  <si>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</si>
  <si>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</si>
  <si>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</si>
  <si>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</si>
  <si>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</si>
  <si>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</si>
  <si>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</si>
  <si>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</si>
  <si>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</si>
  <si>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</si>
  <si>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</si>
  <si>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</si>
  <si>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</si>
  <si>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</si>
  <si>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</si>
  <si>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</si>
  <si>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</si>
  <si>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</si>
  <si>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</si>
  <si>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</si>
  <si>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</si>
  <si>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</si>
  <si>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</si>
  <si>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</si>
  <si>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</si>
  <si>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</si>
  <si>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</si>
  <si>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</si>
  <si>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</si>
  <si>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</si>
  <si>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</si>
  <si>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</si>
  <si>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</si>
  <si>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</si>
  <si>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</si>
  <si>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</si>
  <si>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</si>
  <si>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</si>
  <si>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</si>
  <si>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</si>
  <si>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</si>
  <si>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</si>
  <si>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</si>
  <si>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</si>
  <si>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</si>
  <si>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</si>
  <si>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</si>
  <si>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</si>
  <si>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</si>
  <si>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</si>
  <si>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</si>
  <si>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</si>
  <si>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</si>
  <si>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</si>
  <si>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</si>
  <si>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</si>
  <si>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</si>
  <si>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</si>
  <si>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</si>
  <si>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</si>
  <si>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</si>
  <si>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</si>
  <si>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</si>
  <si>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</si>
  <si>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</si>
  <si>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</si>
  <si>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</si>
  <si>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</si>
  <si>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</si>
  <si>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</si>
  <si>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</si>
  <si>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</si>
  <si>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</si>
  <si>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</si>
  <si>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</si>
  <si>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</si>
  <si>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</si>
  <si>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</si>
  <si>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</si>
  <si>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</si>
  <si>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</si>
  <si>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</si>
  <si>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</si>
  <si>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</si>
  <si>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</si>
  <si>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</si>
  <si>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</si>
  <si>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</si>
  <si>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</si>
  <si>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</si>
  <si>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</si>
  <si>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</si>
  <si>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</si>
  <si>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</si>
  <si>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</si>
  <si>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</si>
  <si>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</si>
  <si>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</si>
  <si>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</si>
  <si>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</si>
  <si>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</si>
  <si>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</si>
  <si>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</si>
  <si>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</si>
  <si>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</si>
  <si>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</si>
  <si>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</si>
  <si>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</si>
  <si>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</si>
  <si>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</si>
  <si>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</si>
  <si>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</si>
  <si>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</si>
  <si>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</si>
  <si>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</si>
  <si>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</si>
  <si>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</si>
  <si>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</si>
  <si>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</si>
  <si>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</si>
  <si>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</si>
  <si>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</si>
  <si>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</si>
  <si>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</si>
  <si>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</si>
  <si>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</si>
  <si>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</si>
  <si>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</si>
  <si>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</si>
  <si>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</si>
  <si>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</si>
  <si>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</si>
  <si>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</si>
  <si>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</si>
  <si>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</si>
  <si>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</si>
  <si>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</si>
  <si>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</si>
  <si>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</si>
  <si>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</si>
  <si>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</si>
  <si>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</si>
  <si>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</si>
  <si>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</si>
  <si>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</si>
  <si>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</si>
  <si>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</si>
  <si>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</si>
  <si>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</si>
  <si>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</si>
  <si>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</si>
  <si>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</si>
  <si>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</si>
  <si>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</si>
  <si>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</si>
  <si>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</si>
  <si>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</si>
  <si>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</si>
  <si>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</si>
  <si>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</si>
  <si>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</si>
  <si>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</si>
  <si>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</si>
  <si>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</si>
  <si>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</si>
  <si>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</si>
  <si>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</si>
  <si>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</si>
  <si>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</si>
  <si>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</si>
  <si>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</si>
  <si>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</si>
  <si>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</si>
  <si>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</si>
  <si>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</si>
  <si>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</si>
  <si>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</si>
  <si>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</si>
  <si>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</si>
  <si>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</si>
  <si>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</si>
  <si>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</si>
  <si>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</si>
  <si>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</si>
  <si>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</si>
  <si>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</si>
  <si>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</si>
  <si>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</si>
  <si>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</si>
  <si>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</si>
  <si>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</si>
  <si>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</si>
  <si>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</si>
  <si>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</si>
  <si>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</si>
  <si>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</si>
  <si>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</si>
  <si>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</si>
  <si>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</si>
  <si>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</si>
  <si>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</si>
  <si>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</si>
  <si>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</si>
  <si>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</si>
  <si>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</si>
  <si>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</si>
  <si>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</si>
  <si>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</si>
  <si>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</si>
  <si>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</si>
  <si>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</si>
  <si>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</si>
  <si>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</si>
  <si>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</si>
  <si>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</si>
  <si>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</si>
  <si>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</si>
  <si>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</si>
  <si>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</si>
  <si>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</si>
  <si>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</si>
  <si>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</si>
  <si>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</si>
  <si>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</si>
  <si>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</si>
  <si>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</si>
  <si>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</si>
  <si>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</si>
  <si>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</si>
  <si>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</si>
  <si>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</si>
  <si>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</si>
  <si>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</si>
  <si>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</si>
  <si>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</si>
  <si>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</si>
  <si>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</si>
  <si>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</si>
  <si>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</si>
  <si>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</si>
  <si>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</si>
  <si>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</si>
  <si>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</si>
  <si>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</si>
  <si>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</si>
  <si>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</si>
  <si>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</si>
  <si>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</si>
  <si>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</si>
  <si>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</si>
  <si>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</si>
  <si>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</si>
  <si>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</si>
  <si>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</si>
  <si>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</si>
  <si>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</si>
  <si>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</si>
  <si>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</si>
  <si>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</si>
  <si>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</si>
  <si>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</si>
  <si>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</si>
  <si>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</si>
  <si>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</si>
  <si>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</si>
  <si>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</si>
  <si>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</si>
  <si>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</si>
  <si>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</si>
  <si>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</si>
  <si>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</si>
  <si>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</si>
  <si>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</si>
  <si>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</si>
  <si>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</si>
  <si>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</si>
  <si>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</si>
  <si>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</si>
  <si>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</si>
  <si>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</si>
  <si>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</si>
  <si>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</si>
  <si>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</si>
  <si>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</si>
  <si>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</si>
  <si>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</si>
  <si>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</si>
  <si>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</si>
  <si>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</si>
  <si>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</si>
  <si>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</si>
  <si>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</si>
  <si>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</si>
  <si>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</si>
  <si>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</si>
  <si>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</si>
  <si>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</si>
  <si>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</si>
  <si>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</si>
  <si>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</si>
  <si>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</si>
  <si>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</si>
  <si>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</si>
  <si>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</si>
  <si>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</si>
  <si>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</si>
  <si>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</si>
  <si>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</si>
  <si>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</si>
  <si>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</si>
  <si>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</si>
  <si>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</si>
  <si>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</si>
  <si>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</si>
  <si>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</si>
  <si>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</si>
  <si>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</si>
  <si>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</si>
  <si>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</si>
  <si>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</si>
  <si>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</si>
  <si>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</si>
  <si>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</si>
  <si>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</si>
  <si>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</si>
  <si>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</si>
  <si>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</si>
  <si>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</si>
  <si>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</si>
  <si>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</si>
  <si>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</si>
  <si>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</si>
  <si>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</si>
  <si>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</si>
  <si>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</si>
  <si>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</si>
  <si>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</si>
  <si>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</si>
  <si>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</si>
  <si>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</si>
  <si>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</si>
  <si>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</si>
  <si>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</si>
  <si>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</si>
  <si>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</si>
  <si>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</si>
  <si>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</si>
  <si>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</si>
  <si>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</si>
  <si>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</si>
  <si>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</si>
  <si>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</si>
  <si>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</si>
  <si>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</si>
  <si>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</si>
  <si>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</si>
  <si>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</si>
  <si>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</si>
  <si>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</si>
  <si>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</si>
  <si>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</si>
  <si>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</si>
  <si>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</si>
  <si>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</si>
  <si>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</si>
  <si>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</si>
  <si>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</si>
  <si>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</si>
  <si>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</si>
  <si>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</si>
  <si>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</si>
  <si>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</si>
  <si>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</si>
  <si>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</si>
  <si>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</si>
  <si>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</si>
  <si>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</si>
  <si>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</si>
  <si>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</si>
  <si>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</si>
  <si>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</si>
  <si>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</si>
  <si>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</si>
  <si>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</si>
  <si>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</si>
  <si>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</si>
  <si>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</si>
  <si>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</si>
  <si>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</si>
  <si>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</si>
  <si>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</si>
  <si>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</si>
  <si>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</si>
  <si>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</si>
  <si>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</si>
  <si>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</si>
  <si>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</si>
  <si>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</si>
  <si>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</si>
  <si>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</si>
  <si>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</si>
  <si>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</si>
  <si>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</si>
  <si>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</si>
  <si>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</si>
  <si>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</si>
  <si>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</si>
  <si>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</si>
  <si>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</si>
  <si>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</si>
  <si>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</si>
  <si>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</si>
  <si>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</si>
  <si>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</si>
  <si>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</si>
  <si>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</si>
  <si>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</si>
  <si>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</si>
  <si>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</si>
  <si>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</si>
  <si>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</si>
  <si>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</si>
  <si>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</si>
  <si>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</si>
  <si>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</si>
  <si>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</si>
  <si>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</si>
  <si>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</si>
  <si>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</si>
  <si>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</si>
  <si>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</si>
  <si>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</si>
  <si>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</si>
  <si>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</si>
  <si>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</si>
  <si>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</si>
  <si>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</si>
  <si>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</si>
  <si>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</si>
  <si>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</si>
  <si>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</si>
  <si>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</si>
  <si>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</si>
  <si>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</si>
  <si>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</si>
  <si>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</si>
  <si>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</si>
  <si>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</si>
  <si>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</si>
  <si>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</si>
  <si>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</si>
  <si>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</si>
  <si>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</si>
  <si>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</si>
  <si>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</si>
  <si>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</si>
  <si>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</si>
  <si>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</si>
  <si>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</si>
  <si>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</si>
  <si>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</si>
  <si>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</si>
  <si>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</si>
  <si>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</si>
  <si>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</si>
  <si>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</si>
  <si>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</si>
  <si>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</si>
  <si>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</si>
  <si>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</si>
  <si>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</si>
  <si>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</si>
  <si>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</si>
  <si>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</si>
  <si>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</si>
  <si>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</si>
  <si>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</si>
  <si>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</si>
  <si>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</si>
  <si>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</si>
  <si>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</si>
  <si>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</si>
  <si>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</si>
  <si>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</si>
  <si>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</si>
  <si>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</si>
  <si>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</si>
  <si>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</si>
  <si>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</si>
  <si>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</si>
  <si>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</si>
  <si>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</si>
  <si>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</si>
  <si>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</si>
  <si>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</si>
  <si>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</si>
  <si>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</si>
  <si>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</si>
  <si>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</si>
  <si>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</si>
  <si>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</si>
  <si>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</si>
  <si>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</si>
  <si>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</si>
  <si>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</si>
  <si>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</si>
  <si>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</si>
  <si>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</si>
  <si>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</si>
  <si>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</si>
  <si>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</si>
  <si>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</si>
  <si>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</si>
  <si>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</si>
  <si>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</si>
  <si>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</si>
  <si>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</si>
  <si>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</si>
  <si>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</si>
  <si>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</si>
  <si>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</si>
  <si>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</si>
  <si>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</si>
  <si>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</si>
  <si>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</si>
  <si>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</si>
  <si>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</si>
  <si>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</si>
  <si>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</si>
  <si>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</si>
  <si>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</si>
  <si>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</si>
  <si>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</si>
  <si>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</si>
  <si>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</si>
  <si>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</si>
  <si>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</si>
  <si>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</si>
  <si>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</si>
  <si>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</si>
  <si>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</si>
  <si>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</si>
  <si>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</si>
  <si>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</si>
  <si>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</si>
  <si>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</si>
  <si>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</si>
  <si>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</si>
  <si>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</si>
  <si>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</si>
  <si>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</si>
  <si>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</si>
  <si>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</si>
  <si>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</si>
  <si>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</si>
  <si>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</si>
  <si>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</si>
  <si>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</si>
  <si>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</si>
  <si>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</si>
  <si>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</si>
  <si>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</si>
  <si>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</si>
  <si>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</si>
  <si>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</si>
  <si>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</si>
  <si>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</si>
  <si>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</si>
  <si>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</si>
  <si>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</si>
  <si>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</si>
  <si>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</si>
  <si>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</si>
  <si>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</si>
  <si>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</si>
  <si>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</si>
  <si>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</si>
  <si>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</si>
  <si>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</si>
  <si>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</si>
  <si>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</si>
  <si>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</si>
  <si>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</si>
  <si>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</si>
  <si>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</si>
  <si>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</si>
  <si>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</si>
  <si>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</si>
  <si>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</si>
  <si>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</si>
  <si>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</si>
  <si>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</si>
  <si>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</si>
  <si>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</si>
  <si>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</si>
  <si>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</si>
  <si>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</si>
  <si>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</si>
  <si>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</si>
  <si>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</si>
  <si>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</si>
  <si>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</si>
  <si>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</si>
  <si>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</si>
  <si>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</si>
  <si>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</si>
  <si>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</si>
  <si>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</si>
  <si>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</si>
  <si>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</si>
  <si>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</si>
  <si>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</si>
  <si>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</si>
  <si>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</si>
  <si>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</si>
  <si>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</si>
  <si>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</si>
  <si>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</si>
  <si>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</si>
  <si>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</si>
  <si>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</si>
  <si>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</si>
  <si>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</si>
  <si>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</si>
  <si>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</si>
  <si>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</si>
  <si>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</si>
  <si>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</si>
  <si>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</si>
  <si>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</si>
  <si>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</si>
  <si>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</si>
  <si>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</si>
  <si>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</si>
  <si>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</si>
  <si>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</si>
  <si>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</si>
  <si>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</si>
  <si>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</si>
  <si>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</si>
  <si>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</si>
  <si>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</si>
  <si>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</si>
  <si>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</si>
  <si>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</si>
  <si>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</si>
  <si>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</si>
  <si>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</si>
  <si>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</si>
  <si>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</si>
  <si>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</si>
  <si>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</si>
  <si>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</si>
  <si>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</si>
  <si>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</si>
  <si>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</si>
  <si>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</si>
  <si>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</si>
  <si>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</si>
  <si>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</si>
  <si>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</si>
  <si>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</si>
  <si>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</si>
  <si>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</si>
  <si>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</si>
  <si>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</si>
  <si>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</si>
  <si>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</si>
  <si>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</si>
  <si>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</si>
  <si>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</si>
  <si>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</si>
  <si>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</si>
  <si>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</si>
  <si>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</si>
  <si>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</si>
  <si>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</si>
  <si>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</si>
  <si>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</si>
  <si>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</si>
  <si>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</si>
  <si>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</si>
  <si>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</si>
  <si>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</si>
  <si>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</si>
  <si>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</si>
  <si>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</si>
  <si>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</si>
  <si>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</si>
  <si>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</si>
  <si>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</si>
  <si>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</si>
  <si>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</si>
  <si>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</si>
  <si>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</si>
  <si>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</si>
  <si>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</si>
  <si>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</si>
  <si>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</si>
  <si>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</si>
  <si>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</si>
  <si>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</si>
  <si>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</si>
  <si>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</si>
  <si>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</si>
  <si>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</si>
  <si>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</si>
  <si>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</si>
  <si>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</si>
  <si>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</si>
  <si>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</si>
  <si>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</si>
  <si>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</si>
  <si>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</si>
  <si>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</si>
  <si>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</si>
  <si>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</si>
  <si>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</si>
  <si>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</si>
  <si>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</si>
  <si>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</si>
  <si>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</si>
  <si>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</si>
  <si>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</si>
  <si>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</si>
  <si>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</si>
  <si>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</si>
  <si>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</si>
  <si>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</si>
  <si>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</si>
  <si>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</si>
  <si>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</si>
  <si>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</si>
  <si>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</si>
  <si>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</si>
  <si>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</si>
  <si>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</si>
  <si>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</si>
  <si>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</si>
  <si>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</si>
  <si>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</si>
  <si>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</si>
  <si>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</si>
  <si>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</si>
  <si>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</si>
  <si>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</si>
  <si>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</si>
  <si>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</si>
  <si>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</si>
  <si>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</si>
  <si>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</si>
  <si>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</si>
  <si>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</si>
  <si>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</si>
  <si>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</si>
  <si>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</si>
  <si>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</si>
  <si>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</si>
  <si>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</si>
  <si>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</si>
  <si>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</si>
  <si>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</si>
  <si>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</si>
  <si>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</si>
  <si>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</si>
  <si>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</si>
  <si>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</si>
  <si>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</si>
  <si>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</si>
  <si>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</si>
  <si>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</si>
  <si>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</si>
  <si>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</si>
  <si>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</si>
  <si>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</si>
  <si>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</si>
  <si>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</si>
  <si>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</si>
  <si>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</si>
  <si>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</si>
  <si>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</si>
  <si>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</si>
  <si>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</si>
  <si>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</si>
  <si>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</si>
  <si>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</si>
  <si>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</si>
  <si>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</si>
  <si>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</si>
  <si>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</si>
  <si>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</si>
  <si>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</si>
  <si>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</si>
  <si>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</si>
  <si>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</si>
  <si>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</si>
  <si>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</si>
  <si>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</si>
  <si>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</si>
  <si>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</si>
  <si>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</si>
  <si>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</si>
  <si>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</si>
  <si>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</si>
  <si>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</si>
  <si>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</si>
  <si>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</si>
  <si>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</si>
  <si>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</si>
  <si>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</si>
  <si>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</si>
  <si>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</si>
  <si>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</si>
  <si>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</si>
  <si>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</si>
  <si>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</si>
  <si>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</si>
  <si>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</si>
  <si>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</si>
  <si>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</si>
  <si>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</si>
  <si>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</si>
  <si>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</si>
  <si>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</si>
  <si>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</si>
  <si>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</si>
  <si>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</si>
  <si>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</si>
  <si>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</si>
  <si>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</si>
  <si>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</si>
  <si>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</si>
  <si>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</si>
  <si>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</si>
  <si>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</si>
  <si>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</si>
  <si>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</si>
  <si>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</si>
  <si>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</si>
  <si>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</si>
  <si>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</si>
  <si>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</si>
  <si>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</si>
  <si>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</si>
  <si>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</si>
  <si>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</si>
  <si>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</si>
  <si>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</si>
  <si>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</si>
  <si>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</si>
  <si>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</si>
  <si>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</si>
  <si>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</si>
  <si>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</si>
  <si>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</si>
  <si>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</si>
  <si>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</si>
  <si>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</si>
  <si>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</si>
  <si>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</si>
  <si>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</si>
  <si>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</si>
  <si>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</si>
  <si>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</si>
  <si>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</si>
  <si>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</si>
  <si>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</si>
  <si>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</si>
  <si>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</si>
  <si>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</si>
  <si>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</si>
  <si>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</si>
  <si>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</si>
  <si>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</si>
  <si>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</si>
  <si>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</si>
  <si>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</si>
  <si>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</si>
  <si>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</si>
  <si>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</si>
  <si>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</si>
  <si>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</si>
  <si>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</si>
  <si>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</si>
  <si>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</si>
  <si>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</si>
  <si>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</si>
  <si>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</si>
  <si>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</si>
  <si>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</si>
  <si>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</si>
  <si>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</si>
  <si>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</si>
  <si>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</si>
  <si>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</si>
  <si>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</si>
  <si>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</si>
  <si>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</si>
  <si>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</si>
  <si>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</si>
  <si>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</si>
  <si>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</si>
  <si>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</si>
  <si>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</si>
  <si>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</si>
  <si>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</si>
  <si>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</si>
  <si>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</si>
  <si>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</si>
  <si>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</si>
  <si>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</si>
  <si>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</si>
  <si>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</si>
  <si>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</si>
  <si>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</si>
  <si>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</si>
  <si>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</si>
  <si>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</si>
  <si>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</si>
  <si>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</si>
  <si>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</si>
  <si>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</si>
  <si>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</si>
  <si>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</si>
  <si>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</si>
  <si>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</si>
  <si>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</si>
  <si>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</si>
  <si>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</si>
  <si>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</si>
  <si>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</si>
  <si>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</si>
  <si>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</si>
  <si>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</si>
  <si>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</si>
  <si>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</si>
  <si>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</si>
  <si>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</si>
  <si>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</si>
  <si>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</si>
  <si>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</si>
  <si>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</si>
  <si>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</si>
  <si>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</si>
  <si>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</si>
  <si>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</si>
  <si>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</si>
  <si>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</si>
  <si>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</si>
  <si>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</si>
  <si>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</si>
  <si>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</si>
  <si>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</si>
  <si>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</si>
  <si>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</si>
  <si>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</si>
  <si>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</si>
  <si>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</si>
  <si>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</si>
  <si>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</si>
  <si>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</si>
  <si>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</si>
  <si>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</si>
  <si>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</si>
  <si>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</si>
  <si>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</si>
  <si>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</si>
  <si>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</si>
  <si>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</si>
  <si>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</si>
  <si>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</si>
  <si>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</si>
  <si>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</si>
  <si>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</si>
  <si>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</si>
  <si>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</si>
  <si>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</si>
  <si>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</si>
  <si>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</si>
  <si>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</si>
  <si>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</si>
  <si>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</si>
  <si>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</si>
  <si>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</si>
  <si>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</si>
  <si>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</si>
  <si>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</si>
  <si>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</si>
  <si>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</si>
  <si>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</si>
  <si>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</si>
  <si>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</si>
  <si>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</si>
  <si>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</si>
  <si>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</si>
  <si>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</si>
  <si>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</si>
  <si>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</si>
  <si>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</si>
  <si>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</si>
  <si>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</si>
  <si>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</si>
  <si>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</si>
  <si>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</si>
  <si>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</si>
  <si>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</si>
  <si>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</si>
  <si>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</si>
  <si>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</si>
  <si>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</si>
  <si>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</si>
  <si>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</si>
  <si>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</si>
  <si>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</si>
  <si>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</si>
  <si>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</si>
  <si>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</si>
  <si>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</si>
  <si>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</si>
  <si>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</si>
  <si>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</si>
  <si>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</si>
  <si>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</si>
  <si>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</si>
  <si>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</si>
  <si>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</si>
  <si>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</si>
  <si>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</si>
  <si>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</si>
  <si>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</si>
  <si>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</si>
  <si>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</si>
  <si>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</si>
  <si>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</si>
  <si>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</si>
  <si>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</si>
  <si>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</si>
  <si>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</si>
  <si>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</si>
  <si>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</si>
  <si>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</si>
  <si>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</si>
  <si>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</si>
  <si>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</si>
  <si>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</si>
  <si>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</si>
  <si>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</si>
  <si>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</si>
  <si>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</si>
  <si>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</si>
  <si>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</si>
  <si>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</si>
  <si>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</si>
  <si>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</si>
  <si>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</si>
  <si>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</si>
  <si>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</si>
  <si>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</si>
  <si>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</si>
  <si>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</si>
  <si>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</si>
  <si>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</si>
  <si>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</si>
  <si>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</si>
  <si>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</si>
  <si>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</si>
  <si>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</si>
  <si>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</si>
  <si>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</si>
  <si>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</si>
  <si>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</si>
  <si>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</si>
  <si>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</si>
  <si>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</si>
  <si>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</si>
  <si>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</si>
  <si>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</si>
  <si>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</si>
  <si>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</si>
  <si>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</si>
  <si>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</si>
  <si>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</si>
  <si>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</si>
  <si>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</si>
  <si>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</si>
  <si>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</si>
  <si>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</si>
  <si>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</si>
  <si>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</si>
  <si>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</si>
  <si>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</si>
  <si>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</si>
  <si>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</si>
  <si>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</si>
  <si>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</si>
  <si>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</si>
  <si>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</si>
  <si>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</si>
  <si>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</si>
  <si>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</si>
  <si>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</si>
  <si>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</si>
  <si>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</si>
  <si>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</si>
  <si>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</si>
  <si>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</si>
  <si>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</si>
  <si>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</si>
  <si>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</si>
  <si>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</si>
  <si>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</si>
  <si>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</si>
  <si>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</si>
  <si>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</si>
  <si>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</si>
  <si>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</si>
  <si>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</si>
  <si>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</si>
  <si>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</si>
  <si>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</si>
  <si>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</si>
  <si>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</si>
  <si>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</si>
  <si>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</si>
  <si>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</si>
  <si>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</si>
  <si>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</si>
  <si>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</si>
  <si>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</si>
  <si>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</si>
  <si>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</si>
  <si>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</si>
  <si>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</si>
  <si>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</si>
  <si>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</si>
  <si>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</si>
  <si>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</si>
  <si>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</si>
  <si>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</si>
  <si>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</si>
  <si>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</si>
  <si>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</si>
  <si>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</si>
  <si>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</si>
  <si>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</si>
  <si>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</si>
  <si>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</si>
  <si>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</si>
  <si>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</si>
  <si>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</si>
  <si>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</si>
  <si>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</si>
  <si>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</si>
  <si>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</si>
  <si>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</si>
  <si>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</si>
  <si>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</si>
  <si>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</si>
  <si>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</si>
  <si>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</si>
  <si>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</si>
  <si>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</si>
  <si>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</si>
  <si>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</si>
  <si>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</si>
  <si>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</si>
  <si>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</si>
  <si>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</si>
  <si>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</si>
  <si>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</si>
  <si>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</si>
  <si>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</si>
  <si>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</si>
  <si>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</si>
  <si>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</si>
  <si>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</si>
  <si>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</si>
  <si>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</si>
  <si>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</si>
  <si>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</si>
  <si>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</si>
  <si>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</si>
  <si>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</si>
  <si>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</si>
  <si>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</si>
  <si>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</si>
  <si>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</si>
  <si>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</si>
  <si>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</si>
  <si>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</si>
  <si>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</si>
  <si>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</si>
  <si>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</si>
  <si>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</si>
  <si>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</si>
  <si>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</si>
  <si>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</si>
  <si>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</si>
  <si>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</si>
  <si>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</si>
  <si>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</si>
  <si>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</si>
  <si>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</si>
  <si>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</si>
  <si>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</si>
  <si>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</si>
  <si>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</si>
  <si>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</si>
  <si>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</si>
  <si>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</si>
  <si>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</si>
  <si>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</si>
  <si>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</si>
  <si>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</si>
  <si>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</si>
  <si>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</si>
  <si>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</si>
  <si>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</si>
  <si>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</si>
  <si>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</si>
  <si>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</si>
  <si>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</si>
  <si>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</si>
  <si>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</si>
  <si>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</si>
  <si>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</si>
  <si>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</si>
  <si>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</si>
  <si>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</si>
  <si>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</si>
  <si>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</si>
  <si>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</si>
  <si>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</si>
  <si>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</si>
  <si>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</si>
  <si>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</si>
  <si>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</si>
  <si>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</si>
  <si>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</si>
  <si>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</si>
  <si>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</si>
  <si>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</si>
  <si>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</si>
  <si>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</si>
  <si>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</si>
  <si>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</si>
  <si>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</si>
  <si>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</si>
  <si>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</si>
  <si>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</si>
  <si>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</si>
  <si>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</si>
  <si>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</si>
  <si>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</si>
  <si>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</si>
  <si>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</si>
  <si>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</si>
  <si>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</si>
  <si>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</si>
  <si>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</si>
  <si>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</si>
  <si>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</si>
  <si>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</si>
  <si>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</si>
  <si>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</si>
  <si>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</si>
  <si>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</si>
  <si>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</si>
  <si>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</si>
  <si>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</si>
  <si>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</si>
  <si>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</si>
  <si>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</si>
  <si>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</si>
  <si>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</si>
  <si>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</si>
  <si>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</si>
  <si>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</si>
  <si>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</si>
  <si>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</si>
  <si>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</si>
  <si>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</si>
  <si>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</si>
  <si>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</si>
  <si>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</si>
  <si>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</si>
  <si>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</si>
  <si>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</si>
  <si>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</si>
  <si>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</si>
  <si>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</si>
  <si>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</si>
  <si>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</si>
  <si>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</si>
  <si>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</si>
  <si>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</si>
  <si>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</si>
  <si>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</si>
  <si>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</si>
  <si>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</si>
  <si>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</si>
  <si>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</si>
  <si>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</si>
  <si>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</si>
  <si>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</si>
  <si>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</si>
  <si>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</si>
  <si>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</si>
  <si>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</si>
  <si>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</si>
  <si>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</si>
  <si>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</si>
  <si>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</si>
  <si>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</si>
  <si>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</si>
  <si>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</si>
  <si>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</si>
  <si>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</si>
  <si>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</si>
  <si>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</si>
  <si>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</si>
  <si>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</si>
  <si>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</si>
  <si>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</si>
  <si>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</si>
  <si>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</si>
  <si>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</si>
  <si>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</si>
  <si>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</si>
  <si>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</si>
  <si>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</si>
  <si>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</si>
  <si>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</si>
  <si>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</si>
  <si>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</si>
  <si>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</si>
  <si>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</si>
  <si>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</si>
  <si>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</si>
  <si>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</si>
  <si>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</si>
  <si>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</si>
  <si>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</si>
  <si>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</si>
  <si>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</si>
  <si>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</si>
  <si>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</si>
  <si>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</si>
  <si>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</si>
  <si>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</si>
  <si>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</si>
  <si>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</si>
  <si>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</si>
  <si>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</si>
  <si>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</si>
  <si>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</si>
  <si>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</si>
  <si>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</si>
  <si>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</si>
  <si>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</si>
  <si>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</si>
  <si>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</si>
  <si>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</si>
  <si>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</si>
  <si>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</si>
  <si>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</si>
  <si>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</si>
  <si>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</si>
  <si>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</si>
  <si>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</si>
  <si>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</si>
  <si>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</si>
  <si>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</si>
  <si>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</si>
  <si>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</si>
  <si>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</si>
  <si>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</si>
  <si>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</si>
  <si>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</si>
  <si>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</si>
  <si>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</si>
  <si>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</si>
  <si>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</si>
  <si>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</si>
  <si>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</si>
  <si>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</si>
  <si>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</si>
  <si>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</si>
  <si>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</si>
  <si>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</si>
  <si>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</si>
  <si>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</si>
  <si>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</si>
  <si>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</si>
  <si>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</si>
  <si>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</si>
  <si>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</si>
  <si>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</si>
  <si>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</si>
  <si>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</si>
  <si>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</si>
  <si>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</si>
  <si>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</si>
  <si>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</si>
  <si>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</si>
  <si>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</si>
  <si>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</si>
  <si>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</si>
  <si>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</si>
  <si>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</si>
  <si>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</si>
  <si>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</si>
  <si>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</si>
  <si>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</si>
  <si>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</si>
  <si>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</si>
  <si>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</si>
  <si>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</si>
  <si>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</si>
  <si>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</si>
  <si>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</si>
  <si>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</si>
  <si>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</si>
  <si>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</si>
  <si>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</si>
  <si>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</si>
  <si>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</si>
  <si>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</si>
  <si>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</si>
  <si>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</si>
  <si>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</si>
  <si>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</si>
  <si>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</si>
  <si>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</si>
  <si>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</si>
  <si>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</si>
  <si>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</si>
  <si>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</si>
  <si>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</si>
  <si>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</si>
  <si>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</si>
  <si>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</si>
  <si>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</si>
  <si>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</si>
  <si>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</si>
  <si>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</si>
  <si>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</si>
  <si>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</si>
  <si>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</si>
  <si>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</si>
  <si>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</si>
  <si>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</si>
  <si>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</si>
  <si>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</si>
  <si>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</si>
  <si>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</si>
  <si>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</si>
  <si>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</si>
  <si>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</si>
  <si>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</si>
  <si>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</si>
  <si>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</si>
  <si>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</si>
  <si>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</si>
  <si>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</si>
  <si>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</si>
  <si>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</si>
  <si>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</si>
  <si>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</si>
  <si>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</si>
  <si>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</si>
  <si>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</si>
  <si>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</si>
  <si>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</si>
  <si>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</si>
  <si>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</si>
  <si>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</si>
  <si>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</si>
  <si>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</si>
  <si>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</si>
  <si>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</si>
  <si>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</si>
  <si>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</si>
  <si>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</si>
  <si>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</si>
  <si>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</si>
  <si>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</si>
  <si>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</si>
  <si>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</si>
  <si>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</si>
  <si>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</si>
  <si>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</si>
  <si>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</si>
  <si>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</si>
  <si>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</si>
  <si>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</si>
  <si>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</si>
  <si>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</si>
  <si>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</si>
  <si>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</si>
  <si>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</si>
  <si>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</si>
  <si>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</si>
  <si>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</si>
  <si>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</si>
  <si>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</si>
  <si>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</si>
  <si>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</si>
  <si>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</si>
  <si>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</si>
  <si>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</si>
  <si>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</si>
  <si>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</si>
  <si>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</si>
  <si>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</si>
  <si>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</si>
  <si>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</si>
  <si>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</si>
  <si>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</si>
  <si>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</si>
  <si>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</si>
  <si>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</si>
  <si>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</si>
  <si>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</si>
  <si>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</si>
  <si>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</si>
  <si>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</si>
  <si>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</si>
  <si>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</si>
  <si>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</si>
  <si>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</si>
  <si>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</si>
  <si>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</si>
  <si>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</si>
  <si>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</si>
  <si>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</si>
  <si>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</si>
  <si>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</si>
  <si>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</si>
  <si>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</si>
  <si>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</si>
  <si>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</si>
  <si>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</si>
  <si>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</si>
  <si>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</si>
  <si>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</si>
  <si>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</si>
  <si>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</si>
  <si>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</si>
  <si>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</si>
  <si>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</si>
  <si>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</si>
  <si>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</si>
  <si>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</si>
  <si>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</si>
  <si>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</si>
  <si>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</si>
  <si>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</si>
  <si>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</si>
  <si>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</si>
  <si>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</si>
  <si>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</si>
  <si>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</si>
  <si>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</si>
  <si>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</si>
  <si>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</si>
  <si>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</si>
  <si>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</si>
  <si>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</si>
  <si>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</si>
  <si>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</si>
  <si>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</si>
  <si>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</si>
  <si>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</si>
  <si>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</si>
  <si>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</si>
  <si>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</si>
  <si>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</si>
  <si>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</si>
  <si>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</si>
  <si>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</si>
  <si>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</si>
  <si>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</si>
  <si>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</si>
  <si>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</si>
  <si>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</si>
  <si>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</si>
  <si>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</si>
  <si>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</si>
  <si>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</si>
  <si>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</si>
  <si>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</si>
  <si>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</si>
  <si>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</si>
  <si>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</si>
  <si>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</si>
  <si>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</si>
  <si>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</si>
  <si>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</si>
  <si>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</si>
  <si>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</si>
  <si>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</si>
  <si>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</si>
  <si>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</si>
  <si>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</si>
  <si>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</si>
  <si>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</si>
  <si>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</si>
  <si>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</si>
  <si>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</si>
  <si>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</si>
  <si>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</si>
  <si>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</si>
  <si>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</si>
  <si>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</si>
  <si>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</si>
  <si>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</si>
  <si>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</si>
  <si>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</si>
  <si>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</si>
  <si>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</si>
  <si>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</si>
  <si>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</si>
  <si>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</si>
  <si>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</si>
  <si>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</si>
  <si>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</si>
  <si>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</si>
  <si>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</si>
  <si>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</si>
  <si>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</si>
  <si>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</si>
  <si>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</si>
  <si>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</si>
  <si>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</si>
  <si>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</si>
  <si>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</si>
  <si>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</si>
  <si>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</si>
  <si>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</si>
  <si>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</si>
  <si>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</si>
  <si>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</si>
  <si>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</si>
  <si>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</si>
  <si>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</si>
  <si>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</si>
  <si>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</si>
  <si>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</si>
  <si>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</si>
  <si>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</si>
  <si>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</si>
  <si>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</si>
  <si>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</si>
  <si>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</si>
  <si>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</si>
  <si>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</si>
  <si>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</si>
  <si>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</si>
  <si>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</si>
  <si>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</si>
  <si>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</si>
  <si>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</si>
  <si>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</si>
  <si>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</si>
  <si>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</si>
  <si>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</si>
  <si>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</si>
  <si>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</si>
  <si>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</si>
  <si>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</si>
  <si>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</si>
  <si>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</si>
  <si>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</si>
  <si>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</si>
  <si>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</si>
  <si>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</si>
  <si>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</si>
  <si>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</si>
  <si>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</si>
  <si>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</si>
  <si>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</si>
  <si>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</si>
  <si>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</si>
  <si>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</si>
  <si>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</si>
  <si>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</si>
  <si>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</si>
  <si>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</si>
  <si>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</si>
  <si>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</si>
  <si>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</si>
  <si>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</si>
  <si>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</si>
  <si>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</si>
  <si>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</si>
  <si>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</si>
  <si>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</si>
  <si>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</si>
  <si>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</si>
  <si>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</si>
  <si>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</si>
  <si>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</si>
  <si>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</si>
  <si>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</si>
  <si>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</si>
  <si>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</si>
  <si>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</si>
  <si>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</si>
  <si>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</si>
  <si>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</si>
  <si>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</si>
  <si>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</si>
  <si>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</si>
  <si>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</si>
  <si>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</si>
  <si>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</si>
  <si>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</si>
  <si>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</si>
  <si>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</si>
  <si>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</si>
  <si>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</si>
  <si>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</si>
  <si>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</si>
  <si>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</si>
  <si>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</si>
  <si>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</si>
  <si>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</si>
  <si>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</si>
  <si>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</si>
  <si>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</si>
  <si>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</si>
  <si>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</si>
  <si>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</si>
  <si>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</si>
  <si>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</si>
  <si>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</si>
  <si>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</si>
  <si>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</si>
  <si>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</si>
  <si>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</si>
  <si>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</si>
  <si>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</si>
  <si>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</si>
  <si>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</si>
  <si>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</si>
  <si>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</si>
  <si>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</si>
  <si>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</si>
  <si>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</si>
  <si>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</si>
  <si>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</si>
  <si>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</si>
  <si>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</si>
  <si>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</si>
  <si>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</si>
  <si>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</si>
  <si>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</si>
  <si>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</si>
  <si>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</si>
  <si>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</si>
  <si>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</si>
  <si>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</si>
  <si>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</si>
  <si>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</si>
  <si>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</si>
  <si>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</si>
  <si>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</si>
  <si>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</si>
  <si>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</si>
  <si>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</si>
  <si>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</si>
  <si>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</si>
  <si>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</si>
  <si>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</si>
  <si>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</si>
  <si>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</si>
  <si>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</si>
  <si>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</si>
  <si>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</si>
  <si>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</si>
  <si>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</si>
  <si>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</si>
  <si>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</si>
  <si>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</si>
  <si>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</si>
  <si>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</si>
  <si>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</si>
  <si>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</si>
  <si>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</si>
  <si>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</si>
  <si>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</si>
  <si>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</si>
  <si>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</si>
  <si>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</si>
  <si>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</si>
  <si>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</si>
  <si>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</si>
  <si>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</si>
  <si>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</si>
  <si>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</si>
  <si>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</si>
  <si>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</si>
  <si>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</si>
  <si>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</si>
  <si>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</si>
  <si>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</si>
  <si>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</si>
  <si>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</si>
  <si>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</si>
  <si>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</si>
  <si>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</si>
  <si>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</si>
  <si>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</si>
  <si>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</si>
  <si>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</si>
  <si>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</si>
  <si>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</si>
  <si>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</si>
  <si>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</si>
  <si>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</si>
  <si>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</si>
  <si>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</si>
  <si>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</si>
  <si>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</si>
  <si>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</si>
  <si>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</si>
  <si>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</si>
  <si>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</si>
  <si>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</si>
  <si>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</si>
  <si>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</si>
  <si>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</si>
  <si>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</si>
  <si>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</si>
  <si>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</si>
  <si>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</si>
  <si>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</si>
  <si>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</si>
  <si>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</si>
  <si>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</si>
  <si>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</si>
  <si>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</si>
  <si>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</si>
  <si>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</si>
  <si>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</si>
  <si>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</si>
  <si>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</si>
  <si>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</si>
  <si>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</si>
  <si>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</si>
  <si>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</si>
  <si>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</si>
  <si>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</si>
  <si>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</si>
  <si>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</si>
  <si>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</si>
  <si>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</si>
  <si>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</si>
  <si>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</si>
  <si>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</si>
  <si>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</si>
  <si>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</si>
  <si>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</si>
  <si>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</si>
  <si>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</si>
  <si>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</si>
  <si>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</si>
  <si>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</si>
  <si>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</si>
  <si>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</si>
  <si>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</si>
  <si>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</si>
  <si>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</si>
  <si>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</si>
  <si>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</si>
  <si>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</si>
  <si>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</si>
  <si>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</si>
  <si>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</si>
  <si>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</si>
  <si>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</si>
  <si>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</si>
  <si>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</si>
  <si>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</si>
  <si>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</si>
  <si>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</si>
  <si>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</si>
  <si>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</si>
  <si>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</si>
  <si>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</si>
  <si>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</si>
  <si>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</si>
  <si>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</si>
  <si>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</si>
  <si>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</si>
  <si>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</si>
  <si>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</si>
  <si>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</si>
  <si>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</si>
  <si>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</si>
  <si>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</si>
  <si>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</si>
  <si>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</si>
  <si>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</si>
  <si>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</si>
  <si>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</si>
  <si>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</si>
  <si>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</si>
  <si>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</si>
  <si>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</si>
  <si>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</si>
  <si>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</si>
  <si>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</si>
  <si>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</si>
  <si>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</si>
  <si>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</si>
  <si>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</si>
  <si>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</si>
  <si>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</si>
  <si>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</si>
  <si>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</si>
  <si>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</si>
  <si>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</si>
  <si>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</si>
  <si>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</si>
  <si>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</si>
  <si>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</si>
  <si>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</si>
  <si>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</si>
  <si>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</si>
  <si>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</si>
  <si>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</si>
  <si>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</si>
  <si>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</si>
  <si>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</si>
  <si>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</si>
  <si>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</si>
  <si>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</si>
  <si>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</si>
  <si>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</si>
  <si>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</si>
  <si>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</si>
  <si>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</si>
  <si>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</si>
  <si>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</si>
  <si>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</si>
  <si>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</si>
  <si>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</si>
  <si>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</si>
  <si>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</si>
  <si>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</si>
  <si>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</si>
  <si>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</si>
  <si>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</si>
  <si>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</si>
  <si>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</si>
  <si>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</si>
  <si>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</si>
  <si>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</si>
  <si>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</si>
  <si>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</si>
  <si>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</si>
  <si>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</si>
  <si>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</si>
  <si>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</si>
  <si>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</si>
  <si>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</si>
  <si>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</si>
  <si>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</si>
  <si>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</si>
  <si>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</si>
  <si>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</si>
  <si>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</si>
  <si>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</si>
  <si>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</si>
  <si>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</si>
  <si>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</si>
  <si>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</si>
  <si>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</si>
  <si>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</si>
  <si>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</si>
  <si>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</si>
  <si>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</si>
  <si>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</si>
  <si>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</si>
  <si>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</si>
  <si>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</si>
  <si>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</si>
  <si>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</si>
  <si>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</si>
  <si>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</si>
  <si>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</si>
  <si>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</si>
  <si>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</si>
  <si>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</si>
  <si>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</si>
  <si>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</si>
  <si>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</si>
  <si>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</si>
  <si>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</si>
  <si>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</si>
  <si>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</si>
  <si>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</si>
  <si>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</si>
  <si>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</si>
  <si>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</si>
  <si>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</si>
  <si>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</si>
  <si>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</si>
  <si>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</si>
  <si>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</si>
  <si>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</si>
  <si>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</si>
  <si>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</si>
  <si>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</si>
  <si>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</si>
  <si>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</si>
  <si>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</si>
  <si>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</si>
  <si>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</si>
  <si>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</si>
  <si>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</si>
  <si>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</si>
  <si>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</si>
  <si>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</si>
  <si>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</si>
  <si>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</si>
  <si>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</si>
  <si>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</si>
  <si>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</si>
  <si>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</si>
  <si>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</si>
  <si>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</si>
  <si>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</si>
  <si>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</si>
  <si>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</si>
  <si>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</si>
  <si>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</si>
  <si>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</si>
  <si>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</si>
  <si>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</si>
  <si>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</si>
  <si>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</si>
  <si>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</si>
  <si>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</si>
  <si>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</si>
  <si>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</si>
  <si>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</si>
  <si>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</si>
  <si>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</si>
  <si>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</si>
  <si>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</si>
  <si>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</si>
  <si>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</si>
  <si>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</si>
  <si>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</si>
  <si>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</si>
  <si>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</si>
  <si>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</si>
  <si>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</si>
  <si>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</si>
  <si>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</si>
  <si>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</si>
  <si>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</si>
  <si>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</si>
  <si>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</si>
  <si>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</si>
  <si>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</si>
  <si>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</si>
  <si>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</si>
  <si>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</si>
  <si>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</si>
  <si>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</si>
  <si>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</si>
  <si>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</si>
  <si>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</si>
  <si>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</si>
  <si>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</si>
  <si>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</si>
  <si>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</si>
  <si>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</si>
  <si>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</si>
  <si>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</si>
  <si>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</si>
  <si>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</si>
  <si>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</si>
  <si>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</si>
  <si>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</si>
  <si>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</si>
  <si>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</si>
  <si>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</si>
  <si>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</si>
  <si>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</si>
  <si>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</si>
  <si>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</si>
  <si>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</si>
  <si>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</si>
  <si>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</si>
  <si>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</si>
  <si>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</si>
  <si>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</si>
  <si>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</si>
  <si>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</si>
  <si>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</si>
  <si>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</si>
  <si>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</si>
  <si>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</si>
  <si>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</si>
  <si>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</si>
  <si>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</si>
  <si>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</si>
  <si>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</si>
  <si>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</si>
  <si>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</si>
  <si>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</si>
  <si>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</si>
  <si>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</si>
  <si>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</si>
  <si>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</si>
  <si>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</si>
  <si>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</si>
  <si>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</si>
  <si>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</si>
  <si>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</si>
  <si>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</si>
  <si>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</si>
  <si>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</si>
  <si>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</si>
  <si>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</si>
  <si>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</si>
  <si>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</si>
  <si>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</si>
  <si>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</si>
  <si>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</si>
  <si>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</si>
  <si>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</si>
  <si>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</si>
  <si>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</si>
  <si>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</si>
  <si>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</si>
  <si>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</si>
  <si>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</si>
  <si>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</si>
  <si>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</si>
  <si>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</si>
  <si>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</si>
  <si>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</si>
  <si>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</si>
  <si>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</si>
  <si>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</si>
  <si>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</si>
  <si>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</si>
  <si>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</si>
  <si>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</si>
  <si>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</si>
  <si>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</si>
  <si>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</si>
  <si>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</si>
  <si>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</si>
  <si>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</si>
  <si>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</si>
  <si>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</si>
  <si>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</si>
  <si>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</si>
  <si>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</si>
  <si>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</si>
  <si>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</si>
  <si>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</si>
  <si>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</si>
  <si>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</si>
  <si>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</si>
  <si>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</si>
  <si>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</si>
  <si>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</si>
  <si>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</si>
  <si>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</si>
  <si>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</si>
  <si>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</si>
  <si>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</si>
  <si>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</si>
  <si>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</si>
  <si>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</si>
  <si>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</si>
  <si>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</si>
  <si>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</si>
  <si>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</si>
  <si>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</si>
  <si>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</si>
  <si>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</si>
  <si>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</si>
  <si>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</si>
  <si>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</si>
  <si>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</si>
  <si>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</si>
  <si>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</si>
  <si>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</si>
  <si>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</si>
  <si>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</si>
  <si>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</si>
  <si>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</si>
  <si>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</si>
  <si>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</si>
  <si>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</si>
  <si>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</si>
  <si>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</si>
  <si>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</si>
  <si>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</si>
  <si>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</si>
  <si>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</si>
  <si>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</si>
  <si>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</si>
  <si>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</si>
  <si>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</si>
  <si>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</si>
  <si>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</si>
  <si>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</si>
  <si>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</si>
  <si>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</si>
  <si>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</si>
  <si>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</si>
  <si>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</si>
  <si>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</si>
  <si>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</si>
  <si>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</si>
  <si>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</si>
  <si>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</si>
  <si>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</si>
  <si>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</si>
  <si>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</si>
  <si>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</si>
  <si>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</si>
  <si>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</si>
  <si>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</si>
  <si>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</si>
  <si>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</si>
  <si>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</si>
  <si>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</si>
  <si>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</si>
  <si>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</si>
  <si>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</si>
  <si>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</si>
  <si>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</si>
  <si>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</si>
  <si>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</si>
  <si>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</si>
  <si>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</si>
  <si>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</si>
  <si>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</si>
  <si>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</si>
  <si>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</si>
  <si>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</si>
  <si>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</si>
  <si>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</si>
  <si>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</si>
  <si>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</si>
  <si>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</si>
  <si>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</si>
  <si>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</si>
  <si>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</si>
  <si>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</si>
  <si>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</si>
  <si>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</si>
  <si>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</si>
  <si>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</si>
  <si>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</si>
  <si>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</si>
  <si>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</si>
  <si>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</si>
  <si>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</si>
  <si>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</si>
  <si>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</si>
  <si>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</si>
  <si>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</si>
  <si>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</si>
  <si>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</si>
  <si>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</si>
  <si>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</si>
  <si>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</si>
  <si>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</si>
  <si>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</si>
  <si>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</si>
  <si>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</si>
  <si>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</si>
  <si>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</si>
  <si>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</si>
  <si>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</si>
  <si>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</si>
  <si>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</si>
  <si>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</si>
  <si>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</si>
  <si>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</si>
  <si>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</si>
  <si>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</si>
  <si>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</si>
  <si>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</si>
  <si>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</si>
  <si>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</si>
  <si>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</si>
  <si>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</si>
  <si>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</si>
  <si>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</si>
  <si>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</si>
  <si>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</si>
  <si>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</si>
  <si>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</si>
  <si>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</si>
  <si>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</si>
  <si>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</si>
  <si>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</si>
  <si>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</si>
  <si>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</si>
  <si>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</si>
  <si>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</si>
  <si>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</si>
  <si>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</si>
  <si>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</si>
  <si>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</si>
  <si>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</si>
  <si>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</si>
  <si>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</si>
  <si>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</si>
  <si>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</si>
  <si>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</si>
  <si>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</si>
  <si>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</si>
  <si>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</si>
  <si>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</si>
  <si>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</si>
  <si>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</si>
  <si>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</si>
  <si>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</si>
  <si>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</si>
  <si>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</si>
  <si>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</si>
  <si>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</si>
  <si>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</si>
  <si>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</si>
  <si>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</si>
  <si>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</si>
  <si>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</si>
  <si>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</si>
  <si>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</si>
  <si>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</si>
  <si>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</si>
  <si>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</si>
  <si>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</si>
  <si>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</si>
  <si>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</si>
  <si>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</si>
  <si>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</si>
  <si>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</si>
  <si>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</si>
  <si>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</si>
  <si>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</si>
  <si>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</si>
  <si>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</si>
  <si>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</si>
  <si>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</si>
  <si>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</si>
  <si>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</si>
  <si>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</si>
  <si>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</si>
  <si>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</si>
  <si>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</si>
  <si>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</si>
  <si>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</si>
  <si>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</si>
  <si>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</si>
  <si>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</si>
  <si>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</si>
  <si>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</si>
  <si>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</si>
  <si>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</si>
  <si>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</si>
  <si>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</si>
  <si>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</si>
  <si>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</si>
  <si>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</si>
  <si>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</si>
  <si>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</si>
  <si>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</si>
  <si>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</si>
  <si>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</si>
  <si>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</si>
  <si>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</si>
  <si>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</si>
  <si>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</si>
  <si>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</si>
  <si>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</si>
  <si>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</si>
  <si>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</si>
  <si>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</si>
  <si>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</si>
  <si>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</si>
  <si>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</si>
  <si>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</si>
  <si>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</si>
  <si>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</si>
  <si>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</si>
  <si>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</si>
  <si>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</si>
  <si>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</si>
  <si>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</si>
  <si>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</si>
  <si>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</si>
  <si>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</si>
  <si>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</si>
  <si>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</si>
  <si>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</si>
  <si>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</si>
  <si>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</si>
  <si>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</si>
  <si>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</si>
  <si>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</si>
  <si>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</si>
  <si>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</si>
  <si>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</si>
  <si>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</si>
  <si>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</si>
  <si>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</si>
  <si>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</si>
  <si>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</si>
  <si>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</si>
  <si>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</si>
  <si>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</si>
  <si>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</si>
  <si>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</si>
  <si>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</si>
  <si>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</si>
  <si>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</si>
  <si>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</si>
  <si>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</si>
  <si>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</si>
  <si>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</si>
  <si>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</si>
  <si>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</si>
  <si>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</si>
  <si>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</si>
  <si>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</si>
  <si>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</si>
  <si>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</si>
  <si>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</si>
  <si>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</si>
  <si>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</si>
  <si>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</si>
  <si>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</si>
  <si>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</si>
  <si>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</si>
  <si>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</si>
  <si>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</si>
  <si>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</si>
  <si>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</si>
  <si>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</si>
  <si>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</si>
  <si>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</si>
  <si>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</si>
  <si>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</si>
  <si>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</si>
  <si>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</si>
  <si>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</si>
  <si>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</si>
  <si>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</si>
  <si>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</si>
  <si>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</si>
  <si>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</si>
  <si>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</si>
  <si>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</si>
  <si>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</si>
  <si>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</si>
  <si>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</si>
  <si>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</si>
  <si>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</si>
  <si>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</si>
  <si>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</si>
  <si>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</si>
  <si>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</si>
  <si>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</si>
  <si>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</si>
  <si>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</si>
  <si>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</si>
  <si>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</si>
  <si>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</si>
  <si>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</si>
  <si>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</si>
  <si>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</si>
  <si>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</si>
  <si>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</si>
  <si>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</si>
  <si>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</si>
  <si>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</si>
  <si>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</si>
  <si>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</si>
  <si>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</si>
  <si>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</si>
  <si>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</si>
  <si>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</si>
  <si>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</si>
  <si>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</si>
  <si>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</si>
  <si>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</si>
  <si>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</si>
  <si>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</si>
  <si>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</si>
  <si>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</si>
  <si>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</si>
  <si>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</si>
  <si>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</si>
  <si>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</si>
  <si>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</si>
  <si>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</si>
  <si>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</si>
  <si>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</si>
  <si>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</si>
  <si>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</si>
  <si>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</si>
  <si>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</si>
  <si>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</si>
  <si>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</si>
  <si>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</si>
  <si>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</si>
  <si>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</si>
  <si>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</si>
  <si>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</si>
  <si>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</si>
  <si>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</si>
  <si>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</si>
  <si>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</si>
  <si>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</si>
  <si>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</si>
  <si>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</si>
  <si>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</si>
  <si>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</si>
  <si>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</si>
  <si>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</si>
  <si>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</si>
  <si>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</si>
  <si>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</si>
  <si>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</si>
  <si>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</si>
  <si>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</si>
  <si>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</si>
  <si>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</si>
  <si>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</si>
  <si>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</si>
  <si>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</si>
  <si>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</si>
  <si>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</si>
  <si>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</si>
  <si>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</si>
  <si>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</si>
  <si>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</si>
  <si>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</si>
  <si>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</si>
  <si>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</si>
  <si>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</si>
  <si>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</si>
  <si>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</si>
  <si>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</si>
  <si>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</si>
  <si>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</si>
  <si>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</si>
  <si>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</si>
  <si>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</si>
  <si>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</si>
  <si>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</si>
  <si>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</si>
  <si>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</si>
  <si>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</si>
  <si>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</si>
  <si>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</si>
  <si>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</si>
  <si>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</si>
  <si>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</si>
  <si>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</si>
  <si>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</si>
  <si>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</si>
  <si>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</si>
  <si>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</si>
  <si>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</si>
  <si>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</si>
  <si>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</si>
  <si>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</si>
  <si>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</si>
  <si>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</si>
  <si>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</si>
  <si>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</si>
  <si>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</si>
  <si>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</si>
  <si>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</si>
  <si>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</si>
  <si>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</si>
  <si>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</si>
  <si>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</si>
  <si>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</si>
  <si>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</si>
  <si>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</si>
  <si>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</si>
  <si>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</si>
  <si>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</si>
  <si>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</si>
  <si>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</si>
  <si>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</si>
  <si>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</si>
  <si>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</si>
  <si>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</si>
  <si>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</si>
  <si>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</si>
  <si>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</si>
  <si>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</si>
  <si>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</si>
  <si>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</si>
  <si>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</si>
  <si>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</si>
  <si>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</si>
  <si>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</si>
  <si>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</si>
  <si>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</si>
  <si>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</si>
  <si>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</si>
  <si>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</si>
  <si>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</si>
  <si>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</si>
  <si>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</si>
  <si>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</si>
  <si>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</si>
  <si>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</si>
  <si>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</si>
  <si>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</si>
  <si>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</si>
  <si>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</si>
  <si>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</si>
  <si>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</si>
  <si>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</si>
  <si>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</si>
  <si>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</si>
  <si>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</si>
  <si>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</si>
  <si>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</si>
  <si>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</si>
  <si>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</si>
  <si>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</si>
  <si>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</si>
  <si>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</si>
  <si>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</si>
  <si>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</si>
  <si>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</si>
  <si>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</si>
  <si>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</si>
  <si>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</si>
  <si>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</si>
  <si>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</si>
  <si>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</si>
  <si>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</si>
  <si>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</si>
  <si>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</si>
  <si>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</si>
  <si>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</si>
  <si>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</si>
  <si>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</si>
  <si>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</si>
  <si>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</si>
  <si>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</si>
  <si>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</si>
  <si>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</si>
  <si>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</si>
  <si>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</si>
  <si>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</si>
  <si>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</si>
  <si>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</si>
  <si>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</si>
  <si>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</si>
  <si>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</si>
  <si>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</si>
  <si>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</si>
  <si>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</si>
  <si>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</si>
  <si>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</si>
  <si>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</si>
  <si>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</si>
  <si>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</si>
  <si>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</si>
  <si>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</si>
  <si>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</si>
  <si>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</si>
  <si>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</si>
  <si>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</si>
  <si>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</si>
  <si>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</si>
  <si>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</si>
  <si>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</si>
  <si>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</si>
  <si>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</si>
  <si>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</si>
  <si>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</si>
  <si>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</si>
  <si>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</si>
  <si>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</si>
  <si>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</si>
  <si>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</si>
  <si>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</si>
  <si>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</si>
  <si>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</si>
  <si>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</si>
  <si>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</si>
  <si>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</si>
  <si>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</si>
  <si>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</si>
  <si>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</si>
  <si>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</si>
  <si>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</si>
  <si>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</si>
  <si>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</si>
  <si>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</si>
  <si>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</si>
  <si>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</si>
  <si>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</si>
  <si>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</si>
  <si>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</si>
  <si>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</si>
  <si>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</si>
  <si>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</si>
  <si>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</si>
  <si>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</si>
  <si>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</si>
  <si>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</si>
  <si>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</si>
  <si>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</si>
  <si>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</si>
  <si>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</si>
  <si>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</si>
  <si>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</si>
  <si>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</si>
  <si>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</si>
  <si>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</si>
  <si>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</si>
  <si>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</si>
  <si>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</si>
  <si>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</si>
  <si>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</si>
  <si>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</si>
  <si>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</si>
  <si>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</si>
  <si>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</si>
  <si>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</si>
  <si>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</si>
  <si>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</si>
  <si>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</si>
  <si>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</si>
  <si>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</si>
  <si>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</si>
  <si>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</si>
  <si>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</si>
  <si>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</si>
  <si>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</si>
  <si>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</si>
  <si>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</si>
  <si>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</si>
  <si>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</si>
  <si>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</si>
  <si>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</si>
  <si>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</si>
  <si>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</si>
  <si>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</si>
  <si>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</si>
  <si>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</si>
  <si>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</si>
  <si>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</si>
  <si>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</si>
  <si>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</si>
  <si>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</si>
  <si>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</si>
  <si>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</si>
  <si>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</si>
  <si>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</si>
  <si>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</si>
  <si>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</si>
  <si>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</si>
  <si>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</si>
  <si>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</si>
  <si>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</si>
  <si>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</si>
  <si>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</si>
  <si>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</si>
  <si>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</si>
  <si>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</si>
  <si>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</si>
  <si>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</si>
  <si>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</si>
  <si>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</si>
  <si>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</si>
  <si>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</si>
  <si>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</si>
  <si>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</si>
  <si>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</si>
  <si>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</si>
  <si>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</si>
  <si>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</si>
  <si>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</si>
  <si>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</si>
  <si>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</si>
  <si>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</si>
  <si>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</si>
  <si>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</si>
  <si>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</si>
  <si>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</si>
  <si>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</si>
  <si>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</si>
  <si>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</si>
  <si>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</si>
  <si>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</si>
  <si>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</si>
  <si>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</si>
  <si>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</si>
  <si>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</si>
  <si>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</si>
  <si>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</si>
  <si>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</si>
  <si>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</si>
  <si>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</si>
  <si>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</si>
  <si>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</si>
  <si>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</si>
  <si>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</si>
  <si>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</si>
  <si>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</si>
  <si>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</si>
  <si>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</si>
  <si>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</si>
  <si>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</si>
  <si>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</si>
  <si>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</si>
  <si>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</si>
  <si>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</si>
  <si>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</si>
  <si>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</si>
  <si>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</si>
  <si>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</si>
  <si>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</si>
  <si>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</si>
  <si>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</si>
  <si>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</si>
  <si>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</si>
  <si>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</si>
  <si>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</si>
  <si>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</si>
  <si>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</si>
  <si>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</si>
  <si>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</si>
  <si>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</si>
  <si>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</si>
  <si>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</si>
  <si>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</si>
  <si>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</si>
  <si>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</si>
  <si>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</si>
  <si>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</si>
  <si>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</si>
  <si>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</si>
  <si>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</si>
  <si>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</si>
  <si>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</si>
  <si>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</si>
  <si>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</si>
  <si>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</si>
  <si>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</si>
  <si>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</si>
  <si>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</si>
  <si>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</si>
  <si>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</si>
  <si>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</si>
  <si>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</si>
  <si>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</si>
  <si>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</si>
  <si>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</si>
  <si>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</si>
  <si>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</si>
  <si>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</si>
  <si>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</si>
  <si>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</si>
  <si>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</si>
  <si>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</si>
  <si>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</si>
  <si>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</si>
  <si>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</si>
  <si>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</si>
  <si>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</si>
  <si>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</si>
  <si>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</si>
  <si>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</si>
  <si>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</si>
  <si>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</si>
  <si>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</si>
  <si>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</si>
  <si>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</si>
  <si>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</si>
  <si>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</si>
  <si>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</si>
  <si>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</si>
  <si>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</si>
  <si>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</si>
  <si>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</si>
  <si>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</si>
  <si>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</si>
  <si>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</si>
  <si>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</si>
  <si>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</si>
  <si>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</si>
  <si>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</si>
  <si>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</si>
  <si>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</si>
  <si>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</si>
  <si>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</si>
  <si>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</si>
  <si>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</si>
  <si>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</si>
  <si>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</si>
  <si>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</si>
  <si>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</si>
  <si>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</si>
  <si>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</si>
  <si>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</si>
  <si>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</si>
  <si>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</si>
  <si>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</si>
  <si>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</si>
  <si>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</si>
  <si>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</si>
  <si>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</si>
  <si>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</si>
  <si>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</si>
  <si>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</si>
  <si>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</si>
  <si>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</si>
  <si>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</si>
  <si>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</si>
  <si>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</si>
  <si>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</si>
  <si>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</si>
  <si>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</si>
  <si>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</si>
  <si>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</si>
  <si>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</si>
  <si>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</si>
  <si>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</si>
  <si>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</si>
  <si>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</si>
  <si>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</si>
  <si>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</si>
  <si>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</si>
  <si>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</si>
  <si>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</si>
  <si>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</si>
  <si>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</si>
  <si>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</si>
  <si>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</si>
  <si>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</si>
  <si>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</si>
  <si>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</si>
  <si>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</si>
  <si>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</si>
  <si>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</si>
  <si>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</si>
  <si>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</si>
  <si>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</si>
  <si>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</si>
  <si>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</si>
  <si>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</si>
  <si>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</si>
  <si>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</si>
  <si>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</si>
  <si>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</si>
  <si>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</si>
  <si>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</si>
  <si>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</si>
  <si>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</si>
  <si>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</si>
  <si>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</si>
  <si>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</si>
  <si>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</si>
  <si>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</si>
  <si>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</si>
  <si>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</si>
  <si>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</si>
  <si>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</si>
  <si>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</si>
  <si>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</si>
  <si>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</si>
  <si>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</si>
  <si>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</si>
  <si>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</si>
  <si>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</si>
  <si>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</si>
  <si>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</si>
  <si>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</si>
  <si>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</si>
  <si>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</si>
  <si>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</si>
  <si>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</si>
  <si>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</si>
  <si>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</si>
  <si>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</si>
  <si>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</si>
  <si>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</si>
  <si>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</si>
  <si>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</si>
  <si>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</si>
  <si>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</si>
  <si>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</si>
  <si>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</si>
  <si>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</si>
  <si>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</si>
  <si>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</si>
  <si>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</si>
  <si>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</si>
  <si>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</si>
  <si>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</si>
  <si>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</si>
  <si>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</si>
  <si>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</si>
  <si>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</si>
  <si>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</si>
  <si>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</si>
  <si>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</si>
  <si>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</si>
  <si>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</si>
  <si>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</si>
  <si>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</si>
  <si>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</si>
  <si>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</si>
  <si>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</si>
  <si>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</si>
  <si>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</si>
  <si>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</si>
  <si>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</si>
  <si>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</si>
  <si>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</si>
  <si>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</si>
  <si>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</si>
  <si>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</si>
  <si>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</si>
  <si>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</si>
  <si>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</si>
  <si>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</si>
  <si>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</si>
  <si>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</si>
  <si>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</si>
  <si>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</si>
  <si>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</si>
  <si>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</si>
  <si>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</si>
  <si>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</si>
  <si>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</si>
  <si>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</si>
  <si>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</si>
  <si>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</si>
  <si>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</si>
  <si>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</si>
  <si>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</si>
  <si>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</si>
  <si>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</si>
  <si>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</si>
  <si>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</si>
  <si>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</si>
  <si>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</si>
  <si>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</si>
  <si>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</si>
  <si>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</si>
  <si>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</si>
  <si>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</si>
  <si>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</si>
  <si>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</si>
  <si>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</si>
  <si>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</si>
  <si>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</si>
  <si>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</si>
  <si>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</si>
  <si>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</si>
  <si>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</si>
  <si>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</si>
  <si>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</si>
  <si>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</si>
  <si>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</si>
  <si>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</si>
  <si>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</si>
  <si>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</si>
  <si>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</si>
  <si>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</si>
  <si>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</si>
  <si>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</si>
  <si>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</si>
  <si>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</si>
  <si>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</si>
  <si>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</si>
  <si>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</si>
  <si>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</si>
  <si>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</si>
  <si>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</si>
  <si>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</si>
  <si>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</si>
  <si>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</si>
  <si>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</si>
  <si>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</si>
  <si>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</si>
  <si>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</si>
  <si>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</si>
  <si>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</si>
  <si>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</si>
  <si>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</si>
  <si>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</si>
  <si>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</si>
  <si>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</si>
  <si>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</si>
  <si>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</si>
  <si>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</si>
  <si>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</si>
  <si>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</si>
  <si>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</si>
  <si>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</si>
  <si>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</si>
  <si>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</si>
  <si>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</si>
  <si>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</si>
  <si>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</si>
  <si>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</si>
  <si>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</si>
  <si>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</si>
  <si>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</si>
  <si>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</si>
  <si>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</si>
  <si>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</si>
  <si>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</si>
  <si>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</si>
  <si>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</si>
  <si>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</si>
  <si>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</si>
  <si>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</si>
  <si>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</si>
  <si>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</si>
  <si>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</si>
  <si>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</si>
  <si>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</si>
  <si>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</si>
  <si>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</si>
  <si>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</si>
  <si>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</si>
  <si>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</si>
  <si>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</si>
  <si>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</si>
  <si>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</si>
  <si>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</si>
  <si>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</si>
  <si>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</si>
  <si>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</si>
  <si>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</si>
  <si>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</si>
  <si>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</si>
  <si>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</si>
  <si>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</si>
  <si>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</si>
  <si>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</si>
  <si>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</si>
  <si>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</si>
  <si>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</si>
  <si>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</si>
  <si>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</si>
  <si>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</si>
  <si>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</si>
  <si>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</si>
  <si>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</si>
  <si>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</si>
  <si>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</si>
  <si>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</si>
  <si>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</si>
  <si>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</si>
  <si>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</si>
  <si>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</si>
  <si>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</si>
  <si>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</si>
  <si>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</si>
  <si>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</si>
  <si>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</si>
  <si>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</si>
  <si>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</si>
  <si>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</si>
  <si>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</si>
  <si>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</si>
  <si>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</si>
  <si>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</si>
  <si>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</si>
  <si>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</si>
  <si>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</si>
  <si>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</si>
  <si>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</si>
  <si>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</si>
  <si>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</si>
  <si>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</si>
  <si>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</si>
  <si>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</si>
  <si>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</si>
  <si>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</si>
  <si>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</si>
  <si>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</si>
  <si>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</si>
  <si>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</si>
  <si>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</si>
  <si>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</si>
  <si>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</si>
  <si>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</si>
  <si>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</si>
  <si>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</si>
  <si>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</si>
  <si>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</si>
  <si>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</si>
  <si>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</si>
  <si>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</si>
  <si>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</si>
  <si>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</si>
  <si>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</si>
  <si>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</si>
  <si>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</si>
  <si>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</si>
  <si>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</si>
  <si>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</si>
  <si>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</si>
  <si>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</si>
  <si>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</si>
  <si>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</si>
  <si>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</si>
  <si>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</si>
  <si>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</si>
  <si>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</si>
  <si>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</si>
  <si>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</si>
  <si>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</si>
  <si>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</si>
  <si>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</si>
  <si>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</si>
  <si>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</si>
  <si>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</si>
  <si>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</si>
  <si>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</si>
  <si>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</si>
  <si>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</si>
  <si>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</si>
  <si>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</si>
  <si>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</si>
  <si>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</si>
  <si>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</si>
  <si>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</si>
  <si>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</si>
  <si>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</si>
  <si>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</si>
  <si>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</si>
  <si>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</si>
  <si>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</si>
  <si>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</si>
  <si>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</si>
  <si>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</si>
  <si>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</si>
  <si>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</si>
  <si>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</si>
  <si>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</si>
  <si>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</si>
  <si>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</si>
  <si>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</si>
  <si>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</si>
  <si>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</si>
  <si>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</si>
  <si>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</si>
  <si>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</si>
  <si>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</si>
  <si>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</si>
  <si>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</si>
  <si>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</si>
  <si>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</si>
  <si>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</si>
  <si>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</si>
  <si>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</si>
  <si>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</si>
  <si>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</si>
  <si>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</si>
  <si>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</si>
  <si>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</si>
  <si>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</si>
  <si>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</si>
  <si>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</si>
  <si>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</si>
  <si>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</si>
  <si>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</si>
  <si>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</si>
  <si>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</si>
  <si>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</si>
  <si>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</si>
  <si>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</si>
  <si>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</si>
  <si>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</si>
  <si>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</si>
  <si>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</si>
  <si>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</si>
  <si>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</si>
  <si>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</si>
  <si>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</si>
  <si>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</si>
  <si>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</si>
  <si>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</si>
  <si>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</si>
  <si>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</si>
  <si>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</si>
  <si>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</si>
  <si>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</si>
  <si>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</si>
  <si>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</si>
  <si>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</si>
  <si>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</si>
  <si>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</si>
  <si>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</si>
  <si>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</si>
  <si>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</si>
  <si>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</si>
  <si>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</si>
  <si>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</si>
  <si>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</si>
  <si>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</si>
  <si>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</si>
  <si>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</si>
  <si>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</si>
  <si>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</si>
  <si>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</si>
  <si>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</si>
  <si>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</si>
  <si>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</si>
  <si>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</si>
  <si>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</si>
  <si>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</si>
  <si>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</si>
  <si>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</si>
  <si>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</si>
  <si>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</si>
  <si>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</si>
  <si>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</si>
  <si>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</si>
  <si>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</si>
  <si>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</si>
  <si>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</si>
  <si>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</si>
  <si>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</si>
  <si>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</si>
  <si>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</si>
  <si>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</si>
  <si>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</si>
  <si>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</si>
  <si>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</si>
  <si>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</si>
  <si>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</si>
  <si>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</si>
  <si>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</si>
  <si>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</si>
  <si>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</si>
  <si>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</si>
  <si>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</si>
  <si>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</si>
  <si>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</si>
  <si>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</si>
  <si>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</si>
  <si>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</si>
  <si>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</si>
  <si>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</si>
  <si>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</si>
  <si>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</si>
  <si>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</si>
  <si>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</si>
  <si>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</si>
  <si>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</si>
  <si>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</si>
  <si>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</si>
  <si>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</si>
  <si>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</si>
  <si>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</si>
  <si>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</si>
  <si>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</si>
  <si>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</si>
  <si>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</si>
  <si>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</si>
  <si>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</si>
  <si>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</si>
  <si>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</si>
  <si>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</si>
  <si>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</si>
  <si>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</si>
  <si>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</si>
  <si>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</si>
  <si>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</si>
  <si>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</si>
  <si>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</si>
  <si>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</si>
  <si>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</si>
  <si>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</si>
  <si>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</si>
  <si>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</si>
  <si>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</si>
  <si>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</si>
  <si>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</si>
  <si>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</si>
  <si>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</si>
  <si>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</si>
  <si>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</si>
  <si>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</si>
  <si>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</si>
  <si>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</si>
  <si>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</si>
  <si>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</si>
  <si>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</si>
  <si>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</si>
  <si>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</si>
  <si>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</si>
  <si>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</si>
  <si>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</si>
  <si>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</si>
  <si>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</si>
  <si>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</si>
  <si>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</si>
  <si>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</si>
  <si>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</si>
  <si>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</si>
  <si>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</si>
  <si>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</si>
  <si>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</si>
  <si>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</si>
  <si>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</si>
  <si>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</si>
  <si>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</si>
  <si>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</si>
  <si>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</si>
  <si>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</si>
  <si>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</si>
  <si>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</si>
  <si>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</si>
  <si>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</si>
  <si>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</si>
  <si>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</si>
  <si>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</si>
  <si>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</si>
  <si>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</si>
  <si>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</si>
  <si>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</si>
  <si>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</si>
  <si>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</si>
  <si>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</si>
  <si>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</si>
  <si>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</si>
  <si>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</si>
  <si>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</si>
  <si>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</si>
  <si>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</si>
  <si>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</si>
  <si>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</si>
  <si>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</si>
  <si>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</si>
  <si>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</si>
  <si>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</si>
  <si>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</si>
  <si>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</si>
  <si>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</si>
  <si>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</si>
  <si>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</si>
  <si>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</si>
  <si>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</si>
  <si>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</si>
  <si>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</si>
  <si>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</si>
  <si>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</si>
  <si>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</si>
  <si>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</si>
  <si>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</si>
  <si>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</si>
  <si>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</si>
  <si>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</si>
  <si>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</si>
  <si>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</si>
  <si>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</si>
  <si>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</si>
  <si>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</si>
  <si>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</si>
  <si>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</si>
  <si>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</si>
  <si>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</si>
  <si>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</si>
  <si>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</si>
  <si>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</si>
  <si>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</si>
  <si>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</si>
  <si>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</si>
  <si>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</si>
  <si>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</si>
  <si>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</si>
  <si>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</si>
  <si>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</si>
  <si>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</si>
  <si>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</si>
  <si>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</si>
  <si>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</si>
  <si>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</si>
  <si>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</si>
  <si>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</si>
  <si>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</si>
  <si>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</si>
  <si>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</si>
  <si>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</si>
  <si>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</si>
  <si>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</si>
  <si>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</si>
  <si>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</si>
  <si>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</si>
  <si>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</si>
  <si>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</si>
  <si>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</si>
  <si>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</si>
  <si>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</si>
  <si>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</si>
  <si>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</si>
  <si>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</si>
  <si>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</si>
  <si>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</si>
  <si>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</si>
  <si>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</si>
  <si>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</si>
  <si>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</si>
  <si>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</si>
  <si>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</si>
  <si>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</si>
  <si>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</si>
  <si>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</si>
  <si>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</si>
  <si>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</si>
  <si>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</si>
  <si>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</si>
  <si>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</si>
  <si>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</si>
  <si>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</si>
  <si>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</si>
  <si>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</si>
  <si>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</si>
  <si>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</si>
  <si>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</si>
  <si>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</si>
  <si>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</si>
  <si>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</si>
  <si>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</si>
  <si>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</si>
  <si>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</si>
  <si>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</si>
  <si>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</si>
  <si>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</si>
  <si>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</si>
  <si>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</si>
  <si>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</si>
  <si>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</si>
  <si>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</si>
  <si>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</si>
  <si>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</si>
  <si>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</si>
  <si>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</si>
  <si>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</si>
  <si>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</si>
  <si>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</si>
  <si>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</si>
  <si>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</si>
  <si>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</si>
  <si>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</si>
  <si>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</si>
  <si>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</si>
  <si>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</si>
  <si>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</si>
  <si>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</si>
  <si>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</si>
  <si>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</si>
  <si>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</si>
  <si>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</si>
  <si>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</si>
  <si>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</si>
  <si>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</si>
  <si>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</si>
  <si>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</si>
  <si>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</si>
  <si>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</si>
  <si>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</si>
  <si>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</si>
  <si>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</si>
  <si>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</si>
  <si>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</si>
  <si>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</si>
  <si>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</si>
  <si>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</si>
  <si>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</si>
  <si>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</si>
  <si>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</si>
  <si>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</si>
  <si>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</si>
  <si>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</si>
  <si>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</si>
  <si>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</si>
  <si>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</si>
  <si>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</si>
  <si>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</si>
  <si>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</si>
  <si>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</si>
  <si>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</si>
  <si>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</si>
  <si>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</si>
  <si>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</si>
  <si>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</si>
  <si>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</si>
  <si>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</si>
  <si>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</si>
  <si>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</si>
  <si>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</si>
  <si>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</si>
  <si>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</si>
  <si>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</si>
  <si>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</si>
  <si>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</si>
  <si>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</si>
  <si>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</si>
  <si>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</si>
  <si>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</si>
  <si>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</si>
  <si>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</si>
  <si>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</si>
  <si>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</si>
  <si>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</si>
  <si>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</si>
  <si>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</si>
  <si>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</si>
  <si>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</si>
  <si>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</si>
  <si>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</si>
  <si>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</si>
  <si>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</si>
  <si>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</si>
  <si>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</si>
  <si>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</si>
  <si>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</si>
  <si>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</si>
  <si>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</si>
  <si>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</si>
  <si>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</si>
  <si>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</si>
  <si>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</si>
  <si>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</si>
  <si>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</si>
  <si>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</si>
  <si>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</si>
  <si>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</si>
  <si>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</si>
  <si>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</si>
  <si>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</si>
  <si>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</si>
  <si>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</si>
  <si>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</si>
  <si>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</si>
  <si>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</si>
  <si>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</si>
  <si>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</si>
  <si>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</si>
  <si>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</si>
  <si>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</si>
  <si>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</si>
  <si>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</si>
  <si>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</si>
  <si>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</si>
  <si>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</si>
  <si>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</si>
  <si>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</si>
  <si>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</si>
  <si>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</si>
  <si>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</si>
  <si>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</si>
  <si>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</si>
  <si>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</si>
  <si>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</si>
  <si>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</si>
  <si>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</si>
  <si>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</si>
  <si>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</si>
  <si>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</si>
  <si>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</si>
  <si>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</si>
  <si>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</si>
  <si>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</si>
  <si>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</si>
  <si>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</si>
  <si>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</si>
  <si>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</si>
  <si>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</si>
  <si>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</si>
  <si>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</si>
  <si>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</si>
  <si>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</si>
  <si>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</si>
  <si>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</si>
  <si>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</si>
  <si>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</si>
  <si>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</si>
  <si>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</si>
  <si>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</si>
  <si>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</si>
  <si>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</si>
  <si>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</si>
  <si>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</si>
  <si>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</si>
  <si>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</si>
  <si>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</si>
  <si>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</si>
  <si>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</si>
  <si>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</si>
  <si>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</si>
  <si>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</si>
  <si>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</si>
  <si>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</si>
  <si>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</si>
  <si>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</si>
  <si>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</si>
  <si>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</si>
  <si>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</si>
  <si>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</si>
  <si>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</si>
  <si>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</si>
  <si>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</si>
  <si>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</si>
  <si>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</si>
  <si>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</si>
  <si>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</si>
  <si>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</si>
  <si>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</si>
  <si>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</si>
  <si>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</si>
  <si>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</si>
  <si>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</si>
  <si>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</si>
  <si>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</si>
  <si>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</si>
  <si>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</si>
  <si>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</si>
  <si>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</si>
  <si>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</si>
  <si>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</si>
  <si>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</si>
  <si>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</si>
  <si>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</si>
  <si>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</si>
  <si>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</si>
  <si>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</si>
  <si>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</si>
  <si>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</si>
  <si>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</si>
  <si>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</si>
  <si>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</si>
  <si>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</si>
  <si>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</si>
  <si>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</si>
  <si>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</si>
  <si>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</si>
  <si>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</si>
  <si>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</si>
  <si>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</si>
  <si>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</si>
  <si>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</si>
  <si>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</si>
  <si>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</si>
  <si>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</si>
  <si>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</si>
  <si>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</si>
  <si>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</si>
  <si>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</si>
  <si>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</si>
  <si>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</si>
  <si>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</si>
  <si>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</si>
  <si>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</si>
  <si>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</si>
  <si>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</si>
  <si>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</si>
  <si>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</si>
  <si>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</si>
  <si>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</si>
  <si>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</si>
  <si>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</si>
  <si>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</si>
  <si>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</si>
  <si>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</si>
  <si>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</si>
  <si>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</si>
  <si>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</si>
  <si>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</si>
  <si>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</si>
  <si>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</si>
  <si>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</si>
  <si>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</si>
  <si>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</si>
  <si>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</si>
  <si>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</si>
  <si>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</si>
  <si>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</si>
  <si>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</si>
  <si>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</si>
  <si>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</si>
  <si>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</si>
  <si>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</si>
  <si>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</si>
  <si>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</si>
  <si>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</si>
  <si>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</si>
  <si>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</si>
  <si>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</si>
  <si>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</si>
  <si>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</si>
  <si>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</si>
  <si>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</si>
  <si>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</si>
  <si>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</si>
  <si>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</si>
  <si>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</si>
  <si>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</si>
  <si>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</si>
  <si>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</si>
  <si>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</si>
  <si>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</si>
  <si>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</si>
  <si>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</si>
  <si>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</si>
  <si>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</si>
  <si>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</si>
  <si>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</si>
  <si>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</si>
  <si>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</si>
  <si>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</si>
  <si>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</si>
  <si>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</si>
  <si>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</si>
  <si>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</si>
  <si>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</si>
  <si>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</si>
  <si>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</si>
  <si>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</si>
  <si>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</si>
  <si>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</si>
  <si>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</si>
  <si>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</si>
  <si>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</si>
  <si>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</si>
  <si>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</si>
  <si>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</si>
  <si>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</si>
  <si>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</si>
  <si>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</si>
  <si>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</si>
  <si>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</si>
  <si>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</si>
  <si>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</si>
  <si>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</si>
  <si>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</si>
  <si>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</si>
  <si>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</si>
  <si>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</si>
  <si>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</si>
  <si>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</si>
  <si>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</si>
  <si>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</si>
  <si>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</si>
  <si>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</si>
  <si>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</si>
  <si>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</si>
  <si>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</si>
  <si>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</si>
  <si>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</si>
  <si>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</si>
  <si>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</si>
  <si>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</si>
  <si>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</si>
  <si>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</si>
  <si>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</si>
  <si>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</si>
  <si>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</si>
  <si>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</si>
  <si>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</si>
  <si>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</si>
  <si>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</si>
  <si>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</si>
  <si>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</si>
  <si>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</si>
  <si>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</si>
  <si>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</si>
  <si>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</si>
  <si>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</si>
  <si>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</si>
  <si>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</si>
  <si>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</si>
  <si>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</si>
  <si>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</si>
  <si>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</si>
  <si>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</si>
  <si>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</si>
  <si>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</si>
  <si>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</si>
  <si>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</si>
  <si>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</si>
  <si>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</si>
  <si>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</si>
  <si>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</si>
  <si>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</si>
  <si>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</si>
  <si>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</si>
  <si>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</si>
  <si>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</si>
  <si>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</si>
  <si>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</si>
  <si>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</si>
  <si>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</si>
  <si>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</si>
  <si>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</si>
  <si>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</si>
  <si>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</si>
  <si>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</si>
  <si>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</si>
  <si>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</si>
  <si>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</si>
  <si>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</si>
  <si>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</si>
  <si>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</si>
  <si>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</si>
  <si>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</si>
  <si>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</si>
  <si>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</si>
  <si>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</si>
  <si>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</si>
  <si>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</si>
  <si>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</si>
  <si>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</si>
  <si>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</si>
  <si>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</si>
  <si>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</si>
  <si>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</si>
  <si>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</si>
  <si>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</si>
  <si>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</si>
  <si>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</si>
  <si>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</si>
  <si>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</si>
  <si>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</si>
  <si>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</si>
  <si>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</si>
  <si>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</si>
  <si>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</si>
  <si>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</si>
  <si>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</si>
  <si>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</si>
  <si>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</si>
  <si>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</si>
  <si>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</si>
  <si>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</si>
  <si>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</si>
  <si>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</si>
  <si>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</si>
  <si>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</si>
  <si>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</si>
  <si>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</si>
  <si>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</si>
  <si>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</si>
  <si>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</si>
  <si>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</si>
  <si>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</si>
  <si>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</si>
  <si>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</si>
  <si>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</si>
  <si>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</si>
  <si>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</si>
  <si>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</si>
  <si>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</si>
  <si>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</si>
  <si>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</si>
  <si>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</si>
  <si>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</si>
  <si>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</si>
  <si>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</si>
  <si>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</si>
  <si>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</si>
  <si>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</si>
  <si>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</si>
  <si>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</si>
  <si>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</si>
  <si>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</si>
  <si>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</si>
  <si>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</si>
  <si>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</si>
  <si>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</si>
  <si>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</si>
  <si>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</si>
  <si>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</si>
  <si>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</si>
  <si>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</si>
  <si>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</si>
  <si>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</si>
  <si>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</si>
  <si>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</si>
  <si>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</si>
  <si>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</si>
  <si>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</si>
  <si>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</si>
  <si>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</si>
  <si>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</si>
  <si>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</si>
  <si>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</si>
  <si>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</si>
  <si>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</si>
  <si>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</si>
  <si>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</si>
  <si>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</si>
  <si>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</si>
  <si>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</si>
  <si>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</si>
  <si>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</si>
  <si>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</si>
  <si>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</si>
  <si>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</si>
  <si>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</si>
  <si>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</si>
  <si>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</si>
  <si>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</si>
  <si>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</si>
  <si>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</si>
  <si>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</si>
  <si>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</si>
  <si>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</si>
  <si>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</si>
  <si>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</si>
  <si>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</si>
  <si>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</si>
  <si>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</si>
  <si>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</si>
  <si>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</si>
  <si>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</si>
  <si>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</si>
  <si>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</si>
  <si>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</si>
  <si>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</si>
  <si>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</si>
  <si>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</si>
  <si>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</si>
  <si>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</si>
  <si>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</si>
  <si>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</si>
  <si>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</si>
  <si>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</si>
  <si>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</si>
  <si>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</si>
  <si>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</si>
  <si>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</si>
  <si>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</si>
  <si>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</si>
  <si>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</si>
  <si>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</si>
  <si>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</si>
  <si>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</si>
  <si>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</si>
  <si>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</si>
  <si>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</si>
  <si>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</si>
  <si>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</si>
  <si>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</si>
  <si>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</si>
  <si>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</si>
  <si>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</si>
  <si>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</si>
  <si>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</si>
  <si>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</si>
  <si>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</si>
  <si>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</si>
  <si>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</si>
  <si>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</si>
  <si>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</si>
  <si>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</si>
  <si>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</si>
  <si>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</si>
  <si>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</si>
  <si>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</si>
  <si>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</si>
  <si>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</si>
  <si>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</si>
  <si>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</si>
  <si>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</si>
  <si>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</si>
  <si>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</si>
  <si>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</si>
  <si>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</si>
  <si>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</si>
  <si>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</si>
  <si>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</si>
  <si>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</si>
  <si>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</si>
  <si>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</si>
  <si>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</si>
  <si>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</si>
  <si>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</si>
  <si>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</si>
  <si>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</si>
  <si>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</si>
  <si>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</si>
  <si>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</si>
  <si>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</si>
  <si>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</si>
  <si>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</si>
  <si>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</si>
  <si>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</si>
  <si>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</si>
  <si>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</si>
  <si>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</si>
  <si>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</si>
  <si>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</si>
  <si>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</si>
  <si>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</si>
  <si>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</si>
  <si>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</si>
  <si>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</si>
  <si>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</si>
  <si>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</si>
  <si>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</si>
  <si>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</si>
  <si>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</si>
  <si>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</si>
  <si>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</si>
  <si>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</si>
  <si>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</si>
  <si>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</si>
  <si>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</si>
  <si>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</si>
  <si>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</si>
  <si>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</si>
  <si>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</si>
  <si>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</si>
  <si>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</si>
  <si>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</si>
  <si>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</si>
  <si>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</si>
  <si>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</si>
  <si>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</si>
  <si>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</si>
  <si>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</si>
  <si>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</si>
  <si>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</si>
  <si>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</si>
  <si>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</si>
  <si>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</si>
  <si>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</si>
  <si>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</si>
  <si>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</si>
  <si>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</si>
  <si>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</si>
  <si>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</si>
  <si>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</si>
  <si>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</si>
  <si>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</si>
  <si>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</si>
  <si>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</si>
  <si>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</si>
  <si>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</si>
  <si>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</si>
  <si>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</si>
  <si>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</si>
  <si>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</si>
  <si>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</si>
  <si>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</si>
  <si>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</si>
  <si>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</si>
  <si>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</si>
  <si>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</si>
  <si>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</si>
  <si>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</si>
  <si>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</si>
  <si>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</si>
  <si>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</si>
  <si>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</si>
  <si>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</si>
  <si>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</si>
  <si>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</si>
  <si>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</si>
  <si>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</si>
  <si>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</si>
  <si>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</si>
  <si>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</si>
  <si>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</si>
  <si>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</si>
  <si>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</si>
  <si>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</si>
  <si>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</si>
  <si>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</si>
  <si>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</si>
  <si>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</si>
  <si>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</si>
  <si>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</si>
  <si>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</si>
  <si>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</si>
  <si>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</si>
  <si>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</si>
  <si>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</si>
  <si>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</si>
  <si>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</si>
  <si>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</si>
  <si>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</si>
  <si>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</si>
  <si>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</si>
  <si>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</si>
  <si>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</si>
  <si>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</si>
  <si>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</si>
  <si>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</si>
  <si>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</si>
  <si>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</si>
  <si>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</si>
  <si>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</si>
  <si>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</si>
  <si>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</si>
  <si>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</si>
  <si>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</si>
  <si>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</si>
  <si>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</si>
  <si>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</si>
  <si>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</si>
  <si>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</si>
  <si>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</si>
  <si>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</si>
  <si>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</si>
  <si>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</si>
  <si>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</si>
  <si>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</si>
  <si>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</si>
  <si>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</si>
  <si>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</si>
  <si>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</si>
  <si>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</si>
  <si>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</si>
  <si>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</si>
  <si>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</si>
  <si>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</si>
  <si>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</si>
  <si>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</si>
  <si>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</si>
  <si>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</si>
  <si>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</si>
  <si>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</si>
  <si>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</si>
  <si>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</si>
  <si>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</si>
  <si>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</si>
  <si>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</si>
  <si>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</si>
  <si>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</si>
  <si>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</si>
  <si>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</si>
  <si>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</si>
  <si>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</si>
  <si>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</si>
  <si>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</si>
  <si>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</si>
  <si>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</si>
  <si>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</si>
  <si>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</si>
  <si>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</si>
  <si>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</si>
  <si>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</si>
  <si>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</si>
  <si>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</si>
  <si>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</si>
  <si>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</si>
  <si>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</si>
  <si>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</si>
  <si>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</si>
  <si>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</si>
  <si>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</si>
  <si>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</si>
  <si>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</si>
  <si>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</si>
  <si>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</si>
  <si>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</si>
  <si>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</si>
  <si>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</si>
  <si>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</si>
  <si>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</si>
  <si>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</si>
  <si>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</si>
  <si>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</si>
  <si>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</si>
  <si>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</si>
  <si>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</si>
  <si>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</si>
  <si>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</si>
  <si>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</si>
  <si>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</si>
  <si>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</si>
  <si>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</si>
  <si>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</si>
  <si>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</si>
  <si>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</si>
  <si>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</si>
  <si>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</si>
  <si>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</si>
  <si>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</si>
  <si>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</si>
  <si>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</si>
  <si>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</si>
  <si>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</si>
  <si>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</si>
  <si>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</si>
  <si>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</si>
  <si>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</si>
  <si>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</si>
  <si>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</si>
  <si>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</si>
  <si>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</si>
  <si>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</si>
  <si>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</si>
  <si>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</si>
  <si>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</si>
  <si>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</si>
  <si>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</si>
  <si>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</si>
  <si>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</si>
  <si>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</si>
  <si>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</si>
  <si>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</si>
  <si>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</si>
  <si>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</si>
  <si>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</si>
  <si>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</si>
  <si>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</si>
  <si>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</si>
  <si>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</si>
  <si>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</si>
  <si>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</si>
  <si>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</si>
  <si>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</si>
  <si>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</si>
  <si>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</si>
  <si>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</si>
  <si>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</si>
  <si>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</si>
  <si>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</si>
  <si>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</si>
  <si>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</si>
  <si>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</si>
  <si>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</si>
  <si>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</si>
  <si>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</si>
  <si>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</si>
  <si>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</si>
  <si>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</si>
  <si>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</si>
  <si>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</si>
  <si>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</si>
  <si>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</si>
  <si>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</si>
  <si>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</si>
  <si>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</si>
  <si>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</si>
  <si>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</si>
  <si>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</si>
  <si>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</si>
  <si>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</si>
  <si>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</si>
  <si>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</si>
  <si>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</si>
  <si>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</si>
  <si>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</si>
  <si>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</si>
  <si>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</si>
  <si>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</si>
  <si>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</si>
  <si>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</si>
  <si>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</si>
  <si>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</si>
  <si>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</si>
  <si>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</si>
  <si>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</si>
  <si>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</si>
  <si>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</si>
  <si>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</si>
  <si>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</si>
  <si>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</si>
  <si>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</si>
  <si>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</si>
  <si>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</si>
  <si>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</si>
  <si>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</si>
  <si>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</si>
  <si>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</si>
  <si>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</si>
  <si>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</si>
  <si>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</si>
  <si>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</si>
  <si>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</si>
  <si>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</si>
  <si>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</si>
  <si>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</si>
  <si>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</si>
  <si>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</si>
  <si>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</si>
  <si>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</si>
  <si>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</si>
  <si>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</si>
  <si>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</si>
  <si>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</si>
  <si>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</si>
  <si>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</si>
  <si>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</si>
  <si>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</si>
  <si>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</si>
  <si>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</si>
  <si>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</si>
  <si>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</si>
  <si>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</si>
  <si>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</si>
  <si>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</si>
  <si>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</si>
  <si>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</si>
  <si>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</si>
  <si>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</si>
  <si>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</si>
  <si>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</si>
  <si>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</si>
  <si>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</si>
  <si>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</si>
  <si>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</si>
  <si>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</si>
  <si>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</si>
  <si>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</si>
  <si>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</si>
  <si>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</si>
  <si>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</si>
  <si>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</si>
  <si>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</si>
  <si>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</si>
  <si>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</si>
  <si>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</si>
  <si>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</si>
  <si>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</si>
  <si>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</si>
  <si>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</si>
  <si>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</si>
  <si>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</si>
  <si>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</si>
  <si>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</si>
  <si>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</si>
  <si>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</si>
  <si>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</si>
  <si>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</si>
  <si>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</si>
  <si>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</si>
  <si>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</si>
  <si>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</si>
  <si>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</si>
  <si>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</si>
  <si>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</si>
  <si>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</si>
  <si>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</si>
  <si>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</si>
  <si>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</si>
  <si>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</si>
  <si>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</si>
  <si>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</si>
  <si>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</si>
  <si>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</si>
  <si>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</si>
  <si>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</si>
  <si>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</si>
  <si>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</si>
  <si>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</si>
  <si>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</si>
  <si>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</si>
  <si>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</si>
  <si>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</si>
  <si>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</si>
  <si>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</si>
  <si>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</si>
  <si>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</si>
  <si>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</si>
  <si>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</si>
  <si>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</si>
  <si>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</si>
  <si>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</si>
  <si>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</si>
  <si>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</si>
  <si>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</si>
  <si>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</si>
  <si>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</si>
  <si>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</si>
  <si>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</si>
  <si>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</si>
  <si>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</si>
  <si>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</si>
  <si>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</si>
  <si>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</si>
  <si>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</si>
  <si>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</si>
  <si>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</si>
  <si>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</si>
  <si>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</si>
  <si>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</si>
  <si>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</si>
  <si>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</si>
  <si>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</si>
  <si>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</si>
  <si>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</si>
  <si>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</si>
  <si>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</si>
  <si>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</si>
  <si>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</si>
  <si>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</si>
  <si>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</si>
  <si>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</si>
  <si>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</si>
  <si>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</si>
  <si>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</si>
  <si>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</si>
  <si>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</si>
  <si>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</si>
  <si>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</si>
  <si>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</si>
  <si>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</si>
  <si>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</si>
  <si>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</si>
  <si>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</si>
  <si>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</si>
  <si>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</si>
  <si>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</si>
  <si>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</si>
  <si>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</si>
  <si>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</si>
  <si>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</si>
  <si>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</si>
  <si>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</si>
  <si>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</si>
  <si>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</si>
  <si>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</si>
  <si>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</si>
  <si>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</si>
  <si>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</si>
  <si>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</si>
  <si>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</si>
  <si>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</si>
  <si>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</si>
  <si>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</si>
  <si>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</si>
  <si>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</si>
  <si>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</si>
  <si>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</si>
  <si>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</si>
  <si>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</si>
  <si>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</si>
  <si>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</si>
  <si>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</si>
  <si>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</si>
  <si>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</si>
  <si>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</si>
  <si>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</si>
  <si>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</si>
  <si>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</si>
  <si>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</si>
  <si>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</si>
  <si>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</si>
  <si>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</si>
  <si>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</si>
  <si>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</si>
  <si>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</si>
  <si>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</si>
  <si>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</si>
  <si>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</si>
  <si>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</si>
  <si>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</si>
  <si>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</si>
  <si>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</si>
  <si>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</si>
  <si>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</si>
  <si>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</si>
  <si>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</si>
  <si>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</si>
  <si>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</si>
  <si>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</si>
  <si>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</si>
  <si>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</si>
  <si>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</si>
  <si>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</si>
  <si>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</si>
  <si>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</si>
  <si>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</si>
  <si>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</si>
  <si>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</si>
  <si>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</si>
  <si>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</si>
  <si>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</si>
  <si>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</si>
  <si>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</si>
  <si>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</si>
  <si>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</si>
  <si>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</si>
  <si>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</si>
  <si>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</si>
  <si>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</si>
  <si>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</si>
  <si>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</si>
  <si>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</si>
  <si>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</si>
  <si>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</si>
  <si>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</si>
  <si>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</si>
  <si>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</si>
  <si>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</si>
  <si>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</si>
  <si>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</si>
  <si>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</si>
  <si>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</si>
  <si>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</si>
  <si>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</si>
  <si>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</si>
  <si>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</si>
  <si>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</si>
  <si>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</si>
  <si>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</si>
  <si>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</si>
  <si>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</si>
  <si>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</si>
  <si>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</si>
  <si>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</si>
  <si>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</si>
  <si>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</si>
  <si>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</si>
  <si>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</si>
  <si>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</si>
  <si>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</si>
  <si>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</si>
  <si>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</si>
  <si>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</si>
  <si>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</si>
  <si>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</si>
  <si>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</si>
  <si>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</si>
  <si>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</si>
  <si>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</si>
  <si>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</si>
  <si>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</si>
  <si>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</si>
  <si>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</si>
  <si>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</si>
  <si>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</si>
  <si>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</si>
  <si>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</si>
  <si>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</si>
  <si>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</si>
  <si>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</si>
  <si>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</si>
  <si>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</si>
  <si>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</si>
  <si>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</si>
  <si>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</si>
  <si>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</si>
  <si>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</si>
  <si>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</si>
  <si>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</si>
  <si>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</si>
  <si>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</si>
  <si>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</si>
  <si>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</si>
  <si>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</si>
  <si>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</si>
  <si>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</si>
  <si>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</si>
  <si>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</si>
  <si>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</si>
  <si>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</si>
  <si>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</si>
  <si>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</si>
  <si>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</si>
  <si>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</si>
  <si>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</si>
  <si>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</si>
  <si>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</si>
  <si>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</si>
  <si>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</si>
  <si>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</si>
  <si>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</si>
  <si>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</si>
  <si>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</si>
  <si>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</si>
  <si>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</si>
  <si>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</si>
  <si>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</si>
  <si>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</si>
  <si>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</si>
  <si>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</si>
  <si>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</si>
  <si>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</si>
  <si>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</si>
  <si>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</si>
  <si>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</si>
  <si>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</si>
  <si>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</si>
  <si>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</si>
  <si>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</si>
  <si>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</si>
  <si>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</si>
  <si>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</si>
  <si>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</si>
  <si>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</si>
  <si>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</si>
  <si>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</si>
  <si>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</si>
  <si>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</si>
  <si>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</si>
  <si>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</si>
  <si>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</si>
  <si>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</si>
  <si>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</si>
  <si>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</si>
  <si>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</si>
  <si>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</si>
  <si>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</si>
  <si>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</si>
  <si>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</si>
  <si>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</si>
  <si>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</si>
  <si>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</si>
  <si>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</si>
  <si>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</si>
  <si>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</si>
  <si>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</si>
  <si>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</si>
  <si>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</si>
  <si>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</si>
  <si>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</si>
  <si>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</si>
  <si>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</si>
  <si>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</si>
  <si>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</si>
  <si>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</si>
  <si>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</si>
  <si>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</si>
  <si>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</si>
  <si>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</si>
  <si>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</si>
  <si>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</si>
  <si>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</si>
  <si>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</si>
  <si>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</si>
  <si>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</si>
  <si>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</si>
  <si>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</si>
  <si>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</si>
  <si>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</si>
  <si>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</si>
  <si>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</si>
  <si>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</si>
  <si>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</si>
  <si>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</si>
  <si>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</si>
  <si>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</si>
  <si>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</si>
  <si>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</si>
  <si>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</si>
  <si>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</si>
  <si>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</si>
  <si>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</si>
  <si>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</si>
  <si>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</si>
  <si>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</si>
  <si>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</si>
  <si>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</si>
  <si>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</si>
  <si>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</si>
  <si>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</si>
  <si>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</si>
  <si>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</si>
  <si>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</si>
  <si>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</si>
  <si>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</si>
  <si>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</si>
  <si>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</si>
  <si>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</si>
  <si>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</si>
  <si>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</si>
  <si>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</si>
  <si>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</si>
  <si>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</si>
  <si>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</si>
  <si>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</si>
  <si>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</si>
  <si>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</si>
  <si>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</si>
  <si>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</si>
  <si>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</si>
  <si>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</si>
  <si>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</si>
  <si>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</si>
  <si>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</si>
  <si>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</si>
  <si>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</si>
  <si>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</si>
  <si>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</si>
  <si>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</si>
  <si>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</si>
  <si>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</si>
  <si>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</si>
  <si>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</si>
  <si>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</si>
  <si>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</si>
  <si>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</si>
  <si>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</si>
  <si>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</si>
  <si>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</si>
  <si>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</si>
  <si>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</si>
  <si>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</si>
  <si>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</si>
  <si>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</si>
  <si>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</si>
  <si>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</si>
  <si>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</si>
  <si>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</si>
  <si>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</si>
  <si>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</si>
  <si>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</si>
  <si>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</si>
  <si>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</si>
  <si>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</si>
  <si>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</si>
  <si>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</si>
  <si>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</si>
  <si>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</si>
  <si>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</si>
  <si>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</si>
  <si>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</si>
  <si>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</si>
  <si>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</si>
  <si>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</si>
  <si>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</si>
  <si>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</si>
  <si>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</si>
  <si>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</si>
  <si>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</si>
  <si>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</si>
  <si>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</si>
  <si>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</si>
  <si>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</si>
  <si>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</si>
  <si>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</si>
  <si>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</si>
  <si>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</si>
  <si>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</si>
  <si>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</si>
  <si>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</si>
  <si>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</si>
  <si>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</si>
  <si>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</si>
  <si>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</si>
  <si>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</si>
  <si>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</si>
  <si>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</si>
  <si>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</si>
  <si>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</si>
  <si>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</si>
  <si>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</si>
  <si>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</si>
  <si>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</si>
  <si>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</si>
  <si>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</si>
  <si>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</si>
  <si>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</si>
  <si>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</si>
  <si>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</si>
  <si>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</si>
  <si>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</si>
  <si>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</si>
  <si>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</si>
  <si>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</si>
  <si>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</si>
  <si>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</si>
  <si>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</si>
  <si>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</si>
  <si>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</si>
  <si>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</si>
  <si>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</si>
  <si>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</si>
  <si>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</si>
  <si>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</si>
  <si>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</si>
  <si>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</si>
  <si>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</si>
  <si>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</si>
  <si>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</si>
  <si>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</si>
  <si>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</si>
  <si>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</si>
  <si>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</si>
  <si>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</si>
  <si>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</si>
  <si>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</si>
  <si>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</si>
  <si>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</si>
  <si>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</si>
  <si>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</si>
  <si>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</si>
  <si>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</si>
  <si>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</si>
  <si>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</si>
  <si>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</si>
  <si>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</si>
  <si>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</si>
  <si>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</si>
  <si>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</si>
  <si>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</si>
  <si>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</si>
  <si>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</si>
  <si>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</si>
  <si>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</si>
  <si>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</si>
  <si>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</si>
  <si>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</si>
  <si>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</si>
  <si>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</si>
  <si>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</si>
  <si>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</si>
  <si>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</si>
  <si>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</si>
  <si>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</si>
  <si>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</si>
  <si>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</si>
  <si>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</si>
  <si>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</si>
  <si>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</si>
  <si>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</si>
  <si>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</si>
  <si>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</si>
  <si>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</si>
  <si>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</si>
  <si>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</si>
  <si>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</si>
  <si>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</si>
  <si>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</si>
  <si>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</si>
  <si>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</si>
  <si>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</si>
  <si>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</si>
  <si>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</si>
  <si>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</si>
  <si>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</si>
  <si>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</si>
  <si>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</si>
  <si>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</si>
  <si>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</si>
  <si>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</si>
  <si>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</si>
  <si>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</si>
  <si>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</si>
  <si>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</si>
  <si>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</si>
  <si>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</si>
  <si>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</si>
  <si>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</si>
  <si>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</si>
  <si>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</si>
  <si>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</si>
  <si>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</si>
  <si>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</si>
  <si>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</si>
  <si>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</si>
  <si>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</si>
  <si>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</si>
  <si>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</si>
  <si>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</si>
  <si>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</si>
  <si>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</si>
  <si>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</si>
  <si>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</si>
  <si>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</si>
  <si>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</si>
  <si>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</si>
  <si>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</si>
  <si>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</si>
  <si>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</si>
  <si>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</si>
  <si>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</si>
  <si>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</si>
  <si>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</si>
  <si>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</si>
  <si>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</si>
  <si>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</si>
  <si>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</si>
  <si>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</si>
  <si>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</si>
  <si>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</si>
  <si>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</si>
  <si>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</si>
  <si>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</si>
  <si>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</si>
  <si>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</si>
  <si>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</si>
  <si>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</si>
  <si>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</si>
  <si>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</si>
  <si>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</si>
  <si>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</si>
  <si>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</si>
  <si>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</si>
  <si>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</si>
  <si>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</si>
  <si>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</si>
  <si>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</si>
  <si>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</si>
  <si>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</si>
  <si>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</si>
  <si>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</si>
  <si>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</si>
  <si>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</si>
  <si>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</si>
  <si>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</si>
  <si>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</si>
  <si>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</si>
  <si>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</si>
  <si>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</si>
  <si>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</si>
  <si>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</si>
  <si>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</si>
  <si>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</si>
  <si>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</si>
  <si>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</si>
  <si>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</si>
  <si>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</si>
  <si>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</si>
  <si>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</si>
  <si>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</si>
  <si>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</si>
  <si>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</si>
  <si>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</si>
  <si>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</si>
  <si>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</si>
  <si>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</si>
  <si>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</si>
  <si>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</si>
  <si>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</si>
  <si>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</si>
  <si>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</si>
  <si>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</si>
  <si>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</si>
  <si>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</si>
  <si>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</si>
  <si>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</si>
  <si>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</si>
  <si>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</si>
  <si>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</si>
  <si>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</si>
  <si>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</si>
  <si>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</si>
  <si>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</si>
  <si>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</si>
  <si>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</si>
  <si>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</si>
  <si>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</si>
  <si>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</si>
  <si>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</si>
  <si>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</si>
  <si>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</si>
  <si>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</si>
  <si>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</si>
  <si>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</si>
  <si>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</si>
  <si>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</si>
  <si>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</si>
  <si>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</si>
  <si>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</si>
  <si>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</si>
  <si>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</si>
  <si>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</si>
  <si>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</si>
  <si>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</si>
  <si>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</si>
  <si>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</si>
  <si>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</si>
  <si>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</si>
  <si>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</si>
  <si>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</si>
  <si>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</si>
  <si>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</si>
  <si>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</si>
  <si>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</si>
  <si>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</si>
  <si>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</si>
  <si>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</si>
  <si>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</si>
  <si>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</si>
  <si>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</si>
  <si>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</si>
  <si>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</si>
  <si>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</si>
  <si>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</si>
  <si>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</si>
  <si>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</si>
  <si>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</si>
  <si>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</si>
  <si>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</si>
  <si>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</si>
  <si>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</si>
  <si>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</si>
  <si>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</si>
  <si>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</si>
  <si>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</si>
  <si>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</si>
  <si>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</si>
  <si>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</si>
  <si>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</si>
  <si>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</si>
  <si>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</si>
  <si>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</si>
  <si>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</si>
  <si>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</si>
  <si>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</si>
  <si>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</si>
  <si>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</si>
  <si>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</si>
  <si>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</si>
  <si>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</si>
  <si>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</si>
  <si>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</si>
  <si>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</si>
  <si>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</si>
  <si>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</si>
  <si>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</si>
  <si>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</si>
  <si>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</si>
  <si>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</si>
  <si>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</si>
  <si>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</si>
  <si>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</si>
  <si>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</si>
  <si>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</si>
  <si>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</si>
  <si>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</si>
  <si>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</si>
  <si>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</si>
  <si>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</si>
  <si>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</si>
  <si>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</si>
  <si>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</si>
  <si>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</si>
  <si>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</si>
  <si>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</si>
  <si>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</si>
  <si>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</si>
  <si>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</si>
  <si>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</si>
  <si>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</si>
  <si>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</si>
  <si>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</si>
  <si>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</si>
  <si>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</si>
  <si>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</si>
  <si>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</si>
  <si>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</si>
  <si>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</si>
  <si>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</si>
  <si>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</si>
  <si>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</si>
  <si>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</si>
  <si>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</si>
  <si>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</si>
  <si>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</si>
  <si>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</si>
  <si>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</si>
  <si>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</si>
  <si>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</si>
  <si>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</si>
  <si>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</si>
  <si>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</si>
  <si>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</si>
  <si>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</si>
  <si>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</si>
  <si>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</si>
  <si>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</si>
  <si>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</si>
  <si>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</si>
  <si>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</si>
  <si>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</si>
  <si>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</si>
  <si>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</si>
  <si>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</si>
  <si>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</si>
  <si>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</si>
  <si>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</si>
  <si>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</si>
  <si>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</si>
  <si>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</si>
  <si>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</si>
  <si>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</si>
  <si>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</si>
  <si>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</si>
  <si>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</si>
  <si>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</si>
  <si>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</si>
  <si>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</si>
  <si>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</si>
  <si>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</si>
  <si>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</si>
  <si>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</si>
  <si>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</si>
  <si>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</si>
  <si>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</si>
  <si>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</si>
  <si>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</si>
  <si>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</si>
  <si>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</si>
  <si>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</si>
  <si>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</si>
  <si>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</si>
  <si>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</si>
  <si>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</si>
  <si>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</si>
  <si>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</si>
  <si>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</si>
  <si>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</si>
  <si>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</si>
  <si>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</si>
  <si>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</si>
  <si>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</si>
  <si>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</si>
  <si>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</si>
  <si>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</si>
  <si>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</si>
  <si>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</si>
  <si>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</si>
  <si>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</si>
  <si>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</si>
  <si>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</si>
  <si>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</si>
  <si>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</si>
  <si>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</si>
  <si>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</si>
  <si>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</si>
  <si>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</si>
  <si>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</si>
  <si>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</si>
  <si>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</si>
  <si>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</si>
  <si>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</si>
  <si>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</si>
  <si>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</si>
  <si>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</si>
  <si>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</si>
  <si>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</si>
  <si>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</si>
  <si>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</si>
  <si>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</si>
  <si>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</si>
  <si>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</si>
  <si>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</si>
  <si>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</si>
  <si>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</si>
  <si>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</si>
  <si>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</si>
  <si>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</si>
  <si>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</si>
  <si>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</si>
  <si>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</si>
  <si>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</si>
  <si>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</si>
  <si>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</si>
  <si>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</si>
  <si>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</si>
  <si>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</si>
  <si>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</si>
  <si>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</si>
  <si>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</si>
  <si>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</si>
  <si>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</si>
  <si>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</si>
  <si>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</si>
  <si>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</si>
  <si>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</si>
  <si>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</si>
  <si>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</si>
  <si>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</si>
  <si>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</si>
  <si>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</si>
  <si>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</si>
  <si>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</si>
  <si>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</si>
  <si>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</si>
  <si>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</si>
  <si>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</si>
  <si>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</si>
  <si>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</si>
  <si>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</si>
  <si>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</si>
  <si>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</si>
  <si>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</si>
  <si>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</si>
  <si>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</si>
  <si>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</si>
  <si>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</si>
  <si>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</si>
  <si>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</si>
  <si>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</si>
  <si>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</si>
  <si>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</si>
  <si>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</si>
  <si>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</si>
  <si>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</si>
  <si>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</si>
  <si>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</si>
  <si>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</si>
  <si>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</si>
  <si>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</si>
  <si>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</si>
  <si>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</si>
  <si>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</si>
  <si>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</si>
  <si>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</si>
  <si>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</si>
  <si>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</si>
  <si>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Upper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</si>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</sst>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2" fillId="0" borderId="0" xfId="0" applyFont="1"/>
    <xf numFmtId="165" fontId="0" fillId="0" borderId="0" xfId="0" applyNumberFormat="1"/>
    <xf numFmtId="10" fontId="2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[Kickstarter_Challenge(Copy).xlsx]Theater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8885523435207267"/>
          <c:y val="4.20799327061804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75</c:v>
                </c:pt>
                <c:pt idx="2">
                  <c:v>56</c:v>
                </c:pt>
                <c:pt idx="3">
                  <c:v>63</c:v>
                </c:pt>
                <c:pt idx="4">
                  <c:v>88</c:v>
                </c:pt>
                <c:pt idx="5">
                  <c:v>83</c:v>
                </c:pt>
                <c:pt idx="6">
                  <c:v>74</c:v>
                </c:pt>
                <c:pt idx="7">
                  <c:v>78</c:v>
                </c:pt>
                <c:pt idx="8">
                  <c:v>57</c:v>
                </c:pt>
                <c:pt idx="9">
                  <c:v>65</c:v>
                </c:pt>
                <c:pt idx="10">
                  <c:v>44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D-4FE5-8126-E5CB11702CF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42</c:v>
                </c:pt>
                <c:pt idx="3">
                  <c:v>43</c:v>
                </c:pt>
                <c:pt idx="4">
                  <c:v>62</c:v>
                </c:pt>
                <c:pt idx="5">
                  <c:v>52</c:v>
                </c:pt>
                <c:pt idx="6">
                  <c:v>53</c:v>
                </c:pt>
                <c:pt idx="7">
                  <c:v>35</c:v>
                </c:pt>
                <c:pt idx="8">
                  <c:v>31</c:v>
                </c:pt>
                <c:pt idx="9">
                  <c:v>36</c:v>
                </c:pt>
                <c:pt idx="10">
                  <c:v>37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7D-4FE5-8126-E5CB11702CF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</c:v>
                </c:pt>
                <c:pt idx="1">
                  <c:v>8</c:v>
                </c:pt>
                <c:pt idx="2">
                  <c:v>6</c:v>
                </c:pt>
                <c:pt idx="3">
                  <c:v>7</c:v>
                </c:pt>
                <c:pt idx="4">
                  <c:v>14</c:v>
                </c:pt>
                <c:pt idx="5">
                  <c:v>14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12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7D-4FE5-8126-E5CB11702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211760"/>
        <c:axId val="1564215088"/>
      </c:lineChart>
      <c:catAx>
        <c:axId val="156421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215088"/>
        <c:crosses val="autoZero"/>
        <c:auto val="1"/>
        <c:lblAlgn val="ctr"/>
        <c:lblOffset val="100"/>
        <c:noMultiLvlLbl val="0"/>
      </c:catAx>
      <c:valAx>
        <c:axId val="15642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21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0.73611111111111116</c:v>
                </c:pt>
                <c:pt idx="1">
                  <c:v>0.61686746987951813</c:v>
                </c:pt>
                <c:pt idx="2">
                  <c:v>0.56159420289855078</c:v>
                </c:pt>
                <c:pt idx="3">
                  <c:v>0.51587301587301593</c:v>
                </c:pt>
                <c:pt idx="4">
                  <c:v>0.4642857142857143</c:v>
                </c:pt>
                <c:pt idx="5">
                  <c:v>0.48</c:v>
                </c:pt>
                <c:pt idx="6">
                  <c:v>0.55172413793103448</c:v>
                </c:pt>
                <c:pt idx="7">
                  <c:v>0.58823529411764708</c:v>
                </c:pt>
                <c:pt idx="8">
                  <c:v>0.5</c:v>
                </c:pt>
                <c:pt idx="9">
                  <c:v>0.22222222222222221</c:v>
                </c:pt>
                <c:pt idx="10">
                  <c:v>1</c:v>
                </c:pt>
                <c:pt idx="11">
                  <c:v>0.23809523809523808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CE-4804-9BF1-D8BEC0088E3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0.2361111111111111</c:v>
                </c:pt>
                <c:pt idx="1">
                  <c:v>0.3325301204819277</c:v>
                </c:pt>
                <c:pt idx="2">
                  <c:v>0.35144927536231885</c:v>
                </c:pt>
                <c:pt idx="3">
                  <c:v>0.40476190476190477</c:v>
                </c:pt>
                <c:pt idx="4">
                  <c:v>0.4642857142857143</c:v>
                </c:pt>
                <c:pt idx="5">
                  <c:v>0.48</c:v>
                </c:pt>
                <c:pt idx="6">
                  <c:v>0.31034482758620691</c:v>
                </c:pt>
                <c:pt idx="7">
                  <c:v>0.23529411764705882</c:v>
                </c:pt>
                <c:pt idx="8">
                  <c:v>0.33333333333333331</c:v>
                </c:pt>
                <c:pt idx="9">
                  <c:v>0.55555555555555558</c:v>
                </c:pt>
                <c:pt idx="10">
                  <c:v>0</c:v>
                </c:pt>
                <c:pt idx="11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CE-4804-9BF1-D8BEC0088E3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2.7777777777777776E-2</c:v>
                </c:pt>
                <c:pt idx="1">
                  <c:v>5.0602409638554217E-2</c:v>
                </c:pt>
                <c:pt idx="2">
                  <c:v>8.6956521739130432E-2</c:v>
                </c:pt>
                <c:pt idx="3">
                  <c:v>7.9365079365079361E-2</c:v>
                </c:pt>
                <c:pt idx="4">
                  <c:v>7.1428571428571425E-2</c:v>
                </c:pt>
                <c:pt idx="5">
                  <c:v>0.04</c:v>
                </c:pt>
                <c:pt idx="6">
                  <c:v>0.13793103448275862</c:v>
                </c:pt>
                <c:pt idx="7">
                  <c:v>0.17647058823529413</c:v>
                </c:pt>
                <c:pt idx="8">
                  <c:v>0.16666666666666666</c:v>
                </c:pt>
                <c:pt idx="9">
                  <c:v>0.22222222222222221</c:v>
                </c:pt>
                <c:pt idx="10">
                  <c:v>0</c:v>
                </c:pt>
                <c:pt idx="11">
                  <c:v>9.5238095238095233E-2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CE-4804-9BF1-D8BEC0088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140576"/>
        <c:axId val="1570146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53</c:v>
                      </c:pt>
                      <c:pt idx="1">
                        <c:v>256</c:v>
                      </c:pt>
                      <c:pt idx="2">
                        <c:v>155</c:v>
                      </c:pt>
                      <c:pt idx="3">
                        <c:v>65</c:v>
                      </c:pt>
                      <c:pt idx="4">
                        <c:v>26</c:v>
                      </c:pt>
                      <c:pt idx="5">
                        <c:v>12</c:v>
                      </c:pt>
                      <c:pt idx="6">
                        <c:v>16</c:v>
                      </c:pt>
                      <c:pt idx="7">
                        <c:v>10</c:v>
                      </c:pt>
                      <c:pt idx="8">
                        <c:v>3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CE-4804-9BF1-D8BEC0088E3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</c:v>
                      </c:pt>
                      <c:pt idx="1">
                        <c:v>138</c:v>
                      </c:pt>
                      <c:pt idx="2">
                        <c:v>97</c:v>
                      </c:pt>
                      <c:pt idx="3">
                        <c:v>51</c:v>
                      </c:pt>
                      <c:pt idx="4">
                        <c:v>26</c:v>
                      </c:pt>
                      <c:pt idx="5">
                        <c:v>12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5</c:v>
                      </c:pt>
                      <c:pt idx="10">
                        <c:v>0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CE-4804-9BF1-D8BEC0088E3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</c:v>
                      </c:pt>
                      <c:pt idx="1">
                        <c:v>21</c:v>
                      </c:pt>
                      <c:pt idx="2">
                        <c:v>24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4</c:v>
                      </c:pt>
                      <c:pt idx="7">
                        <c:v>3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CE-4804-9BF1-D8BEC0088E3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72</c:v>
                      </c:pt>
                      <c:pt idx="1">
                        <c:v>415</c:v>
                      </c:pt>
                      <c:pt idx="2">
                        <c:v>276</c:v>
                      </c:pt>
                      <c:pt idx="3">
                        <c:v>126</c:v>
                      </c:pt>
                      <c:pt idx="4">
                        <c:v>56</c:v>
                      </c:pt>
                      <c:pt idx="5">
                        <c:v>25</c:v>
                      </c:pt>
                      <c:pt idx="6">
                        <c:v>29</c:v>
                      </c:pt>
                      <c:pt idx="7">
                        <c:v>17</c:v>
                      </c:pt>
                      <c:pt idx="8">
                        <c:v>6</c:v>
                      </c:pt>
                      <c:pt idx="9">
                        <c:v>9</c:v>
                      </c:pt>
                      <c:pt idx="10">
                        <c:v>1</c:v>
                      </c:pt>
                      <c:pt idx="11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CE-4804-9BF1-D8BEC0088E3F}"/>
                  </c:ext>
                </c:extLst>
              </c15:ser>
            </c15:filteredLineSeries>
          </c:ext>
        </c:extLst>
      </c:lineChart>
      <c:catAx>
        <c:axId val="1570140576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146400"/>
        <c:crosses val="autoZero"/>
        <c:auto val="1"/>
        <c:lblAlgn val="ctr"/>
        <c:lblOffset val="100"/>
        <c:noMultiLvlLbl val="0"/>
      </c:catAx>
      <c:valAx>
        <c:axId val="15701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1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[Kickstarter_Challenge(Copy).xlsx]Category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276505209576077"/>
          <c:y val="5.02563230016416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8-45CA-B70B-88725C9C45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38-45CA-B70B-88725C9C45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38-45CA-B70B-88725C9C45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38-45CA-B70B-88725C9C4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61136"/>
        <c:axId val="131061552"/>
      </c:barChart>
      <c:catAx>
        <c:axId val="1310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552"/>
        <c:crosses val="autoZero"/>
        <c:auto val="1"/>
        <c:lblAlgn val="ctr"/>
        <c:lblOffset val="100"/>
        <c:noMultiLvlLbl val="0"/>
      </c:catAx>
      <c:valAx>
        <c:axId val="13106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[Kickstarter_Challenge(Copy).xlsx]Subcategory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4-44DE-A8D0-39CD1095A0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4-44DE-A8D0-39CD1095A0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4-44DE-A8D0-39CD1095A0B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44-44DE-A8D0-39CD1095A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060720"/>
        <c:axId val="131062800"/>
      </c:barChart>
      <c:catAx>
        <c:axId val="13106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800"/>
        <c:crosses val="autoZero"/>
        <c:auto val="1"/>
        <c:lblAlgn val="ctr"/>
        <c:lblOffset val="100"/>
        <c:noMultiLvlLbl val="0"/>
      </c:catAx>
      <c:valAx>
        <c:axId val="1310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[Kickstarter_Challenge(Copy).xlsx]Outcomes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5</c:v>
                </c:pt>
                <c:pt idx="1">
                  <c:v>8</c:v>
                </c:pt>
                <c:pt idx="2">
                  <c:v>6</c:v>
                </c:pt>
                <c:pt idx="3">
                  <c:v>7</c:v>
                </c:pt>
                <c:pt idx="4">
                  <c:v>14</c:v>
                </c:pt>
                <c:pt idx="5">
                  <c:v>14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12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4-4FEE-8418-C2FF1E025C82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42</c:v>
                </c:pt>
                <c:pt idx="3">
                  <c:v>43</c:v>
                </c:pt>
                <c:pt idx="4">
                  <c:v>62</c:v>
                </c:pt>
                <c:pt idx="5">
                  <c:v>52</c:v>
                </c:pt>
                <c:pt idx="6">
                  <c:v>53</c:v>
                </c:pt>
                <c:pt idx="7">
                  <c:v>35</c:v>
                </c:pt>
                <c:pt idx="8">
                  <c:v>31</c:v>
                </c:pt>
                <c:pt idx="9">
                  <c:v>36</c:v>
                </c:pt>
                <c:pt idx="10">
                  <c:v>37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44-4FEE-8418-C2FF1E025C82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5</c:v>
                </c:pt>
                <c:pt idx="2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44-4FEE-8418-C2FF1E025C82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75</c:v>
                </c:pt>
                <c:pt idx="2">
                  <c:v>56</c:v>
                </c:pt>
                <c:pt idx="3">
                  <c:v>63</c:v>
                </c:pt>
                <c:pt idx="4">
                  <c:v>88</c:v>
                </c:pt>
                <c:pt idx="5">
                  <c:v>83</c:v>
                </c:pt>
                <c:pt idx="6">
                  <c:v>74</c:v>
                </c:pt>
                <c:pt idx="7">
                  <c:v>78</c:v>
                </c:pt>
                <c:pt idx="8">
                  <c:v>57</c:v>
                </c:pt>
                <c:pt idx="9">
                  <c:v>65</c:v>
                </c:pt>
                <c:pt idx="10">
                  <c:v>44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44-4FEE-8418-C2FF1E025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362944"/>
        <c:axId val="267365024"/>
      </c:lineChart>
      <c:catAx>
        <c:axId val="2673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65024"/>
        <c:crosses val="autoZero"/>
        <c:auto val="1"/>
        <c:lblAlgn val="ctr"/>
        <c:lblOffset val="100"/>
        <c:noMultiLvlLbl val="0"/>
      </c:catAx>
      <c:valAx>
        <c:axId val="2673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6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17</xdr:col>
      <xdr:colOff>400050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94561-4A9F-45FD-E7F3-B88C82139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35242</xdr:rowOff>
    </xdr:from>
    <xdr:to>
      <xdr:col>9</xdr:col>
      <xdr:colOff>558165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9F0C5-1678-A49D-D2E5-EB6FCE44E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80010</xdr:rowOff>
    </xdr:from>
    <xdr:to>
      <xdr:col>16</xdr:col>
      <xdr:colOff>571500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43988-5CCE-D8A5-6DAE-388408E75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0</xdr:rowOff>
    </xdr:from>
    <xdr:to>
      <xdr:col>19</xdr:col>
      <xdr:colOff>15240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0D06F-8AB2-28D0-7826-A64ACC7BE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4</xdr:row>
      <xdr:rowOff>179070</xdr:rowOff>
    </xdr:from>
    <xdr:to>
      <xdr:col>13</xdr:col>
      <xdr:colOff>358140</xdr:colOff>
      <xdr:row>19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C816B-F24E-F72C-D61F-137F7D974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 9" refreshedDate="44748.545439236113" createdVersion="8" refreshedVersion="8" minRefreshableVersion="3" recordCount="4114" xr:uid="{073A270D-5C48-46E6-B6EE-8B811C0A42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29101.38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 9" refreshedDate="44748.583432175925" createdVersion="8" refreshedVersion="8" minRefreshableVersion="3" recordCount="4114" xr:uid="{0D459D4B-255F-4E0C-86B4-0692C03CC50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29101.38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 9" refreshedDate="44755.422163541669" createdVersion="8" refreshedVersion="8" minRefreshableVersion="3" recordCount="4114" xr:uid="{C115F5F9-CFBC-4EB1-AE7C-2E675FA5C81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29101.38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30000"/>
    <n v="1225"/>
    <x v="0"/>
    <x v="0"/>
    <s v="USD"/>
    <n v="1437620400"/>
    <n v="1434931811"/>
    <b v="0"/>
    <n v="182"/>
    <b v="1"/>
    <s v="film &amp; video/television"/>
    <n v="4"/>
    <n v="6.73"/>
    <x v="0"/>
    <x v="0"/>
  </r>
  <r>
    <n v="1"/>
    <x v="1"/>
    <s v="A Hannibal TV Show Fan Convention and Art Collective"/>
    <n v="35000"/>
    <n v="106330.39"/>
    <x v="1"/>
    <x v="0"/>
    <s v="USD"/>
    <n v="1488464683"/>
    <n v="1485872683"/>
    <b v="0"/>
    <n v="79"/>
    <b v="1"/>
    <s v="film &amp; video/television"/>
    <n v="304"/>
    <n v="1345.95"/>
    <x v="0"/>
    <x v="0"/>
  </r>
  <r>
    <n v="2"/>
    <x v="2"/>
    <s v="Completion fund for post-production for teaser of British crime/drama tv series about a girl who sells morals for money"/>
    <n v="3000"/>
    <n v="3002"/>
    <x v="1"/>
    <x v="1"/>
    <s v="GBP"/>
    <n v="1455555083"/>
    <n v="1454691083"/>
    <b v="0"/>
    <n v="35"/>
    <b v="1"/>
    <s v="film &amp; video/television"/>
    <n v="100"/>
    <n v="85.77"/>
    <x v="0"/>
    <x v="0"/>
  </r>
  <r>
    <n v="3"/>
    <x v="3"/>
    <s v="We already produced the *very* beginning of this story. Help us to see it through?"/>
    <n v="25000"/>
    <n v="34660"/>
    <x v="1"/>
    <x v="0"/>
    <s v="USD"/>
    <n v="1407414107"/>
    <n v="1404822107"/>
    <b v="0"/>
    <n v="150"/>
    <b v="1"/>
    <s v="film &amp; video/television"/>
    <n v="139"/>
    <n v="231.07"/>
    <x v="0"/>
    <x v="0"/>
  </r>
  <r>
    <n v="4"/>
    <x v="4"/>
    <s v="19th centuryâ€™s most notorious literary characters, out of step with the times, find comradery as roommates in modern day Los Angeles."/>
    <n v="116000"/>
    <n v="169985.91"/>
    <x v="1"/>
    <x v="0"/>
    <s v="USD"/>
    <n v="1450555279"/>
    <n v="1447963279"/>
    <b v="0"/>
    <n v="284"/>
    <b v="1"/>
    <s v="film &amp; video/television"/>
    <n v="147"/>
    <n v="598.54"/>
    <x v="0"/>
    <x v="0"/>
  </r>
  <r>
    <n v="5"/>
    <x v="5"/>
    <s v="The BBQ Daddy will be Filming the 1st episode of the Next Hit series to come to Network Television &quot;Bailout My Cookout&quot;"/>
    <n v="12000"/>
    <n v="15"/>
    <x v="0"/>
    <x v="0"/>
    <s v="USD"/>
    <n v="1469770500"/>
    <n v="1468362207"/>
    <b v="0"/>
    <n v="47"/>
    <b v="1"/>
    <s v="film &amp; video/television"/>
    <n v="0"/>
    <n v="0.32"/>
    <x v="0"/>
    <x v="0"/>
  </r>
  <r>
    <n v="6"/>
    <x v="6"/>
    <s v="The story of &quot;Point Hope&quot; will honor, respect, and share the beauty and traditions of the Alaska Natives in Point Hope, AK: the Inupiat"/>
    <n v="24000"/>
    <n v="30226"/>
    <x v="1"/>
    <x v="0"/>
    <s v="USD"/>
    <n v="1402710250"/>
    <n v="1401846250"/>
    <b v="0"/>
    <n v="58"/>
    <b v="1"/>
    <s v="film &amp; video/television"/>
    <n v="126"/>
    <n v="521.14"/>
    <x v="0"/>
    <x v="0"/>
  </r>
  <r>
    <n v="7"/>
    <x v="7"/>
    <s v="Secrets bond three unfortunate teens who are facing issues that are common among youth today. And for one, it becomes too much to bear."/>
    <n v="25000"/>
    <n v="100"/>
    <x v="0"/>
    <x v="0"/>
    <s v="USD"/>
    <n v="1467680867"/>
    <n v="1464224867"/>
    <b v="0"/>
    <n v="57"/>
    <b v="1"/>
    <s v="film &amp; video/television"/>
    <n v="0"/>
    <n v="1.75"/>
    <x v="0"/>
    <x v="0"/>
  </r>
  <r>
    <n v="8"/>
    <x v="8"/>
    <s v="Help us raise the funds to film our pilot episode!"/>
    <n v="10000"/>
    <n v="1677"/>
    <x v="0"/>
    <x v="0"/>
    <s v="USD"/>
    <n v="1460754000"/>
    <n v="1460155212"/>
    <b v="0"/>
    <n v="12"/>
    <b v="1"/>
    <s v="film &amp; video/television"/>
    <n v="17"/>
    <n v="139.75"/>
    <x v="0"/>
    <x v="0"/>
  </r>
  <r>
    <n v="9"/>
    <x v="9"/>
    <s v="Capturing everyday life at Falkirk Academy, a fictitious elite private high school where &quot;everyday life&quot; is anything but normal."/>
    <n v="3000"/>
    <n v="3700"/>
    <x v="1"/>
    <x v="0"/>
    <s v="USD"/>
    <n v="1460860144"/>
    <n v="1458268144"/>
    <b v="0"/>
    <n v="20"/>
    <b v="1"/>
    <s v="film &amp; video/television"/>
    <n v="123"/>
    <n v="185"/>
    <x v="0"/>
    <x v="0"/>
  </r>
  <r>
    <n v="10"/>
    <x v="10"/>
    <s v="Making a reality show casting the real elites of China. They are fun, young, wild, and ambitious. Filmed in Beijing with real risks."/>
    <n v="9000"/>
    <n v="0"/>
    <x v="0"/>
    <x v="0"/>
    <s v="USD"/>
    <n v="1403660279"/>
    <n v="1400636279"/>
    <b v="0"/>
    <n v="19"/>
    <b v="1"/>
    <s v="film &amp; video/television"/>
    <n v="0"/>
    <n v="0"/>
    <x v="0"/>
    <x v="0"/>
  </r>
  <r>
    <n v="11"/>
    <x v="11"/>
    <s v="HamRadioNow will produce YouTube video of the complete 2016 ARRL &amp; TAPR Amateur Radio (Ham Radio) Digital Communications Conference"/>
    <n v="16000"/>
    <n v="16573"/>
    <x v="1"/>
    <x v="0"/>
    <s v="USD"/>
    <n v="1471834800"/>
    <n v="1469126462"/>
    <b v="0"/>
    <n v="75"/>
    <b v="1"/>
    <s v="film &amp; video/television"/>
    <n v="104"/>
    <n v="220.97"/>
    <x v="0"/>
    <x v="0"/>
  </r>
  <r>
    <n v="12"/>
    <x v="12"/>
    <s v="Spinward Traveller is based on the award winning role-playing game. Launch your imagination into the Traveller universe at Jump 6."/>
    <n v="100000"/>
    <n v="112536"/>
    <x v="1"/>
    <x v="0"/>
    <s v="USD"/>
    <n v="1405479600"/>
    <n v="1401642425"/>
    <b v="0"/>
    <n v="827"/>
    <b v="1"/>
    <s v="film &amp; video/television"/>
    <n v="113"/>
    <n v="136.08000000000001"/>
    <x v="0"/>
    <x v="0"/>
  </r>
  <r>
    <n v="13"/>
    <x v="13"/>
    <s v="A travel series hosted by touring musicians that profiles a different American city in each episode."/>
    <n v="15000"/>
    <n v="15565"/>
    <x v="1"/>
    <x v="0"/>
    <s v="USD"/>
    <n v="1466713620"/>
    <n v="1463588109"/>
    <b v="0"/>
    <n v="51"/>
    <b v="1"/>
    <s v="film &amp; video/television"/>
    <n v="104"/>
    <n v="305.2"/>
    <x v="0"/>
    <x v="0"/>
  </r>
  <r>
    <n v="14"/>
    <x v="14"/>
    <s v="A highly charged post apocalyptic sci fi series that pulls no punches!"/>
    <n v="16870"/>
    <n v="2501"/>
    <x v="0"/>
    <x v="2"/>
    <s v="AUD"/>
    <n v="1405259940"/>
    <n v="1403051888"/>
    <b v="0"/>
    <n v="41"/>
    <b v="1"/>
    <s v="film &amp; video/television"/>
    <n v="15"/>
    <n v="61"/>
    <x v="0"/>
    <x v="0"/>
  </r>
  <r>
    <n v="15"/>
    <x v="15"/>
    <s v="Cien&amp;Cia es un proyecto transmedia para televisiÃ³n; la finalidad de la venta de camisetas es financiar el reality (Factual)."/>
    <n v="6000"/>
    <n v="6530"/>
    <x v="1"/>
    <x v="3"/>
    <s v="EUR"/>
    <n v="1443384840"/>
    <n v="1441790658"/>
    <b v="0"/>
    <n v="98"/>
    <b v="1"/>
    <s v="film &amp; video/television"/>
    <n v="109"/>
    <n v="66.63"/>
    <x v="0"/>
    <x v="0"/>
  </r>
  <r>
    <n v="16"/>
    <x v="16"/>
    <s v="We want to create a Sizzle Reel to pitch a Reality TV Series to TV Executive starring artists Art Moose will use new artists each week."/>
    <n v="30000"/>
    <n v="30891.1"/>
    <x v="1"/>
    <x v="0"/>
    <s v="USD"/>
    <n v="1402896600"/>
    <n v="1398971211"/>
    <b v="0"/>
    <n v="70"/>
    <b v="1"/>
    <s v="film &amp; video/television"/>
    <n v="103"/>
    <n v="441.3"/>
    <x v="0"/>
    <x v="0"/>
  </r>
  <r>
    <n v="17"/>
    <x v="17"/>
    <s v="Uplifting English sitcom, a love letter to youthful exuberance that proves once and for all that none of us are ready for real life."/>
    <n v="5000"/>
    <n v="3000"/>
    <x v="0"/>
    <x v="1"/>
    <s v="GBP"/>
    <n v="1415126022"/>
    <n v="1412530422"/>
    <b v="0"/>
    <n v="36"/>
    <b v="1"/>
    <s v="film &amp; video/television"/>
    <n v="60"/>
    <n v="83.33"/>
    <x v="0"/>
    <x v="0"/>
  </r>
  <r>
    <n v="18"/>
    <x v="18"/>
    <s v="The Indian cooking show you crave: complete with cooking, travel to India, and loads of spicy inspiration with Anupy."/>
    <n v="80000"/>
    <n v="0"/>
    <x v="2"/>
    <x v="0"/>
    <s v="USD"/>
    <n v="1410958856"/>
    <n v="1408366856"/>
    <b v="0"/>
    <n v="342"/>
    <b v="1"/>
    <s v="film &amp; video/television"/>
    <n v="0"/>
    <n v="0"/>
    <x v="0"/>
    <x v="0"/>
  </r>
  <r>
    <n v="19"/>
    <x v="19"/>
    <s v="Brouhaha chronicles the adventures of aspiring comedian and prolific hedonist Jenny Carmichael as she works at a clickbait website."/>
    <n v="5000"/>
    <n v="0"/>
    <x v="0"/>
    <x v="0"/>
    <s v="USD"/>
    <n v="1437420934"/>
    <n v="1434828934"/>
    <b v="0"/>
    <n v="22"/>
    <b v="1"/>
    <s v="film &amp; video/television"/>
    <n v="0"/>
    <n v="0"/>
    <x v="0"/>
    <x v="0"/>
  </r>
  <r>
    <n v="20"/>
    <x v="20"/>
    <s v="Help us reach our goal &amp; pay the drama dept that is performing the hard read, which is set for October 2015."/>
    <n v="5500"/>
    <n v="5516"/>
    <x v="1"/>
    <x v="0"/>
    <s v="USD"/>
    <n v="1442167912"/>
    <n v="1436983912"/>
    <b v="0"/>
    <n v="25"/>
    <b v="1"/>
    <s v="film &amp; video/television"/>
    <n v="100"/>
    <n v="220.64"/>
    <x v="0"/>
    <x v="0"/>
  </r>
  <r>
    <n v="21"/>
    <x v="21"/>
    <s v="â€œLIFE of an INGREDIENT,&quot; a series that tells the story of the greatest chef &amp; farm collaborators in todayâ€™s marketplace."/>
    <n v="50000"/>
    <n v="359"/>
    <x v="2"/>
    <x v="0"/>
    <s v="USD"/>
    <n v="1411743789"/>
    <n v="1409151789"/>
    <b v="0"/>
    <n v="101"/>
    <b v="1"/>
    <s v="film &amp; video/television"/>
    <n v="1"/>
    <n v="3.55"/>
    <x v="0"/>
    <x v="0"/>
  </r>
  <r>
    <n v="22"/>
    <x v="22"/>
    <s v="Meet Gary, and Troy: Two unlikely friends that investigate &quot;strange phenomenon&quot;."/>
    <n v="2800"/>
    <n v="3572.12"/>
    <x v="1"/>
    <x v="0"/>
    <s v="USD"/>
    <n v="1420099140"/>
    <n v="1418766740"/>
    <b v="0"/>
    <n v="8"/>
    <b v="1"/>
    <s v="film &amp; video/television"/>
    <n v="128"/>
    <n v="446.52"/>
    <x v="0"/>
    <x v="0"/>
  </r>
  <r>
    <n v="23"/>
    <x v="23"/>
    <s v="Lois and Berlin are the Lucy and Ricky of reality. You will go on  journey to reinvent beauty from the inside out. Be the star !"/>
    <n v="7000"/>
    <n v="7340"/>
    <x v="1"/>
    <x v="0"/>
    <s v="USD"/>
    <n v="1430407200"/>
    <n v="1428086501"/>
    <b v="0"/>
    <n v="23"/>
    <b v="1"/>
    <s v="film &amp; video/television"/>
    <n v="105"/>
    <n v="319.13"/>
    <x v="0"/>
    <x v="0"/>
  </r>
  <r>
    <n v="24"/>
    <x v="24"/>
    <s v="STL Up Late is a weekly late night comedy talk show for St. Louis television."/>
    <n v="99000"/>
    <n v="2670"/>
    <x v="0"/>
    <x v="0"/>
    <s v="USD"/>
    <n v="1442345940"/>
    <n v="1439494863"/>
    <b v="0"/>
    <n v="574"/>
    <b v="1"/>
    <s v="film &amp; video/television"/>
    <n v="3"/>
    <n v="4.6500000000000004"/>
    <x v="0"/>
    <x v="0"/>
  </r>
  <r>
    <n v="25"/>
    <x v="25"/>
    <s v="A dram-com television series revolved around memory and the hardships and revelations that come with its early turning point."/>
    <n v="3500"/>
    <n v="3600"/>
    <x v="1"/>
    <x v="0"/>
    <s v="USD"/>
    <n v="1452299761"/>
    <n v="1447115761"/>
    <b v="0"/>
    <n v="14"/>
    <b v="1"/>
    <s v="film &amp; video/television"/>
    <n v="103"/>
    <n v="257.14"/>
    <x v="0"/>
    <x v="0"/>
  </r>
  <r>
    <n v="26"/>
    <x v="26"/>
    <s v="Highlighting Sicily's points of light: its extraordinary people. Editing phase is now underway!!!"/>
    <n v="5200"/>
    <n v="0"/>
    <x v="0"/>
    <x v="0"/>
    <s v="USD"/>
    <n v="1408278144"/>
    <n v="1404822144"/>
    <b v="0"/>
    <n v="19"/>
    <b v="1"/>
    <s v="film &amp; video/television"/>
    <n v="0"/>
    <n v="0"/>
    <x v="0"/>
    <x v="0"/>
  </r>
  <r>
    <n v="27"/>
    <x v="27"/>
    <s v="B-Rabbit is a hilarious depiction of immigrating to New Zealand and the life you desperately tried to leave behind."/>
    <n v="50000"/>
    <n v="51149"/>
    <x v="2"/>
    <x v="4"/>
    <s v="NZD"/>
    <n v="1416113833"/>
    <n v="1413518233"/>
    <b v="0"/>
    <n v="150"/>
    <b v="1"/>
    <s v="film &amp; video/television"/>
    <n v="102"/>
    <n v="340.99"/>
    <x v="0"/>
    <x v="0"/>
  </r>
  <r>
    <n v="28"/>
    <x v="28"/>
    <s v="John and Brian are on a quest to change people's lives and rehabilitate dogs."/>
    <n v="30000"/>
    <n v="31404"/>
    <x v="1"/>
    <x v="0"/>
    <s v="USD"/>
    <n v="1450307284"/>
    <n v="1447715284"/>
    <b v="0"/>
    <n v="71"/>
    <b v="1"/>
    <s v="film &amp; video/television"/>
    <n v="105"/>
    <n v="442.31"/>
    <x v="0"/>
    <x v="0"/>
  </r>
  <r>
    <n v="29"/>
    <x v="29"/>
    <s v="Genuine, no cliche Cop dramedy. Stories based on Adam's time as a Constable. What really goes on? Think you know the Police? Find out."/>
    <n v="10000"/>
    <n v="10156"/>
    <x v="1"/>
    <x v="1"/>
    <s v="GBP"/>
    <n v="1406045368"/>
    <n v="1403453368"/>
    <b v="0"/>
    <n v="117"/>
    <b v="1"/>
    <s v="film &amp; video/television"/>
    <n v="102"/>
    <n v="86.8"/>
    <x v="0"/>
    <x v="0"/>
  </r>
  <r>
    <n v="30"/>
    <x v="30"/>
    <s v="Comedy series about three introverted roommates coping with single life, secret resentments, and loudmouthed extroverts."/>
    <n v="10000"/>
    <n v="13614"/>
    <x v="1"/>
    <x v="0"/>
    <s v="USD"/>
    <n v="1408604515"/>
    <n v="1406012515"/>
    <b v="0"/>
    <n v="53"/>
    <b v="1"/>
    <s v="film &amp; video/television"/>
    <n v="136"/>
    <n v="256.87"/>
    <x v="0"/>
    <x v="0"/>
  </r>
  <r>
    <n v="31"/>
    <x v="31"/>
    <s v="After a two-year hiatus, The Alan Katz Show is coming back! But it can't unless we can get a 16gb flash drive valued at $12.71!"/>
    <n v="1000"/>
    <n v="1610"/>
    <x v="1"/>
    <x v="0"/>
    <s v="USD"/>
    <n v="1453748434"/>
    <n v="1452193234"/>
    <b v="0"/>
    <n v="1"/>
    <b v="1"/>
    <s v="film &amp; video/television"/>
    <n v="161"/>
    <n v="1610"/>
    <x v="0"/>
    <x v="0"/>
  </r>
  <r>
    <n v="32"/>
    <x v="32"/>
    <s v="Approaching a milestone birthday, Gail abandons her group of yuppie stay-at-home mom friends for the vibrant and rowdy gay community."/>
    <n v="65000"/>
    <n v="126"/>
    <x v="0"/>
    <x v="0"/>
    <s v="USD"/>
    <n v="1463111940"/>
    <n v="1459523017"/>
    <b v="0"/>
    <n v="89"/>
    <b v="1"/>
    <s v="film &amp; video/television"/>
    <n v="0"/>
    <n v="1.42"/>
    <x v="0"/>
    <x v="0"/>
  </r>
  <r>
    <n v="33"/>
    <x v="33"/>
    <s v="3 best friends balance their work, personal and private lives while finding time for their imaginary friends (who are 3 puppets)."/>
    <n v="15000"/>
    <n v="400"/>
    <x v="0"/>
    <x v="0"/>
    <s v="USD"/>
    <n v="1447001501"/>
    <n v="1444405901"/>
    <b v="0"/>
    <n v="64"/>
    <b v="1"/>
    <s v="film &amp; video/television"/>
    <n v="3"/>
    <n v="6.25"/>
    <x v="0"/>
    <x v="0"/>
  </r>
  <r>
    <n v="34"/>
    <x v="34"/>
    <s v="A digitally dependent Josh, is forced to coexist with his promiscuous problematic cousin Wes, and face his fears of a human connection"/>
    <n v="10000"/>
    <n v="266"/>
    <x v="2"/>
    <x v="0"/>
    <s v="USD"/>
    <n v="1407224601"/>
    <n v="1405928601"/>
    <b v="0"/>
    <n v="68"/>
    <b v="1"/>
    <s v="film &amp; video/television"/>
    <n v="3"/>
    <n v="3.91"/>
    <x v="0"/>
    <x v="0"/>
  </r>
  <r>
    <n v="35"/>
    <x v="35"/>
    <s v="Why Adam? is an independent TV show that explores concepts of basic science in everyday life."/>
    <n v="5000"/>
    <n v="5509"/>
    <x v="1"/>
    <x v="0"/>
    <s v="USD"/>
    <n v="1430179200"/>
    <n v="1428130814"/>
    <b v="0"/>
    <n v="28"/>
    <b v="1"/>
    <s v="film &amp; video/television"/>
    <n v="110"/>
    <n v="196.75"/>
    <x v="0"/>
    <x v="0"/>
  </r>
  <r>
    <n v="36"/>
    <x v="36"/>
    <s v="A modern day priest makes an unusual discovery, setting off a chain of events."/>
    <n v="24200"/>
    <n v="25375"/>
    <x v="1"/>
    <x v="0"/>
    <s v="USD"/>
    <n v="1428128525"/>
    <n v="1425540125"/>
    <b v="0"/>
    <n v="44"/>
    <b v="1"/>
    <s v="film &amp; video/television"/>
    <n v="105"/>
    <n v="576.70000000000005"/>
    <x v="0"/>
    <x v="0"/>
  </r>
  <r>
    <n v="37"/>
    <x v="37"/>
    <s v="Take an unscripted, real-time journey with Greg Aiello to the planet's wildest and most iconic places on this adventure travel TV show."/>
    <n v="100000"/>
    <n v="47"/>
    <x v="0"/>
    <x v="0"/>
    <s v="USD"/>
    <n v="1425055079"/>
    <n v="1422463079"/>
    <b v="0"/>
    <n v="253"/>
    <b v="1"/>
    <s v="film &amp; video/television"/>
    <n v="0"/>
    <n v="0.19"/>
    <x v="0"/>
    <x v="0"/>
  </r>
  <r>
    <n v="38"/>
    <x v="38"/>
    <s v="A television show about three brothers from Chicago on a mission to discover and highlight the best breweries in America."/>
    <n v="8000"/>
    <n v="8211"/>
    <x v="1"/>
    <x v="0"/>
    <s v="USD"/>
    <n v="1368235344"/>
    <n v="1365643344"/>
    <b v="0"/>
    <n v="66"/>
    <b v="1"/>
    <s v="film &amp; video/television"/>
    <n v="103"/>
    <n v="124.41"/>
    <x v="0"/>
    <x v="0"/>
  </r>
  <r>
    <n v="39"/>
    <x v="39"/>
    <s v="Mystery-Drama Series. Following a shocking event, residents of a remote woodland community learn that some wounds never heal..."/>
    <n v="80000"/>
    <n v="149"/>
    <x v="0"/>
    <x v="1"/>
    <s v="GBP"/>
    <n v="1401058740"/>
    <n v="1398388068"/>
    <b v="0"/>
    <n v="217"/>
    <b v="1"/>
    <s v="film &amp; video/television"/>
    <n v="0"/>
    <n v="0.69"/>
    <x v="0"/>
    <x v="0"/>
  </r>
  <r>
    <n v="40"/>
    <x v="40"/>
    <s v="There is a cooking show in production that needs your help, a show about using local ingredients to create simple and elegant meals."/>
    <n v="6000"/>
    <n v="0"/>
    <x v="3"/>
    <x v="0"/>
    <s v="USD"/>
    <n v="1403150400"/>
    <n v="1401426488"/>
    <b v="0"/>
    <n v="16"/>
    <b v="1"/>
    <s v="film &amp; video/television"/>
    <n v="0"/>
    <n v="0"/>
    <x v="0"/>
    <x v="0"/>
  </r>
  <r>
    <n v="41"/>
    <x v="41"/>
    <s v="A TV series that takes place in a high school setting with religions,morals,&amp; ethics as a guiding message for students &amp; their families"/>
    <n v="5500"/>
    <n v="1417"/>
    <x v="0"/>
    <x v="0"/>
    <s v="USD"/>
    <n v="1412516354"/>
    <n v="1409924354"/>
    <b v="0"/>
    <n v="19"/>
    <b v="1"/>
    <s v="film &amp; video/television"/>
    <n v="26"/>
    <n v="74.58"/>
    <x v="0"/>
    <x v="0"/>
  </r>
  <r>
    <n v="42"/>
    <x v="42"/>
    <s v="A show that explores the universal hospitality and shenanigans of BRO cultures in the most forbidden and unfamiliar places on earth!"/>
    <n v="50000"/>
    <n v="75"/>
    <x v="0"/>
    <x v="0"/>
    <s v="USD"/>
    <n v="1419780026"/>
    <n v="1417188026"/>
    <b v="0"/>
    <n v="169"/>
    <b v="1"/>
    <s v="film &amp; video/television"/>
    <n v="0"/>
    <n v="0.44"/>
    <x v="0"/>
    <x v="0"/>
  </r>
  <r>
    <n v="43"/>
    <x v="43"/>
    <s v="Anglicon is a fan-run British media convention with a focus on Doctor Who, returning to the Seattle area bigger and better than ever!"/>
    <n v="75000"/>
    <n v="3185"/>
    <x v="0"/>
    <x v="0"/>
    <s v="USD"/>
    <n v="1405209600"/>
    <n v="1402599486"/>
    <b v="0"/>
    <n v="263"/>
    <b v="1"/>
    <s v="film &amp; video/television"/>
    <n v="4"/>
    <n v="12.11"/>
    <x v="0"/>
    <x v="0"/>
  </r>
  <r>
    <n v="44"/>
    <x v="44"/>
    <s v="The Creator of the hit FOX show THE BOURBON LOUNGE brings you BIG WHISKEY. A new travel show exploring whiskey like you've never seen."/>
    <n v="5500"/>
    <n v="1405"/>
    <x v="0"/>
    <x v="0"/>
    <s v="USD"/>
    <n v="1412648537"/>
    <n v="1408760537"/>
    <b v="0"/>
    <n v="15"/>
    <b v="1"/>
    <s v="film &amp; video/television"/>
    <n v="26"/>
    <n v="93.67"/>
    <x v="0"/>
    <x v="0"/>
  </r>
  <r>
    <n v="45"/>
    <x v="45"/>
    <s v="The Art of the Lift is a crime drama that follows an expert crew of pick-pockets and their attempt at breaking in a new recruit."/>
    <n v="15500"/>
    <n v="15705"/>
    <x v="1"/>
    <x v="0"/>
    <s v="USD"/>
    <n v="1461769107"/>
    <n v="1459177107"/>
    <b v="0"/>
    <n v="61"/>
    <b v="1"/>
    <s v="film &amp; video/television"/>
    <n v="101"/>
    <n v="257.45999999999998"/>
    <x v="0"/>
    <x v="0"/>
  </r>
  <r>
    <n v="46"/>
    <x v="46"/>
    <s v="The legendary community TV programme Joy's World is in dire need of new equipment! We are hoping you can help."/>
    <n v="25000"/>
    <n v="1"/>
    <x v="0"/>
    <x v="2"/>
    <s v="AUD"/>
    <n v="1450220974"/>
    <n v="1447628974"/>
    <b v="0"/>
    <n v="45"/>
    <b v="1"/>
    <s v="film &amp; video/television"/>
    <n v="0"/>
    <n v="0.02"/>
    <x v="0"/>
    <x v="0"/>
  </r>
  <r>
    <n v="47"/>
    <x v="47"/>
    <s v="Cursed with attracting odd men, an independent woman takes on the Chicago dating scene again with the help of her offbeat friends."/>
    <n v="15000"/>
    <n v="520"/>
    <x v="0"/>
    <x v="0"/>
    <s v="USD"/>
    <n v="1419021607"/>
    <n v="1413834007"/>
    <b v="0"/>
    <n v="70"/>
    <b v="1"/>
    <s v="film &amp; video/television"/>
    <n v="3"/>
    <n v="7.43"/>
    <x v="0"/>
    <x v="0"/>
  </r>
  <r>
    <n v="48"/>
    <x v="48"/>
    <s v="With future neo-London as a backdrop to this new independent TV pilot, we investigate the bad and the corrupt that rule London."/>
    <n v="6000"/>
    <n v="10045"/>
    <x v="1"/>
    <x v="1"/>
    <s v="GBP"/>
    <n v="1425211200"/>
    <n v="1422534260"/>
    <b v="0"/>
    <n v="38"/>
    <b v="1"/>
    <s v="film &amp; video/television"/>
    <n v="167"/>
    <n v="264.33999999999997"/>
    <x v="0"/>
    <x v="0"/>
  </r>
  <r>
    <n v="49"/>
    <x v="49"/>
    <s v="Driving Jersey is real people telling real stories."/>
    <n v="30000"/>
    <n v="30608.59"/>
    <x v="1"/>
    <x v="0"/>
    <s v="USD"/>
    <n v="1445660045"/>
    <n v="1443068045"/>
    <b v="0"/>
    <n v="87"/>
    <b v="1"/>
    <s v="film &amp; video/television"/>
    <n v="102"/>
    <n v="351.82"/>
    <x v="0"/>
    <x v="0"/>
  </r>
  <r>
    <n v="50"/>
    <x v="50"/>
    <s v="A brand new dating show which helps one lucky lady find her Mr Right with difficult decisions to make along the way."/>
    <n v="3000"/>
    <n v="3321.25"/>
    <x v="1"/>
    <x v="1"/>
    <s v="GBP"/>
    <n v="1422637200"/>
    <n v="1419271458"/>
    <b v="0"/>
    <n v="22"/>
    <b v="1"/>
    <s v="film &amp; video/television"/>
    <n v="111"/>
    <n v="150.97"/>
    <x v="0"/>
    <x v="0"/>
  </r>
  <r>
    <n v="51"/>
    <x v="51"/>
    <s v="Please help us reach stretch goals of 16k, 26k, 41k for the soundtrack, extended scenes &amp; story development for our sci-fi TV series!"/>
    <n v="35000"/>
    <n v="39757"/>
    <x v="1"/>
    <x v="0"/>
    <s v="USD"/>
    <n v="1439245037"/>
    <n v="1436653037"/>
    <b v="0"/>
    <n v="119"/>
    <b v="1"/>
    <s v="film &amp; video/television"/>
    <n v="114"/>
    <n v="334.09"/>
    <x v="0"/>
    <x v="0"/>
  </r>
  <r>
    <n v="52"/>
    <x v="52"/>
    <s v="Kode Orange is an original television series that follows the lives of two police officers who join a special unit in high-crime LA"/>
    <n v="30000"/>
    <n v="1155"/>
    <x v="0"/>
    <x v="0"/>
    <s v="USD"/>
    <n v="1405615846"/>
    <n v="1403023846"/>
    <b v="0"/>
    <n v="52"/>
    <b v="1"/>
    <s v="film &amp; video/television"/>
    <n v="4"/>
    <n v="22.21"/>
    <x v="0"/>
    <x v="0"/>
  </r>
  <r>
    <n v="53"/>
    <x v="53"/>
    <s v="Delicious TV's Vegan Mashup launching season two on public television"/>
    <n v="10000"/>
    <n v="40"/>
    <x v="0"/>
    <x v="0"/>
    <s v="USD"/>
    <n v="1396648800"/>
    <n v="1395407445"/>
    <b v="0"/>
    <n v="117"/>
    <b v="1"/>
    <s v="film &amp; video/television"/>
    <n v="0"/>
    <n v="0.34"/>
    <x v="0"/>
    <x v="0"/>
  </r>
  <r>
    <n v="54"/>
    <x v="54"/>
    <s v="TV stand-in Elizabeth was diagnosed BRCA+ as her mother was succumbing to cancer. This pilot navigates evolving modern female identity."/>
    <n v="25000"/>
    <n v="26495.5"/>
    <x v="1"/>
    <x v="0"/>
    <s v="USD"/>
    <n v="1451063221"/>
    <n v="1448471221"/>
    <b v="0"/>
    <n v="52"/>
    <b v="1"/>
    <s v="film &amp; video/television"/>
    <n v="106"/>
    <n v="509.53"/>
    <x v="0"/>
    <x v="0"/>
  </r>
  <r>
    <n v="55"/>
    <x v="55"/>
    <s v="A story of an Italian family who tried it the right way but realized things work better if they do it &quot;their&quot; way. Weekly Series PILOT"/>
    <n v="30000"/>
    <n v="0"/>
    <x v="0"/>
    <x v="0"/>
    <s v="USD"/>
    <n v="1464390916"/>
    <n v="1462576516"/>
    <b v="0"/>
    <n v="86"/>
    <b v="1"/>
    <s v="film &amp; video/television"/>
    <n v="0"/>
    <n v="0"/>
    <x v="0"/>
    <x v="0"/>
  </r>
  <r>
    <n v="56"/>
    <x v="56"/>
    <s v="We want to see more women's cycling on TV - and we need your help to make it happen!"/>
    <n v="25000"/>
    <n v="0"/>
    <x v="0"/>
    <x v="1"/>
    <s v="GBP"/>
    <n v="1433779200"/>
    <n v="1432559424"/>
    <b v="0"/>
    <n v="174"/>
    <b v="1"/>
    <s v="film &amp; video/television"/>
    <n v="0"/>
    <n v="0"/>
    <x v="0"/>
    <x v="0"/>
  </r>
  <r>
    <n v="57"/>
    <x v="57"/>
    <s v="An entertainment network built with a focus of uniting our community with quality, relevant live and scripted entertainment."/>
    <n v="39000"/>
    <n v="156"/>
    <x v="0"/>
    <x v="0"/>
    <s v="USD"/>
    <n v="1429991962"/>
    <n v="1427399962"/>
    <b v="0"/>
    <n v="69"/>
    <b v="1"/>
    <s v="film &amp; video/television"/>
    <n v="0"/>
    <n v="2.2599999999999998"/>
    <x v="0"/>
    <x v="0"/>
  </r>
  <r>
    <n v="58"/>
    <x v="58"/>
    <s v="Alex thought he knew how the world worked. You live, you die and it's over. He was very, very wrong."/>
    <n v="25000"/>
    <n v="30026"/>
    <x v="1"/>
    <x v="0"/>
    <s v="USD"/>
    <n v="1416423172"/>
    <n v="1413827572"/>
    <b v="0"/>
    <n v="75"/>
    <b v="1"/>
    <s v="film &amp; video/television"/>
    <n v="120"/>
    <n v="400.35"/>
    <x v="0"/>
    <x v="0"/>
  </r>
  <r>
    <n v="59"/>
    <x v="59"/>
    <s v="An electronic music producer stuck in his blue collar life has overnight success thrown at him when his music leaks on the internet."/>
    <n v="50000"/>
    <n v="151"/>
    <x v="0"/>
    <x v="0"/>
    <s v="USD"/>
    <n v="1442264400"/>
    <n v="1439530776"/>
    <b v="0"/>
    <n v="33"/>
    <b v="1"/>
    <s v="film &amp; video/television"/>
    <n v="0"/>
    <n v="4.58"/>
    <x v="0"/>
    <x v="0"/>
  </r>
  <r>
    <n v="60"/>
    <x v="60"/>
    <s v="Set in a beautiful but desolate world, we see how loneliness can lead to friendship in unconventional ways."/>
    <n v="12000"/>
    <n v="13279"/>
    <x v="1"/>
    <x v="1"/>
    <s v="GBP"/>
    <n v="1395532800"/>
    <n v="1393882717"/>
    <b v="0"/>
    <n v="108"/>
    <b v="1"/>
    <s v="film &amp; video/shorts"/>
    <n v="111"/>
    <n v="122.95"/>
    <x v="0"/>
    <x v="1"/>
  </r>
  <r>
    <n v="61"/>
    <x v="61"/>
    <s v="An exploration of the shadows that follow us from our past, the darkness that lives inside us and the ability to find our own freedom"/>
    <n v="20000"/>
    <n v="621"/>
    <x v="2"/>
    <x v="0"/>
    <s v="USD"/>
    <n v="1370547157"/>
    <n v="1368646357"/>
    <b v="0"/>
    <n v="23"/>
    <b v="1"/>
    <s v="film &amp; video/shorts"/>
    <n v="3"/>
    <n v="27"/>
    <x v="0"/>
    <x v="1"/>
  </r>
  <r>
    <n v="62"/>
    <x v="62"/>
    <s v="A man is forced to repeatedly crawl through a mysterious maze not knowing who captured him or why, but he is determined to find out."/>
    <n v="12000"/>
    <n v="13121"/>
    <x v="1"/>
    <x v="0"/>
    <s v="USD"/>
    <n v="1362337878"/>
    <n v="1360177878"/>
    <b v="0"/>
    <n v="48"/>
    <b v="1"/>
    <s v="film &amp; video/shorts"/>
    <n v="109"/>
    <n v="273.35000000000002"/>
    <x v="0"/>
    <x v="1"/>
  </r>
  <r>
    <n v="63"/>
    <x v="63"/>
    <s v="The Attic is my first short film.  Please help me with post production and distribution so that I can let it out into the world"/>
    <n v="6500"/>
    <n v="10071"/>
    <x v="1"/>
    <x v="0"/>
    <s v="USD"/>
    <n v="1388206740"/>
    <n v="1386194013"/>
    <b v="0"/>
    <n v="64"/>
    <b v="1"/>
    <s v="film &amp; video/shorts"/>
    <n v="155"/>
    <n v="157.36000000000001"/>
    <x v="0"/>
    <x v="1"/>
  </r>
  <r>
    <n v="64"/>
    <x v="64"/>
    <s v="At the dawn of the New Millennium, a group of teenagers battle the Y2K bug to save humanity from boredom. The 2nd film by and/or."/>
    <n v="6000"/>
    <n v="6000"/>
    <x v="1"/>
    <x v="0"/>
    <s v="USD"/>
    <n v="1373243181"/>
    <n v="1370651181"/>
    <b v="0"/>
    <n v="24"/>
    <b v="1"/>
    <s v="film &amp; video/shorts"/>
    <n v="100"/>
    <n v="250"/>
    <x v="0"/>
    <x v="1"/>
  </r>
  <r>
    <n v="65"/>
    <x v="65"/>
    <s v="Help finish the short film Hello World. The story of an android in the broken home of a father &amp; son."/>
    <n v="20000"/>
    <n v="1876"/>
    <x v="0"/>
    <x v="5"/>
    <s v="CAD"/>
    <n v="1407736740"/>
    <n v="1405453354"/>
    <b v="0"/>
    <n v="57"/>
    <b v="1"/>
    <s v="film &amp; video/shorts"/>
    <n v="9"/>
    <n v="32.909999999999997"/>
    <x v="0"/>
    <x v="1"/>
  </r>
  <r>
    <n v="66"/>
    <x v="66"/>
    <s v="A dark comedy set in the '60s about clinical depression and one night stands."/>
    <n v="7000"/>
    <n v="7365"/>
    <x v="1"/>
    <x v="0"/>
    <s v="USD"/>
    <n v="1468873420"/>
    <n v="1466281420"/>
    <b v="0"/>
    <n v="26"/>
    <b v="1"/>
    <s v="film &amp; video/shorts"/>
    <n v="105"/>
    <n v="283.27"/>
    <x v="0"/>
    <x v="1"/>
  </r>
  <r>
    <n v="67"/>
    <x v="67"/>
    <s v="The Ordination Mass of five Dominicans friars to the priesthood at the historic Saint Dominicâ€™s Church in Washington DC."/>
    <n v="7000"/>
    <n v="50"/>
    <x v="0"/>
    <x v="0"/>
    <s v="USD"/>
    <n v="1342360804"/>
    <n v="1339768804"/>
    <b v="0"/>
    <n v="20"/>
    <b v="1"/>
    <s v="film &amp; video/shorts"/>
    <n v="1"/>
    <n v="2.5"/>
    <x v="0"/>
    <x v="1"/>
  </r>
  <r>
    <n v="68"/>
    <x v="68"/>
    <s v="Black Comedy by final year students at Leeds University. _x000a_'Bird watching, tea, seaside and murder. Just your average British holiday.'"/>
    <n v="3500"/>
    <n v="361"/>
    <x v="0"/>
    <x v="1"/>
    <s v="GBP"/>
    <n v="1393162791"/>
    <n v="1390570791"/>
    <b v="0"/>
    <n v="36"/>
    <b v="1"/>
    <s v="film &amp; video/shorts"/>
    <n v="10"/>
    <n v="10.029999999999999"/>
    <x v="0"/>
    <x v="1"/>
  </r>
  <r>
    <n v="69"/>
    <x v="69"/>
    <s v="A breakthrough cinematic experience about more than just the carsâ€¦the people, lifestyle, enthusiasm, party, and the Leavenworth Drive."/>
    <n v="30000"/>
    <n v="0"/>
    <x v="2"/>
    <x v="0"/>
    <s v="USD"/>
    <n v="1317538740"/>
    <n v="1314765025"/>
    <b v="0"/>
    <n v="178"/>
    <b v="1"/>
    <s v="film &amp; video/shorts"/>
    <n v="0"/>
    <n v="0"/>
    <x v="0"/>
    <x v="1"/>
  </r>
  <r>
    <n v="70"/>
    <x v="70"/>
    <s v="Maggie barely survives a deranged baptism by her mother only to be born again to a string of foster parents. Things can always be worse"/>
    <n v="3000"/>
    <n v="4050"/>
    <x v="1"/>
    <x v="0"/>
    <s v="USD"/>
    <n v="1315171845"/>
    <n v="1309987845"/>
    <b v="0"/>
    <n v="17"/>
    <b v="1"/>
    <s v="film &amp; video/shorts"/>
    <n v="135"/>
    <n v="238.24"/>
    <x v="0"/>
    <x v="1"/>
  </r>
  <r>
    <n v="71"/>
    <x v="71"/>
    <s v="A comedic tale about the duality of man set in a trailer park needs your help with sound design and getting it into film festivals"/>
    <n v="6500"/>
    <n v="6505"/>
    <x v="1"/>
    <x v="0"/>
    <s v="USD"/>
    <n v="1338186657"/>
    <n v="1333002657"/>
    <b v="0"/>
    <n v="32"/>
    <b v="1"/>
    <s v="film &amp; video/shorts"/>
    <n v="100"/>
    <n v="203.28"/>
    <x v="0"/>
    <x v="1"/>
  </r>
  <r>
    <n v="72"/>
    <x v="72"/>
    <s v="A young man forced to live back home after an automobile accident leaves him to rediscover what it means to be a part of his family."/>
    <n v="7000"/>
    <n v="7383.01"/>
    <x v="1"/>
    <x v="0"/>
    <s v="USD"/>
    <n v="1352937600"/>
    <n v="1351210481"/>
    <b v="0"/>
    <n v="41"/>
    <b v="1"/>
    <s v="film &amp; video/shorts"/>
    <n v="105"/>
    <n v="180.07"/>
    <x v="0"/>
    <x v="1"/>
  </r>
  <r>
    <n v="73"/>
    <x v="73"/>
    <s v="A scientist on the brink of a discovery that will revolutionize society sees her work destroyed in an experiment gone horribly wrong."/>
    <n v="3800"/>
    <n v="4000.22"/>
    <x v="1"/>
    <x v="0"/>
    <s v="USD"/>
    <n v="1304395140"/>
    <n v="1297620584"/>
    <b v="0"/>
    <n v="18"/>
    <b v="1"/>
    <s v="film &amp; video/shorts"/>
    <n v="105"/>
    <n v="222.23"/>
    <x v="0"/>
    <x v="1"/>
  </r>
  <r>
    <n v="74"/>
    <x v="74"/>
    <s v="La nuit est devenue le lieu de la terreur. Alors qu'un couvre-feu est imposÃ©, une petite fille est enlevÃ©e par un rapace nocturne."/>
    <n v="3000"/>
    <n v="3160"/>
    <x v="1"/>
    <x v="6"/>
    <s v="EUR"/>
    <n v="1453376495"/>
    <n v="1450784495"/>
    <b v="0"/>
    <n v="29"/>
    <b v="1"/>
    <s v="film &amp; video/shorts"/>
    <n v="105"/>
    <n v="108.97"/>
    <x v="0"/>
    <x v="1"/>
  </r>
  <r>
    <n v="75"/>
    <x v="75"/>
    <s v="A teenager named Charlie discovers something new about himself while coping with the loss of his father."/>
    <n v="10000"/>
    <n v="12795"/>
    <x v="1"/>
    <x v="0"/>
    <s v="USD"/>
    <n v="1366693272"/>
    <n v="1364101272"/>
    <b v="0"/>
    <n v="47"/>
    <b v="1"/>
    <s v="film &amp; video/shorts"/>
    <n v="128"/>
    <n v="272.23"/>
    <x v="0"/>
    <x v="1"/>
  </r>
  <r>
    <n v="76"/>
    <x v="76"/>
    <s v="Karn A'Mor has awoken bloodied on a distant battlefield with no memory of his past! JOIN THE RESISTANCE and find out more..."/>
    <n v="3000"/>
    <n v="10"/>
    <x v="0"/>
    <x v="0"/>
    <s v="USD"/>
    <n v="1325007358"/>
    <n v="1319819758"/>
    <b v="0"/>
    <n v="15"/>
    <b v="1"/>
    <s v="film &amp; video/shorts"/>
    <n v="0"/>
    <n v="0.67"/>
    <x v="0"/>
    <x v="1"/>
  </r>
  <r>
    <n v="77"/>
    <x v="77"/>
    <s v="A short film about a boy searching for companionship in a hermit crab he finds on the beach."/>
    <n v="5000"/>
    <n v="5167"/>
    <x v="1"/>
    <x v="0"/>
    <s v="USD"/>
    <n v="1337569140"/>
    <n v="1332991717"/>
    <b v="0"/>
    <n v="26"/>
    <b v="1"/>
    <s v="film &amp; video/shorts"/>
    <n v="103"/>
    <n v="198.73"/>
    <x v="0"/>
    <x v="1"/>
  </r>
  <r>
    <n v="78"/>
    <x v="78"/>
    <s v="We reached our limits. Next steps are : 3 more shooting days + postproduction + cut + sound._x000a__x000a_We want to go to Cannes !_x000a__x000a_With you !"/>
    <n v="5000"/>
    <n v="100"/>
    <x v="0"/>
    <x v="6"/>
    <s v="EUR"/>
    <n v="1472751121"/>
    <n v="1471887121"/>
    <b v="0"/>
    <n v="35"/>
    <b v="1"/>
    <s v="film &amp; video/shorts"/>
    <n v="2"/>
    <n v="2.86"/>
    <x v="0"/>
    <x v="1"/>
  </r>
  <r>
    <n v="79"/>
    <x v="79"/>
    <s v="A short film about life, achieving your dreams, and overcoming hardship. We all have our mountain to climb."/>
    <n v="5000"/>
    <n v="5410"/>
    <x v="1"/>
    <x v="1"/>
    <s v="GBP"/>
    <n v="1398451093"/>
    <n v="1395859093"/>
    <b v="0"/>
    <n v="41"/>
    <b v="1"/>
    <s v="film &amp; video/shorts"/>
    <n v="108"/>
    <n v="131.94999999999999"/>
    <x v="0"/>
    <x v="1"/>
  </r>
  <r>
    <n v="80"/>
    <x v="80"/>
    <s v="What would you do if you ended up at a swingers party with two dead bodies and $20,000 in drug money?"/>
    <n v="33500"/>
    <n v="34198"/>
    <x v="1"/>
    <x v="0"/>
    <s v="USD"/>
    <n v="1386640856"/>
    <n v="1383616856"/>
    <b v="0"/>
    <n v="47"/>
    <b v="1"/>
    <s v="film &amp; video/shorts"/>
    <n v="102"/>
    <n v="727.62"/>
    <x v="0"/>
    <x v="1"/>
  </r>
  <r>
    <n v="81"/>
    <x v="81"/>
    <s v="An elderly woman in rural Maine is haunted by figures seeking a sacrifice, but there are more forces at work than mere ghosts."/>
    <n v="5000"/>
    <n v="1004"/>
    <x v="0"/>
    <x v="0"/>
    <s v="USD"/>
    <n v="1342234920"/>
    <n v="1341892127"/>
    <b v="0"/>
    <n v="28"/>
    <b v="1"/>
    <s v="film &amp; video/shorts"/>
    <n v="20"/>
    <n v="35.86"/>
    <x v="0"/>
    <x v="1"/>
  </r>
  <r>
    <n v="82"/>
    <x v="82"/>
    <s v="A short film about the tragically hilarious events that occur when a fearful and panicky 6-year old boy loses his first baby tooth."/>
    <n v="10000"/>
    <n v="11621"/>
    <x v="1"/>
    <x v="0"/>
    <s v="USD"/>
    <n v="1318189261"/>
    <n v="1315597261"/>
    <b v="0"/>
    <n v="100"/>
    <b v="1"/>
    <s v="film &amp; video/shorts"/>
    <n v="116"/>
    <n v="116.21"/>
    <x v="0"/>
    <x v="1"/>
  </r>
  <r>
    <n v="83"/>
    <x v="83"/>
    <s v="Isaac, creator of the DreamMaker3000, finds love in his dreams with Mei his boss's wife who lives on the other side of the planet."/>
    <n v="2200"/>
    <n v="2210"/>
    <x v="1"/>
    <x v="1"/>
    <s v="GBP"/>
    <n v="1424604600"/>
    <n v="1423320389"/>
    <b v="0"/>
    <n v="13"/>
    <b v="1"/>
    <s v="film &amp; video/shorts"/>
    <n v="100"/>
    <n v="170"/>
    <x v="0"/>
    <x v="1"/>
  </r>
  <r>
    <n v="84"/>
    <x v="84"/>
    <s v="&quot;A sociopath crosses paths with the person he must confront about his wife's murder, it might be himself&quot;"/>
    <n v="3000"/>
    <n v="415"/>
    <x v="0"/>
    <x v="0"/>
    <s v="USD"/>
    <n v="1305483086"/>
    <n v="1302891086"/>
    <b v="0"/>
    <n v="7"/>
    <b v="1"/>
    <s v="film &amp; video/shorts"/>
    <n v="14"/>
    <n v="59.29"/>
    <x v="0"/>
    <x v="1"/>
  </r>
  <r>
    <n v="85"/>
    <x v="85"/>
    <s v="A short film by Melissa Woodrow &amp; Mark Janiak about seeking forgiveness, embracing the past and memories with a loved one."/>
    <n v="5000"/>
    <n v="2537"/>
    <x v="2"/>
    <x v="0"/>
    <s v="USD"/>
    <n v="1316746837"/>
    <n v="1314154837"/>
    <b v="0"/>
    <n v="21"/>
    <b v="1"/>
    <s v="film &amp; video/shorts"/>
    <n v="51"/>
    <n v="120.81"/>
    <x v="0"/>
    <x v="1"/>
  </r>
  <r>
    <n v="86"/>
    <x v="86"/>
    <s v="Two women, two destinies connected by a letter. _x000a_Between Paris and Skopje a poetic outstanding story of true courage, love and hope."/>
    <n v="18500"/>
    <n v="19028"/>
    <x v="1"/>
    <x v="6"/>
    <s v="EUR"/>
    <n v="1451226045"/>
    <n v="1444828845"/>
    <b v="0"/>
    <n v="17"/>
    <b v="1"/>
    <s v="film &amp; video/shorts"/>
    <n v="103"/>
    <n v="1119.29"/>
    <x v="0"/>
    <x v="1"/>
  </r>
  <r>
    <n v="87"/>
    <x v="87"/>
    <s v="A father without work uses his daughter to con sympathy from strangers... sound familiar?  Help us make this film!"/>
    <n v="8000"/>
    <n v="26.01"/>
    <x v="0"/>
    <x v="0"/>
    <s v="USD"/>
    <n v="1275529260"/>
    <n v="1274705803"/>
    <b v="0"/>
    <n v="25"/>
    <b v="1"/>
    <s v="film &amp; video/shorts"/>
    <n v="0"/>
    <n v="1.04"/>
    <x v="0"/>
    <x v="1"/>
  </r>
  <r>
    <n v="88"/>
    <x v="88"/>
    <s v="Imprisoned in an unfamiliar reality with strange new rules, Dan Everett struggles to find meaning and reason in this sci-fi noir short."/>
    <n v="10000"/>
    <n v="10031"/>
    <x v="1"/>
    <x v="0"/>
    <s v="USD"/>
    <n v="1403452131"/>
    <n v="1401205731"/>
    <b v="0"/>
    <n v="60"/>
    <b v="1"/>
    <s v="film &amp; video/shorts"/>
    <n v="100"/>
    <n v="167.18"/>
    <x v="0"/>
    <x v="1"/>
  </r>
  <r>
    <n v="89"/>
    <x v="89"/>
    <s v="A chronicle of four very different stories concerning racism to the power of love, all set in the beauty of the Southwest."/>
    <n v="20000"/>
    <n v="7"/>
    <x v="0"/>
    <x v="0"/>
    <s v="USD"/>
    <n v="1370196192"/>
    <n v="1368036192"/>
    <b v="0"/>
    <n v="56"/>
    <b v="1"/>
    <s v="film &amp; video/shorts"/>
    <n v="0"/>
    <n v="0.13"/>
    <x v="0"/>
    <x v="1"/>
  </r>
  <r>
    <n v="90"/>
    <x v="90"/>
    <s v="We're looking for funding to help submit a short film to film festivals."/>
    <n v="3000"/>
    <n v="509"/>
    <x v="0"/>
    <x v="0"/>
    <s v="USD"/>
    <n v="1310454499"/>
    <n v="1307862499"/>
    <b v="0"/>
    <n v="16"/>
    <b v="1"/>
    <s v="film &amp; video/shorts"/>
    <n v="17"/>
    <n v="31.81"/>
    <x v="0"/>
    <x v="1"/>
  </r>
  <r>
    <n v="91"/>
    <x v="91"/>
    <s v="&quot;Overtime&quot; is a 15 minute horror film about a man haunted by the memories of his past during a graveyard shift at his factory job."/>
    <n v="10000"/>
    <n v="10027"/>
    <x v="1"/>
    <x v="0"/>
    <s v="USD"/>
    <n v="1305625164"/>
    <n v="1300354764"/>
    <b v="0"/>
    <n v="46"/>
    <b v="1"/>
    <s v="film &amp; video/shorts"/>
    <n v="100"/>
    <n v="217.98"/>
    <x v="0"/>
    <x v="1"/>
  </r>
  <r>
    <n v="92"/>
    <x v="92"/>
    <s v="Euphoria is an adventure film that follows adrenaline filled athletes on their hunt for the sublime while balancing family and careers."/>
    <n v="15000"/>
    <n v="50"/>
    <x v="0"/>
    <x v="5"/>
    <s v="CAD"/>
    <n v="1485936000"/>
    <n v="1481949983"/>
    <b v="0"/>
    <n v="43"/>
    <b v="1"/>
    <s v="film &amp; video/shorts"/>
    <n v="0"/>
    <n v="1.1599999999999999"/>
    <x v="0"/>
    <x v="1"/>
  </r>
  <r>
    <n v="93"/>
    <x v="93"/>
    <s v="Someday Everyday is a short drama that navigates through the past and present of a young man's life, through his struggles and triumphs"/>
    <n v="4400"/>
    <n v="4826"/>
    <x v="1"/>
    <x v="0"/>
    <s v="USD"/>
    <n v="1341349200"/>
    <n v="1338928537"/>
    <b v="0"/>
    <n v="15"/>
    <b v="1"/>
    <s v="film &amp; video/shorts"/>
    <n v="110"/>
    <n v="321.73"/>
    <x v="0"/>
    <x v="1"/>
  </r>
  <r>
    <n v="94"/>
    <x v="94"/>
    <s v="Nathan has his ideal job, the opportunity to see his dream girl on a daily basis. The local bully Jake aims to change all that."/>
    <n v="2500"/>
    <n v="671"/>
    <x v="0"/>
    <x v="1"/>
    <s v="GBP"/>
    <n v="1396890822"/>
    <n v="1395162822"/>
    <b v="0"/>
    <n v="12"/>
    <b v="1"/>
    <s v="film &amp; video/shorts"/>
    <n v="27"/>
    <n v="55.92"/>
    <x v="0"/>
    <x v="1"/>
  </r>
  <r>
    <n v="95"/>
    <x v="95"/>
    <s v="The Batman's Rogues Gallery assembles for a meeting. Scarecrow's fear gas accidently goes off and fears of the villains start to arise."/>
    <n v="3000"/>
    <n v="10"/>
    <x v="0"/>
    <x v="0"/>
    <s v="USD"/>
    <n v="1330214841"/>
    <n v="1327622841"/>
    <b v="0"/>
    <n v="21"/>
    <b v="1"/>
    <s v="film &amp; video/shorts"/>
    <n v="0"/>
    <n v="0.48"/>
    <x v="0"/>
    <x v="1"/>
  </r>
  <r>
    <n v="96"/>
    <x v="96"/>
    <s v="Danny is a defenseman for his high school hockey team. This is a day in his life: school, hockey, girls and his next-door neighbor, Ken Daneyko."/>
    <n v="5000"/>
    <n v="5831.74"/>
    <x v="1"/>
    <x v="0"/>
    <s v="USD"/>
    <n v="1280631600"/>
    <n v="1274889241"/>
    <b v="0"/>
    <n v="34"/>
    <b v="1"/>
    <s v="film &amp; video/shorts"/>
    <n v="117"/>
    <n v="171.52"/>
    <x v="0"/>
    <x v="1"/>
  </r>
  <r>
    <n v="97"/>
    <x v="97"/>
    <s v="Innsmouth at 9000 ft. is a Short Film Project in the Spirit of H.P. Lovecraft, and created by Denver based visual artist  Jesse Farley."/>
    <n v="3000"/>
    <n v="0"/>
    <x v="0"/>
    <x v="0"/>
    <s v="USD"/>
    <n v="1310440482"/>
    <n v="1307848482"/>
    <b v="0"/>
    <n v="8"/>
    <b v="1"/>
    <s v="film &amp; video/shorts"/>
    <n v="0"/>
    <n v="0"/>
    <x v="0"/>
    <x v="1"/>
  </r>
  <r>
    <n v="98"/>
    <x v="98"/>
    <s v="&quot;Cut Out&quot; tells the story of a young woman who befriends a neighborhood teen and finds herself involved with gang violence."/>
    <n v="10000"/>
    <n v="325"/>
    <x v="0"/>
    <x v="0"/>
    <s v="USD"/>
    <n v="1354923000"/>
    <n v="1351796674"/>
    <b v="0"/>
    <n v="60"/>
    <b v="1"/>
    <s v="film &amp; video/shorts"/>
    <n v="3"/>
    <n v="5.42"/>
    <x v="0"/>
    <x v="1"/>
  </r>
  <r>
    <n v="99"/>
    <x v="99"/>
    <s v="A feminist tale of two girls finally giving a &quot;Nice Guy&quot; what he truly deserves. Also, dancing!"/>
    <n v="5000"/>
    <n v="5234"/>
    <x v="1"/>
    <x v="0"/>
    <s v="USD"/>
    <n v="1390426799"/>
    <n v="1387834799"/>
    <b v="0"/>
    <n v="39"/>
    <b v="1"/>
    <s v="film &amp; video/shorts"/>
    <n v="105"/>
    <n v="134.21"/>
    <x v="0"/>
    <x v="1"/>
  </r>
  <r>
    <n v="100"/>
    <x v="100"/>
    <s v="Two sisters share a fragile relationship. When their mother dies and they inherit the family house, old problems rise to the surface."/>
    <n v="13000"/>
    <n v="0"/>
    <x v="2"/>
    <x v="0"/>
    <s v="USD"/>
    <n v="1352055886"/>
    <n v="1350324286"/>
    <b v="0"/>
    <n v="26"/>
    <b v="1"/>
    <s v="film &amp; video/shorts"/>
    <n v="0"/>
    <n v="0"/>
    <x v="0"/>
    <x v="1"/>
  </r>
  <r>
    <n v="101"/>
    <x v="101"/>
    <s v="The spatiotemporal boundaries between a manâ€™s life, and that of his father dissolve. A reflection on experience, image, and memory."/>
    <n v="10000"/>
    <n v="1577"/>
    <x v="0"/>
    <x v="0"/>
    <s v="USD"/>
    <n v="1359052710"/>
    <n v="1356979110"/>
    <b v="0"/>
    <n v="35"/>
    <b v="1"/>
    <s v="film &amp; video/shorts"/>
    <n v="16"/>
    <n v="45.06"/>
    <x v="0"/>
    <x v="1"/>
  </r>
  <r>
    <n v="102"/>
    <x v="102"/>
    <s v="A gang of outlaw bikers pull a home invasion on a disgraced Anthropologist hiding a secret locked in his cabin basement."/>
    <n v="20000"/>
    <n v="5328"/>
    <x v="0"/>
    <x v="0"/>
    <s v="USD"/>
    <n v="1293073733"/>
    <n v="1290481733"/>
    <b v="0"/>
    <n v="65"/>
    <b v="1"/>
    <s v="film &amp; video/shorts"/>
    <n v="27"/>
    <n v="81.97"/>
    <x v="0"/>
    <x v="1"/>
  </r>
  <r>
    <n v="103"/>
    <x v="103"/>
    <s v="Three friends in their twenties are trying to do the impossible - have fun on a casual Friday night."/>
    <n v="5000"/>
    <n v="150"/>
    <x v="0"/>
    <x v="1"/>
    <s v="GBP"/>
    <n v="1394220030"/>
    <n v="1392232830"/>
    <b v="0"/>
    <n v="49"/>
    <b v="1"/>
    <s v="film &amp; video/shorts"/>
    <n v="3"/>
    <n v="3.06"/>
    <x v="0"/>
    <x v="1"/>
  </r>
  <r>
    <n v="104"/>
    <x v="104"/>
    <s v="UCF short film about an old man, his love for music, and his misplaced trumpet.  "/>
    <n v="3000"/>
    <n v="3320"/>
    <x v="1"/>
    <x v="0"/>
    <s v="USD"/>
    <n v="1301792400"/>
    <n v="1299775266"/>
    <b v="0"/>
    <n v="10"/>
    <b v="1"/>
    <s v="film &amp; video/shorts"/>
    <n v="111"/>
    <n v="332"/>
    <x v="0"/>
    <x v="1"/>
  </r>
  <r>
    <n v="105"/>
    <x v="105"/>
    <s v="Single Parent Date Night is a comedic short film about two single parents trying to reentering the dating pool."/>
    <n v="7000"/>
    <n v="7062"/>
    <x v="1"/>
    <x v="0"/>
    <s v="USD"/>
    <n v="1463184000"/>
    <n v="1461605020"/>
    <b v="0"/>
    <n v="60"/>
    <b v="1"/>
    <s v="film &amp; video/shorts"/>
    <n v="101"/>
    <n v="117.7"/>
    <x v="0"/>
    <x v="1"/>
  </r>
  <r>
    <n v="106"/>
    <x v="106"/>
    <s v="A Boy. A Girl. A Car. A Serial Killer."/>
    <n v="13000"/>
    <n v="13383"/>
    <x v="1"/>
    <x v="0"/>
    <s v="USD"/>
    <n v="1333391901"/>
    <n v="1332182301"/>
    <b v="0"/>
    <n v="27"/>
    <b v="1"/>
    <s v="film &amp; video/shorts"/>
    <n v="103"/>
    <n v="495.67"/>
    <x v="0"/>
    <x v="1"/>
  </r>
  <r>
    <n v="107"/>
    <x v="107"/>
    <s v="PRETTY LITTLE VICTIM is a short film from the expanding community of independent Alaskan filmmakers, to be shot in Anchorage, AK"/>
    <n v="20000"/>
    <n v="7834"/>
    <x v="0"/>
    <x v="0"/>
    <s v="USD"/>
    <n v="1303688087"/>
    <n v="1301787287"/>
    <b v="0"/>
    <n v="69"/>
    <b v="1"/>
    <s v="film &amp; video/shorts"/>
    <n v="39"/>
    <n v="113.54"/>
    <x v="0"/>
    <x v="1"/>
  </r>
  <r>
    <n v="108"/>
    <x v="108"/>
    <s v="When a man can't find love, his Google GLASS does the searching for him. A short film shot with Google Glass."/>
    <n v="10000"/>
    <n v="10135"/>
    <x v="1"/>
    <x v="0"/>
    <s v="USD"/>
    <n v="1370011370"/>
    <n v="1364827370"/>
    <b v="0"/>
    <n v="47"/>
    <b v="1"/>
    <s v="film &amp; video/shorts"/>
    <n v="101"/>
    <n v="215.64"/>
    <x v="0"/>
    <x v="1"/>
  </r>
  <r>
    <n v="109"/>
    <x v="109"/>
    <s v="This video may be bigger than you and it may be bigger than me but, itâ€™s not bigger than you and me! Can you dig it?"/>
    <n v="6500"/>
    <n v="0"/>
    <x v="0"/>
    <x v="0"/>
    <s v="USD"/>
    <n v="1298680630"/>
    <n v="1296088630"/>
    <b v="0"/>
    <n v="47"/>
    <b v="1"/>
    <s v="film &amp; video/shorts"/>
    <n v="0"/>
    <n v="0"/>
    <x v="0"/>
    <x v="1"/>
  </r>
  <r>
    <n v="110"/>
    <x v="110"/>
    <s v="Lee, an awkward teenager with sound-blocking earlids, must confront his self-isolation after a girl moves in next door."/>
    <n v="5000"/>
    <n v="5673"/>
    <x v="1"/>
    <x v="0"/>
    <s v="USD"/>
    <n v="1384408740"/>
    <n v="1381445253"/>
    <b v="0"/>
    <n v="26"/>
    <b v="1"/>
    <s v="film &amp; video/shorts"/>
    <n v="113"/>
    <n v="218.19"/>
    <x v="0"/>
    <x v="1"/>
  </r>
  <r>
    <n v="111"/>
    <x v="111"/>
    <s v="Two actors, one bookie and a very bad day.  Judi Dench is Cool in Person is fast, funny and only a little bit nasty."/>
    <n v="15000"/>
    <n v="1174"/>
    <x v="0"/>
    <x v="2"/>
    <s v="AUD"/>
    <n v="1433059187"/>
    <n v="1430467187"/>
    <b v="0"/>
    <n v="53"/>
    <b v="1"/>
    <s v="film &amp; video/shorts"/>
    <n v="8"/>
    <n v="22.15"/>
    <x v="0"/>
    <x v="1"/>
  </r>
  <r>
    <n v="112"/>
    <x v="112"/>
    <s v="Only one choice can stop Anthony Oswald from fulfilling his destiny and saving millions of lives, and itâ€™s not his decision to make."/>
    <n v="15000"/>
    <n v="0"/>
    <x v="0"/>
    <x v="0"/>
    <s v="USD"/>
    <n v="1397354400"/>
    <n v="1395277318"/>
    <b v="0"/>
    <n v="81"/>
    <b v="1"/>
    <s v="film &amp; video/shorts"/>
    <n v="0"/>
    <n v="0"/>
    <x v="0"/>
    <x v="1"/>
  </r>
  <r>
    <n v="113"/>
    <x v="113"/>
    <s v="A living memorial for all those dealing with trauma, grief and loss."/>
    <n v="20000"/>
    <n v="31"/>
    <x v="0"/>
    <x v="0"/>
    <s v="USD"/>
    <n v="1312642800"/>
    <n v="1311963128"/>
    <b v="0"/>
    <n v="78"/>
    <b v="1"/>
    <s v="film &amp; video/shorts"/>
    <n v="0"/>
    <n v="0.4"/>
    <x v="0"/>
    <x v="1"/>
  </r>
  <r>
    <n v="114"/>
    <x v="114"/>
    <s v="This film explores the complicated nature that exists in all human relationships. A mother and a daughter seek to find happiness."/>
    <n v="9800"/>
    <n v="4066"/>
    <x v="0"/>
    <x v="0"/>
    <s v="USD"/>
    <n v="1326436488"/>
    <n v="1321252488"/>
    <b v="0"/>
    <n v="35"/>
    <b v="1"/>
    <s v="film &amp; video/shorts"/>
    <n v="41"/>
    <n v="116.17"/>
    <x v="0"/>
    <x v="1"/>
  </r>
  <r>
    <n v="115"/>
    <x v="115"/>
    <s v="Never judge a book (or a lover) by their cover."/>
    <n v="3000"/>
    <n v="3773"/>
    <x v="1"/>
    <x v="0"/>
    <s v="USD"/>
    <n v="1328377444"/>
    <n v="1326217444"/>
    <b v="0"/>
    <n v="22"/>
    <b v="1"/>
    <s v="film &amp; video/shorts"/>
    <n v="126"/>
    <n v="171.5"/>
    <x v="0"/>
    <x v="1"/>
  </r>
  <r>
    <n v="116"/>
    <x v="116"/>
    <s v="Villanelle is a feature film that blends elements of classic, hardboiled Film Noir, with classic Horror and tells a great story to boot"/>
    <n v="10000"/>
    <n v="11292"/>
    <x v="1"/>
    <x v="0"/>
    <s v="USD"/>
    <n v="1302260155"/>
    <n v="1298289355"/>
    <b v="0"/>
    <n v="57"/>
    <b v="1"/>
    <s v="film &amp; video/shorts"/>
    <n v="113"/>
    <n v="198.11"/>
    <x v="0"/>
    <x v="1"/>
  </r>
  <r>
    <n v="117"/>
    <x v="117"/>
    <s v="Joel is writing a novel when his fiancÃ©e Helena dies. Believing his writing suffers when he is not in love, Joel ends up dating very different women."/>
    <n v="12000"/>
    <n v="2152"/>
    <x v="0"/>
    <x v="0"/>
    <s v="USD"/>
    <n v="1276110000"/>
    <n v="1268337744"/>
    <b v="0"/>
    <n v="27"/>
    <b v="1"/>
    <s v="film &amp; video/shorts"/>
    <n v="18"/>
    <n v="79.7"/>
    <x v="0"/>
    <x v="1"/>
  </r>
  <r>
    <n v="118"/>
    <x v="118"/>
    <s v="When a ruthless hit-man is 'denounced' from the mafia, his old enemies declare war."/>
    <n v="15000"/>
    <n v="15918.65"/>
    <x v="1"/>
    <x v="0"/>
    <s v="USD"/>
    <n v="1311902236"/>
    <n v="1309310236"/>
    <b v="0"/>
    <n v="39"/>
    <b v="1"/>
    <s v="film &amp; video/shorts"/>
    <n v="106"/>
    <n v="408.17"/>
    <x v="0"/>
    <x v="1"/>
  </r>
  <r>
    <n v="119"/>
    <x v="119"/>
    <s v="This short film will inspire young adult cancer survivors to share with others the wisdom they have gained from their cancer journey."/>
    <n v="10000"/>
    <n v="300"/>
    <x v="0"/>
    <x v="0"/>
    <s v="USD"/>
    <n v="1313276400"/>
    <n v="1310693986"/>
    <b v="0"/>
    <n v="37"/>
    <b v="1"/>
    <s v="film &amp; video/shorts"/>
    <n v="3"/>
    <n v="8.11"/>
    <x v="0"/>
    <x v="1"/>
  </r>
  <r>
    <n v="120"/>
    <x v="120"/>
    <s v="Now, you can chat with people from the history, by our sport cam with the time machine. However, the girl had some trouble to use it."/>
    <n v="1000"/>
    <n v="1312"/>
    <x v="1"/>
    <x v="7"/>
    <s v="HKD"/>
    <n v="1475457107"/>
    <n v="1472865107"/>
    <b v="0"/>
    <n v="1"/>
    <b v="0"/>
    <s v="film &amp; video/science fiction"/>
    <n v="131"/>
    <n v="1312"/>
    <x v="0"/>
    <x v="2"/>
  </r>
  <r>
    <n v="121"/>
    <x v="121"/>
    <s v="NAVY SEALS sent on a Area 51 Top-Secret rescue mission where they are shrunken and injected into an ET body, the immune system mutated."/>
    <n v="1000"/>
    <n v="5"/>
    <x v="0"/>
    <x v="0"/>
    <s v="USD"/>
    <n v="1429352160"/>
    <n v="1427993710"/>
    <b v="0"/>
    <n v="1"/>
    <b v="0"/>
    <s v="film &amp; video/science fiction"/>
    <n v="1"/>
    <n v="5"/>
    <x v="0"/>
    <x v="2"/>
  </r>
  <r>
    <n v="122"/>
    <x v="122"/>
    <s v="My ambition for this knows no bounds.  Seeing Sephoria in a live-action is a dream of mine."/>
    <n v="800"/>
    <n v="2"/>
    <x v="0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2000"/>
    <n v="2325"/>
    <x v="1"/>
    <x v="0"/>
    <s v="USD"/>
    <n v="1414533600"/>
    <n v="1411411564"/>
    <b v="0"/>
    <n v="6"/>
    <b v="0"/>
    <s v="film &amp; video/science fiction"/>
    <n v="116"/>
    <n v="387.5"/>
    <x v="0"/>
    <x v="2"/>
  </r>
  <r>
    <n v="124"/>
    <x v="124"/>
    <s v="An artificial man and woman discover love under the unsuspecting eyes of the four renowned artists who created them."/>
    <n v="800"/>
    <n v="1"/>
    <x v="0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1750"/>
    <n v="1776"/>
    <x v="1"/>
    <x v="5"/>
    <s v="CAD"/>
    <n v="1486165880"/>
    <n v="1480981880"/>
    <b v="0"/>
    <n v="6"/>
    <b v="0"/>
    <s v="film &amp; video/science fiction"/>
    <n v="101"/>
    <n v="296"/>
    <x v="0"/>
    <x v="2"/>
  </r>
  <r>
    <n v="126"/>
    <x v="126"/>
    <s v="A man learns the undiscovered laws of nature hidden in acts of weather &amp; light phenomena. He soon realizes these acts can be harnessed."/>
    <n v="5000"/>
    <n v="235"/>
    <x v="0"/>
    <x v="0"/>
    <s v="USD"/>
    <n v="1433988000"/>
    <n v="1431353337"/>
    <b v="0"/>
    <n v="13"/>
    <b v="0"/>
    <s v="film &amp; video/science fiction"/>
    <n v="5"/>
    <n v="18.079999999999998"/>
    <x v="0"/>
    <x v="2"/>
  </r>
  <r>
    <n v="127"/>
    <x v="127"/>
    <s v="An ambitious Sci-Fi/Action film that will have a big-budget feel with stunning visuals &amp; stunts starring a casting of up and comers."/>
    <n v="2000"/>
    <n v="3062"/>
    <x v="1"/>
    <x v="0"/>
    <s v="USD"/>
    <n v="1428069541"/>
    <n v="1425481141"/>
    <b v="0"/>
    <n v="4"/>
    <b v="0"/>
    <s v="film &amp; video/science fiction"/>
    <n v="153"/>
    <n v="765.5"/>
    <x v="0"/>
    <x v="2"/>
  </r>
  <r>
    <n v="128"/>
    <x v="128"/>
    <s v="A Science Fiction film filled with entertainment and Excitement"/>
    <n v="5000"/>
    <n v="11745"/>
    <x v="1"/>
    <x v="0"/>
    <s v="USD"/>
    <n v="1476941293"/>
    <n v="1473917293"/>
    <b v="0"/>
    <n v="6"/>
    <b v="0"/>
    <s v="film &amp; video/science fiction"/>
    <n v="235"/>
    <n v="1957.5"/>
    <x v="0"/>
    <x v="2"/>
  </r>
  <r>
    <n v="129"/>
    <x v="129"/>
    <s v="HEY!!! I'm David House, and I am currently working on a film called Justice League Origins!!! non-profit based on DC Comics Characters."/>
    <n v="780"/>
    <n v="5"/>
    <x v="2"/>
    <x v="0"/>
    <s v="USD"/>
    <n v="1414708183"/>
    <n v="1409524183"/>
    <b v="0"/>
    <n v="0"/>
    <b v="0"/>
    <s v="film &amp; video/science fiction"/>
    <n v="1"/>
    <n v="0"/>
    <x v="0"/>
    <x v="2"/>
  </r>
  <r>
    <n v="130"/>
    <x v="130"/>
    <s v="A journey down the rabbit hole into the dark future. A mix of reality and dreams of a world dependant on an oppressed by technology."/>
    <n v="777"/>
    <n v="162"/>
    <x v="3"/>
    <x v="1"/>
    <s v="GBP"/>
    <n v="1402949760"/>
    <n v="1400536692"/>
    <b v="0"/>
    <n v="0"/>
    <b v="0"/>
    <s v="film &amp; video/science fiction"/>
    <n v="21"/>
    <n v="0"/>
    <x v="0"/>
    <x v="2"/>
  </r>
  <r>
    <n v="131"/>
    <x v="131"/>
    <s v="I"/>
    <n v="773"/>
    <n v="773"/>
    <x v="1"/>
    <x v="0"/>
    <s v="USD"/>
    <n v="1467763200"/>
    <n v="1466453161"/>
    <b v="0"/>
    <n v="0"/>
    <b v="0"/>
    <s v="film &amp; video/science fiction"/>
    <n v="100"/>
    <n v="0"/>
    <x v="0"/>
    <x v="2"/>
  </r>
  <r>
    <n v="132"/>
    <x v="132"/>
    <s v="An anime inspired sci-fi action short set in Tokyo, Japan by VFX veterans, Gerald Abraham, Kim Tran and sound engineer, Jeremy Corby."/>
    <n v="20000"/>
    <n v="5212"/>
    <x v="3"/>
    <x v="0"/>
    <s v="USD"/>
    <n v="1415392207"/>
    <n v="1411500607"/>
    <b v="0"/>
    <n v="81"/>
    <b v="0"/>
    <s v="film &amp; video/science fiction"/>
    <n v="26"/>
    <n v="64.349999999999994"/>
    <x v="0"/>
    <x v="2"/>
  </r>
  <r>
    <n v="133"/>
    <x v="133"/>
    <s v="Invasion from outer space sights, to weird to imagine destruction too monstrous to escape"/>
    <n v="750"/>
    <n v="10965"/>
    <x v="1"/>
    <x v="0"/>
    <s v="USD"/>
    <n v="1464715860"/>
    <n v="1462130584"/>
    <b v="0"/>
    <n v="0"/>
    <b v="0"/>
    <s v="film &amp; video/science fiction"/>
    <n v="1462"/>
    <n v="0"/>
    <x v="0"/>
    <x v="2"/>
  </r>
  <r>
    <n v="134"/>
    <x v="134"/>
    <s v="steampunk  remake of &quot;a Christmas carol&quot;"/>
    <n v="750"/>
    <n v="7336.01"/>
    <x v="1"/>
    <x v="0"/>
    <s v="USD"/>
    <n v="1441386000"/>
    <n v="1438811418"/>
    <b v="0"/>
    <n v="0"/>
    <b v="0"/>
    <s v="film &amp; video/science fiction"/>
    <n v="978"/>
    <n v="0"/>
    <x v="0"/>
    <x v="2"/>
  </r>
  <r>
    <n v="135"/>
    <x v="135"/>
    <s v="What would someone do if they suddenly discovered they could stop time? Join us on this clever sci-fi short film and find out!"/>
    <n v="2800"/>
    <n v="3015.73"/>
    <x v="1"/>
    <x v="0"/>
    <s v="USD"/>
    <n v="1404241200"/>
    <n v="1401354597"/>
    <b v="0"/>
    <n v="5"/>
    <b v="0"/>
    <s v="film &amp; video/science fiction"/>
    <n v="108"/>
    <n v="603.15"/>
    <x v="0"/>
    <x v="2"/>
  </r>
  <r>
    <n v="136"/>
    <x v="136"/>
    <s v="NAVY SEALS sent on a Area 51 Top-Secret rescue mission where they are shrunken and injected into an ET body, the immune system mutated."/>
    <n v="750"/>
    <n v="1485"/>
    <x v="1"/>
    <x v="0"/>
    <s v="USD"/>
    <n v="1431771360"/>
    <n v="1427968234"/>
    <b v="0"/>
    <n v="0"/>
    <b v="0"/>
    <s v="film &amp; video/science fiction"/>
    <n v="198"/>
    <n v="0"/>
    <x v="0"/>
    <x v="2"/>
  </r>
  <r>
    <n v="137"/>
    <x v="137"/>
    <s v="An unofficial sequel to the independent 2015 fan film Predator: Dark ages. Set in 2141 we follow the crew of the cargoship Centurion"/>
    <n v="750"/>
    <n v="1390"/>
    <x v="1"/>
    <x v="8"/>
    <s v="DKK"/>
    <n v="1444657593"/>
    <n v="1440337593"/>
    <b v="0"/>
    <n v="0"/>
    <b v="0"/>
    <s v="film &amp; video/science fiction"/>
    <n v="185"/>
    <n v="0"/>
    <x v="0"/>
    <x v="2"/>
  </r>
  <r>
    <n v="138"/>
    <x v="138"/>
    <s v="This movie will be the S3qu3l to Thr33 Days Dead, which premiered on SyFy and was the focus of SyFy's &quot;Town of the Living Dead&quot;."/>
    <n v="12000"/>
    <n v="30037.01"/>
    <x v="1"/>
    <x v="0"/>
    <s v="USD"/>
    <n v="1438405140"/>
    <n v="1435731041"/>
    <b v="0"/>
    <n v="58"/>
    <b v="0"/>
    <s v="film &amp; video/science fiction"/>
    <n v="250"/>
    <n v="517.88"/>
    <x v="0"/>
    <x v="2"/>
  </r>
  <r>
    <n v="139"/>
    <x v="139"/>
    <s v="When  Rome is infected with a zombie plague, Lucius Agrippa and a small group fights for survival"/>
    <n v="3000"/>
    <n v="403"/>
    <x v="2"/>
    <x v="0"/>
    <s v="USD"/>
    <n v="1436738772"/>
    <n v="1435874772"/>
    <b v="0"/>
    <n v="1"/>
    <b v="0"/>
    <s v="film &amp; video/science fiction"/>
    <n v="13"/>
    <n v="403"/>
    <x v="0"/>
    <x v="2"/>
  </r>
  <r>
    <n v="140"/>
    <x v="140"/>
    <s v="A Gladiator fights for his freedom to be reunited with his Family, he's one fight away, when Rome is infected with a Zombie Virus"/>
    <n v="750"/>
    <n v="1285"/>
    <x v="1"/>
    <x v="0"/>
    <s v="USD"/>
    <n v="1426823132"/>
    <n v="1424234732"/>
    <b v="0"/>
    <n v="0"/>
    <b v="0"/>
    <s v="film &amp; video/science fiction"/>
    <n v="171"/>
    <n v="0"/>
    <x v="0"/>
    <x v="2"/>
  </r>
  <r>
    <n v="141"/>
    <x v="141"/>
    <s v="Join us creating a Science Fiction TV Series based upon the popular novels -The Catherine Kimbridge Chronicles."/>
    <n v="5000"/>
    <n v="11"/>
    <x v="0"/>
    <x v="0"/>
    <s v="USD"/>
    <n v="1433043623"/>
    <n v="1429155623"/>
    <b v="0"/>
    <n v="28"/>
    <b v="0"/>
    <s v="film &amp; video/science fiction"/>
    <n v="0"/>
    <n v="0.39"/>
    <x v="0"/>
    <x v="2"/>
  </r>
  <r>
    <n v="142"/>
    <x v="142"/>
    <s v="A science fiction series about a women trying to stave off a mysterious appearance of monsters from getting out of a dark alley."/>
    <n v="1000"/>
    <n v="1283"/>
    <x v="1"/>
    <x v="0"/>
    <s v="USD"/>
    <n v="1416176778"/>
    <n v="1414358778"/>
    <b v="0"/>
    <n v="1"/>
    <b v="0"/>
    <s v="film &amp; video/science fiction"/>
    <n v="128"/>
    <n v="1283"/>
    <x v="0"/>
    <x v="2"/>
  </r>
  <r>
    <n v="143"/>
    <x v="143"/>
    <s v="A young woman learns she is one of few women left bred like cattle in order to control a deadly disease and the world populace"/>
    <n v="750"/>
    <n v="1220"/>
    <x v="1"/>
    <x v="2"/>
    <s v="AUD"/>
    <n v="1472882100"/>
    <n v="1467941542"/>
    <b v="0"/>
    <n v="0"/>
    <b v="0"/>
    <s v="film &amp; video/science fiction"/>
    <n v="163"/>
    <n v="0"/>
    <x v="0"/>
    <x v="2"/>
  </r>
  <r>
    <n v="144"/>
    <x v="144"/>
    <s v="A film about a collapsing food industry, a lonely farmer and a lonely botanist needs your help to finish post-production!"/>
    <n v="6000"/>
    <n v="2445"/>
    <x v="0"/>
    <x v="5"/>
    <s v="CAD"/>
    <n v="1428945472"/>
    <n v="1423765072"/>
    <b v="0"/>
    <n v="37"/>
    <b v="0"/>
    <s v="film &amp; video/science fiction"/>
    <n v="41"/>
    <n v="66.08"/>
    <x v="0"/>
    <x v="2"/>
  </r>
  <r>
    <n v="145"/>
    <x v="145"/>
    <s v="Film-Makers Ricky Comuniello &amp; Ian Weeks are at it again - for the 1st time. We need your support for a modern Sci-Fiction short film"/>
    <n v="2500"/>
    <n v="3022"/>
    <x v="1"/>
    <x v="0"/>
    <s v="USD"/>
    <n v="1439298052"/>
    <n v="1436965252"/>
    <b v="0"/>
    <n v="9"/>
    <b v="0"/>
    <s v="film &amp; video/science fiction"/>
    <n v="121"/>
    <n v="335.78"/>
    <x v="0"/>
    <x v="2"/>
  </r>
  <r>
    <n v="146"/>
    <x v="146"/>
    <s v="California and the west have declared their refusal to support the election of a staunch conservative president. Will it be Civil War?"/>
    <n v="2000"/>
    <n v="2025"/>
    <x v="1"/>
    <x v="0"/>
    <s v="USD"/>
    <n v="1484698998"/>
    <n v="1479514998"/>
    <b v="0"/>
    <n v="3"/>
    <b v="0"/>
    <s v="film &amp; video/science fiction"/>
    <n v="101"/>
    <n v="675"/>
    <x v="0"/>
    <x v="2"/>
  </r>
  <r>
    <n v="147"/>
    <x v="147"/>
    <s v="Film makers catch live footage beyond their wildest dreams."/>
    <n v="750"/>
    <n v="1140"/>
    <x v="1"/>
    <x v="1"/>
    <s v="GBP"/>
    <n v="1420741080"/>
    <n v="1417026340"/>
    <b v="0"/>
    <n v="0"/>
    <b v="0"/>
    <s v="film &amp; video/science fiction"/>
    <n v="152"/>
    <n v="0"/>
    <x v="0"/>
    <x v="2"/>
  </r>
  <r>
    <n v="148"/>
    <x v="148"/>
    <s v="An aspiring pilot decides to take his Dad's ship for a joyride, and learns it was the biggest mistake of his life in this Sci-Fi comedy"/>
    <n v="1500"/>
    <n v="1500"/>
    <x v="1"/>
    <x v="0"/>
    <s v="USD"/>
    <n v="1456555536"/>
    <n v="1453963536"/>
    <b v="0"/>
    <n v="2"/>
    <b v="0"/>
    <s v="film &amp; video/science fiction"/>
    <n v="100"/>
    <n v="750"/>
    <x v="0"/>
    <x v="2"/>
  </r>
  <r>
    <n v="149"/>
    <x v="149"/>
    <s v="A provocatively mind-bending sci-fi thriller, this short film project examines opposites and the balance of the universe. #Dichotomy"/>
    <n v="2000"/>
    <n v="35"/>
    <x v="2"/>
    <x v="0"/>
    <s v="USD"/>
    <n v="1419494400"/>
    <n v="1416888470"/>
    <b v="0"/>
    <n v="6"/>
    <b v="0"/>
    <s v="film &amp; video/science fiction"/>
    <n v="2"/>
    <n v="5.83"/>
    <x v="0"/>
    <x v="2"/>
  </r>
  <r>
    <n v="150"/>
    <x v="150"/>
    <s v="The untold story of Captain Robert April and the first launching of the starship U.S.S. Enterprise,  NCC-1701"/>
    <n v="70000"/>
    <n v="17561"/>
    <x v="0"/>
    <x v="0"/>
    <s v="USD"/>
    <n v="1432612382"/>
    <n v="1427428382"/>
    <b v="0"/>
    <n v="67"/>
    <b v="0"/>
    <s v="film &amp; video/science fiction"/>
    <n v="25"/>
    <n v="262.10000000000002"/>
    <x v="0"/>
    <x v="2"/>
  </r>
  <r>
    <n v="151"/>
    <x v="151"/>
    <s v="The age of a race to the finish between the higher &amp; lower dimensional realms, A fight for consciousness &amp; freedom,THE NEW HUMAN"/>
    <n v="2000"/>
    <n v="2175"/>
    <x v="1"/>
    <x v="2"/>
    <s v="AUD"/>
    <n v="1434633191"/>
    <n v="1429449191"/>
    <b v="0"/>
    <n v="5"/>
    <b v="0"/>
    <s v="film &amp; video/science fiction"/>
    <n v="109"/>
    <n v="435"/>
    <x v="0"/>
    <x v="2"/>
  </r>
  <r>
    <n v="152"/>
    <x v="152"/>
    <s v="The Great Dark is a journey through the unimaginable...and un foreseeable..."/>
    <n v="1500"/>
    <n v="0"/>
    <x v="0"/>
    <x v="0"/>
    <s v="USD"/>
    <n v="1411437100"/>
    <n v="1408845100"/>
    <b v="0"/>
    <n v="2"/>
    <b v="0"/>
    <s v="film &amp; video/science fiction"/>
    <n v="0"/>
    <n v="0"/>
    <x v="0"/>
    <x v="2"/>
  </r>
  <r>
    <n v="153"/>
    <x v="153"/>
    <s v="What would you do if you face something beyond your understanding? If someone you loved disappeared without a trace?"/>
    <n v="2500"/>
    <n v="4152"/>
    <x v="1"/>
    <x v="0"/>
    <s v="USD"/>
    <n v="1417532644"/>
    <n v="1413900244"/>
    <b v="0"/>
    <n v="10"/>
    <b v="0"/>
    <s v="film &amp; video/science fiction"/>
    <n v="166"/>
    <n v="415.2"/>
    <x v="0"/>
    <x v="2"/>
  </r>
  <r>
    <n v="154"/>
    <x v="154"/>
    <s v="Fiction Becomes Reality in this non-profit science fiction, stop motion, and fantasy fan film."/>
    <n v="1500"/>
    <n v="1010"/>
    <x v="0"/>
    <x v="0"/>
    <s v="USD"/>
    <n v="1433336895"/>
    <n v="1429621695"/>
    <b v="0"/>
    <n v="3"/>
    <b v="0"/>
    <s v="film &amp; video/science fiction"/>
    <n v="67"/>
    <n v="336.67"/>
    <x v="0"/>
    <x v="2"/>
  </r>
  <r>
    <n v="155"/>
    <x v="155"/>
    <s v="While a shadow of peace was on the horizon,humankind was being threatened by its past.Whispers of threat was being heard from the North"/>
    <n v="2000"/>
    <n v="0"/>
    <x v="0"/>
    <x v="0"/>
    <s v="USD"/>
    <n v="1437657935"/>
    <n v="1434201935"/>
    <b v="0"/>
    <n v="4"/>
    <b v="0"/>
    <s v="film &amp; video/science fiction"/>
    <n v="0"/>
    <n v="0"/>
    <x v="0"/>
    <x v="2"/>
  </r>
  <r>
    <n v="156"/>
    <x v="156"/>
    <s v="A short science-fiction film about an underground network of human-animal hybrids &amp; their struggle with oppression &amp; marginalization."/>
    <n v="5000"/>
    <n v="6680.22"/>
    <x v="1"/>
    <x v="5"/>
    <s v="CAD"/>
    <n v="1407034796"/>
    <n v="1401850796"/>
    <b v="0"/>
    <n v="15"/>
    <b v="0"/>
    <s v="film &amp; video/science fiction"/>
    <n v="134"/>
    <n v="445.35"/>
    <x v="0"/>
    <x v="2"/>
  </r>
  <r>
    <n v="157"/>
    <x v="157"/>
    <s v="Man's cryogenic chamber and his soulmate's time travel from the distant future allows them to meet in the middle."/>
    <n v="1000"/>
    <n v="1026"/>
    <x v="1"/>
    <x v="0"/>
    <s v="USD"/>
    <n v="1456523572"/>
    <n v="1453931572"/>
    <b v="0"/>
    <n v="2"/>
    <b v="0"/>
    <s v="film &amp; video/science fiction"/>
    <n v="103"/>
    <n v="513"/>
    <x v="0"/>
    <x v="2"/>
  </r>
  <r>
    <n v="158"/>
    <x v="158"/>
    <s v="ITD a is thriller about a female college student house sitting for her boss &amp; encountering a dark evil force that dwells in the shadows"/>
    <n v="750"/>
    <n v="1043"/>
    <x v="1"/>
    <x v="0"/>
    <s v="USD"/>
    <n v="1413942628"/>
    <n v="1411350628"/>
    <b v="0"/>
    <n v="0"/>
    <b v="0"/>
    <s v="film &amp; video/science fiction"/>
    <n v="139"/>
    <n v="0"/>
    <x v="0"/>
    <x v="2"/>
  </r>
  <r>
    <n v="159"/>
    <x v="159"/>
    <s v="Love, Robots... and Time Travel._x000a_Rosette: A Sci-Fi/Action/Adventure Feature Film, set to cast three A-list Hollywood actors."/>
    <n v="1000"/>
    <n v="1280"/>
    <x v="1"/>
    <x v="0"/>
    <s v="USD"/>
    <n v="1467541545"/>
    <n v="1464085545"/>
    <b v="0"/>
    <n v="1"/>
    <b v="0"/>
    <s v="film &amp; video/science fiction"/>
    <n v="128"/>
    <n v="1280"/>
    <x v="0"/>
    <x v="2"/>
  </r>
  <r>
    <n v="160"/>
    <x v="160"/>
    <s v="The title might seem cheesy, but my father says that to my mother every time they say I love you.     This story is dedicated to them."/>
    <n v="750"/>
    <n v="1001"/>
    <x v="1"/>
    <x v="0"/>
    <s v="USD"/>
    <n v="1439675691"/>
    <n v="1434491691"/>
    <b v="0"/>
    <n v="0"/>
    <b v="0"/>
    <s v="film &amp; video/drama"/>
    <n v="133"/>
    <n v="0"/>
    <x v="0"/>
    <x v="3"/>
  </r>
  <r>
    <n v="161"/>
    <x v="161"/>
    <s v="Step 1 (script editing) to produce a dramatic film about the air/sea battle of WWII that turned the tide of victory for the US."/>
    <n v="1000"/>
    <n v="1000.01"/>
    <x v="1"/>
    <x v="0"/>
    <s v="USD"/>
    <n v="1404318595"/>
    <n v="1401726595"/>
    <b v="0"/>
    <n v="1"/>
    <b v="0"/>
    <s v="film &amp; video/drama"/>
    <n v="100"/>
    <n v="1000.01"/>
    <x v="0"/>
    <x v="3"/>
  </r>
  <r>
    <n v="162"/>
    <x v="162"/>
    <s v="This film follows a young man who has had only a troubled family life. He turns to all the wrong things and life falls apart."/>
    <n v="3000"/>
    <n v="0"/>
    <x v="0"/>
    <x v="0"/>
    <s v="USD"/>
    <n v="1408232520"/>
    <n v="1405393356"/>
    <b v="0"/>
    <n v="10"/>
    <b v="0"/>
    <s v="film &amp; video/drama"/>
    <n v="0"/>
    <n v="0"/>
    <x v="0"/>
    <x v="3"/>
  </r>
  <r>
    <n v="163"/>
    <x v="163"/>
    <s v="Over 2.5 million Black men registered for the draft in World War II. _x000a_This will be the most comprehensive portrayal EVER of US. THEN."/>
    <n v="750"/>
    <n v="971"/>
    <x v="1"/>
    <x v="0"/>
    <s v="USD"/>
    <n v="1443657600"/>
    <n v="1440716654"/>
    <b v="0"/>
    <n v="0"/>
    <b v="0"/>
    <s v="film &amp; video/drama"/>
    <n v="129"/>
    <n v="0"/>
    <x v="0"/>
    <x v="3"/>
  </r>
  <r>
    <n v="164"/>
    <x v="164"/>
    <s v="Two cousins are caught up in the private war between warrior class angels and demons. You may be caught up too and not realize it yet."/>
    <n v="3000"/>
    <n v="4247"/>
    <x v="1"/>
    <x v="0"/>
    <s v="USD"/>
    <n v="1411150701"/>
    <n v="1405966701"/>
    <b v="0"/>
    <n v="7"/>
    <b v="0"/>
    <s v="film &amp; video/drama"/>
    <n v="142"/>
    <n v="606.71"/>
    <x v="0"/>
    <x v="3"/>
  </r>
  <r>
    <n v="165"/>
    <x v="165"/>
    <s v="A teacher. A boy. The beach and a heatwave that drove them all insane."/>
    <n v="750"/>
    <n v="916"/>
    <x v="1"/>
    <x v="1"/>
    <s v="GBP"/>
    <n v="1452613724"/>
    <n v="1450021724"/>
    <b v="0"/>
    <n v="0"/>
    <b v="0"/>
    <s v="film &amp; video/drama"/>
    <n v="122"/>
    <n v="0"/>
    <x v="0"/>
    <x v="3"/>
  </r>
  <r>
    <n v="166"/>
    <x v="166"/>
    <s v="A young teen makes a bad decision after joining gang and the film expresses his choices that led him to that point."/>
    <n v="8600"/>
    <n v="11090"/>
    <x v="1"/>
    <x v="0"/>
    <s v="USD"/>
    <n v="1484531362"/>
    <n v="1481939362"/>
    <b v="0"/>
    <n v="1"/>
    <b v="0"/>
    <s v="film &amp; video/drama"/>
    <n v="129"/>
    <n v="11090"/>
    <x v="0"/>
    <x v="3"/>
  </r>
  <r>
    <n v="167"/>
    <x v="167"/>
    <s v="A young man experiences a tragedy and has the opportunity to go back and learn from his mistakes and find out his true self."/>
    <n v="1000"/>
    <n v="1455"/>
    <x v="1"/>
    <x v="0"/>
    <s v="USD"/>
    <n v="1438726535"/>
    <n v="1433542535"/>
    <b v="0"/>
    <n v="2"/>
    <b v="0"/>
    <s v="film &amp; video/drama"/>
    <n v="146"/>
    <n v="727.5"/>
    <x v="0"/>
    <x v="3"/>
  </r>
  <r>
    <n v="168"/>
    <x v="168"/>
    <s v="A homeless Gulf War 2 vet, and Congressional Medal of Honor recipient fights for his sanity on the mean streets of Albuquerque."/>
    <n v="2500"/>
    <n v="2867.99"/>
    <x v="1"/>
    <x v="0"/>
    <s v="USD"/>
    <n v="1426791770"/>
    <n v="1424203370"/>
    <b v="0"/>
    <n v="3"/>
    <b v="0"/>
    <s v="film &amp; video/drama"/>
    <n v="115"/>
    <n v="956"/>
    <x v="0"/>
    <x v="3"/>
  </r>
  <r>
    <n v="169"/>
    <x v="169"/>
    <s v="Family is a short film about a father and son and two brothers who were separated by the Korean war and finally reunite after 60 years."/>
    <n v="3000"/>
    <n v="3135"/>
    <x v="1"/>
    <x v="1"/>
    <s v="GBP"/>
    <n v="1413634059"/>
    <n v="1411042059"/>
    <b v="0"/>
    <n v="10"/>
    <b v="0"/>
    <s v="film &amp; video/drama"/>
    <n v="105"/>
    <n v="313.5"/>
    <x v="0"/>
    <x v="3"/>
  </r>
  <r>
    <n v="170"/>
    <x v="170"/>
    <s v="Amy &amp; Missy survive Amy's bipolar disorder and go on to become award winning &amp; bestselling authors, screenwriters &amp; filmmakers"/>
    <n v="2500"/>
    <n v="2856"/>
    <x v="1"/>
    <x v="0"/>
    <s v="USD"/>
    <n v="1440912480"/>
    <n v="1438385283"/>
    <b v="0"/>
    <n v="10"/>
    <b v="0"/>
    <s v="film &amp; video/drama"/>
    <n v="114"/>
    <n v="285.60000000000002"/>
    <x v="0"/>
    <x v="3"/>
  </r>
  <r>
    <n v="171"/>
    <x v="171"/>
    <s v="Team Mayhem, a local small town gang of gamers who are enlisted   to save the world from the new great evil known as Prowler."/>
    <n v="1000"/>
    <n v="4"/>
    <x v="0"/>
    <x v="0"/>
    <s v="USD"/>
    <n v="1470975614"/>
    <n v="1465791614"/>
    <b v="0"/>
    <n v="1"/>
    <b v="0"/>
    <s v="film &amp; video/drama"/>
    <n v="0"/>
    <n v="4"/>
    <x v="0"/>
    <x v="3"/>
  </r>
  <r>
    <n v="172"/>
    <x v="172"/>
    <s v="A short film on the rarest mammal and the second most endangered freshwater river dolphin, in Pakistan."/>
    <n v="750"/>
    <n v="898"/>
    <x v="1"/>
    <x v="0"/>
    <s v="USD"/>
    <n v="1426753723"/>
    <n v="1423733323"/>
    <b v="0"/>
    <n v="0"/>
    <b v="0"/>
    <s v="film &amp; video/drama"/>
    <n v="120"/>
    <n v="0"/>
    <x v="0"/>
    <x v="3"/>
  </r>
  <r>
    <n v="173"/>
    <x v="173"/>
    <s v="This is a film inspired by Quentin Tarantino, I want to make a film thats entertaining yet gritty. 7 Sins is in pre-production."/>
    <n v="750"/>
    <n v="890"/>
    <x v="1"/>
    <x v="1"/>
    <s v="GBP"/>
    <n v="1425131108"/>
    <n v="1422539108"/>
    <b v="0"/>
    <n v="0"/>
    <b v="0"/>
    <s v="film &amp; video/drama"/>
    <n v="119"/>
    <n v="0"/>
    <x v="0"/>
    <x v="3"/>
  </r>
  <r>
    <n v="174"/>
    <x v="174"/>
    <s v="An international short film project. It is about loneliness, wich is caused by the current compulsion to check your Facebook every day."/>
    <n v="750"/>
    <n v="850"/>
    <x v="1"/>
    <x v="9"/>
    <s v="EUR"/>
    <n v="1431108776"/>
    <n v="1425924776"/>
    <b v="0"/>
    <n v="0"/>
    <b v="0"/>
    <s v="film &amp; video/drama"/>
    <n v="113"/>
    <n v="0"/>
    <x v="0"/>
    <x v="3"/>
  </r>
  <r>
    <n v="175"/>
    <x v="175"/>
    <s v="To heal her scars Olivia must take a journey back to her roots, where an unresolved conflict stands between her and musical success."/>
    <n v="5000"/>
    <n v="20"/>
    <x v="0"/>
    <x v="1"/>
    <s v="GBP"/>
    <n v="1409337611"/>
    <n v="1407177611"/>
    <b v="0"/>
    <n v="26"/>
    <b v="0"/>
    <s v="film &amp; video/drama"/>
    <n v="0"/>
    <n v="0.77"/>
    <x v="0"/>
    <x v="3"/>
  </r>
  <r>
    <n v="176"/>
    <x v="176"/>
    <s v="I'm seeking funding to finish my short film, Silent Monster, to bring awareness to teenage bullying as well as teenage violence."/>
    <n v="750"/>
    <n v="795"/>
    <x v="1"/>
    <x v="0"/>
    <s v="USD"/>
    <n v="1438803999"/>
    <n v="1436211999"/>
    <b v="0"/>
    <n v="0"/>
    <b v="0"/>
    <s v="film &amp; video/drama"/>
    <n v="106"/>
    <n v="0"/>
    <x v="0"/>
    <x v="3"/>
  </r>
  <r>
    <n v="177"/>
    <x v="177"/>
    <s v="I'm making a modern day version of the bible story &quot; The Good Samaritan&quot;"/>
    <n v="2000"/>
    <n v="2795"/>
    <x v="1"/>
    <x v="0"/>
    <s v="USD"/>
    <n v="1427155726"/>
    <n v="1425690526"/>
    <b v="0"/>
    <n v="7"/>
    <b v="0"/>
    <s v="film &amp; video/drama"/>
    <n v="140"/>
    <n v="399.29"/>
    <x v="0"/>
    <x v="3"/>
  </r>
  <r>
    <n v="178"/>
    <x v="178"/>
    <s v="El viaje de LucÃ­a es un largometraje de ficciÃ³n con temÃ¡tica sobre el cÃ¡ncer infantil."/>
    <n v="750"/>
    <n v="780"/>
    <x v="1"/>
    <x v="3"/>
    <s v="EUR"/>
    <n v="1448582145"/>
    <n v="1445986545"/>
    <b v="0"/>
    <n v="0"/>
    <b v="0"/>
    <s v="film &amp; video/drama"/>
    <n v="104"/>
    <n v="0"/>
    <x v="0"/>
    <x v="3"/>
  </r>
  <r>
    <n v="179"/>
    <x v="179"/>
    <s v="A feature-length film about how three people survive in a diseased world."/>
    <n v="2000"/>
    <n v="10843"/>
    <x v="1"/>
    <x v="0"/>
    <s v="USD"/>
    <n v="1457056555"/>
    <n v="1454464555"/>
    <b v="0"/>
    <n v="2"/>
    <b v="0"/>
    <s v="film &amp; video/drama"/>
    <n v="542"/>
    <n v="5421.5"/>
    <x v="0"/>
    <x v="3"/>
  </r>
  <r>
    <n v="180"/>
    <x v="180"/>
    <s v="The Rest of Us follows a survivor of an outbreak that nearly destroyed the earth as he travels to find some form of humanity."/>
    <n v="2750"/>
    <n v="2826.43"/>
    <x v="1"/>
    <x v="1"/>
    <s v="GBP"/>
    <n v="1428951600"/>
    <n v="1425512843"/>
    <b v="0"/>
    <n v="13"/>
    <b v="0"/>
    <s v="film &amp; video/drama"/>
    <n v="103"/>
    <n v="217.42"/>
    <x v="0"/>
    <x v="3"/>
  </r>
  <r>
    <n v="181"/>
    <x v="181"/>
    <s v="Christina has been suffering with flash backs and some very disturbing nightmares and realises that it is more than just nightmares."/>
    <n v="3400"/>
    <n v="1570"/>
    <x v="3"/>
    <x v="1"/>
    <s v="GBP"/>
    <n v="1434995295"/>
    <n v="1432403295"/>
    <b v="0"/>
    <n v="4"/>
    <b v="0"/>
    <s v="film &amp; video/drama"/>
    <n v="46"/>
    <n v="392.5"/>
    <x v="0"/>
    <x v="3"/>
  </r>
  <r>
    <n v="182"/>
    <x v="182"/>
    <s v="I'm Faraz, and I am raising money for my feature film called ABU. This one is for our parents, and our responsibilities towards them."/>
    <n v="750"/>
    <n v="758"/>
    <x v="1"/>
    <x v="0"/>
    <s v="USD"/>
    <n v="1483748232"/>
    <n v="1481156232"/>
    <b v="0"/>
    <n v="0"/>
    <b v="0"/>
    <s v="film &amp; video/drama"/>
    <n v="101"/>
    <n v="0"/>
    <x v="0"/>
    <x v="3"/>
  </r>
  <r>
    <n v="183"/>
    <x v="183"/>
    <s v="Don't kill me until I meet my Dad"/>
    <n v="12000"/>
    <n v="676"/>
    <x v="0"/>
    <x v="1"/>
    <s v="GBP"/>
    <n v="1417033610"/>
    <n v="1414438010"/>
    <b v="0"/>
    <n v="12"/>
    <b v="0"/>
    <s v="film &amp; video/drama"/>
    <n v="6"/>
    <n v="56.33"/>
    <x v="0"/>
    <x v="3"/>
  </r>
  <r>
    <n v="184"/>
    <x v="184"/>
    <s v="&quot;Lana&quot; is an horror/dramatic short film, written by myself, about a young woman fighting the darkness in her, but it might be too late."/>
    <n v="1500"/>
    <n v="1993"/>
    <x v="1"/>
    <x v="5"/>
    <s v="CAD"/>
    <n v="1409543940"/>
    <n v="1404586762"/>
    <b v="0"/>
    <n v="2"/>
    <b v="0"/>
    <s v="film &amp; video/drama"/>
    <n v="133"/>
    <n v="996.5"/>
    <x v="0"/>
    <x v="3"/>
  </r>
  <r>
    <n v="185"/>
    <x v="185"/>
    <s v="Love has no boundaries!"/>
    <n v="6500"/>
    <n v="145"/>
    <x v="2"/>
    <x v="10"/>
    <s v="NOK"/>
    <n v="1471557139"/>
    <n v="1468965139"/>
    <b v="0"/>
    <n v="10"/>
    <b v="0"/>
    <s v="film &amp; video/drama"/>
    <n v="2"/>
    <n v="14.5"/>
    <x v="0"/>
    <x v="3"/>
  </r>
  <r>
    <n v="186"/>
    <x v="186"/>
    <s v="My film is about a boy who discovers the truth about his fathers dissapearance through the dark secrets of his mothers past."/>
    <n v="750"/>
    <n v="480"/>
    <x v="0"/>
    <x v="0"/>
    <s v="USD"/>
    <n v="1488571200"/>
    <n v="1485977434"/>
    <b v="0"/>
    <n v="0"/>
    <b v="0"/>
    <s v="film &amp; video/drama"/>
    <n v="64"/>
    <n v="0"/>
    <x v="0"/>
    <x v="3"/>
  </r>
  <r>
    <n v="187"/>
    <x v="187"/>
    <s v="A young man suffering from a severe case of OCD embarks on a road trip to find peace of mind."/>
    <n v="3500"/>
    <n v="3590"/>
    <x v="1"/>
    <x v="0"/>
    <s v="USD"/>
    <n v="1437461940"/>
    <n v="1435383457"/>
    <b v="0"/>
    <n v="5"/>
    <b v="0"/>
    <s v="film &amp; video/drama"/>
    <n v="103"/>
    <n v="718"/>
    <x v="0"/>
    <x v="3"/>
  </r>
  <r>
    <n v="188"/>
    <x v="188"/>
    <s v="Mariano Messini, an aspiring musician, indebted to the mafia must put his life on the line to escape their grasp and pursue his dream."/>
    <n v="750"/>
    <n v="430"/>
    <x v="0"/>
    <x v="0"/>
    <s v="USD"/>
    <n v="1409891015"/>
    <n v="1407299015"/>
    <b v="0"/>
    <n v="0"/>
    <b v="0"/>
    <s v="film &amp; video/drama"/>
    <n v="57"/>
    <n v="0"/>
    <x v="0"/>
    <x v="3"/>
  </r>
  <r>
    <n v="189"/>
    <x v="189"/>
    <s v="Jack Barlow's wife and daughter shot in cold blood at a gun confiscation station in Texas, he sets out to save his family &amp; neighbors."/>
    <n v="2500"/>
    <n v="3105"/>
    <x v="1"/>
    <x v="0"/>
    <s v="USD"/>
    <n v="1472920477"/>
    <n v="1467736477"/>
    <b v="0"/>
    <n v="5"/>
    <b v="0"/>
    <s v="film &amp; video/drama"/>
    <n v="124"/>
    <n v="621"/>
    <x v="0"/>
    <x v="3"/>
  </r>
  <r>
    <n v="190"/>
    <x v="190"/>
    <s v="Because hope can be a 4 letter word"/>
    <n v="1500"/>
    <n v="1826"/>
    <x v="1"/>
    <x v="0"/>
    <s v="USD"/>
    <n v="1466091446"/>
    <n v="1465227446"/>
    <b v="0"/>
    <n v="1"/>
    <b v="0"/>
    <s v="film &amp; video/drama"/>
    <n v="122"/>
    <n v="1826"/>
    <x v="0"/>
    <x v="3"/>
  </r>
  <r>
    <n v="191"/>
    <x v="191"/>
    <s v="A young boy passionate about Astronomy and Chemistry tracks down an astroid that scientists said would never hit earth."/>
    <n v="2500"/>
    <n v="125"/>
    <x v="0"/>
    <x v="2"/>
    <s v="AUD"/>
    <n v="1443782138"/>
    <n v="1440326138"/>
    <b v="0"/>
    <n v="3"/>
    <b v="0"/>
    <s v="film &amp; video/drama"/>
    <n v="5"/>
    <n v="41.67"/>
    <x v="0"/>
    <x v="3"/>
  </r>
  <r>
    <n v="192"/>
    <x v="192"/>
    <s v="This Eminem Tell All details the good times, hardships, drug abuse, domestic violence, scandals, sex, near-death experiences and murder"/>
    <n v="1000"/>
    <n v="8064"/>
    <x v="1"/>
    <x v="0"/>
    <s v="USD"/>
    <n v="1413572432"/>
    <n v="1410980432"/>
    <b v="0"/>
    <n v="3"/>
    <b v="0"/>
    <s v="film &amp; video/drama"/>
    <n v="806"/>
    <n v="2688"/>
    <x v="0"/>
    <x v="3"/>
  </r>
  <r>
    <n v="193"/>
    <x v="193"/>
    <s v="I am in need of a new PC for my Media Production course so i can pursue my dream of creating CGI based sci-fi productions for everyone"/>
    <n v="750"/>
    <n v="280"/>
    <x v="0"/>
    <x v="1"/>
    <s v="GBP"/>
    <n v="1417217166"/>
    <n v="1412029566"/>
    <b v="0"/>
    <n v="0"/>
    <b v="0"/>
    <s v="film &amp; video/drama"/>
    <n v="37"/>
    <n v="0"/>
    <x v="0"/>
    <x v="3"/>
  </r>
  <r>
    <n v="194"/>
    <x v="194"/>
    <s v="Northern Irish Original Short Film based on the desperation of love and survival and taking a risk that may change everything."/>
    <n v="1000"/>
    <n v="93"/>
    <x v="0"/>
    <x v="1"/>
    <s v="GBP"/>
    <n v="1457308531"/>
    <n v="1452124531"/>
    <b v="0"/>
    <n v="3"/>
    <b v="0"/>
    <s v="film &amp; video/drama"/>
    <n v="9"/>
    <n v="31"/>
    <x v="0"/>
    <x v="3"/>
  </r>
  <r>
    <n v="195"/>
    <x v="195"/>
    <s v="A film project based on my auto-biography, a military conflict with no media attention, this story depicts war and its aftermath."/>
    <n v="750"/>
    <n v="252"/>
    <x v="0"/>
    <x v="0"/>
    <s v="USD"/>
    <n v="1436544332"/>
    <n v="1431360332"/>
    <b v="0"/>
    <n v="0"/>
    <b v="0"/>
    <s v="film &amp; video/drama"/>
    <n v="34"/>
    <n v="0"/>
    <x v="0"/>
    <x v="3"/>
  </r>
  <r>
    <n v="196"/>
    <x v="196"/>
    <s v="A moving short film about a retired female boxer who develops a relationship with a young journalist who idolises her"/>
    <n v="5000"/>
    <n v="821"/>
    <x v="0"/>
    <x v="1"/>
    <s v="GBP"/>
    <n v="1444510800"/>
    <n v="1442062898"/>
    <b v="0"/>
    <n v="19"/>
    <b v="0"/>
    <s v="film &amp; video/drama"/>
    <n v="16"/>
    <n v="43.21"/>
    <x v="0"/>
    <x v="3"/>
  </r>
  <r>
    <n v="197"/>
    <x v="197"/>
    <s v="â€œAfter a terrifying ordeal, a young woman is left in a depressive state and abandoned to cope with a distressing account of revengeâ€"/>
    <n v="2500"/>
    <n v="731"/>
    <x v="0"/>
    <x v="1"/>
    <s v="GBP"/>
    <n v="1487365200"/>
    <n v="1483734100"/>
    <b v="0"/>
    <n v="8"/>
    <b v="0"/>
    <s v="film &amp; video/drama"/>
    <n v="29"/>
    <n v="91.38"/>
    <x v="0"/>
    <x v="3"/>
  </r>
  <r>
    <n v="198"/>
    <x v="198"/>
    <s v="Nine Lives is a story of one woman's survival of EIGHT near deaths and her love for one man as an influence to fight for the NINTH."/>
    <n v="2500"/>
    <n v="2503"/>
    <x v="1"/>
    <x v="0"/>
    <s v="USD"/>
    <n v="1412500322"/>
    <n v="1409908322"/>
    <b v="0"/>
    <n v="6"/>
    <b v="0"/>
    <s v="film &amp; video/drama"/>
    <n v="100"/>
    <n v="417.17"/>
    <x v="0"/>
    <x v="3"/>
  </r>
  <r>
    <n v="199"/>
    <x v="199"/>
    <s v="We're filming a feature film that we can put in numerous film festivals across the country. My dream is to compete in every single one."/>
    <n v="750"/>
    <n v="101"/>
    <x v="0"/>
    <x v="0"/>
    <s v="USD"/>
    <n v="1472698702"/>
    <n v="1470106702"/>
    <b v="0"/>
    <n v="0"/>
    <b v="0"/>
    <s v="film &amp; video/drama"/>
    <n v="13"/>
    <n v="0"/>
    <x v="0"/>
    <x v="3"/>
  </r>
  <r>
    <n v="200"/>
    <x v="200"/>
    <s v="A film dedicated to an AAF Pilot's struggle to survive behind enemy lines during WWII."/>
    <n v="5000"/>
    <n v="5176"/>
    <x v="1"/>
    <x v="0"/>
    <s v="USD"/>
    <n v="1410746403"/>
    <n v="1408154403"/>
    <b v="0"/>
    <n v="18"/>
    <b v="0"/>
    <s v="film &amp; video/drama"/>
    <n v="104"/>
    <n v="287.56"/>
    <x v="0"/>
    <x v="3"/>
  </r>
  <r>
    <n v="201"/>
    <x v="201"/>
    <s v="Everyone has a choice. Can two college students get past their differences to save the life of a man whom they've never met before?"/>
    <n v="2600"/>
    <n v="3081"/>
    <x v="1"/>
    <x v="0"/>
    <s v="USD"/>
    <n v="1423424329"/>
    <n v="1421696329"/>
    <b v="0"/>
    <n v="7"/>
    <b v="0"/>
    <s v="film &amp; video/drama"/>
    <n v="119"/>
    <n v="440.14"/>
    <x v="0"/>
    <x v="3"/>
  </r>
  <r>
    <n v="202"/>
    <x v="202"/>
    <s v="new web series created by jonney terry"/>
    <n v="750"/>
    <n v="65"/>
    <x v="0"/>
    <x v="0"/>
    <s v="USD"/>
    <n v="1444337940"/>
    <n v="1441750564"/>
    <b v="0"/>
    <n v="0"/>
    <b v="0"/>
    <s v="film &amp; video/drama"/>
    <n v="9"/>
    <n v="0"/>
    <x v="0"/>
    <x v="3"/>
  </r>
  <r>
    <n v="203"/>
    <x v="203"/>
    <s v="We are aiming to make a Web Series based on Youth Culture and the misrepresentation of socially stereotyped people."/>
    <n v="3500"/>
    <n v="0"/>
    <x v="0"/>
    <x v="1"/>
    <s v="GBP"/>
    <n v="1422562864"/>
    <n v="1417378864"/>
    <b v="0"/>
    <n v="8"/>
    <b v="0"/>
    <s v="film &amp; video/drama"/>
    <n v="0"/>
    <n v="0"/>
    <x v="0"/>
    <x v="3"/>
  </r>
  <r>
    <n v="204"/>
    <x v="204"/>
    <s v="A feature film based on the true story of Bruce and Denise Morcombe and their battle for justice for their missing son Daniel."/>
    <n v="390000"/>
    <n v="2716"/>
    <x v="0"/>
    <x v="2"/>
    <s v="AUD"/>
    <n v="1470319203"/>
    <n v="1467727203"/>
    <b v="0"/>
    <n v="1293"/>
    <b v="0"/>
    <s v="film &amp; video/drama"/>
    <n v="1"/>
    <n v="2.1"/>
    <x v="0"/>
    <x v="3"/>
  </r>
  <r>
    <n v="205"/>
    <x v="205"/>
    <s v="A martyr faces execution at the hands of the State, while enduring the horrors and alienation of a new world order."/>
    <n v="5000"/>
    <n v="21"/>
    <x v="0"/>
    <x v="0"/>
    <s v="USD"/>
    <n v="1444144222"/>
    <n v="1441120222"/>
    <b v="0"/>
    <n v="17"/>
    <b v="0"/>
    <s v="film &amp; video/drama"/>
    <n v="0"/>
    <n v="1.24"/>
    <x v="0"/>
    <x v="3"/>
  </r>
  <r>
    <n v="206"/>
    <x v="206"/>
    <s v="A love story featuring adoption,struggle,dysfunction,grace, healing, and restoration."/>
    <n v="750"/>
    <n v="61"/>
    <x v="0"/>
    <x v="0"/>
    <s v="USD"/>
    <n v="1470441983"/>
    <n v="1468627583"/>
    <b v="0"/>
    <n v="0"/>
    <b v="0"/>
    <s v="film &amp; video/drama"/>
    <n v="8"/>
    <n v="0"/>
    <x v="0"/>
    <x v="3"/>
  </r>
  <r>
    <n v="207"/>
    <x v="207"/>
    <s v="To avoid bankruptcy, Vincent, a passionate young entrepreneur embarks  on an illicit affair in order to save his dream business."/>
    <n v="6000"/>
    <n v="6438"/>
    <x v="1"/>
    <x v="5"/>
    <s v="CAD"/>
    <n v="1420346638"/>
    <n v="1417754638"/>
    <b v="0"/>
    <n v="13"/>
    <b v="0"/>
    <s v="film &amp; video/drama"/>
    <n v="107"/>
    <n v="495.23"/>
    <x v="0"/>
    <x v="3"/>
  </r>
  <r>
    <n v="208"/>
    <x v="208"/>
    <s v="A young woman's journey from Africa to Australia where she finds heaven on earth, love and tragedy. Within her tragedy she saves lives."/>
    <n v="750"/>
    <n v="35"/>
    <x v="0"/>
    <x v="2"/>
    <s v="AUD"/>
    <n v="1418719967"/>
    <n v="1416127967"/>
    <b v="0"/>
    <n v="0"/>
    <b v="0"/>
    <s v="film &amp; video/drama"/>
    <n v="5"/>
    <n v="0"/>
    <x v="0"/>
    <x v="3"/>
  </r>
  <r>
    <n v="209"/>
    <x v="209"/>
    <s v="&quot;A Brighter Day&quot; is the first episode of a television series about an ex-hustler that becomes a school teacher to help at risk youth."/>
    <n v="750"/>
    <n v="10"/>
    <x v="0"/>
    <x v="0"/>
    <s v="USD"/>
    <n v="1436566135"/>
    <n v="1433974135"/>
    <b v="0"/>
    <n v="0"/>
    <b v="0"/>
    <s v="film &amp; video/drama"/>
    <n v="1"/>
    <n v="0"/>
    <x v="0"/>
    <x v="3"/>
  </r>
  <r>
    <n v="210"/>
    <x v="210"/>
    <s v="A tender short film about a young man who needs advice from  someone he had no intention of ever meeting, his biological father."/>
    <n v="9000"/>
    <n v="997"/>
    <x v="0"/>
    <x v="0"/>
    <s v="USD"/>
    <n v="1443675600"/>
    <n v="1441157592"/>
    <b v="0"/>
    <n v="33"/>
    <b v="0"/>
    <s v="film &amp; video/drama"/>
    <n v="11"/>
    <n v="30.21"/>
    <x v="0"/>
    <x v="3"/>
  </r>
  <r>
    <n v="211"/>
    <x v="211"/>
    <s v="The Heart of a Woman and The Heart of a Man is a feature film written by Jennie Marie Pacelli, based on real people and true events"/>
    <n v="6500"/>
    <n v="4666"/>
    <x v="0"/>
    <x v="0"/>
    <s v="USD"/>
    <n v="1442634617"/>
    <n v="1440042617"/>
    <b v="0"/>
    <n v="12"/>
    <b v="0"/>
    <s v="film &amp; video/drama"/>
    <n v="72"/>
    <n v="388.83"/>
    <x v="0"/>
    <x v="3"/>
  </r>
  <r>
    <n v="212"/>
    <x v="212"/>
    <s v="This film is a fictional crime drama following the events of a heist that ended in bloodshed."/>
    <n v="1000"/>
    <n v="1"/>
    <x v="0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1100"/>
    <n v="1319"/>
    <x v="1"/>
    <x v="0"/>
    <s v="USD"/>
    <n v="1439734001"/>
    <n v="1437142547"/>
    <b v="0"/>
    <n v="1"/>
    <b v="0"/>
    <s v="film &amp; video/drama"/>
    <n v="120"/>
    <n v="1319"/>
    <x v="0"/>
    <x v="3"/>
  </r>
  <r>
    <n v="214"/>
    <x v="214"/>
    <s v="A screenplay based upon the true story of a man with Asperger Syndrome who falls through the cracks of the criminal justice system."/>
    <n v="1000"/>
    <n v="1"/>
    <x v="0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1000"/>
    <n v="1280"/>
    <x v="1"/>
    <x v="1"/>
    <s v="GBP"/>
    <n v="1455753540"/>
    <n v="1452058282"/>
    <b v="0"/>
    <n v="1"/>
    <b v="0"/>
    <s v="film &amp; video/drama"/>
    <n v="128"/>
    <n v="1280"/>
    <x v="0"/>
    <x v="3"/>
  </r>
  <r>
    <n v="216"/>
    <x v="216"/>
    <s v="A nostalgic film about the unorthodox teacher we all wish we had, the girl we all fell for, and the friend we didn't expect to make."/>
    <n v="60000"/>
    <n v="3390"/>
    <x v="0"/>
    <x v="0"/>
    <s v="USD"/>
    <n v="1429740037"/>
    <n v="1425423637"/>
    <b v="0"/>
    <n v="84"/>
    <b v="0"/>
    <s v="film &amp; video/drama"/>
    <n v="6"/>
    <n v="40.36"/>
    <x v="0"/>
    <x v="3"/>
  </r>
  <r>
    <n v="217"/>
    <x v="217"/>
    <s v="A roadmovie by paw"/>
    <n v="30000"/>
    <n v="11923"/>
    <x v="0"/>
    <x v="11"/>
    <s v="SEK"/>
    <n v="1419780149"/>
    <n v="1417101749"/>
    <b v="0"/>
    <n v="38"/>
    <b v="0"/>
    <s v="film &amp; video/drama"/>
    <n v="40"/>
    <n v="313.76"/>
    <x v="0"/>
    <x v="3"/>
  </r>
  <r>
    <n v="218"/>
    <x v="218"/>
    <s v="A sassy talking spider named Charmaine, joins forces with an abused young boy.  She stages off bullies and help fight an abusive father"/>
    <n v="2000"/>
    <n v="730"/>
    <x v="0"/>
    <x v="0"/>
    <s v="USD"/>
    <n v="1431702289"/>
    <n v="1426518289"/>
    <b v="0"/>
    <n v="1"/>
    <b v="0"/>
    <s v="film &amp; video/drama"/>
    <n v="37"/>
    <n v="730"/>
    <x v="0"/>
    <x v="3"/>
  </r>
  <r>
    <n v="219"/>
    <x v="219"/>
    <s v="An hour-long pilot about a group of suburban LGBT teens coming of age in the early 90's."/>
    <n v="25000"/>
    <n v="10"/>
    <x v="0"/>
    <x v="0"/>
    <s v="USD"/>
    <n v="1459493940"/>
    <n v="1456732225"/>
    <b v="0"/>
    <n v="76"/>
    <b v="0"/>
    <s v="film &amp; video/drama"/>
    <n v="0"/>
    <n v="0.13"/>
    <x v="0"/>
    <x v="3"/>
  </r>
  <r>
    <n v="220"/>
    <x v="220"/>
    <s v="A Freelancer abandons everything to chase after his dream of being &quot;great&quot; escape to Bangkok and return to his home-world."/>
    <n v="2500"/>
    <n v="5509"/>
    <x v="1"/>
    <x v="0"/>
    <s v="USD"/>
    <n v="1440101160"/>
    <n v="1436542030"/>
    <b v="0"/>
    <n v="3"/>
    <b v="0"/>
    <s v="film &amp; video/drama"/>
    <n v="220"/>
    <n v="1836.33"/>
    <x v="0"/>
    <x v="3"/>
  </r>
  <r>
    <n v="221"/>
    <x v="221"/>
    <s v="Film about Schizophrenia with Surreal Twists!"/>
    <n v="750"/>
    <n v="6"/>
    <x v="0"/>
    <x v="0"/>
    <s v="USD"/>
    <n v="1427569564"/>
    <n v="1422389164"/>
    <b v="0"/>
    <n v="0"/>
    <b v="0"/>
    <s v="film &amp; video/drama"/>
    <n v="1"/>
    <n v="0"/>
    <x v="0"/>
    <x v="3"/>
  </r>
  <r>
    <n v="222"/>
    <x v="222"/>
    <s v="Killian leader of an outlaw bike gang doesnâ€™t have a bike yet and here is your chance to help design and build his machine."/>
    <n v="2000"/>
    <n v="2110"/>
    <x v="1"/>
    <x v="0"/>
    <s v="USD"/>
    <n v="1427423940"/>
    <n v="1422383318"/>
    <b v="0"/>
    <n v="2"/>
    <b v="0"/>
    <s v="film &amp; video/drama"/>
    <n v="106"/>
    <n v="1055"/>
    <x v="0"/>
    <x v="3"/>
  </r>
  <r>
    <n v="223"/>
    <x v="223"/>
    <s v="An old man, a U.S Marine Corps veteran remembers his combat experience in the battle of Toktong Pass 1950, during the Korean War."/>
    <n v="750"/>
    <n v="0"/>
    <x v="0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750"/>
    <n v="0"/>
    <x v="0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745"/>
    <n v="786"/>
    <x v="1"/>
    <x v="0"/>
    <s v="USD"/>
    <n v="1460153054"/>
    <n v="1457564654"/>
    <b v="0"/>
    <n v="0"/>
    <b v="0"/>
    <s v="film &amp; video/drama"/>
    <n v="106"/>
    <n v="0"/>
    <x v="0"/>
    <x v="3"/>
  </r>
  <r>
    <n v="226"/>
    <x v="226"/>
    <s v="A TRUE STORY OF DOMESTIC VILOLENCE THAT SEEKS TO OFFER THE VIEWER OUTLEST OF SUPPORT."/>
    <n v="2500"/>
    <n v="125"/>
    <x v="2"/>
    <x v="1"/>
    <s v="GBP"/>
    <n v="1433064540"/>
    <n v="1428854344"/>
    <b v="0"/>
    <n v="2"/>
    <b v="0"/>
    <s v="film &amp; video/drama"/>
    <n v="5"/>
    <n v="62.5"/>
    <x v="0"/>
    <x v="3"/>
  </r>
  <r>
    <n v="227"/>
    <x v="227"/>
    <s v="Imagine your life is full is nothing but pain and darkness. One day, you had the chance to be free from it all. Would you take it?"/>
    <n v="740"/>
    <n v="880"/>
    <x v="1"/>
    <x v="0"/>
    <s v="USD"/>
    <n v="1436477241"/>
    <n v="1433885241"/>
    <b v="0"/>
    <n v="0"/>
    <b v="0"/>
    <s v="film &amp; video/drama"/>
    <n v="119"/>
    <n v="0"/>
    <x v="0"/>
    <x v="3"/>
  </r>
  <r>
    <n v="228"/>
    <x v="228"/>
    <s v="I am making a film from one one of my books called facets of a Geek life."/>
    <n v="700"/>
    <n v="2100"/>
    <x v="1"/>
    <x v="1"/>
    <s v="GBP"/>
    <n v="1433176105"/>
    <n v="1427992105"/>
    <b v="0"/>
    <n v="0"/>
    <b v="0"/>
    <s v="film &amp; video/drama"/>
    <n v="300"/>
    <n v="0"/>
    <x v="0"/>
    <x v="3"/>
  </r>
  <r>
    <n v="229"/>
    <x v="229"/>
    <s v="I teenage girl that wants to go around the system. She does all she can to cheat and finds herself in a bad position when she messesup"/>
    <n v="700"/>
    <n v="1750"/>
    <x v="1"/>
    <x v="12"/>
    <s v="EUR"/>
    <n v="1455402297"/>
    <n v="1452810297"/>
    <b v="0"/>
    <n v="0"/>
    <b v="0"/>
    <s v="film &amp; video/drama"/>
    <n v="250"/>
    <n v="0"/>
    <x v="0"/>
    <x v="3"/>
  </r>
  <r>
    <n v="230"/>
    <x v="230"/>
    <s v="In Love There's War is a spicy web series that will have viewers at the edge of their seats as deception and hidden secrecies unravel."/>
    <n v="1500"/>
    <n v="3700"/>
    <x v="1"/>
    <x v="0"/>
    <s v="USD"/>
    <n v="1433443151"/>
    <n v="1430851151"/>
    <b v="0"/>
    <n v="2"/>
    <b v="0"/>
    <s v="film &amp; video/drama"/>
    <n v="247"/>
    <n v="1850"/>
    <x v="0"/>
    <x v="3"/>
  </r>
  <r>
    <n v="231"/>
    <x v="231"/>
    <s v="Farewell to Freedom the screenplay portrays  a vulnerable divorce'  who falls for a hard-luck cowboy she meets in Las Vegas."/>
    <n v="700"/>
    <n v="1261"/>
    <x v="1"/>
    <x v="0"/>
    <s v="USD"/>
    <n v="1451775651"/>
    <n v="1449183651"/>
    <b v="0"/>
    <n v="0"/>
    <b v="0"/>
    <s v="film &amp; video/drama"/>
    <n v="180"/>
    <n v="0"/>
    <x v="0"/>
    <x v="3"/>
  </r>
  <r>
    <n v="232"/>
    <x v="232"/>
    <s v="A high-impact, high-quality resource to address, for young people and youth-related professionals, the issue of sexual consent."/>
    <n v="2000"/>
    <n v="2020"/>
    <x v="1"/>
    <x v="1"/>
    <s v="GBP"/>
    <n v="1425066546"/>
    <n v="1422474546"/>
    <b v="0"/>
    <n v="7"/>
    <b v="0"/>
    <s v="film &amp; video/drama"/>
    <n v="101"/>
    <n v="288.57"/>
    <x v="0"/>
    <x v="3"/>
  </r>
  <r>
    <n v="233"/>
    <x v="233"/>
    <s v="â€œArea 4â€ revolves around Frank Hammond, a counselor at a high school, who discovers the scandals that took place."/>
    <n v="700"/>
    <n v="1225"/>
    <x v="1"/>
    <x v="0"/>
    <s v="USD"/>
    <n v="1475185972"/>
    <n v="1472593972"/>
    <b v="0"/>
    <n v="0"/>
    <b v="0"/>
    <s v="film &amp; video/drama"/>
    <n v="175"/>
    <n v="0"/>
    <x v="0"/>
    <x v="3"/>
  </r>
  <r>
    <n v="234"/>
    <x v="234"/>
    <s v="The Interviewer is a dramatic short film about second chances. If a murderer can get a second chance then uneducated children can too."/>
    <n v="2750"/>
    <n v="2750"/>
    <x v="1"/>
    <x v="0"/>
    <s v="USD"/>
    <n v="1434847859"/>
    <n v="1431391859"/>
    <b v="0"/>
    <n v="5"/>
    <b v="0"/>
    <s v="film &amp; video/drama"/>
    <n v="100"/>
    <n v="550"/>
    <x v="0"/>
    <x v="3"/>
  </r>
  <r>
    <n v="235"/>
    <x v="235"/>
    <s v="Taking people on a deep emotional trip with a story about sometimes those who have less, give more."/>
    <n v="700"/>
    <n v="1200"/>
    <x v="1"/>
    <x v="0"/>
    <s v="USD"/>
    <n v="1436478497"/>
    <n v="1433886497"/>
    <b v="0"/>
    <n v="0"/>
    <b v="0"/>
    <s v="film &amp; video/drama"/>
    <n v="171"/>
    <n v="0"/>
    <x v="0"/>
    <x v="3"/>
  </r>
  <r>
    <n v="236"/>
    <x v="236"/>
    <s v="Real cases from IAB investigations. Good cops taking down the bad cops. Police misconduct, obsessive force, drug trafficking etc."/>
    <n v="700"/>
    <n v="966"/>
    <x v="1"/>
    <x v="0"/>
    <s v="USD"/>
    <n v="1451952000"/>
    <n v="1447380099"/>
    <b v="0"/>
    <n v="0"/>
    <b v="0"/>
    <s v="film &amp; video/drama"/>
    <n v="138"/>
    <n v="0"/>
    <x v="0"/>
    <x v="3"/>
  </r>
  <r>
    <n v="237"/>
    <x v="237"/>
    <s v="Making The Choice is a christian short film series."/>
    <n v="1500"/>
    <n v="1820"/>
    <x v="1"/>
    <x v="0"/>
    <s v="USD"/>
    <n v="1457445069"/>
    <n v="1452261069"/>
    <b v="0"/>
    <n v="1"/>
    <b v="0"/>
    <s v="film &amp; video/drama"/>
    <n v="121"/>
    <n v="1820"/>
    <x v="0"/>
    <x v="3"/>
  </r>
  <r>
    <n v="238"/>
    <x v="238"/>
    <s v="A film to stop society from judging others and get along. Life is not about discrimination! Donate for this Thrilling Drama Series!!!!"/>
    <n v="700"/>
    <n v="824"/>
    <x v="1"/>
    <x v="0"/>
    <s v="USD"/>
    <n v="1483088400"/>
    <n v="1481324760"/>
    <b v="0"/>
    <n v="0"/>
    <b v="0"/>
    <s v="film &amp; video/drama"/>
    <n v="118"/>
    <n v="0"/>
    <x v="0"/>
    <x v="3"/>
  </r>
  <r>
    <n v="239"/>
    <x v="239"/>
    <s v="Lovers Clint and Eli convey their conflicting perspectives of guilt and remorse while in the desolate Australian bush."/>
    <n v="2500"/>
    <n v="100"/>
    <x v="0"/>
    <x v="2"/>
    <s v="AUD"/>
    <n v="1446984000"/>
    <n v="1445308730"/>
    <b v="0"/>
    <n v="5"/>
    <b v="0"/>
    <s v="film &amp; video/drama"/>
    <n v="4"/>
    <n v="20"/>
    <x v="0"/>
    <x v="3"/>
  </r>
  <r>
    <n v="240"/>
    <x v="240"/>
    <s v="&quot;Hackers in Uganda&quot; is the story of a group of humanitarian computer hackers providing technological education and services in Uganda."/>
    <n v="40000"/>
    <n v="57817"/>
    <x v="1"/>
    <x v="0"/>
    <s v="USD"/>
    <n v="1367773211"/>
    <n v="1363885211"/>
    <b v="1"/>
    <n v="137"/>
    <b v="1"/>
    <s v="film &amp; video/documentary"/>
    <n v="145"/>
    <n v="422.02"/>
    <x v="0"/>
    <x v="4"/>
  </r>
  <r>
    <n v="241"/>
    <x v="241"/>
    <s v="&quot;LESLIE&quot; explores the unapologetic life of Leslie Cochran, the thong-clad homeless man turned cultural icon in the heart of Texas."/>
    <n v="100000"/>
    <n v="250"/>
    <x v="2"/>
    <x v="0"/>
    <s v="USD"/>
    <n v="1419180304"/>
    <n v="1415292304"/>
    <b v="1"/>
    <n v="376"/>
    <b v="1"/>
    <s v="film &amp; video/documentary"/>
    <n v="0"/>
    <n v="0.66"/>
    <x v="0"/>
    <x v="4"/>
  </r>
  <r>
    <n v="242"/>
    <x v="242"/>
    <s v="An unprecedented feature-length documentary film about Maine's tribal, oft-misunderstood ice fishing sub-culture."/>
    <n v="35000"/>
    <n v="184133.01"/>
    <x v="1"/>
    <x v="0"/>
    <s v="USD"/>
    <n v="1324381790"/>
    <n v="1321357790"/>
    <b v="1"/>
    <n v="202"/>
    <b v="1"/>
    <s v="film &amp; video/documentary"/>
    <n v="526"/>
    <n v="911.55"/>
    <x v="0"/>
    <x v="4"/>
  </r>
  <r>
    <n v="243"/>
    <x v="243"/>
    <s v="A Hasidic man reaches a turning point in his recovery from mental illness and addiction, and is determined to start a new life."/>
    <n v="55000"/>
    <n v="1250"/>
    <x v="0"/>
    <x v="0"/>
    <s v="USD"/>
    <n v="1393031304"/>
    <n v="1390439304"/>
    <b v="1"/>
    <n v="328"/>
    <b v="1"/>
    <s v="film &amp; video/documentary"/>
    <n v="2"/>
    <n v="3.81"/>
    <x v="0"/>
    <x v="4"/>
  </r>
  <r>
    <n v="244"/>
    <x v="244"/>
    <s v="A transmedia-project to amass a library of footage shot the day Obama was elected, for (1) a feature documentary, (2) an interactive web history"/>
    <n v="10000"/>
    <n v="11363"/>
    <x v="1"/>
    <x v="0"/>
    <s v="USD"/>
    <n v="1268723160"/>
    <n v="1265269559"/>
    <b v="1"/>
    <n v="84"/>
    <b v="1"/>
    <s v="film &amp; video/documentary"/>
    <n v="114"/>
    <n v="135.27000000000001"/>
    <x v="0"/>
    <x v="4"/>
  </r>
  <r>
    <n v="245"/>
    <x v="245"/>
    <s v="&quot;Human society fascinates me &amp; awes me &amp; fills me with grief &amp; joy; I just can't find my place to plug into it.&quot; - C. Converse, 8/10/74"/>
    <n v="15000"/>
    <n v="0"/>
    <x v="2"/>
    <x v="0"/>
    <s v="USD"/>
    <n v="1345079785"/>
    <n v="1342487785"/>
    <b v="1"/>
    <n v="96"/>
    <b v="1"/>
    <s v="film &amp; video/documentary"/>
    <n v="0"/>
    <n v="0"/>
    <x v="0"/>
    <x v="4"/>
  </r>
  <r>
    <n v="246"/>
    <x v="246"/>
    <s v="From 1979 to 1981 twenty-nine Black children in Atlanta were murdered and the others terrified. This is our story..."/>
    <n v="38888"/>
    <n v="2495"/>
    <x v="0"/>
    <x v="0"/>
    <s v="USD"/>
    <n v="1292665405"/>
    <n v="1288341805"/>
    <b v="1"/>
    <n v="223"/>
    <b v="1"/>
    <s v="film &amp; video/documentary"/>
    <n v="6"/>
    <n v="11.19"/>
    <x v="0"/>
    <x v="4"/>
  </r>
  <r>
    <n v="247"/>
    <x v="247"/>
    <s v="A young neuroscientist attempts to reconnect with his ailing father by obsessively studying old family footage._x000a_"/>
    <n v="20000"/>
    <n v="0"/>
    <x v="2"/>
    <x v="0"/>
    <s v="USD"/>
    <n v="1287200340"/>
    <n v="1284042614"/>
    <b v="1"/>
    <n v="62"/>
    <b v="1"/>
    <s v="film &amp; video/documentary"/>
    <n v="0"/>
    <n v="0"/>
    <x v="0"/>
    <x v="4"/>
  </r>
  <r>
    <n v="248"/>
    <x v="248"/>
    <s v="FAR OUT ISN'T FAR ENOUGH depicts one man's wild, lifelong adventure of testing societal boundaries through his use of subversive art."/>
    <n v="200000"/>
    <n v="0"/>
    <x v="0"/>
    <x v="0"/>
    <s v="USD"/>
    <n v="1325961309"/>
    <n v="1322073309"/>
    <b v="1"/>
    <n v="146"/>
    <b v="1"/>
    <s v="film &amp; video/documentary"/>
    <n v="0"/>
    <n v="0"/>
    <x v="0"/>
    <x v="4"/>
  </r>
  <r>
    <n v="249"/>
    <x v="249"/>
    <s v="Bee The Change Campaign utilizes the documentary Vanishing of the Bees to raise awareness about bees and our environment, inspiring people into action"/>
    <n v="30000"/>
    <n v="0"/>
    <x v="0"/>
    <x v="0"/>
    <s v="USD"/>
    <n v="1282498800"/>
    <n v="1275603020"/>
    <b v="1"/>
    <n v="235"/>
    <b v="1"/>
    <s v="film &amp; video/documentary"/>
    <n v="0"/>
    <n v="0"/>
    <x v="0"/>
    <x v="4"/>
  </r>
  <r>
    <n v="250"/>
    <x v="250"/>
    <s v="Three young farmers risk land and friendship to stand up to the USDA. An experiential film about living a life of self reliance."/>
    <n v="75000"/>
    <n v="98953.42"/>
    <x v="1"/>
    <x v="0"/>
    <s v="USD"/>
    <n v="1370525691"/>
    <n v="1367933691"/>
    <b v="1"/>
    <n v="437"/>
    <b v="1"/>
    <s v="film &amp; video/documentary"/>
    <n v="132"/>
    <n v="226.44"/>
    <x v="0"/>
    <x v="4"/>
  </r>
  <r>
    <n v="251"/>
    <x v="251"/>
    <s v="Remarkably devoted, Mayra is single-handedly sourcing small farm, single-origin coffee from her rural village in Honduras."/>
    <n v="12000"/>
    <n v="50"/>
    <x v="0"/>
    <x v="0"/>
    <s v="USD"/>
    <n v="1337194800"/>
    <n v="1334429646"/>
    <b v="1"/>
    <n v="77"/>
    <b v="1"/>
    <s v="film &amp; video/documentary"/>
    <n v="0"/>
    <n v="0.65"/>
    <x v="0"/>
    <x v="4"/>
  </r>
  <r>
    <n v="252"/>
    <x v="252"/>
    <s v="The definitive story of indie comics and the foremost institution of higher learning for those who draw them."/>
    <n v="25000"/>
    <n v="261"/>
    <x v="2"/>
    <x v="0"/>
    <s v="USD"/>
    <n v="1275364740"/>
    <n v="1269878058"/>
    <b v="1"/>
    <n v="108"/>
    <b v="1"/>
    <s v="film &amp; video/documentary"/>
    <n v="1"/>
    <n v="2.42"/>
    <x v="0"/>
    <x v="4"/>
  </r>
  <r>
    <n v="253"/>
    <x v="253"/>
    <s v="A so-called â€œJig Showâ€ innovates music and theatre and gives birth to entertainment icons that would one day write American pop culture"/>
    <n v="5000"/>
    <n v="3045"/>
    <x v="0"/>
    <x v="0"/>
    <s v="USD"/>
    <n v="1329320235"/>
    <n v="1326728235"/>
    <b v="1"/>
    <n v="7"/>
    <b v="1"/>
    <s v="film &amp; video/documentary"/>
    <n v="61"/>
    <n v="435"/>
    <x v="0"/>
    <x v="4"/>
  </r>
  <r>
    <n v="254"/>
    <x v="254"/>
    <s v="&quot;I Clown You&quot; is a documentary about Israeli medical clowns and clowning as an art of challenging the norm."/>
    <n v="60000"/>
    <n v="12818"/>
    <x v="2"/>
    <x v="0"/>
    <s v="USD"/>
    <n v="1445047200"/>
    <n v="1442443910"/>
    <b v="1"/>
    <n v="314"/>
    <b v="1"/>
    <s v="film &amp; video/documentary"/>
    <n v="21"/>
    <n v="40.82"/>
    <x v="0"/>
    <x v="4"/>
  </r>
  <r>
    <n v="255"/>
    <x v="255"/>
    <s v="xoxosms is a documentary about first love, long distance and Skype."/>
    <n v="24500"/>
    <n v="13846"/>
    <x v="0"/>
    <x v="0"/>
    <s v="USD"/>
    <n v="1300275482"/>
    <n v="1297687082"/>
    <b v="1"/>
    <n v="188"/>
    <b v="1"/>
    <s v="film &amp; video/documentary"/>
    <n v="57"/>
    <n v="73.650000000000006"/>
    <x v="0"/>
    <x v="4"/>
  </r>
  <r>
    <n v="256"/>
    <x v="256"/>
    <s v="Help share the art and community of Pow Wow, a contemporary art movement in Hawaii, with the rest of the world. #powwowhawaii"/>
    <n v="50000"/>
    <n v="0"/>
    <x v="2"/>
    <x v="0"/>
    <s v="USD"/>
    <n v="1363458467"/>
    <n v="1360866467"/>
    <b v="1"/>
    <n v="275"/>
    <b v="1"/>
    <s v="film &amp; video/documentary"/>
    <n v="0"/>
    <n v="0"/>
    <x v="0"/>
    <x v="4"/>
  </r>
  <r>
    <n v="257"/>
    <x v="257"/>
    <s v="A documentary about a formerly Japan-only Nintendo game, its international release, and the secret black market of unreleased games."/>
    <n v="98000"/>
    <n v="91"/>
    <x v="2"/>
    <x v="0"/>
    <s v="USD"/>
    <n v="1463670162"/>
    <n v="1461078162"/>
    <b v="1"/>
    <n v="560"/>
    <b v="1"/>
    <s v="film &amp; video/documentary"/>
    <n v="0"/>
    <n v="0.16"/>
    <x v="0"/>
    <x v="4"/>
  </r>
  <r>
    <n v="258"/>
    <x v="258"/>
    <s v="This film reveals the story of the modern revolution, the power of people to change their world and the man behind it all, Gene Sharp."/>
    <n v="125000"/>
    <n v="85192"/>
    <x v="2"/>
    <x v="0"/>
    <s v="USD"/>
    <n v="1308359666"/>
    <n v="1305767666"/>
    <b v="1"/>
    <n v="688"/>
    <b v="1"/>
    <s v="film &amp; video/documentary"/>
    <n v="68"/>
    <n v="123.83"/>
    <x v="0"/>
    <x v="4"/>
  </r>
  <r>
    <n v="259"/>
    <x v="259"/>
    <s v="A tale about a band who have journeyed through time, dodging hype and mediocrity, and still managed to survive even stronger than ever."/>
    <n v="200000"/>
    <n v="700"/>
    <x v="0"/>
    <x v="0"/>
    <s v="USD"/>
    <n v="1428514969"/>
    <n v="1425922969"/>
    <b v="1"/>
    <n v="942"/>
    <b v="1"/>
    <s v="film &amp; video/documentary"/>
    <n v="0"/>
    <n v="0.74"/>
    <x v="0"/>
    <x v="4"/>
  </r>
  <r>
    <n v="260"/>
    <x v="260"/>
    <s v="In the traditional world of Mexican Rodeo, a team of first-generation California girls does it their way."/>
    <n v="26000"/>
    <n v="1707"/>
    <x v="0"/>
    <x v="0"/>
    <s v="USD"/>
    <n v="1279360740"/>
    <n v="1275415679"/>
    <b v="1"/>
    <n v="88"/>
    <b v="1"/>
    <s v="film &amp; video/documentary"/>
    <n v="7"/>
    <n v="19.399999999999999"/>
    <x v="0"/>
    <x v="4"/>
  </r>
  <r>
    <n v="261"/>
    <x v="261"/>
    <s v="Empires explores the impact of networks on histories and philosophies of political thought."/>
    <n v="50000"/>
    <n v="6565"/>
    <x v="2"/>
    <x v="0"/>
    <s v="USD"/>
    <n v="1339080900"/>
    <n v="1334783704"/>
    <b v="1"/>
    <n v="220"/>
    <b v="1"/>
    <s v="film &amp; video/documentary"/>
    <n v="13"/>
    <n v="29.84"/>
    <x v="0"/>
    <x v="4"/>
  </r>
  <r>
    <n v="262"/>
    <x v="262"/>
    <s v="He can never die. He will live forever. He is the last cosmonaut, and this is his story."/>
    <n v="15500"/>
    <n v="5452"/>
    <x v="0"/>
    <x v="0"/>
    <s v="USD"/>
    <n v="1298699828"/>
    <n v="1294811828"/>
    <b v="1"/>
    <n v="145"/>
    <b v="1"/>
    <s v="film &amp; video/documentary"/>
    <n v="35"/>
    <n v="37.6"/>
    <x v="0"/>
    <x v="4"/>
  </r>
  <r>
    <n v="263"/>
    <x v="263"/>
    <s v="We need $75,000 to finish this film on families struggling in the worst_x000a_economy in 80 years, while facing huge cuts to social services."/>
    <n v="68000"/>
    <n v="53670.6"/>
    <x v="0"/>
    <x v="0"/>
    <s v="USD"/>
    <n v="1348786494"/>
    <n v="1346194494"/>
    <b v="1"/>
    <n v="963"/>
    <b v="1"/>
    <s v="film &amp; video/documentary"/>
    <n v="79"/>
    <n v="55.73"/>
    <x v="0"/>
    <x v="4"/>
  </r>
  <r>
    <n v="264"/>
    <x v="264"/>
    <s v="The U.S. women's movement changed the social and cultural dialog_x000a_in this country and Boston was one of the centers of this movement."/>
    <n v="15000"/>
    <n v="28300.45"/>
    <x v="1"/>
    <x v="0"/>
    <s v="USD"/>
    <n v="1336747995"/>
    <n v="1334155995"/>
    <b v="1"/>
    <n v="91"/>
    <b v="1"/>
    <s v="film &amp; video/documentary"/>
    <n v="189"/>
    <n v="310.99"/>
    <x v="0"/>
    <x v="4"/>
  </r>
  <r>
    <n v="265"/>
    <x v="265"/>
    <s v="A documentary: a summer garden and communities of local food exchange. The integration of old and new, beauty and function, growth and sustainability."/>
    <n v="15000"/>
    <n v="15315"/>
    <x v="1"/>
    <x v="0"/>
    <s v="USD"/>
    <n v="1273522560"/>
    <n v="1269928430"/>
    <b v="1"/>
    <n v="58"/>
    <b v="1"/>
    <s v="film &amp; video/documentary"/>
    <n v="102"/>
    <n v="264.05"/>
    <x v="0"/>
    <x v="4"/>
  </r>
  <r>
    <n v="266"/>
    <x v="266"/>
    <s v="The Eventful Life of Al Hawkes is a documentary film about New England country music, told through the story of a Maine record label and its founder."/>
    <n v="5000"/>
    <n v="650"/>
    <x v="2"/>
    <x v="0"/>
    <s v="USD"/>
    <n v="1271994660"/>
    <n v="1264565507"/>
    <b v="1"/>
    <n v="36"/>
    <b v="1"/>
    <s v="film &amp; video/documentary"/>
    <n v="13"/>
    <n v="18.059999999999999"/>
    <x v="0"/>
    <x v="4"/>
  </r>
  <r>
    <n v="267"/>
    <x v="267"/>
    <s v="A visually stunning, feature length film chronicling life's challenges in the remote depths of the Amazon rainforest."/>
    <n v="35000"/>
    <n v="0"/>
    <x v="0"/>
    <x v="1"/>
    <s v="GBP"/>
    <n v="1403693499"/>
    <n v="1401101499"/>
    <b v="1"/>
    <n v="165"/>
    <b v="1"/>
    <s v="film &amp; video/documentary"/>
    <n v="0"/>
    <n v="0"/>
    <x v="0"/>
    <x v="4"/>
  </r>
  <r>
    <n v="268"/>
    <x v="268"/>
    <s v="Help us finish a documentary about four teens coming-of-age in a small, rural Mexican town that has suffered 50% migration to the U.S."/>
    <n v="15000"/>
    <n v="15327"/>
    <x v="1"/>
    <x v="0"/>
    <s v="USD"/>
    <n v="1320640778"/>
    <n v="1316749178"/>
    <b v="1"/>
    <n v="111"/>
    <b v="1"/>
    <s v="film &amp; video/documentary"/>
    <n v="102"/>
    <n v="138.08000000000001"/>
    <x v="0"/>
    <x v="4"/>
  </r>
  <r>
    <n v="269"/>
    <x v="269"/>
    <s v="This documentary tells the story of an unlikely conversation on a topic of grave importance, and how it changed two foes into friends."/>
    <n v="375000"/>
    <n v="0"/>
    <x v="2"/>
    <x v="2"/>
    <s v="AUD"/>
    <n v="1487738622"/>
    <n v="1485146622"/>
    <b v="1"/>
    <n v="1596"/>
    <b v="1"/>
    <s v="film &amp; video/documentary"/>
    <n v="0"/>
    <n v="0"/>
    <x v="0"/>
    <x v="4"/>
  </r>
  <r>
    <n v="270"/>
    <x v="270"/>
    <s v="Journey behind the lens of the legendary Jini Dellaccio, one of the first women rock â€˜nâ€™ roll photographers."/>
    <n v="10000"/>
    <n v="1908"/>
    <x v="0"/>
    <x v="0"/>
    <s v="USD"/>
    <n v="1306296000"/>
    <n v="1301950070"/>
    <b v="1"/>
    <n v="61"/>
    <b v="1"/>
    <s v="film &amp; video/documentary"/>
    <n v="19"/>
    <n v="31.28"/>
    <x v="0"/>
    <x v="4"/>
  </r>
  <r>
    <n v="271"/>
    <x v="271"/>
    <s v="A documentary shot over 12 years about the hopes and dreams of five orphans struggling to reach adulthood in Kenya's Mathare slum."/>
    <n v="75000"/>
    <n v="76130.2"/>
    <x v="1"/>
    <x v="0"/>
    <s v="USD"/>
    <n v="1388649600"/>
    <n v="1386123861"/>
    <b v="1"/>
    <n v="287"/>
    <b v="1"/>
    <s v="film &amp; video/documentary"/>
    <n v="102"/>
    <n v="265.26"/>
    <x v="0"/>
    <x v="4"/>
  </r>
  <r>
    <n v="272"/>
    <x v="272"/>
    <s v="We made 'Do It Again,' a film about my quest to reunite the '60s rock band, The Kinks. Now we need help to show the film off at festivals."/>
    <n v="15000"/>
    <n v="205"/>
    <x v="0"/>
    <x v="0"/>
    <s v="USD"/>
    <n v="1272480540"/>
    <n v="1267220191"/>
    <b v="1"/>
    <n v="65"/>
    <b v="1"/>
    <s v="film &amp; video/documentary"/>
    <n v="1"/>
    <n v="3.15"/>
    <x v="0"/>
    <x v="4"/>
  </r>
  <r>
    <n v="273"/>
    <x v="273"/>
    <s v="Man vs. Food meets Extreme Home Makeover! A celebration of the food, music, and rebuilding of New Orleans, and a history-making quest."/>
    <n v="15000"/>
    <n v="590.02"/>
    <x v="2"/>
    <x v="0"/>
    <s v="USD"/>
    <n v="1309694266"/>
    <n v="1307102266"/>
    <b v="1"/>
    <n v="118"/>
    <b v="1"/>
    <s v="film &amp; video/documentary"/>
    <n v="4"/>
    <n v="5"/>
    <x v="0"/>
    <x v="4"/>
  </r>
  <r>
    <n v="274"/>
    <x v="274"/>
    <s v="An intimate documentary sharing the powerful voices of Seattle's Somali refugees and their search for peace in their new home."/>
    <n v="18000"/>
    <n v="3294.01"/>
    <x v="0"/>
    <x v="0"/>
    <s v="USD"/>
    <n v="1333609140"/>
    <n v="1330638829"/>
    <b v="1"/>
    <n v="113"/>
    <b v="1"/>
    <s v="film &amp; video/documentary"/>
    <n v="18"/>
    <n v="29.15"/>
    <x v="0"/>
    <x v="4"/>
  </r>
  <r>
    <n v="275"/>
    <x v="275"/>
    <s v="A journey through the origins and influence of funk music from James Brown to D'Angelo we are FINDING THE FUNK!"/>
    <n v="50000"/>
    <n v="8815"/>
    <x v="0"/>
    <x v="0"/>
    <s v="USD"/>
    <n v="1352511966"/>
    <n v="1349916366"/>
    <b v="1"/>
    <n v="332"/>
    <b v="1"/>
    <s v="film &amp; video/documentary"/>
    <n v="18"/>
    <n v="26.55"/>
    <x v="0"/>
    <x v="4"/>
  </r>
  <r>
    <n v="276"/>
    <x v="276"/>
    <s v="A film about Xhosa women in townships of South Africa micro-farming to fight extreme poverty, gain health, and create food security."/>
    <n v="15000"/>
    <n v="26100"/>
    <x v="1"/>
    <x v="0"/>
    <s v="USD"/>
    <n v="1335574674"/>
    <n v="1330394274"/>
    <b v="1"/>
    <n v="62"/>
    <b v="1"/>
    <s v="film &amp; video/documentary"/>
    <n v="174"/>
    <n v="420.97"/>
    <x v="0"/>
    <x v="4"/>
  </r>
  <r>
    <n v="277"/>
    <x v="277"/>
    <s v="A documentary about the survival of letterpress and the remarkable printers who preserve the history and knowledge of the craft."/>
    <n v="150000"/>
    <n v="1461"/>
    <x v="2"/>
    <x v="0"/>
    <s v="USD"/>
    <n v="1432416219"/>
    <n v="1429824219"/>
    <b v="1"/>
    <n v="951"/>
    <b v="1"/>
    <s v="film &amp; video/documentary"/>
    <n v="1"/>
    <n v="1.54"/>
    <x v="0"/>
    <x v="4"/>
  </r>
  <r>
    <n v="278"/>
    <x v="278"/>
    <s v="An unlikely story of spirit, defiance and beauty from the most contaminated place on Earth"/>
    <n v="100000"/>
    <n v="61"/>
    <x v="0"/>
    <x v="0"/>
    <s v="USD"/>
    <n v="1350003539"/>
    <n v="1347411539"/>
    <b v="1"/>
    <n v="415"/>
    <b v="1"/>
    <s v="film &amp; video/documentary"/>
    <n v="0"/>
    <n v="0.15"/>
    <x v="0"/>
    <x v="4"/>
  </r>
  <r>
    <n v="279"/>
    <x v="279"/>
    <s v="This documentary film is an intimate portrait of love and loss that observes family and nature undergoing the cycle of birth to death."/>
    <n v="60000"/>
    <n v="335"/>
    <x v="0"/>
    <x v="0"/>
    <s v="USD"/>
    <n v="1488160860"/>
    <n v="1485237096"/>
    <b v="1"/>
    <n v="305"/>
    <b v="1"/>
    <s v="film &amp; video/documentary"/>
    <n v="1"/>
    <n v="1.1000000000000001"/>
    <x v="0"/>
    <x v="4"/>
  </r>
  <r>
    <n v="280"/>
    <x v="280"/>
    <s v="My latest film Korengal, takes us back to the same valley with the same troops as in my Academy AwardÂ® nominated film Restrepo."/>
    <n v="250000"/>
    <n v="315295.89"/>
    <x v="1"/>
    <x v="0"/>
    <s v="USD"/>
    <n v="1401459035"/>
    <n v="1397571035"/>
    <b v="1"/>
    <n v="2139"/>
    <b v="1"/>
    <s v="film &amp; video/documentary"/>
    <n v="126"/>
    <n v="147.4"/>
    <x v="0"/>
    <x v="4"/>
  </r>
  <r>
    <n v="281"/>
    <x v="281"/>
    <s v="Last May, I created my mission: To reunite the brilliant but (in my opinion) under-appreciated band, the Kinks. I decided to make..."/>
    <n v="19980"/>
    <n v="0"/>
    <x v="0"/>
    <x v="0"/>
    <s v="USD"/>
    <n v="1249932360"/>
    <n v="1242532513"/>
    <b v="1"/>
    <n v="79"/>
    <b v="1"/>
    <s v="film &amp; video/documentary"/>
    <n v="0"/>
    <n v="0"/>
    <x v="0"/>
    <x v="4"/>
  </r>
  <r>
    <n v="282"/>
    <x v="282"/>
    <s v="See US Marines make counter-insurgency work in Helmand Province--the Taliban's stronghold in Afghanistan."/>
    <n v="100000"/>
    <n v="2842"/>
    <x v="2"/>
    <x v="0"/>
    <s v="USD"/>
    <n v="1266876000"/>
    <n v="1263679492"/>
    <b v="1"/>
    <n v="179"/>
    <b v="1"/>
    <s v="film &amp; video/documentary"/>
    <n v="3"/>
    <n v="15.88"/>
    <x v="0"/>
    <x v="4"/>
  </r>
  <r>
    <n v="283"/>
    <x v="283"/>
    <s v="What is the impact of survivorship on the human condition?"/>
    <n v="50000"/>
    <n v="861"/>
    <x v="0"/>
    <x v="0"/>
    <s v="USD"/>
    <n v="1306904340"/>
    <n v="1305219744"/>
    <b v="1"/>
    <n v="202"/>
    <b v="1"/>
    <s v="film &amp; video/documentary"/>
    <n v="2"/>
    <n v="4.26"/>
    <x v="0"/>
    <x v="4"/>
  </r>
  <r>
    <n v="284"/>
    <x v="284"/>
    <s v="A film documenting WI Gov.Scott Walker's attack on working families and how it is reanimating the American labor movement."/>
    <n v="100000"/>
    <n v="305"/>
    <x v="0"/>
    <x v="0"/>
    <s v="USD"/>
    <n v="1327167780"/>
    <n v="1325007780"/>
    <b v="1"/>
    <n v="760"/>
    <b v="1"/>
    <s v="film &amp; video/documentary"/>
    <n v="0"/>
    <n v="0.4"/>
    <x v="0"/>
    <x v="4"/>
  </r>
  <r>
    <n v="285"/>
    <x v="285"/>
    <s v="A documentary about the classic children's book, its creators, and the lasting impact over half a century and beyond."/>
    <n v="80000"/>
    <n v="1"/>
    <x v="0"/>
    <x v="0"/>
    <s v="USD"/>
    <n v="1379614128"/>
    <n v="1377022128"/>
    <b v="1"/>
    <n v="563"/>
    <b v="1"/>
    <s v="film &amp; video/documentary"/>
    <n v="0"/>
    <n v="0"/>
    <x v="0"/>
    <x v="4"/>
  </r>
  <r>
    <n v="286"/>
    <x v="286"/>
    <s v="A documentary film on the life of legendary photographer George Tice by Peter Bosco, Bruce Wodder and Douglas Underdahl."/>
    <n v="42000"/>
    <n v="167410.01999999999"/>
    <x v="1"/>
    <x v="0"/>
    <s v="USD"/>
    <n v="1364236524"/>
    <n v="1360352124"/>
    <b v="1"/>
    <n v="135"/>
    <b v="1"/>
    <s v="film &amp; video/documentary"/>
    <n v="399"/>
    <n v="1240.07"/>
    <x v="0"/>
    <x v="4"/>
  </r>
  <r>
    <n v="287"/>
    <x v="287"/>
    <s v="War is hell. Why would anyone want to spend their weekends there?"/>
    <n v="60000"/>
    <n v="39"/>
    <x v="2"/>
    <x v="0"/>
    <s v="USD"/>
    <n v="1351828800"/>
    <n v="1349160018"/>
    <b v="1"/>
    <n v="290"/>
    <b v="1"/>
    <s v="film &amp; video/documentary"/>
    <n v="0"/>
    <n v="0.13"/>
    <x v="0"/>
    <x v="4"/>
  </r>
  <r>
    <n v="288"/>
    <x v="288"/>
    <s v="A portrait of Oceana, WV, an old coal mining town that has become the epicenter of the Oxycontin epidemic, earning the nickname Oxyana."/>
    <n v="109225"/>
    <n v="4635"/>
    <x v="0"/>
    <x v="0"/>
    <s v="USD"/>
    <n v="1340683393"/>
    <n v="1337659393"/>
    <b v="1"/>
    <n v="447"/>
    <b v="1"/>
    <s v="film &amp; video/documentary"/>
    <n v="4"/>
    <n v="10.37"/>
    <x v="0"/>
    <x v="4"/>
  </r>
  <r>
    <n v="289"/>
    <x v="289"/>
    <s v="A campaign to unlock an award winning film that exposes for the first time the modern British Empire ... and it's terrible cost."/>
    <n v="40000"/>
    <n v="42311"/>
    <x v="1"/>
    <x v="1"/>
    <s v="GBP"/>
    <n v="1383389834"/>
    <n v="1380797834"/>
    <b v="1"/>
    <n v="232"/>
    <b v="1"/>
    <s v="film &amp; video/documentary"/>
    <n v="106"/>
    <n v="182.38"/>
    <x v="0"/>
    <x v="4"/>
  </r>
  <r>
    <n v="290"/>
    <x v="290"/>
    <s v="Help INTOTHEWOODS.TV purchase audio and video gear, lighting and BACK UP HARD DRIVES"/>
    <n v="12001"/>
    <n v="2746"/>
    <x v="0"/>
    <x v="0"/>
    <s v="USD"/>
    <n v="1296633540"/>
    <n v="1292316697"/>
    <b v="1"/>
    <n v="168"/>
    <b v="1"/>
    <s v="film &amp; video/documentary"/>
    <n v="23"/>
    <n v="16.350000000000001"/>
    <x v="0"/>
    <x v="4"/>
  </r>
  <r>
    <n v="291"/>
    <x v="291"/>
    <s v="ZoÃ« Romano will be the first person to RUN the route of the Tour de France. I will join her to document that adventure."/>
    <n v="16000"/>
    <n v="520"/>
    <x v="0"/>
    <x v="0"/>
    <s v="USD"/>
    <n v="1367366460"/>
    <n v="1365791246"/>
    <b v="1"/>
    <n v="128"/>
    <b v="1"/>
    <s v="film &amp; video/documentary"/>
    <n v="3"/>
    <n v="4.0599999999999996"/>
    <x v="0"/>
    <x v="4"/>
  </r>
  <r>
    <n v="292"/>
    <x v="292"/>
    <s v="THE UNDOCUMENTED is a 90 cinema verite documentary that exposes a little known consequence of current U. S. immigration policy."/>
    <n v="160000"/>
    <n v="791862"/>
    <x v="1"/>
    <x v="0"/>
    <s v="USD"/>
    <n v="1319860740"/>
    <n v="1317064599"/>
    <b v="1"/>
    <n v="493"/>
    <b v="1"/>
    <s v="film &amp; video/documentary"/>
    <n v="495"/>
    <n v="1606.21"/>
    <x v="0"/>
    <x v="4"/>
  </r>
  <r>
    <n v="293"/>
    <x v="293"/>
    <s v="The untold story of the first action-adventure heroine who left Hollywood with 70 abused animal actors to make  her films in Idaho"/>
    <n v="60000"/>
    <n v="8"/>
    <x v="0"/>
    <x v="0"/>
    <s v="USD"/>
    <n v="1398009714"/>
    <n v="1395417714"/>
    <b v="1"/>
    <n v="131"/>
    <b v="1"/>
    <s v="film &amp; video/documentary"/>
    <n v="0"/>
    <n v="0.06"/>
    <x v="0"/>
    <x v="4"/>
  </r>
  <r>
    <n v="294"/>
    <x v="294"/>
    <s v="An amazing journey in Bolivia in a theater-truck._x000a_The creative soul of social movements re-imagined._x000a_The art of the youth of Teatro Trono in action."/>
    <n v="12999"/>
    <n v="5"/>
    <x v="0"/>
    <x v="0"/>
    <s v="USD"/>
    <n v="1279555200"/>
    <n v="1276480894"/>
    <b v="1"/>
    <n v="50"/>
    <b v="1"/>
    <s v="film &amp; video/documentary"/>
    <n v="0"/>
    <n v="0.1"/>
    <x v="0"/>
    <x v="4"/>
  </r>
  <r>
    <n v="295"/>
    <x v="295"/>
    <s v="A documentary on the fans, collectors, and live performers of &quot;The Rocky Horror Picture Show&quot;, as the film nears its 40th Anniversary."/>
    <n v="150000"/>
    <n v="590"/>
    <x v="0"/>
    <x v="0"/>
    <s v="USD"/>
    <n v="1383264000"/>
    <n v="1378080409"/>
    <b v="1"/>
    <n v="665"/>
    <b v="1"/>
    <s v="film &amp; video/documentary"/>
    <n v="0"/>
    <n v="0.89"/>
    <x v="0"/>
    <x v="4"/>
  </r>
  <r>
    <n v="296"/>
    <x v="296"/>
    <s v="Bel Borba is Here is a feature film about the most inspiring Brazilian artist you've never heard of... until now."/>
    <n v="70000"/>
    <n v="0"/>
    <x v="2"/>
    <x v="0"/>
    <s v="USD"/>
    <n v="1347017083"/>
    <n v="1344857083"/>
    <b v="1"/>
    <n v="129"/>
    <b v="1"/>
    <s v="film &amp; video/documentary"/>
    <n v="0"/>
    <n v="0"/>
    <x v="0"/>
    <x v="4"/>
  </r>
  <r>
    <n v="297"/>
    <x v="297"/>
    <s v="Who Owns Yoga? is a feature length documentary film that explores the changing nature of yoga in the modern world."/>
    <n v="50000"/>
    <n v="284"/>
    <x v="0"/>
    <x v="0"/>
    <s v="USD"/>
    <n v="1430452740"/>
    <n v="1427390901"/>
    <b v="1"/>
    <n v="142"/>
    <b v="1"/>
    <s v="film &amp; video/documentary"/>
    <n v="1"/>
    <n v="2"/>
    <x v="0"/>
    <x v="4"/>
  </r>
  <r>
    <n v="298"/>
    <x v="298"/>
    <s v="The truth is, we all lie - and by &quot;we,&quot; we mean everyone!"/>
    <n v="350000"/>
    <n v="41950"/>
    <x v="0"/>
    <x v="0"/>
    <s v="USD"/>
    <n v="1399669200"/>
    <n v="1394536048"/>
    <b v="1"/>
    <n v="2436"/>
    <b v="1"/>
    <s v="film &amp; video/documentary"/>
    <n v="12"/>
    <n v="17.22"/>
    <x v="0"/>
    <x v="4"/>
  </r>
  <r>
    <n v="299"/>
    <x v="299"/>
    <s v="We are currently filming a documentary called ReMade that explores the state and direction of the DIY and Hackerspace movement in America."/>
    <n v="50000"/>
    <n v="0"/>
    <x v="2"/>
    <x v="0"/>
    <s v="USD"/>
    <n v="1289975060"/>
    <n v="1287379460"/>
    <b v="1"/>
    <n v="244"/>
    <b v="1"/>
    <s v="film &amp; video/documentary"/>
    <n v="0"/>
    <n v="0"/>
    <x v="0"/>
    <x v="4"/>
  </r>
  <r>
    <n v="300"/>
    <x v="300"/>
    <s v="THE BUS is a feature-length documentary film celebrating one of the most iconic and beloved vehicles ever produced, the Volkswagen Bus."/>
    <n v="54000"/>
    <n v="3407"/>
    <x v="0"/>
    <x v="0"/>
    <s v="USD"/>
    <n v="1303686138"/>
    <n v="1301007738"/>
    <b v="1"/>
    <n v="298"/>
    <b v="1"/>
    <s v="film &amp; video/documentary"/>
    <n v="6"/>
    <n v="11.43"/>
    <x v="0"/>
    <x v="4"/>
  </r>
  <r>
    <n v="301"/>
    <x v="301"/>
    <s v="A film about personal memory, amateur cinematography, and visions of the future at the 1939 New York World's Fair."/>
    <n v="40000"/>
    <n v="53"/>
    <x v="0"/>
    <x v="0"/>
    <s v="USD"/>
    <n v="1363711335"/>
    <n v="1360258935"/>
    <b v="1"/>
    <n v="251"/>
    <b v="1"/>
    <s v="film &amp; video/documentary"/>
    <n v="0"/>
    <n v="0.21"/>
    <x v="0"/>
    <x v="4"/>
  </r>
  <r>
    <n v="302"/>
    <x v="302"/>
    <s v="(UN)CUT explores circumcisionâ€™s medical, sexual &amp; religious complexities against the backdrop of San Franciscoâ€™s latest ban controversy"/>
    <n v="25000"/>
    <n v="25430.66"/>
    <x v="1"/>
    <x v="0"/>
    <s v="USD"/>
    <n v="1330115638"/>
    <n v="1327523638"/>
    <b v="1"/>
    <n v="108"/>
    <b v="1"/>
    <s v="film &amp; video/documentary"/>
    <n v="102"/>
    <n v="235.47"/>
    <x v="0"/>
    <x v="4"/>
  </r>
  <r>
    <n v="303"/>
    <x v="303"/>
    <s v="The story of Jadab Payeng, an Indian man who single handedly planted nearly 1400 acres of forest to save his island, Majuli."/>
    <n v="10000"/>
    <n v="28474"/>
    <x v="1"/>
    <x v="0"/>
    <s v="USD"/>
    <n v="1338601346"/>
    <n v="1336009346"/>
    <b v="1"/>
    <n v="82"/>
    <b v="1"/>
    <s v="film &amp; video/documentary"/>
    <n v="285"/>
    <n v="347.24"/>
    <x v="0"/>
    <x v="4"/>
  </r>
  <r>
    <n v="304"/>
    <x v="304"/>
    <s v="A portrait of a life fully realized and a look at what it takes to make great photography."/>
    <n v="20000"/>
    <n v="21360"/>
    <x v="1"/>
    <x v="0"/>
    <s v="USD"/>
    <n v="1346464800"/>
    <n v="1343096197"/>
    <b v="1"/>
    <n v="74"/>
    <b v="1"/>
    <s v="film &amp; video/documentary"/>
    <n v="107"/>
    <n v="288.64999999999998"/>
    <x v="0"/>
    <x v="4"/>
  </r>
  <r>
    <n v="305"/>
    <x v="305"/>
    <s v="A documentary that I am making about the difficult, but inspiring, life of a late friend of mine."/>
    <n v="25000"/>
    <n v="2836"/>
    <x v="0"/>
    <x v="0"/>
    <s v="USD"/>
    <n v="1331392049"/>
    <n v="1328800049"/>
    <b v="1"/>
    <n v="189"/>
    <b v="1"/>
    <s v="film &amp; video/documentary"/>
    <n v="11"/>
    <n v="15.01"/>
    <x v="0"/>
    <x v="4"/>
  </r>
  <r>
    <n v="306"/>
    <x v="306"/>
    <s v="A feature-length documentary on the life of Boston escape artist Jason Escape."/>
    <n v="8000"/>
    <n v="110353.65"/>
    <x v="1"/>
    <x v="0"/>
    <s v="USD"/>
    <n v="1363806333"/>
    <n v="1362081933"/>
    <b v="1"/>
    <n v="80"/>
    <b v="1"/>
    <s v="film &amp; video/documentary"/>
    <n v="1379"/>
    <n v="1379.42"/>
    <x v="0"/>
    <x v="4"/>
  </r>
  <r>
    <n v="307"/>
    <x v="307"/>
    <s v="Why is grammar important?"/>
    <n v="50000"/>
    <n v="152579"/>
    <x v="1"/>
    <x v="0"/>
    <s v="USD"/>
    <n v="1360276801"/>
    <n v="1357684801"/>
    <b v="1"/>
    <n v="576"/>
    <b v="1"/>
    <s v="film &amp; video/documentary"/>
    <n v="305"/>
    <n v="264.89"/>
    <x v="0"/>
    <x v="4"/>
  </r>
  <r>
    <n v="308"/>
    <x v="308"/>
    <s v="A documentary about discovering my two older sisters who were born on a CA commune in the 60's and placed for adoption."/>
    <n v="32000"/>
    <n v="33229"/>
    <x v="1"/>
    <x v="0"/>
    <s v="USD"/>
    <n v="1299775210"/>
    <n v="1295887210"/>
    <b v="1"/>
    <n v="202"/>
    <b v="1"/>
    <s v="film &amp; video/documentary"/>
    <n v="104"/>
    <n v="164.5"/>
    <x v="0"/>
    <x v="4"/>
  </r>
  <r>
    <n v="309"/>
    <x v="309"/>
    <s v="A first glimpse into the lives of sole survivors of commercial plane crashes as they struggle to understand their perplexing fate."/>
    <n v="50000"/>
    <n v="5875"/>
    <x v="0"/>
    <x v="0"/>
    <s v="USD"/>
    <n v="1346695334"/>
    <n v="1344880934"/>
    <b v="1"/>
    <n v="238"/>
    <b v="1"/>
    <s v="film &amp; video/documentary"/>
    <n v="12"/>
    <n v="24.68"/>
    <x v="0"/>
    <x v="4"/>
  </r>
  <r>
    <n v="310"/>
    <x v="310"/>
    <s v="30 day tour to release a compilation CD with 16 original songs about hometowns.  Webisodes and documentary to follow."/>
    <n v="4000"/>
    <n v="4546"/>
    <x v="1"/>
    <x v="0"/>
    <s v="USD"/>
    <n v="1319076000"/>
    <n v="1317788623"/>
    <b v="1"/>
    <n v="36"/>
    <b v="1"/>
    <s v="film &amp; video/documentary"/>
    <n v="114"/>
    <n v="126.28"/>
    <x v="0"/>
    <x v="4"/>
  </r>
  <r>
    <n v="311"/>
    <x v="311"/>
    <s v="An imaginative interactive documentary about Leah Callahan, a freestyle wrestler and Olympic hopeful."/>
    <n v="50000"/>
    <n v="1217"/>
    <x v="0"/>
    <x v="0"/>
    <s v="USD"/>
    <n v="1325404740"/>
    <n v="1321852592"/>
    <b v="1"/>
    <n v="150"/>
    <b v="1"/>
    <s v="film &amp; video/documentary"/>
    <n v="2"/>
    <n v="8.11"/>
    <x v="0"/>
    <x v="4"/>
  </r>
  <r>
    <n v="312"/>
    <x v="312"/>
    <s v="The Kickstarter-funded SparkTruck has completed its 15,323 mile roadtrip. Now itâ€™s time to share the story through a short documentary."/>
    <n v="25000"/>
    <n v="26"/>
    <x v="0"/>
    <x v="0"/>
    <s v="USD"/>
    <n v="1365973432"/>
    <n v="1363381432"/>
    <b v="1"/>
    <n v="146"/>
    <b v="1"/>
    <s v="film &amp; video/documentary"/>
    <n v="0"/>
    <n v="0.18"/>
    <x v="0"/>
    <x v="4"/>
  </r>
  <r>
    <n v="313"/>
    <x v="313"/>
    <s v="Most people have heard Bob Dorough's music over the past 50 years without knowing it. Until now. A story for every artist who refuses to give up."/>
    <n v="50000"/>
    <n v="0"/>
    <x v="0"/>
    <x v="0"/>
    <s v="USD"/>
    <n v="1281542340"/>
    <n v="1277702894"/>
    <b v="1"/>
    <n v="222"/>
    <b v="1"/>
    <s v="film &amp; video/documentary"/>
    <n v="0"/>
    <n v="0"/>
    <x v="0"/>
    <x v="4"/>
  </r>
  <r>
    <n v="314"/>
    <x v="314"/>
    <s v="A documentary about artists who embrace the antiquated postal service and use it to send beautiful pieces of mail art across the globe."/>
    <n v="10000"/>
    <n v="10555"/>
    <x v="1"/>
    <x v="0"/>
    <s v="USD"/>
    <n v="1362167988"/>
    <n v="1359575988"/>
    <b v="1"/>
    <n v="120"/>
    <b v="1"/>
    <s v="film &amp; video/documentary"/>
    <n v="106"/>
    <n v="87.96"/>
    <x v="0"/>
    <x v="4"/>
  </r>
  <r>
    <n v="315"/>
    <x v="315"/>
    <s v="A documentary that explores  the magical collaboration between performance artist Joey Arias and puppeteer Basil Twist."/>
    <n v="51000"/>
    <n v="5876"/>
    <x v="2"/>
    <x v="0"/>
    <s v="USD"/>
    <n v="1345660334"/>
    <n v="1343068334"/>
    <b v="1"/>
    <n v="126"/>
    <b v="1"/>
    <s v="film &amp; video/documentary"/>
    <n v="12"/>
    <n v="46.63"/>
    <x v="0"/>
    <x v="4"/>
  </r>
  <r>
    <n v="316"/>
    <x v="316"/>
    <s v="Award winning documentary The Secret Trial 5 needs your help for a Cross-Canada Tour!"/>
    <n v="45000"/>
    <n v="186"/>
    <x v="0"/>
    <x v="5"/>
    <s v="CAD"/>
    <n v="1418273940"/>
    <n v="1415398197"/>
    <b v="1"/>
    <n v="158"/>
    <b v="1"/>
    <s v="film &amp; video/documentary"/>
    <n v="0"/>
    <n v="1.18"/>
    <x v="0"/>
    <x v="4"/>
  </r>
  <r>
    <n v="317"/>
    <x v="317"/>
    <s v="The story of a cowboy town with a prison problem, and the colorful characters who call it home."/>
    <n v="71500"/>
    <n v="79173"/>
    <x v="1"/>
    <x v="0"/>
    <s v="USD"/>
    <n v="1386778483"/>
    <n v="1384186483"/>
    <b v="1"/>
    <n v="316"/>
    <b v="1"/>
    <s v="film &amp; video/documentary"/>
    <n v="111"/>
    <n v="250.55"/>
    <x v="0"/>
    <x v="4"/>
  </r>
  <r>
    <n v="318"/>
    <x v="318"/>
    <s v="Photographer, Ty Morin, pays a visit to every single one of his Facebook friends to take their portrait...all 788 of them."/>
    <n v="35000"/>
    <n v="40043.25"/>
    <x v="1"/>
    <x v="0"/>
    <s v="USD"/>
    <n v="1364342151"/>
    <n v="1361753751"/>
    <b v="1"/>
    <n v="284"/>
    <b v="1"/>
    <s v="film &amp; video/documentary"/>
    <n v="114"/>
    <n v="141"/>
    <x v="0"/>
    <x v="4"/>
  </r>
  <r>
    <n v="319"/>
    <x v="319"/>
    <s v="A journey through the Bay Area food movement following farmers, cooks, activists, and educators who are fighting for food justice in their communities"/>
    <n v="15000"/>
    <n v="15723"/>
    <x v="1"/>
    <x v="0"/>
    <s v="USD"/>
    <n v="1265097540"/>
    <n v="1257538029"/>
    <b v="1"/>
    <n v="51"/>
    <b v="1"/>
    <s v="film &amp; video/documentary"/>
    <n v="105"/>
    <n v="308.29000000000002"/>
    <x v="0"/>
    <x v="4"/>
  </r>
  <r>
    <n v="320"/>
    <x v="320"/>
    <s v="Two Muslim football players transfer to the Jewish oriented Beitar Jerusalem F.C. leading to the most racist campaign in Israeli sport"/>
    <n v="50000"/>
    <n v="4920"/>
    <x v="2"/>
    <x v="1"/>
    <s v="GBP"/>
    <n v="1450825200"/>
    <n v="1448284433"/>
    <b v="1"/>
    <n v="158"/>
    <b v="1"/>
    <s v="film &amp; video/documentary"/>
    <n v="10"/>
    <n v="31.14"/>
    <x v="0"/>
    <x v="4"/>
  </r>
  <r>
    <n v="321"/>
    <x v="321"/>
    <s v="The more digital the world, the more analog our dreams._x000a_A feature documentary shot on 35mm film."/>
    <n v="95000"/>
    <n v="1000"/>
    <x v="0"/>
    <x v="12"/>
    <s v="EUR"/>
    <n v="1478605386"/>
    <n v="1475577786"/>
    <b v="1"/>
    <n v="337"/>
    <b v="1"/>
    <s v="film &amp; video/documentary"/>
    <n v="1"/>
    <n v="2.97"/>
    <x v="0"/>
    <x v="4"/>
  </r>
  <r>
    <n v="322"/>
    <x v="322"/>
    <s v="A documentary film about the largest elephants on earth and what is being done to ensure their survival."/>
    <n v="60000"/>
    <n v="358"/>
    <x v="2"/>
    <x v="0"/>
    <s v="USD"/>
    <n v="1463146848"/>
    <n v="1460554848"/>
    <b v="1"/>
    <n v="186"/>
    <b v="1"/>
    <s v="film &amp; video/documentary"/>
    <n v="1"/>
    <n v="1.92"/>
    <x v="0"/>
    <x v="4"/>
  </r>
  <r>
    <n v="323"/>
    <x v="323"/>
    <s v="A documentary focusing on the Haida Nation's resurgence in the wake of colonization and Canada's Indian Residential Schools."/>
    <n v="20000"/>
    <n v="0"/>
    <x v="0"/>
    <x v="0"/>
    <s v="USD"/>
    <n v="1482307140"/>
    <n v="1479886966"/>
    <b v="1"/>
    <n v="58"/>
    <b v="1"/>
    <s v="film &amp; video/documentary"/>
    <n v="0"/>
    <n v="0"/>
    <x v="0"/>
    <x v="4"/>
  </r>
  <r>
    <n v="324"/>
    <x v="324"/>
    <s v="A documentary about a Vietnam veteran who finds peace from his PTSD through Disney, rather than medication."/>
    <n v="25000"/>
    <n v="0"/>
    <x v="2"/>
    <x v="0"/>
    <s v="USD"/>
    <n v="1438441308"/>
    <n v="1435590108"/>
    <b v="1"/>
    <n v="82"/>
    <b v="1"/>
    <s v="film &amp; video/documentary"/>
    <n v="0"/>
    <n v="0"/>
    <x v="0"/>
    <x v="4"/>
  </r>
  <r>
    <n v="325"/>
    <x v="325"/>
    <s v="NETIZENS follows targets of online harassment as they confront digital abuse and strive for equality and justice online."/>
    <n v="110000"/>
    <n v="3"/>
    <x v="0"/>
    <x v="0"/>
    <s v="USD"/>
    <n v="1482208233"/>
    <n v="1479184233"/>
    <b v="1"/>
    <n v="736"/>
    <b v="1"/>
    <s v="film &amp; video/documentary"/>
    <n v="0"/>
    <n v="0"/>
    <x v="0"/>
    <x v="4"/>
  </r>
  <r>
    <n v="326"/>
    <x v="326"/>
    <s v="An inspiring story of love and resilience after tragedy strikes humanitarian Maggie Doyne, mother to 49 Nepali children."/>
    <n v="500000"/>
    <n v="0"/>
    <x v="0"/>
    <x v="0"/>
    <s v="USD"/>
    <n v="1489532220"/>
    <n v="1486625606"/>
    <b v="1"/>
    <n v="1151"/>
    <b v="1"/>
    <s v="film &amp; video/documentary"/>
    <n v="0"/>
    <n v="0"/>
    <x v="0"/>
    <x v="4"/>
  </r>
  <r>
    <n v="327"/>
    <x v="327"/>
    <s v="A short film documenting the inspirational life of Mrs. Fukuoka, a tsunami survivor helping to bring hope back to her community."/>
    <n v="15000"/>
    <n v="2871"/>
    <x v="0"/>
    <x v="0"/>
    <s v="USD"/>
    <n v="1427011200"/>
    <n v="1424669929"/>
    <b v="1"/>
    <n v="34"/>
    <b v="1"/>
    <s v="film &amp; video/documentary"/>
    <n v="19"/>
    <n v="84.44"/>
    <x v="0"/>
    <x v="4"/>
  </r>
  <r>
    <n v="328"/>
    <x v="328"/>
    <s v="A documentary that tells the real story of the misunderstood author, and explores the iconic status he still commands today."/>
    <n v="175000"/>
    <n v="1"/>
    <x v="0"/>
    <x v="0"/>
    <s v="USD"/>
    <n v="1446350400"/>
    <n v="1443739388"/>
    <b v="1"/>
    <n v="498"/>
    <b v="1"/>
    <s v="film &amp; video/documentary"/>
    <n v="0"/>
    <n v="0"/>
    <x v="0"/>
    <x v="4"/>
  </r>
  <r>
    <n v="329"/>
    <x v="329"/>
    <s v="Our documentary about Oklahoma's all-black towns needs a soundtrack that is authentic. Help us make it happen."/>
    <n v="25000"/>
    <n v="75029.48"/>
    <x v="1"/>
    <x v="0"/>
    <s v="USD"/>
    <n v="1446868800"/>
    <n v="1444821127"/>
    <b v="1"/>
    <n v="167"/>
    <b v="1"/>
    <s v="film &amp; video/documentary"/>
    <n v="300"/>
    <n v="449.28"/>
    <x v="0"/>
    <x v="4"/>
  </r>
  <r>
    <n v="330"/>
    <x v="330"/>
    <s v="A film project that will compel decision makers to conserve iconic NH landscapes at risk due to an electricity transmission project."/>
    <n v="94875"/>
    <n v="26"/>
    <x v="0"/>
    <x v="0"/>
    <s v="USD"/>
    <n v="1368763140"/>
    <n v="1366028563"/>
    <b v="1"/>
    <n v="340"/>
    <b v="1"/>
    <s v="film &amp; video/documentary"/>
    <n v="0"/>
    <n v="0.08"/>
    <x v="0"/>
    <x v="4"/>
  </r>
  <r>
    <n v="331"/>
    <x v="331"/>
    <s v="A hybrid music documentary/concert film featuring Sharon Jones, Charles Bradley and the rest of the Daptone Records family."/>
    <n v="100000"/>
    <n v="885"/>
    <x v="2"/>
    <x v="0"/>
    <s v="USD"/>
    <n v="1466171834"/>
    <n v="1463493434"/>
    <b v="1"/>
    <n v="438"/>
    <b v="1"/>
    <s v="film &amp; video/documentary"/>
    <n v="1"/>
    <n v="2.02"/>
    <x v="0"/>
    <x v="4"/>
  </r>
  <r>
    <n v="332"/>
    <x v="332"/>
    <s v="A groundbreaking new film by Kenny Ausubel &amp; Louie Schwartzberg, featuring John Cleese, based on the work of Richard Tarnas."/>
    <n v="250000"/>
    <n v="1224"/>
    <x v="0"/>
    <x v="0"/>
    <s v="USD"/>
    <n v="1446019200"/>
    <n v="1442420377"/>
    <b v="1"/>
    <n v="555"/>
    <b v="1"/>
    <s v="film &amp; video/documentary"/>
    <n v="0"/>
    <n v="2.21"/>
    <x v="0"/>
    <x v="4"/>
  </r>
  <r>
    <n v="333"/>
    <x v="333"/>
    <s v="Enter a unique world of flavors, passion, resourcefulness and breathtaking locations. Join us on this unprecedented journey!"/>
    <n v="100000"/>
    <n v="120249"/>
    <x v="1"/>
    <x v="0"/>
    <s v="USD"/>
    <n v="1460038591"/>
    <n v="1457450191"/>
    <b v="1"/>
    <n v="266"/>
    <b v="1"/>
    <s v="film &amp; video/documentary"/>
    <n v="120"/>
    <n v="452.06"/>
    <x v="0"/>
    <x v="4"/>
  </r>
  <r>
    <n v="334"/>
    <x v="334"/>
    <s v="An unapologetic portrait of the iconic, pioneering entertainer Mary Small whose voice comforted millions through the Depression &amp; WWII"/>
    <n v="25000"/>
    <n v="26619"/>
    <x v="1"/>
    <x v="0"/>
    <s v="USD"/>
    <n v="1431716400"/>
    <n v="1428423757"/>
    <b v="1"/>
    <n v="69"/>
    <b v="1"/>
    <s v="film &amp; video/documentary"/>
    <n v="106"/>
    <n v="385.78"/>
    <x v="0"/>
    <x v="4"/>
  </r>
  <r>
    <n v="335"/>
    <x v="335"/>
    <s v="Oscar-nominated screenwriter David Peoples' lost film of Moe's Books is recycled into the hands of Moe's daughter, fifty years later."/>
    <n v="25000"/>
    <n v="1"/>
    <x v="0"/>
    <x v="0"/>
    <s v="USD"/>
    <n v="1431122400"/>
    <n v="1428428515"/>
    <b v="1"/>
    <n v="80"/>
    <b v="1"/>
    <s v="film &amp; video/documentary"/>
    <n v="0"/>
    <n v="0.01"/>
    <x v="0"/>
    <x v="4"/>
  </r>
  <r>
    <n v="336"/>
    <x v="336"/>
    <s v="An epic documentary about the dramatic rise and fall of Empire Pictures, the most ambitious B-movie studio of the 1980â€™s."/>
    <n v="68000"/>
    <n v="12"/>
    <x v="0"/>
    <x v="0"/>
    <s v="USD"/>
    <n v="1447427918"/>
    <n v="1444832318"/>
    <b v="1"/>
    <n v="493"/>
    <b v="1"/>
    <s v="film &amp; video/documentary"/>
    <n v="0"/>
    <n v="0.02"/>
    <x v="0"/>
    <x v="4"/>
  </r>
  <r>
    <n v="337"/>
    <x v="337"/>
    <s v="A documentary that tells the story of local beekeepers. Specifically one family who turns their annual harvest into a community event."/>
    <n v="9000"/>
    <n v="9302.75"/>
    <x v="1"/>
    <x v="0"/>
    <s v="USD"/>
    <n v="1426298708"/>
    <n v="1423710308"/>
    <b v="1"/>
    <n v="31"/>
    <b v="1"/>
    <s v="film &amp; video/documentary"/>
    <n v="103"/>
    <n v="300.08999999999997"/>
    <x v="0"/>
    <x v="4"/>
  </r>
  <r>
    <n v="338"/>
    <x v="338"/>
    <s v="&quot;Queer Genius&quot; explores the lives of four visionary queer artists: Eileen Myles, Barbara Hammer, Jibz Cameron and Shannon Funchess"/>
    <n v="43500"/>
    <n v="60450.1"/>
    <x v="1"/>
    <x v="0"/>
    <s v="USD"/>
    <n v="1472864400"/>
    <n v="1468001290"/>
    <b v="1"/>
    <n v="236"/>
    <b v="1"/>
    <s v="film &amp; video/documentary"/>
    <n v="139"/>
    <n v="256.14"/>
    <x v="0"/>
    <x v="4"/>
  </r>
  <r>
    <n v="339"/>
    <x v="339"/>
    <s v="A documentary film following the world's greatest palindromists leading up to the 2017 World Palindrome Championship."/>
    <n v="18500"/>
    <n v="20491"/>
    <x v="1"/>
    <x v="0"/>
    <s v="USD"/>
    <n v="1430331268"/>
    <n v="1427739268"/>
    <b v="1"/>
    <n v="89"/>
    <b v="1"/>
    <s v="film &amp; video/documentary"/>
    <n v="111"/>
    <n v="230.24"/>
    <x v="0"/>
    <x v="4"/>
  </r>
  <r>
    <n v="340"/>
    <x v="340"/>
    <s v="Feature-length documentary about five Somali Muslim students pursuing dreams of education in America"/>
    <n v="100000"/>
    <n v="1471"/>
    <x v="0"/>
    <x v="0"/>
    <s v="USD"/>
    <n v="1489006800"/>
    <n v="1486397007"/>
    <b v="1"/>
    <n v="299"/>
    <b v="1"/>
    <s v="film &amp; video/documentary"/>
    <n v="1"/>
    <n v="4.92"/>
    <x v="0"/>
    <x v="4"/>
  </r>
  <r>
    <n v="341"/>
    <x v="341"/>
    <s v="Documentary: Creation of large-scale outdoor mural by young artists. Time lapse. From blank concrete wall to colorful, visual story."/>
    <n v="10000"/>
    <n v="10265.01"/>
    <x v="1"/>
    <x v="0"/>
    <s v="USD"/>
    <n v="1412135940"/>
    <n v="1410555998"/>
    <b v="1"/>
    <n v="55"/>
    <b v="1"/>
    <s v="film &amp; video/documentary"/>
    <n v="103"/>
    <n v="186.64"/>
    <x v="0"/>
    <x v="4"/>
  </r>
  <r>
    <n v="342"/>
    <x v="342"/>
    <s v="BREAKING A MONSTER needs your help to play in THEATERS!"/>
    <n v="117000"/>
    <n v="45"/>
    <x v="0"/>
    <x v="0"/>
    <s v="USD"/>
    <n v="1461955465"/>
    <n v="1459363465"/>
    <b v="1"/>
    <n v="325"/>
    <b v="1"/>
    <s v="film &amp; video/documentary"/>
    <n v="0"/>
    <n v="0.14000000000000001"/>
    <x v="0"/>
    <x v="4"/>
  </r>
  <r>
    <n v="343"/>
    <x v="343"/>
    <s v="A documentary on a composer who releases his music for free and ended up in millions of videos, thousands of films, &amp; many odd places."/>
    <n v="75000"/>
    <n v="5"/>
    <x v="0"/>
    <x v="0"/>
    <s v="USD"/>
    <n v="1415934000"/>
    <n v="1413308545"/>
    <b v="1"/>
    <n v="524"/>
    <b v="1"/>
    <s v="film &amp; video/documentary"/>
    <n v="0"/>
    <n v="0.01"/>
    <x v="0"/>
    <x v="4"/>
  </r>
  <r>
    <n v="344"/>
    <x v="344"/>
    <s v="In the mountains where they once fought, Bosnian veterans defend a herd of wild horses and find a new kind of freedom for themselves."/>
    <n v="86350"/>
    <n v="1571"/>
    <x v="2"/>
    <x v="0"/>
    <s v="USD"/>
    <n v="1433125200"/>
    <n v="1429312694"/>
    <b v="1"/>
    <n v="285"/>
    <b v="1"/>
    <s v="film &amp; video/documentary"/>
    <n v="2"/>
    <n v="5.51"/>
    <x v="0"/>
    <x v="4"/>
  </r>
  <r>
    <n v="345"/>
    <x v="345"/>
    <s v="With the fate of the red wolves at stake, we explore if they can still survive in their last wild home in North Carolina."/>
    <n v="50000"/>
    <n v="0"/>
    <x v="0"/>
    <x v="0"/>
    <s v="USD"/>
    <n v="1432161590"/>
    <n v="1429569590"/>
    <b v="1"/>
    <n v="179"/>
    <b v="1"/>
    <s v="film &amp; video/documentary"/>
    <n v="0"/>
    <n v="0"/>
    <x v="0"/>
    <x v="4"/>
  </r>
  <r>
    <n v="346"/>
    <x v="346"/>
    <s v="Engineering students and adults with cerebral palsy learn to communicate, connect and cultivate their abilities by making movies."/>
    <n v="45000"/>
    <n v="185"/>
    <x v="0"/>
    <x v="0"/>
    <s v="USD"/>
    <n v="1444824021"/>
    <n v="1442232021"/>
    <b v="1"/>
    <n v="188"/>
    <b v="1"/>
    <s v="film &amp; video/documentary"/>
    <n v="0"/>
    <n v="0.98"/>
    <x v="0"/>
    <x v="4"/>
  </r>
  <r>
    <n v="347"/>
    <x v="347"/>
    <s v="&quot;Getting Naked&quot; tells the story of current-day burlesque in New York City through the on and off-stage lives of several performers."/>
    <n v="100000"/>
    <n v="2053"/>
    <x v="2"/>
    <x v="0"/>
    <s v="USD"/>
    <n v="1447505609"/>
    <n v="1444910009"/>
    <b v="1"/>
    <n v="379"/>
    <b v="1"/>
    <s v="film &amp; video/documentary"/>
    <n v="2"/>
    <n v="5.42"/>
    <x v="0"/>
    <x v="4"/>
  </r>
  <r>
    <n v="348"/>
    <x v="348"/>
    <s v="Documentary about the complexities and contradictions of gentrification as one woman grapples with life after &quot;the Ghetto.&quot;"/>
    <n v="25000"/>
    <n v="31683"/>
    <x v="1"/>
    <x v="0"/>
    <s v="USD"/>
    <n v="1440165916"/>
    <n v="1437573916"/>
    <b v="1"/>
    <n v="119"/>
    <b v="1"/>
    <s v="film &amp; video/documentary"/>
    <n v="127"/>
    <n v="266.24"/>
    <x v="0"/>
    <x v="4"/>
  </r>
  <r>
    <n v="349"/>
    <x v="349"/>
    <s v="After 52 years of war, FARC guerrilla soldiers rejoin Colombian society to forge new lives of peace."/>
    <n v="30000"/>
    <n v="30675"/>
    <x v="1"/>
    <x v="0"/>
    <s v="USD"/>
    <n v="1487937508"/>
    <n v="1485345508"/>
    <b v="1"/>
    <n v="167"/>
    <b v="1"/>
    <s v="film &amp; video/documentary"/>
    <n v="102"/>
    <n v="183.68"/>
    <x v="0"/>
    <x v="4"/>
  </r>
  <r>
    <n v="350"/>
    <x v="350"/>
    <s v="NBA All-Star Kenny Anderson's mid-life crisis prompts him to examine his past, as he searches for relevancy in his future."/>
    <n v="65000"/>
    <n v="65924.38"/>
    <x v="3"/>
    <x v="0"/>
    <s v="USD"/>
    <n v="1473566340"/>
    <n v="1470274509"/>
    <b v="1"/>
    <n v="221"/>
    <b v="1"/>
    <s v="film &amp; video/documentary"/>
    <n v="101"/>
    <n v="298.3"/>
    <x v="0"/>
    <x v="4"/>
  </r>
  <r>
    <n v="351"/>
    <x v="351"/>
    <s v="A documentary film about the glory and misfortunes of the Spanish sighthound, the Galgo. Probably the most mistreated dog of all."/>
    <n v="100000"/>
    <n v="1183.19"/>
    <x v="0"/>
    <x v="3"/>
    <s v="EUR"/>
    <n v="1460066954"/>
    <n v="1456614554"/>
    <b v="1"/>
    <n v="964"/>
    <b v="1"/>
    <s v="film &amp; video/documentary"/>
    <n v="1"/>
    <n v="1.23"/>
    <x v="0"/>
    <x v="4"/>
  </r>
  <r>
    <n v="352"/>
    <x v="352"/>
    <s v="An epic journey around the world, exploring the power of the human spirit and how art can be used to inspire a lifetime."/>
    <n v="30000"/>
    <n v="1830"/>
    <x v="0"/>
    <x v="0"/>
    <s v="USD"/>
    <n v="1412740868"/>
    <n v="1410148868"/>
    <b v="1"/>
    <n v="286"/>
    <b v="1"/>
    <s v="film &amp; video/documentary"/>
    <n v="6"/>
    <n v="6.4"/>
    <x v="0"/>
    <x v="4"/>
  </r>
  <r>
    <n v="353"/>
    <x v="353"/>
    <s v="A suicide attempt survivor is on a mission to find fellow survivors and document their stories of unguarded courage, insight and humor."/>
    <n v="140000"/>
    <n v="2005"/>
    <x v="0"/>
    <x v="0"/>
    <s v="USD"/>
    <n v="1447963219"/>
    <n v="1445367619"/>
    <b v="1"/>
    <n v="613"/>
    <b v="1"/>
    <s v="film &amp; video/documentary"/>
    <n v="1"/>
    <n v="3.27"/>
    <x v="0"/>
    <x v="4"/>
  </r>
  <r>
    <n v="354"/>
    <x v="354"/>
    <s v="A carousel has spun since 1925 in a small town in NY. It once inspired Rod Serling and has since become a portal into the Twilight Zone"/>
    <n v="10000"/>
    <n v="10046"/>
    <x v="1"/>
    <x v="0"/>
    <s v="USD"/>
    <n v="1460141521"/>
    <n v="1457553121"/>
    <b v="1"/>
    <n v="29"/>
    <b v="1"/>
    <s v="film &amp; video/documentary"/>
    <n v="100"/>
    <n v="346.41"/>
    <x v="0"/>
    <x v="4"/>
  </r>
  <r>
    <n v="355"/>
    <x v="355"/>
    <s v="A documentary film about the late REZA ABDOH and his performance company DAR A LUZ."/>
    <n v="100000"/>
    <n v="205"/>
    <x v="0"/>
    <x v="0"/>
    <s v="USD"/>
    <n v="1417420994"/>
    <n v="1414738994"/>
    <b v="1"/>
    <n v="165"/>
    <b v="1"/>
    <s v="film &amp; video/documentary"/>
    <n v="0"/>
    <n v="1.24"/>
    <x v="0"/>
    <x v="4"/>
  </r>
  <r>
    <n v="356"/>
    <x v="356"/>
    <s v="A documentary about halibut conservation and how it impacts communities of Southeast Alaska."/>
    <n v="20000"/>
    <n v="14598"/>
    <x v="0"/>
    <x v="0"/>
    <s v="USD"/>
    <n v="1458152193"/>
    <n v="1455563793"/>
    <b v="1"/>
    <n v="97"/>
    <b v="1"/>
    <s v="film &amp; video/documentary"/>
    <n v="73"/>
    <n v="150.49"/>
    <x v="0"/>
    <x v="4"/>
  </r>
  <r>
    <n v="357"/>
    <x v="357"/>
    <s v="The last few hours to be part of this immersive film that touches the eternal. We have stretched our goal for editing and sound design."/>
    <n v="55650"/>
    <n v="25655"/>
    <x v="0"/>
    <x v="0"/>
    <s v="USD"/>
    <n v="1429852797"/>
    <n v="1426396797"/>
    <b v="1"/>
    <n v="303"/>
    <b v="1"/>
    <s v="film &amp; video/documentary"/>
    <n v="46"/>
    <n v="84.67"/>
    <x v="0"/>
    <x v="4"/>
  </r>
  <r>
    <n v="358"/>
    <x v="358"/>
    <s v="Screenwriter. Novelist. Playwright. The inside story of famed writer William Goldman. As only he can tell it."/>
    <n v="104219"/>
    <n v="30751"/>
    <x v="0"/>
    <x v="0"/>
    <s v="USD"/>
    <n v="1466002800"/>
    <n v="1463517521"/>
    <b v="1"/>
    <n v="267"/>
    <b v="1"/>
    <s v="film &amp; video/documentary"/>
    <n v="30"/>
    <n v="115.17"/>
    <x v="0"/>
    <x v="4"/>
  </r>
  <r>
    <n v="359"/>
    <x v="359"/>
    <s v="Circus burlesque innovators, Trixie and Monkey seek to balance love and life while pursuing new creative heights."/>
    <n v="52000"/>
    <n v="86492"/>
    <x v="1"/>
    <x v="0"/>
    <s v="USD"/>
    <n v="1415941920"/>
    <n v="1414028490"/>
    <b v="1"/>
    <n v="302"/>
    <b v="1"/>
    <s v="film &amp; video/documentary"/>
    <n v="166"/>
    <n v="286.39999999999998"/>
    <x v="0"/>
    <x v="4"/>
  </r>
  <r>
    <n v="360"/>
    <x v="360"/>
    <s v="A brave woman takes her wife and son from New York to visit her hometown in Kenya, where she was persecuted for being a lesbian."/>
    <n v="30000"/>
    <n v="33393"/>
    <x v="1"/>
    <x v="0"/>
    <s v="USD"/>
    <n v="1437621060"/>
    <n v="1433799180"/>
    <b v="0"/>
    <n v="87"/>
    <b v="1"/>
    <s v="film &amp; video/documentary"/>
    <n v="111"/>
    <n v="383.83"/>
    <x v="0"/>
    <x v="4"/>
  </r>
  <r>
    <n v="361"/>
    <x v="361"/>
    <s v="An indie documentary seeking production funds to capture The Matches reunion tour &amp; interviews with music industry professionals."/>
    <n v="100000"/>
    <n v="0"/>
    <x v="0"/>
    <x v="0"/>
    <s v="USD"/>
    <n v="1416704506"/>
    <n v="1414108906"/>
    <b v="0"/>
    <n v="354"/>
    <b v="1"/>
    <s v="film &amp; video/documentary"/>
    <n v="0"/>
    <n v="0"/>
    <x v="0"/>
    <x v="4"/>
  </r>
  <r>
    <n v="362"/>
    <x v="362"/>
    <s v="A SHORT FILM celebrating ONE RACE: the Bridger Ridge Run. TEN RUNNERS: the movie-stars. THIRTY YEARS: running wild in the mountains."/>
    <n v="30000"/>
    <n v="30315"/>
    <x v="1"/>
    <x v="0"/>
    <s v="USD"/>
    <n v="1407456000"/>
    <n v="1405573391"/>
    <b v="0"/>
    <n v="86"/>
    <b v="1"/>
    <s v="film &amp; video/documentary"/>
    <n v="101"/>
    <n v="352.5"/>
    <x v="0"/>
    <x v="4"/>
  </r>
  <r>
    <n v="363"/>
    <x v="363"/>
    <s v="This documentary chronicles the lives of two mountaineers from Nepal who have left the high Himalaya in search of &quot;success&quot; in New York City."/>
    <n v="25000"/>
    <n v="82"/>
    <x v="2"/>
    <x v="0"/>
    <s v="USD"/>
    <n v="1272828120"/>
    <n v="1268934736"/>
    <b v="0"/>
    <n v="26"/>
    <b v="1"/>
    <s v="film &amp; video/documentary"/>
    <n v="0"/>
    <n v="3.15"/>
    <x v="0"/>
    <x v="4"/>
  </r>
  <r>
    <n v="364"/>
    <x v="364"/>
    <s v="This family-focused documentary explores the ways parents connect with the wild inside themselves and their kids. Ow-ow-oWoo!"/>
    <n v="20000"/>
    <n v="20022"/>
    <x v="1"/>
    <x v="0"/>
    <s v="USD"/>
    <n v="1403323140"/>
    <n v="1400704672"/>
    <b v="0"/>
    <n v="113"/>
    <b v="1"/>
    <s v="film &amp; video/documentary"/>
    <n v="100"/>
    <n v="177.19"/>
    <x v="0"/>
    <x v="4"/>
  </r>
  <r>
    <n v="365"/>
    <x v="365"/>
    <s v="Please help us finish this documentary about how Tel Aviv in Israel became a gay friendly liberal hub in a religious state"/>
    <n v="40000"/>
    <n v="7764"/>
    <x v="0"/>
    <x v="1"/>
    <s v="GBP"/>
    <n v="1393597999"/>
    <n v="1391005999"/>
    <b v="0"/>
    <n v="65"/>
    <b v="1"/>
    <s v="film &amp; video/documentary"/>
    <n v="19"/>
    <n v="119.45"/>
    <x v="0"/>
    <x v="4"/>
  </r>
  <r>
    <n v="366"/>
    <x v="366"/>
    <s v="One Bushman familyâ€™s struggle to survive genocide, dispossession and post-apartheid freedom in South Africa."/>
    <n v="100000"/>
    <n v="0"/>
    <x v="0"/>
    <x v="0"/>
    <s v="USD"/>
    <n v="1337540518"/>
    <n v="1334948518"/>
    <b v="0"/>
    <n v="134"/>
    <b v="1"/>
    <s v="film &amp; video/documentary"/>
    <n v="0"/>
    <n v="0"/>
    <x v="0"/>
    <x v="4"/>
  </r>
  <r>
    <n v="367"/>
    <x v="367"/>
    <s v="This film relates how one country's burning desire for independence unified a diverse nation into a successful nonviolent revolution."/>
    <n v="25000"/>
    <n v="32006.67"/>
    <x v="1"/>
    <x v="0"/>
    <s v="USD"/>
    <n v="1367384340"/>
    <n v="1363960278"/>
    <b v="0"/>
    <n v="119"/>
    <b v="1"/>
    <s v="film &amp; video/documentary"/>
    <n v="128"/>
    <n v="268.95999999999998"/>
    <x v="0"/>
    <x v="4"/>
  </r>
  <r>
    <n v="368"/>
    <x v="368"/>
    <s v="Were the Romantics the first backpackers? This film follows them and explores the huge part geography played in their lives and works."/>
    <n v="35000"/>
    <n v="1"/>
    <x v="0"/>
    <x v="0"/>
    <s v="USD"/>
    <n v="1426426322"/>
    <n v="1423405922"/>
    <b v="0"/>
    <n v="159"/>
    <b v="1"/>
    <s v="film &amp; video/documentary"/>
    <n v="0"/>
    <n v="0.01"/>
    <x v="0"/>
    <x v="4"/>
  </r>
  <r>
    <n v="369"/>
    <x v="369"/>
    <s v="A documentary of one woman's attempt at solo hiking 2,000 miles, in an effort to understand herself and societal expectations."/>
    <n v="20000"/>
    <n v="75"/>
    <x v="2"/>
    <x v="0"/>
    <s v="USD"/>
    <n v="1326633269"/>
    <n v="1324041269"/>
    <b v="0"/>
    <n v="167"/>
    <b v="1"/>
    <s v="film &amp; video/documentary"/>
    <n v="0"/>
    <n v="0.45"/>
    <x v="0"/>
    <x v="4"/>
  </r>
  <r>
    <n v="370"/>
    <x v="370"/>
    <s v="An exploration of what Sikhism is, through the journey of eight pilgrims at Hola Mohalla, a religious festival in Anandpur Sahib, India"/>
    <n v="75000"/>
    <n v="1"/>
    <x v="2"/>
    <x v="0"/>
    <s v="USD"/>
    <n v="1483729500"/>
    <n v="1481137500"/>
    <b v="0"/>
    <n v="43"/>
    <b v="1"/>
    <s v="film &amp; video/documentary"/>
    <n v="0"/>
    <n v="0.02"/>
    <x v="0"/>
    <x v="4"/>
  </r>
  <r>
    <n v="371"/>
    <x v="371"/>
    <s v="3,000 Miles. 18 Wild Horses. 6 Months. 5 States. 4 men. A documentary about Conservation, Exploration, and Wild Mustangs."/>
    <n v="500000"/>
    <n v="75"/>
    <x v="0"/>
    <x v="0"/>
    <s v="USD"/>
    <n v="1359743139"/>
    <n v="1355855139"/>
    <b v="0"/>
    <n v="1062"/>
    <b v="1"/>
    <s v="film &amp; video/documentary"/>
    <n v="0"/>
    <n v="7.0000000000000007E-2"/>
    <x v="0"/>
    <x v="4"/>
  </r>
  <r>
    <n v="372"/>
    <x v="372"/>
    <s v="A short documentary exploring the uses of 'Natural Horsemanship' across Europe"/>
    <n v="2500"/>
    <n v="45041"/>
    <x v="1"/>
    <x v="1"/>
    <s v="GBP"/>
    <n v="1459872000"/>
    <n v="1456408244"/>
    <b v="0"/>
    <n v="9"/>
    <b v="1"/>
    <s v="film &amp; video/documentary"/>
    <n v="1802"/>
    <n v="5004.5600000000004"/>
    <x v="0"/>
    <x v="4"/>
  </r>
  <r>
    <n v="373"/>
    <x v="373"/>
    <s v="A feature documentary about UPA Pictures, the little studio that changed the course of animation around the world"/>
    <n v="20000"/>
    <n v="22345"/>
    <x v="1"/>
    <x v="0"/>
    <s v="USD"/>
    <n v="1342648398"/>
    <n v="1340056398"/>
    <b v="0"/>
    <n v="89"/>
    <b v="1"/>
    <s v="film &amp; video/documentary"/>
    <n v="112"/>
    <n v="251.07"/>
    <x v="0"/>
    <x v="4"/>
  </r>
  <r>
    <n v="374"/>
    <x v="374"/>
    <s v="Bird Language with Jon Young is a 2 disk DVD set teaching you all you need to know to start learning bird language and start a group."/>
    <n v="20000"/>
    <n v="20843.599999999999"/>
    <x v="1"/>
    <x v="0"/>
    <s v="USD"/>
    <n v="1316208031"/>
    <n v="1312320031"/>
    <b v="0"/>
    <n v="174"/>
    <b v="1"/>
    <s v="film &amp; video/documentary"/>
    <n v="104"/>
    <n v="119.79"/>
    <x v="0"/>
    <x v="4"/>
  </r>
  <r>
    <n v="375"/>
    <x v="375"/>
    <s v="As the videocam &quot;Enrique de Malaca&quot; circumnavigates the globe, it captures stories of friends who have set foot on other lands."/>
    <n v="3000"/>
    <n v="3319"/>
    <x v="1"/>
    <x v="0"/>
    <s v="USD"/>
    <n v="1393694280"/>
    <n v="1390088311"/>
    <b v="0"/>
    <n v="14"/>
    <b v="1"/>
    <s v="film &amp; video/documentary"/>
    <n v="111"/>
    <n v="237.07"/>
    <x v="0"/>
    <x v="4"/>
  </r>
  <r>
    <n v="376"/>
    <x v="376"/>
    <s v="A film about the cosmetics industry. Everything you need to know about the ingredients being used and what alternatives are out there."/>
    <n v="8000"/>
    <n v="0"/>
    <x v="0"/>
    <x v="1"/>
    <s v="GBP"/>
    <n v="1472122316"/>
    <n v="1469443916"/>
    <b v="0"/>
    <n v="48"/>
    <b v="1"/>
    <s v="film &amp; video/documentary"/>
    <n v="0"/>
    <n v="0"/>
    <x v="0"/>
    <x v="4"/>
  </r>
  <r>
    <n v="377"/>
    <x v="377"/>
    <s v="Dangerous. Sexy. All-American Girl. You know the look. Now meet the women who are making retro style modern."/>
    <n v="35000"/>
    <n v="35848"/>
    <x v="1"/>
    <x v="0"/>
    <s v="USD"/>
    <n v="1447484460"/>
    <n v="1444888868"/>
    <b v="0"/>
    <n v="133"/>
    <b v="1"/>
    <s v="film &amp; video/documentary"/>
    <n v="102"/>
    <n v="269.52999999999997"/>
    <x v="0"/>
    <x v="4"/>
  </r>
  <r>
    <n v="378"/>
    <x v="378"/>
    <s v="Ugandan Filmmaker and Activist Kamoga Hassan's new documentary follows Ugandan LGBT asylum seekers asking the question &quot;Where is home?&quot;"/>
    <n v="10000"/>
    <n v="100"/>
    <x v="2"/>
    <x v="5"/>
    <s v="CAD"/>
    <n v="1453765920"/>
    <n v="1451655808"/>
    <b v="0"/>
    <n v="83"/>
    <b v="1"/>
    <s v="film &amp; video/documentary"/>
    <n v="1"/>
    <n v="1.2"/>
    <x v="0"/>
    <x v="4"/>
  </r>
  <r>
    <n v="379"/>
    <x v="379"/>
    <s v="The U.S. Army has granted us permission to film a documentary at America's most sacred shrine: The Tomb of the Unknown Soldier."/>
    <n v="48000"/>
    <n v="1705"/>
    <x v="2"/>
    <x v="0"/>
    <s v="USD"/>
    <n v="1336062672"/>
    <n v="1332174672"/>
    <b v="0"/>
    <n v="149"/>
    <b v="1"/>
    <s v="film &amp; video/documentary"/>
    <n v="4"/>
    <n v="11.44"/>
    <x v="0"/>
    <x v="4"/>
  </r>
  <r>
    <n v="380"/>
    <x v="380"/>
    <s v="The Steamboat Van Clan is a group of three young ski competitors following their dreams and documenting their adventures along the way."/>
    <n v="15000"/>
    <n v="16145.12"/>
    <x v="1"/>
    <x v="0"/>
    <s v="USD"/>
    <n v="1453569392"/>
    <n v="1451409392"/>
    <b v="0"/>
    <n v="49"/>
    <b v="1"/>
    <s v="film &amp; video/documentary"/>
    <n v="108"/>
    <n v="329.49"/>
    <x v="0"/>
    <x v="4"/>
  </r>
  <r>
    <n v="381"/>
    <x v="381"/>
    <s v="Set in the ancient waters of the Puget Sound, Clearwater is a universal story about the need to adapt to change."/>
    <n v="56000"/>
    <n v="1493"/>
    <x v="0"/>
    <x v="0"/>
    <s v="USD"/>
    <n v="1343624400"/>
    <n v="1340642717"/>
    <b v="0"/>
    <n v="251"/>
    <b v="1"/>
    <s v="film &amp; video/documentary"/>
    <n v="3"/>
    <n v="5.95"/>
    <x v="0"/>
    <x v="4"/>
  </r>
  <r>
    <n v="382"/>
    <x v="382"/>
    <s v="I went to Philadelphia to find out if The 99% Declaration could take the ideas of OccupyWallSt. and make change from within the system."/>
    <n v="5000"/>
    <n v="5025"/>
    <x v="1"/>
    <x v="0"/>
    <s v="USD"/>
    <n v="1346950900"/>
    <n v="1345741300"/>
    <b v="0"/>
    <n v="22"/>
    <b v="1"/>
    <s v="film &amp; video/documentary"/>
    <n v="101"/>
    <n v="228.41"/>
    <x v="0"/>
    <x v="4"/>
  </r>
  <r>
    <n v="383"/>
    <x v="383"/>
    <s v="An independent documentary web series about storm chasing in tornado alley that features the chase team TornadoRaiders.com"/>
    <n v="6000"/>
    <n v="1571.55"/>
    <x v="0"/>
    <x v="0"/>
    <s v="USD"/>
    <n v="1400467759"/>
    <n v="1398480559"/>
    <b v="0"/>
    <n v="48"/>
    <b v="1"/>
    <s v="film &amp; video/documentary"/>
    <n v="26"/>
    <n v="32.74"/>
    <x v="0"/>
    <x v="4"/>
  </r>
  <r>
    <n v="384"/>
    <x v="384"/>
    <s v="This documentary is about Last Chance Corral in Athens, Ohio and their heroic work saving nurse mare foals from imminent death."/>
    <n v="50000"/>
    <n v="51544"/>
    <x v="1"/>
    <x v="0"/>
    <s v="USD"/>
    <n v="1420569947"/>
    <n v="1417977947"/>
    <b v="0"/>
    <n v="383"/>
    <b v="1"/>
    <s v="film &amp; video/documentary"/>
    <n v="103"/>
    <n v="134.58000000000001"/>
    <x v="0"/>
    <x v="4"/>
  </r>
  <r>
    <n v="385"/>
    <x v="385"/>
    <s v="A documentary following the incredible story of a brave little boy and his service dog, fighting Type 1 Diabetes one day at a time."/>
    <n v="60000"/>
    <n v="120"/>
    <x v="0"/>
    <x v="0"/>
    <s v="USD"/>
    <n v="1416582101"/>
    <n v="1413986501"/>
    <b v="0"/>
    <n v="237"/>
    <b v="1"/>
    <s v="film &amp; video/documentary"/>
    <n v="0"/>
    <n v="0.51"/>
    <x v="0"/>
    <x v="4"/>
  </r>
  <r>
    <n v="386"/>
    <x v="386"/>
    <s v="Eight friends reunite to achieve their childhood dream of designing, constructing, and launching a homemade submarine."/>
    <n v="3000"/>
    <n v="3335"/>
    <x v="1"/>
    <x v="0"/>
    <s v="USD"/>
    <n v="1439246991"/>
    <n v="1437950991"/>
    <b v="0"/>
    <n v="13"/>
    <b v="1"/>
    <s v="film &amp; video/documentary"/>
    <n v="111"/>
    <n v="256.54000000000002"/>
    <x v="0"/>
    <x v="4"/>
  </r>
  <r>
    <n v="387"/>
    <x v="387"/>
    <s v="The workings of life revised: Pioneering scientists &amp; health-seekers challenge our understanding of disease, aging and consciousness."/>
    <n v="180000"/>
    <n v="20"/>
    <x v="0"/>
    <x v="0"/>
    <s v="USD"/>
    <n v="1439618400"/>
    <n v="1436976858"/>
    <b v="0"/>
    <n v="562"/>
    <b v="1"/>
    <s v="film &amp; video/documentary"/>
    <n v="0"/>
    <n v="0.04"/>
    <x v="0"/>
    <x v="4"/>
  </r>
  <r>
    <n v="388"/>
    <x v="388"/>
    <s v="A documentary film featuring the World's Largest Rummage Sale and rumination on the Power and Pleasures of Possessions."/>
    <n v="18000"/>
    <n v="20343.169999999998"/>
    <x v="1"/>
    <x v="0"/>
    <s v="USD"/>
    <n v="1469670580"/>
    <n v="1467078580"/>
    <b v="0"/>
    <n v="71"/>
    <b v="1"/>
    <s v="film &amp; video/documentary"/>
    <n v="113"/>
    <n v="286.52"/>
    <x v="0"/>
    <x v="4"/>
  </r>
  <r>
    <n v="389"/>
    <x v="389"/>
    <s v="What difference can food really make? A documentary film about six people who make the radical choice to face cancer with their plates."/>
    <n v="300000"/>
    <n v="0"/>
    <x v="3"/>
    <x v="0"/>
    <s v="USD"/>
    <n v="1394233140"/>
    <n v="1391477450"/>
    <b v="0"/>
    <n v="1510"/>
    <b v="1"/>
    <s v="film &amp; video/documentary"/>
    <n v="0"/>
    <n v="0"/>
    <x v="0"/>
    <x v="4"/>
  </r>
  <r>
    <n v="390"/>
    <x v="390"/>
    <s v="Join UCF as they dive into the creative and community outreach for the families in St. Vincent and the Grenadines."/>
    <n v="4000"/>
    <n v="4000"/>
    <x v="1"/>
    <x v="0"/>
    <s v="USD"/>
    <n v="1431046372"/>
    <n v="1429318372"/>
    <b v="0"/>
    <n v="14"/>
    <b v="1"/>
    <s v="film &amp; video/documentary"/>
    <n v="100"/>
    <n v="285.70999999999998"/>
    <x v="0"/>
    <x v="4"/>
  </r>
  <r>
    <n v="391"/>
    <x v="391"/>
    <s v="Too many women feel confused about their orgasm and shame about their desire. This movie aims to change that."/>
    <n v="50000"/>
    <n v="280"/>
    <x v="0"/>
    <x v="0"/>
    <s v="USD"/>
    <n v="1324169940"/>
    <n v="1321578051"/>
    <b v="0"/>
    <n v="193"/>
    <b v="1"/>
    <s v="film &amp; video/documentary"/>
    <n v="1"/>
    <n v="1.45"/>
    <x v="0"/>
    <x v="4"/>
  </r>
  <r>
    <n v="392"/>
    <x v="392"/>
    <s v="Rhinos are the most endangered large animal in the world today, and an epic, global battle is being waged to ensure their survival."/>
    <n v="50000"/>
    <n v="3"/>
    <x v="0"/>
    <x v="0"/>
    <s v="USD"/>
    <n v="1315450800"/>
    <n v="1312823571"/>
    <b v="0"/>
    <n v="206"/>
    <b v="1"/>
    <s v="film &amp; video/documentary"/>
    <n v="0"/>
    <n v="0.01"/>
    <x v="0"/>
    <x v="4"/>
  </r>
  <r>
    <n v="393"/>
    <x v="393"/>
    <s v="This is a story thatâ€™s never been told, about tackling climate change one penguin at a timeâ€¦"/>
    <n v="120000"/>
    <n v="640"/>
    <x v="0"/>
    <x v="0"/>
    <s v="USD"/>
    <n v="1381424452"/>
    <n v="1378746052"/>
    <b v="0"/>
    <n v="351"/>
    <b v="1"/>
    <s v="film &amp; video/documentary"/>
    <n v="1"/>
    <n v="1.82"/>
    <x v="0"/>
    <x v="4"/>
  </r>
  <r>
    <n v="394"/>
    <x v="394"/>
    <s v="A sweeping portrait of daily life in Taranto in an effort to raise awareness and preserve its cultural and architectural heritage."/>
    <n v="15000"/>
    <n v="50"/>
    <x v="0"/>
    <x v="3"/>
    <s v="EUR"/>
    <n v="1460918282"/>
    <n v="1455737882"/>
    <b v="0"/>
    <n v="50"/>
    <b v="1"/>
    <s v="film &amp; video/documentary"/>
    <n v="0"/>
    <n v="1"/>
    <x v="0"/>
    <x v="4"/>
  </r>
  <r>
    <n v="395"/>
    <x v="395"/>
    <s v="When the war ends, a woman's fight begins. Bringing to life the most untapped resources in peace making between faiths."/>
    <n v="28000"/>
    <n v="7"/>
    <x v="0"/>
    <x v="0"/>
    <s v="USD"/>
    <n v="1335562320"/>
    <n v="1332452960"/>
    <b v="0"/>
    <n v="184"/>
    <b v="1"/>
    <s v="film &amp; video/documentary"/>
    <n v="0"/>
    <n v="0.04"/>
    <x v="0"/>
    <x v="4"/>
  </r>
  <r>
    <n v="396"/>
    <x v="396"/>
    <s v="Loyalty and morality are questioned as we follow the struggles of Penn State students in wake of the child sexual abuse scandal."/>
    <n v="40000"/>
    <n v="53157"/>
    <x v="1"/>
    <x v="0"/>
    <s v="USD"/>
    <n v="1341668006"/>
    <n v="1340372006"/>
    <b v="0"/>
    <n v="196"/>
    <b v="1"/>
    <s v="film &amp; video/documentary"/>
    <n v="133"/>
    <n v="271.20999999999998"/>
    <x v="0"/>
    <x v="4"/>
  </r>
  <r>
    <n v="397"/>
    <x v="397"/>
    <s v="A documentary film about Nam's first visit back to Korea since her adoption at 6 months in 1976, about the kids in the orphanages now and about Korea."/>
    <n v="35000"/>
    <n v="0"/>
    <x v="2"/>
    <x v="0"/>
    <s v="USD"/>
    <n v="1283312640"/>
    <n v="1279651084"/>
    <b v="0"/>
    <n v="229"/>
    <b v="1"/>
    <s v="film &amp; video/documentary"/>
    <n v="0"/>
    <n v="0"/>
    <x v="0"/>
    <x v="4"/>
  </r>
  <r>
    <n v="398"/>
    <x v="398"/>
    <s v="My film tells the stories of Jewish Child Holocaust Survivors and how they rebuilt their lives. STRETCH GOALS ADDED!"/>
    <n v="25000"/>
    <n v="460"/>
    <x v="0"/>
    <x v="0"/>
    <s v="USD"/>
    <n v="1430334126"/>
    <n v="1426446126"/>
    <b v="0"/>
    <n v="67"/>
    <b v="1"/>
    <s v="film &amp; video/documentary"/>
    <n v="2"/>
    <n v="6.87"/>
    <x v="0"/>
    <x v="4"/>
  </r>
  <r>
    <n v="399"/>
    <x v="399"/>
    <s v="What do we want for our kids? An independent film bringing ideas out of the jungle about a radically different approach to learning."/>
    <n v="50000"/>
    <n v="5250"/>
    <x v="3"/>
    <x v="1"/>
    <s v="GBP"/>
    <n v="1481716800"/>
    <n v="1479070867"/>
    <b v="0"/>
    <n v="95"/>
    <b v="1"/>
    <s v="film &amp; video/documentary"/>
    <n v="11"/>
    <n v="55.26"/>
    <x v="0"/>
    <x v="4"/>
  </r>
  <r>
    <n v="400"/>
    <x v="400"/>
    <s v="A documentary film on a sustainable, grassroots effort to fight malnutrition in Indonesia.  And it's organic!"/>
    <n v="30000"/>
    <n v="0"/>
    <x v="2"/>
    <x v="0"/>
    <s v="USD"/>
    <n v="1400297400"/>
    <n v="1397661347"/>
    <b v="0"/>
    <n v="62"/>
    <b v="1"/>
    <s v="film &amp; video/documentary"/>
    <n v="0"/>
    <n v="0"/>
    <x v="0"/>
    <x v="4"/>
  </r>
  <r>
    <n v="401"/>
    <x v="401"/>
    <s v="Join us as we explore their humanity, intellect and legacy, demonstrating to young women around the world that all things are possible."/>
    <n v="110000"/>
    <n v="0"/>
    <x v="2"/>
    <x v="0"/>
    <s v="USD"/>
    <n v="1312747970"/>
    <n v="1310155970"/>
    <b v="0"/>
    <n v="73"/>
    <b v="1"/>
    <s v="film &amp; video/documentary"/>
    <n v="0"/>
    <n v="0"/>
    <x v="0"/>
    <x v="4"/>
  </r>
  <r>
    <n v="402"/>
    <x v="402"/>
    <s v="Help create a new holiday classic -  _x000a_a film that takes us back in time to experience what the apostles witnessed, Jesus Alive Again."/>
    <n v="8000"/>
    <n v="8537"/>
    <x v="1"/>
    <x v="0"/>
    <s v="USD"/>
    <n v="1446731817"/>
    <n v="1444913817"/>
    <b v="0"/>
    <n v="43"/>
    <b v="1"/>
    <s v="film &amp; video/documentary"/>
    <n v="107"/>
    <n v="198.53"/>
    <x v="0"/>
    <x v="4"/>
  </r>
  <r>
    <n v="403"/>
    <x v="403"/>
    <s v="A documentary adventure about bananas - and people. Your round-trip ticket into the heart of banana-cultures!!"/>
    <n v="15000"/>
    <n v="55"/>
    <x v="0"/>
    <x v="0"/>
    <s v="USD"/>
    <n v="1312960080"/>
    <n v="1308900441"/>
    <b v="0"/>
    <n v="70"/>
    <b v="1"/>
    <s v="film &amp; video/documentary"/>
    <n v="0"/>
    <n v="0.79"/>
    <x v="0"/>
    <x v="4"/>
  </r>
  <r>
    <n v="404"/>
    <x v="404"/>
    <s v="A feature length documentary, exploring the many lives memorialized by the iconic AIDS Memorial Quilt."/>
    <n v="95000"/>
    <n v="40079"/>
    <x v="0"/>
    <x v="0"/>
    <s v="USD"/>
    <n v="1391641440"/>
    <n v="1389107062"/>
    <b v="0"/>
    <n v="271"/>
    <b v="1"/>
    <s v="film &amp; video/documentary"/>
    <n v="42"/>
    <n v="147.88999999999999"/>
    <x v="0"/>
    <x v="4"/>
  </r>
  <r>
    <n v="405"/>
    <x v="405"/>
    <s v="Come, join our movie movement.  A new documentary about the healing power of food."/>
    <n v="9000"/>
    <n v="9370"/>
    <x v="1"/>
    <x v="0"/>
    <s v="USD"/>
    <n v="1394071339"/>
    <n v="1391479339"/>
    <b v="0"/>
    <n v="55"/>
    <b v="1"/>
    <s v="film &amp; video/documentary"/>
    <n v="104"/>
    <n v="170.36"/>
    <x v="0"/>
    <x v="4"/>
  </r>
  <r>
    <n v="406"/>
    <x v="406"/>
    <s v="The Desert River Bends is a short documentary following the alternative lifestyles of three middle-age river guides in Moab UT."/>
    <n v="9000"/>
    <n v="0"/>
    <x v="0"/>
    <x v="0"/>
    <s v="USD"/>
    <n v="1304920740"/>
    <n v="1301975637"/>
    <b v="0"/>
    <n v="35"/>
    <b v="1"/>
    <s v="film &amp; video/documentary"/>
    <n v="0"/>
    <n v="0"/>
    <x v="0"/>
    <x v="4"/>
  </r>
  <r>
    <n v="407"/>
    <x v="407"/>
    <s v="The story of the 1886 Haymarket Riot explored through the history of the Haymarket Police Memorial Statue."/>
    <n v="6000"/>
    <n v="0"/>
    <x v="0"/>
    <x v="0"/>
    <s v="USD"/>
    <n v="1321739650"/>
    <n v="1316552050"/>
    <b v="0"/>
    <n v="22"/>
    <b v="1"/>
    <s v="film &amp; video/documentary"/>
    <n v="0"/>
    <n v="0"/>
    <x v="0"/>
    <x v="4"/>
  </r>
  <r>
    <n v="408"/>
    <x v="408"/>
    <s v="A documentary exploring the phenomenon of custom and branded yarmulkes in Jewish-American communities."/>
    <n v="17000"/>
    <n v="18472"/>
    <x v="1"/>
    <x v="0"/>
    <s v="USD"/>
    <n v="1383676790"/>
    <n v="1380217190"/>
    <b v="0"/>
    <n v="38"/>
    <b v="1"/>
    <s v="film &amp; video/documentary"/>
    <n v="109"/>
    <n v="486.11"/>
    <x v="0"/>
    <x v="4"/>
  </r>
  <r>
    <n v="409"/>
    <x v="409"/>
    <s v="I am working on a project that explores the relationship between education to work for youth within the European Union."/>
    <n v="3255"/>
    <n v="397"/>
    <x v="0"/>
    <x v="1"/>
    <s v="GBP"/>
    <n v="1469220144"/>
    <n v="1466628144"/>
    <b v="0"/>
    <n v="15"/>
    <b v="1"/>
    <s v="film &amp; video/documentary"/>
    <n v="12"/>
    <n v="26.47"/>
    <x v="0"/>
    <x v="4"/>
  </r>
  <r>
    <n v="410"/>
    <x v="410"/>
    <s v="January was a mentor, advocate, and friend.  Her life tragically came to an end in September 2012.  This film is her story."/>
    <n v="5000"/>
    <n v="10"/>
    <x v="0"/>
    <x v="5"/>
    <s v="CAD"/>
    <n v="1434670397"/>
    <n v="1429486397"/>
    <b v="0"/>
    <n v="7"/>
    <b v="1"/>
    <s v="film &amp; video/documentary"/>
    <n v="0"/>
    <n v="1.43"/>
    <x v="0"/>
    <x v="4"/>
  </r>
  <r>
    <n v="411"/>
    <x v="411"/>
    <s v="An inspirational feature-length documentary that will help those with disabilities achieve their goals despite the obstacles."/>
    <n v="75000"/>
    <n v="0"/>
    <x v="0"/>
    <x v="0"/>
    <s v="USD"/>
    <n v="1387688400"/>
    <n v="1384920804"/>
    <b v="0"/>
    <n v="241"/>
    <b v="1"/>
    <s v="film &amp; video/documentary"/>
    <n v="0"/>
    <n v="0"/>
    <x v="0"/>
    <x v="4"/>
  </r>
  <r>
    <n v="412"/>
    <x v="412"/>
    <s v="A short film about property rights, salmon, and ratepayers in the controversy over exporting natural gas through southern Oregon"/>
    <n v="10000"/>
    <n v="0"/>
    <x v="2"/>
    <x v="0"/>
    <s v="USD"/>
    <n v="1343238578"/>
    <n v="1341856178"/>
    <b v="0"/>
    <n v="55"/>
    <b v="1"/>
    <s v="film &amp; video/documentary"/>
    <n v="0"/>
    <n v="0"/>
    <x v="0"/>
    <x v="4"/>
  </r>
  <r>
    <n v="413"/>
    <x v="413"/>
    <s v="A journey to discover how Somalis are rebuilding their shattered nation, with a focus on the role that women are playing."/>
    <n v="35000"/>
    <n v="5422"/>
    <x v="0"/>
    <x v="0"/>
    <s v="USD"/>
    <n v="1342731811"/>
    <n v="1340139811"/>
    <b v="0"/>
    <n v="171"/>
    <b v="1"/>
    <s v="film &amp; video/documentary"/>
    <n v="15"/>
    <n v="31.71"/>
    <x v="0"/>
    <x v="4"/>
  </r>
  <r>
    <n v="414"/>
    <x v="414"/>
    <s v="thisisstuttering is a found-footage doc that has already changed lives. It is completely done; we need your help to get it out there."/>
    <n v="50000"/>
    <n v="6"/>
    <x v="0"/>
    <x v="0"/>
    <s v="USD"/>
    <n v="1381541465"/>
    <n v="1378949465"/>
    <b v="0"/>
    <n v="208"/>
    <b v="1"/>
    <s v="film &amp; video/documentary"/>
    <n v="0"/>
    <n v="0.03"/>
    <x v="0"/>
    <x v="4"/>
  </r>
  <r>
    <n v="415"/>
    <x v="415"/>
    <s v="Two Canadians document their comic misadventures South of the border seeking the American Dream, trivial pursuits and giant breakfasts!"/>
    <n v="5000"/>
    <n v="487"/>
    <x v="0"/>
    <x v="5"/>
    <s v="CAD"/>
    <n v="1413547200"/>
    <n v="1411417602"/>
    <b v="0"/>
    <n v="21"/>
    <b v="1"/>
    <s v="film &amp; video/documentary"/>
    <n v="10"/>
    <n v="23.19"/>
    <x v="0"/>
    <x v="4"/>
  </r>
  <r>
    <n v="416"/>
    <x v="416"/>
    <s v="35,000 pounds of food to a city. Highlighting the &quot;Convoy New Britain&quot; event from birth to beyond."/>
    <n v="5000"/>
    <n v="0"/>
    <x v="0"/>
    <x v="0"/>
    <s v="USD"/>
    <n v="1391851831"/>
    <n v="1389259831"/>
    <b v="0"/>
    <n v="25"/>
    <b v="1"/>
    <s v="film &amp; video/documentary"/>
    <n v="0"/>
    <n v="0"/>
    <x v="0"/>
    <x v="4"/>
  </r>
  <r>
    <n v="417"/>
    <x v="417"/>
    <s v="An unexpected kidney donor acts on faith in order to rescue a fellow cyclist from his failing body. The true story of Pete and Kelly."/>
    <n v="25000"/>
    <n v="73552"/>
    <x v="1"/>
    <x v="0"/>
    <s v="USD"/>
    <n v="1365395580"/>
    <n v="1364426260"/>
    <b v="0"/>
    <n v="52"/>
    <b v="1"/>
    <s v="film &amp; video/documentary"/>
    <n v="294"/>
    <n v="1414.46"/>
    <x v="0"/>
    <x v="4"/>
  </r>
  <r>
    <n v="418"/>
    <x v="418"/>
    <s v="A Texas grandfather's extraordinary quest to protect the coral reefs and his challenge to humanity to take care of the things we love."/>
    <n v="50000"/>
    <n v="51605.31"/>
    <x v="1"/>
    <x v="0"/>
    <s v="USD"/>
    <n v="1437633997"/>
    <n v="1435041997"/>
    <b v="0"/>
    <n v="104"/>
    <b v="1"/>
    <s v="film &amp; video/documentary"/>
    <n v="103"/>
    <n v="496.2"/>
    <x v="0"/>
    <x v="4"/>
  </r>
  <r>
    <n v="419"/>
    <x v="419"/>
    <s v="Beyond Local is a personal journey through an art-centric and musically talented community that fosters creativity."/>
    <n v="20000"/>
    <n v="26241"/>
    <x v="1"/>
    <x v="0"/>
    <s v="USD"/>
    <n v="1372536787"/>
    <n v="1367352787"/>
    <b v="0"/>
    <n v="73"/>
    <b v="1"/>
    <s v="film &amp; video/documentary"/>
    <n v="131"/>
    <n v="359.47"/>
    <x v="0"/>
    <x v="4"/>
  </r>
  <r>
    <n v="420"/>
    <x v="420"/>
    <s v="I wish to professionally voice 10 old-school &quot;POPEYE&quot; tv clips, have my voice edited in as Olive Oyl, then post the demo series online."/>
    <n v="1000"/>
    <n v="1623"/>
    <x v="1"/>
    <x v="0"/>
    <s v="USD"/>
    <n v="1394772031"/>
    <n v="1392183631"/>
    <b v="0"/>
    <n v="3"/>
    <b v="0"/>
    <s v="film &amp; video/animation"/>
    <n v="162"/>
    <n v="541"/>
    <x v="0"/>
    <x v="5"/>
  </r>
  <r>
    <n v="421"/>
    <x v="421"/>
    <s v="An artistic project that will act as my final animation project and first feature film written, directed, animated, and produced by me"/>
    <n v="2500"/>
    <n v="2670"/>
    <x v="1"/>
    <x v="0"/>
    <s v="USD"/>
    <n v="1440157656"/>
    <n v="1434973656"/>
    <b v="0"/>
    <n v="6"/>
    <b v="0"/>
    <s v="film &amp; video/animation"/>
    <n v="107"/>
    <n v="445"/>
    <x v="0"/>
    <x v="5"/>
  </r>
  <r>
    <n v="422"/>
    <x v="422"/>
    <s v="Screen writers look to create animated trailer about Anti-Bullying and seek to produce an on-going series that addresses teen issues."/>
    <n v="3000"/>
    <n v="0"/>
    <x v="0"/>
    <x v="0"/>
    <s v="USD"/>
    <n v="1410416097"/>
    <n v="1407824097"/>
    <b v="0"/>
    <n v="12"/>
    <b v="0"/>
    <s v="film &amp; video/animation"/>
    <n v="0"/>
    <n v="0"/>
    <x v="0"/>
    <x v="5"/>
  </r>
  <r>
    <n v="423"/>
    <x v="423"/>
    <s v="from the makers of COPS: Skyrim comes the Dark Brotherhood. a dramatic series created with Skyrim machinima."/>
    <n v="2000"/>
    <n v="2340"/>
    <x v="1"/>
    <x v="0"/>
    <s v="USD"/>
    <n v="1370470430"/>
    <n v="1367878430"/>
    <b v="0"/>
    <n v="13"/>
    <b v="0"/>
    <s v="film &amp; video/animation"/>
    <n v="117"/>
    <n v="180"/>
    <x v="0"/>
    <x v="5"/>
  </r>
  <r>
    <n v="424"/>
    <x v="424"/>
    <s v="A short film about a gay teenage boy who is bullied to the point where he is willing to commit suicide. Only he can save himself."/>
    <n v="2100"/>
    <n v="2140"/>
    <x v="1"/>
    <x v="0"/>
    <s v="USD"/>
    <n v="1332748899"/>
    <n v="1327568499"/>
    <b v="0"/>
    <n v="5"/>
    <b v="0"/>
    <s v="film &amp; video/animation"/>
    <n v="102"/>
    <n v="428"/>
    <x v="0"/>
    <x v="5"/>
  </r>
  <r>
    <n v="425"/>
    <x v="425"/>
    <s v="Support new organic, gluten free cartoon! You'll enjoy this funny story about fruits &amp; vegies and will be able to see new episodes!"/>
    <n v="1000"/>
    <n v="1006"/>
    <x v="1"/>
    <x v="0"/>
    <s v="USD"/>
    <n v="1448660404"/>
    <n v="1443472804"/>
    <b v="0"/>
    <n v="2"/>
    <b v="0"/>
    <s v="film &amp; video/animation"/>
    <n v="101"/>
    <n v="503"/>
    <x v="0"/>
    <x v="5"/>
  </r>
  <r>
    <n v="426"/>
    <x v="426"/>
    <s v="The first ever, Dewey Does 110 animation, teaches kids good values, how to succeed in life and maintaining a 110% state-of-mind."/>
    <n v="2000"/>
    <n v="2142"/>
    <x v="1"/>
    <x v="0"/>
    <s v="USD"/>
    <n v="1456851914"/>
    <n v="1454259914"/>
    <b v="0"/>
    <n v="8"/>
    <b v="0"/>
    <s v="film &amp; video/animation"/>
    <n v="107"/>
    <n v="267.75"/>
    <x v="0"/>
    <x v="5"/>
  </r>
  <r>
    <n v="427"/>
    <x v="427"/>
    <s v="Iâ€™m raising funds to produce a professional Hard Times Charles animated video book, including hiring animators and voice-over talent."/>
    <n v="700"/>
    <n v="811"/>
    <x v="1"/>
    <x v="0"/>
    <s v="USD"/>
    <n v="1445540340"/>
    <n v="1444340940"/>
    <b v="0"/>
    <n v="0"/>
    <b v="0"/>
    <s v="film &amp; video/animation"/>
    <n v="116"/>
    <n v="0"/>
    <x v="0"/>
    <x v="5"/>
  </r>
  <r>
    <n v="428"/>
    <x v="428"/>
    <s v="Fresh, fun, entertaining Bible stories on YouTube, stop-motion style."/>
    <n v="3200"/>
    <n v="3360.72"/>
    <x v="1"/>
    <x v="0"/>
    <s v="USD"/>
    <n v="1402956000"/>
    <n v="1400523845"/>
    <b v="0"/>
    <n v="13"/>
    <b v="0"/>
    <s v="film &amp; video/animation"/>
    <n v="105"/>
    <n v="258.52"/>
    <x v="0"/>
    <x v="5"/>
  </r>
  <r>
    <n v="429"/>
    <x v="429"/>
    <s v="THE FUTURE is a short animated film created entirely by autistic and developmentally disabled artists from the L.A.N.D. program in Brooklyn, New York."/>
    <n v="700"/>
    <n v="730"/>
    <x v="1"/>
    <x v="0"/>
    <s v="USD"/>
    <n v="1259297940"/>
    <n v="1252964282"/>
    <b v="0"/>
    <n v="0"/>
    <b v="0"/>
    <s v="film &amp; video/animation"/>
    <n v="104"/>
    <n v="0"/>
    <x v="0"/>
    <x v="5"/>
  </r>
  <r>
    <n v="430"/>
    <x v="430"/>
    <s v="Freddy Flint is creating an animated music video to the new &quot;Buttonpusher&quot; single, &quot;I'll Take You Back&quot;"/>
    <n v="1200"/>
    <n v="202"/>
    <x v="0"/>
    <x v="0"/>
    <s v="USD"/>
    <n v="1378866867"/>
    <n v="1377570867"/>
    <b v="0"/>
    <n v="5"/>
    <b v="0"/>
    <s v="film &amp; video/animation"/>
    <n v="17"/>
    <n v="40.4"/>
    <x v="0"/>
    <x v="5"/>
  </r>
  <r>
    <n v="431"/>
    <x v="431"/>
    <s v="A short stop motion animated film of a man on his way home when strange goings on start to happen on his journey."/>
    <n v="2825"/>
    <n v="211"/>
    <x v="0"/>
    <x v="1"/>
    <s v="GBP"/>
    <n v="1467752083"/>
    <n v="1465160083"/>
    <b v="0"/>
    <n v="8"/>
    <b v="0"/>
    <s v="film &amp; video/animation"/>
    <n v="7"/>
    <n v="26.38"/>
    <x v="0"/>
    <x v="5"/>
  </r>
  <r>
    <n v="432"/>
    <x v="432"/>
    <s v="A teenage zombie named Jeff and his mad scientist mother adapt to life in the town of Serendipity, where the supernatural occurs daily."/>
    <n v="3000"/>
    <n v="3222"/>
    <x v="1"/>
    <x v="0"/>
    <s v="USD"/>
    <n v="1445448381"/>
    <n v="1440264381"/>
    <b v="0"/>
    <n v="8"/>
    <b v="0"/>
    <s v="film &amp; video/animation"/>
    <n v="107"/>
    <n v="402.75"/>
    <x v="0"/>
    <x v="5"/>
  </r>
  <r>
    <n v="433"/>
    <x v="433"/>
    <s v="A 3D Animation._x000a_3 Main characters: Josh, Jessie, and Rosa._x000a_Genre: Action/eerie/adventure/suspense_x000a_Setting: Desert ruins/Deep Dungeon"/>
    <n v="700"/>
    <n v="725"/>
    <x v="1"/>
    <x v="0"/>
    <s v="USD"/>
    <n v="1444576022"/>
    <n v="1439392022"/>
    <b v="0"/>
    <n v="0"/>
    <b v="0"/>
    <s v="film &amp; video/animation"/>
    <n v="104"/>
    <n v="0"/>
    <x v="0"/>
    <x v="5"/>
  </r>
  <r>
    <n v="434"/>
    <x v="434"/>
    <s v="A campaign to share their love on the silver screen and make possible a street musicianâ€™s dream to play them at the same time."/>
    <n v="2000"/>
    <n v="2073"/>
    <x v="1"/>
    <x v="0"/>
    <s v="USD"/>
    <n v="1385931702"/>
    <n v="1383076902"/>
    <b v="0"/>
    <n v="2"/>
    <b v="0"/>
    <s v="film &amp; video/animation"/>
    <n v="104"/>
    <n v="1036.5"/>
    <x v="0"/>
    <x v="5"/>
  </r>
  <r>
    <n v="435"/>
    <x v="435"/>
    <s v="Be a part of the Planet Earth Superheroes legacy by supporting the project. Mike and friends gain powers to save endangered animals."/>
    <n v="1000"/>
    <n v="83"/>
    <x v="0"/>
    <x v="0"/>
    <s v="USD"/>
    <n v="1379094980"/>
    <n v="1376502980"/>
    <b v="0"/>
    <n v="3"/>
    <b v="0"/>
    <s v="film &amp; video/animation"/>
    <n v="8"/>
    <n v="27.67"/>
    <x v="0"/>
    <x v="5"/>
  </r>
  <r>
    <n v="436"/>
    <x v="436"/>
    <s v="Blinky is the story of a naÃ¯ve simpleton who suddenly finds himself struggling to adapt to changes within his environment."/>
    <n v="700"/>
    <n v="721"/>
    <x v="1"/>
    <x v="0"/>
    <s v="USD"/>
    <n v="1375260113"/>
    <n v="1372668113"/>
    <b v="0"/>
    <n v="0"/>
    <b v="0"/>
    <s v="film &amp; video/animation"/>
    <n v="103"/>
    <n v="0"/>
    <x v="0"/>
    <x v="5"/>
  </r>
  <r>
    <n v="437"/>
    <x v="437"/>
    <s v="This is an educational adventure series for kids about a baby owl and an alien. Physics, science, adventures, drama and joy!"/>
    <n v="700"/>
    <n v="720.01"/>
    <x v="1"/>
    <x v="5"/>
    <s v="CAD"/>
    <n v="1475912326"/>
    <n v="1470728326"/>
    <b v="0"/>
    <n v="0"/>
    <b v="0"/>
    <s v="film &amp; video/animation"/>
    <n v="103"/>
    <n v="0"/>
    <x v="0"/>
    <x v="5"/>
  </r>
  <r>
    <n v="438"/>
    <x v="438"/>
    <s v="As Smyton pushes himself to become respected, he unlocks secrets about himself and the world around him."/>
    <n v="5000"/>
    <n v="14055"/>
    <x v="1"/>
    <x v="0"/>
    <s v="USD"/>
    <n v="1447830958"/>
    <n v="1445235358"/>
    <b v="0"/>
    <n v="11"/>
    <b v="0"/>
    <s v="film &amp; video/animation"/>
    <n v="281"/>
    <n v="1277.73"/>
    <x v="0"/>
    <x v="5"/>
  </r>
  <r>
    <n v="439"/>
    <x v="439"/>
    <s v="Hi everyone, I'm trying to begin a cartoon series. It's a show about space bounty hunters and their adventures as they travel around."/>
    <n v="700"/>
    <n v="705"/>
    <x v="1"/>
    <x v="0"/>
    <s v="USD"/>
    <n v="1413569818"/>
    <n v="1412705818"/>
    <b v="0"/>
    <n v="0"/>
    <b v="0"/>
    <s v="film &amp; video/animation"/>
    <n v="101"/>
    <n v="0"/>
    <x v="0"/>
    <x v="5"/>
  </r>
  <r>
    <n v="440"/>
    <x v="440"/>
    <s v="A stop-motion animation made by a one girl team, with a camera, creativity, and a lot of determination."/>
    <n v="1000"/>
    <n v="1000"/>
    <x v="1"/>
    <x v="0"/>
    <s v="USD"/>
    <n v="1458859153"/>
    <n v="1456270753"/>
    <b v="0"/>
    <n v="1"/>
    <b v="0"/>
    <s v="film &amp; video/animation"/>
    <n v="100"/>
    <n v="1000"/>
    <x v="0"/>
    <x v="5"/>
  </r>
  <r>
    <n v="441"/>
    <x v="441"/>
    <s v="A group of specialist clones called Wolf Squad are the only clones left after order 66 and are searching the galaxy for survivors!"/>
    <n v="700"/>
    <n v="700"/>
    <x v="1"/>
    <x v="1"/>
    <s v="GBP"/>
    <n v="1383418996"/>
    <n v="1380826996"/>
    <b v="0"/>
    <n v="0"/>
    <b v="0"/>
    <s v="film &amp; video/animation"/>
    <n v="100"/>
    <n v="0"/>
    <x v="0"/>
    <x v="5"/>
  </r>
  <r>
    <n v="442"/>
    <x v="442"/>
    <s v="Doomsday is here"/>
    <n v="20000"/>
    <n v="0"/>
    <x v="0"/>
    <x v="0"/>
    <s v="USD"/>
    <n v="1424380783"/>
    <n v="1421788783"/>
    <b v="0"/>
    <n v="17"/>
    <b v="0"/>
    <s v="film &amp; video/animation"/>
    <n v="0"/>
    <n v="0"/>
    <x v="0"/>
    <x v="5"/>
  </r>
  <r>
    <n v="443"/>
    <x v="443"/>
    <s v="We love cartoons!! We want to make more but it costs money to so. Be apart of your daily dose of WTF!?! Pledge now!!"/>
    <n v="1000"/>
    <n v="1275"/>
    <x v="1"/>
    <x v="5"/>
    <s v="CAD"/>
    <n v="1391991701"/>
    <n v="1389399701"/>
    <b v="0"/>
    <n v="2"/>
    <b v="0"/>
    <s v="film &amp; video/animation"/>
    <n v="128"/>
    <n v="637.5"/>
    <x v="0"/>
    <x v="5"/>
  </r>
  <r>
    <n v="444"/>
    <x v="444"/>
    <s v="An upcoming animated web sitcom series centered around dealing with life, love, and relationships."/>
    <n v="1500"/>
    <n v="1807.74"/>
    <x v="1"/>
    <x v="0"/>
    <s v="USD"/>
    <n v="1329342361"/>
    <n v="1324158361"/>
    <b v="0"/>
    <n v="1"/>
    <b v="0"/>
    <s v="film &amp; video/animation"/>
    <n v="121"/>
    <n v="1807.74"/>
    <x v="0"/>
    <x v="5"/>
  </r>
  <r>
    <n v="445"/>
    <x v="445"/>
    <s v="We're ready to officially launch our website with a collectable dvd and comic package. Three shows and a double comic."/>
    <n v="1000"/>
    <n v="45"/>
    <x v="0"/>
    <x v="0"/>
    <s v="USD"/>
    <n v="1432195375"/>
    <n v="1430899375"/>
    <b v="0"/>
    <n v="2"/>
    <b v="0"/>
    <s v="film &amp; video/animation"/>
    <n v="5"/>
    <n v="22.5"/>
    <x v="0"/>
    <x v="5"/>
  </r>
  <r>
    <n v="446"/>
    <x v="446"/>
    <s v="A faith based animated short. (The same guy who said a picture is worth a thousand words also said a cartoon is worth two thousand.)"/>
    <n v="3500"/>
    <n v="400"/>
    <x v="0"/>
    <x v="0"/>
    <s v="USD"/>
    <n v="1425434420"/>
    <n v="1422842420"/>
    <b v="0"/>
    <n v="16"/>
    <b v="0"/>
    <s v="film &amp; video/animation"/>
    <n v="11"/>
    <n v="25"/>
    <x v="0"/>
    <x v="5"/>
  </r>
  <r>
    <n v="447"/>
    <x v="447"/>
    <s v="10 tracks have been professionally recorded by CGI supergroup, The Fat Rich Bastards. Funding required for 10 animated music videos."/>
    <n v="1000"/>
    <n v="1000"/>
    <x v="1"/>
    <x v="1"/>
    <s v="GBP"/>
    <n v="1364041163"/>
    <n v="1361884763"/>
    <b v="0"/>
    <n v="1"/>
    <b v="0"/>
    <s v="film &amp; video/animation"/>
    <n v="100"/>
    <n v="1000"/>
    <x v="0"/>
    <x v="5"/>
  </r>
  <r>
    <n v="448"/>
    <x v="448"/>
    <s v="Max is a pessimistic mouse, always fantasizing about the end of the world. In The Last Mice, Max's fantasy becomes a real nightmare."/>
    <n v="2000"/>
    <n v="0"/>
    <x v="0"/>
    <x v="0"/>
    <s v="USD"/>
    <n v="1400091095"/>
    <n v="1398363095"/>
    <b v="0"/>
    <n v="4"/>
    <b v="0"/>
    <s v="film &amp; video/animation"/>
    <n v="0"/>
    <n v="0"/>
    <x v="0"/>
    <x v="5"/>
  </r>
  <r>
    <n v="449"/>
    <x v="449"/>
    <s v="Shell &amp; Paddy is a 2D animation cartoon with 4 minutes of slapstick surreal humour staring two animal characters in weird, wacky world."/>
    <n v="1500"/>
    <n v="1537"/>
    <x v="1"/>
    <x v="1"/>
    <s v="GBP"/>
    <n v="1382017085"/>
    <n v="1379425085"/>
    <b v="0"/>
    <n v="5"/>
    <b v="0"/>
    <s v="film &amp; video/animation"/>
    <n v="102"/>
    <n v="307.39999999999998"/>
    <x v="0"/>
    <x v="5"/>
  </r>
  <r>
    <n v="450"/>
    <x v="450"/>
    <s v="Why do the moon and stars receive their light from the sun? Africa has a story to tell. Ananse and Kweku appear in this great folktale."/>
    <n v="2700"/>
    <n v="2923"/>
    <x v="1"/>
    <x v="0"/>
    <s v="USD"/>
    <n v="1392417800"/>
    <n v="1389825800"/>
    <b v="0"/>
    <n v="7"/>
    <b v="0"/>
    <s v="film &amp; video/animation"/>
    <n v="108"/>
    <n v="417.57"/>
    <x v="0"/>
    <x v="5"/>
  </r>
  <r>
    <n v="451"/>
    <x v="451"/>
    <s v="This comedy follows two devils who discover a magical boombox to become musicians after an 80s rapture enchants earth with fairy-tales."/>
    <n v="700"/>
    <n v="150"/>
    <x v="0"/>
    <x v="0"/>
    <s v="USD"/>
    <n v="1390669791"/>
    <n v="1388077791"/>
    <b v="0"/>
    <n v="0"/>
    <b v="0"/>
    <s v="film &amp; video/animation"/>
    <n v="21"/>
    <n v="0"/>
    <x v="0"/>
    <x v="5"/>
  </r>
  <r>
    <n v="452"/>
    <x v="452"/>
    <s v="A man must find his way out of the depths of the shadows by using the aid of a little girl."/>
    <n v="3000"/>
    <n v="40"/>
    <x v="0"/>
    <x v="0"/>
    <s v="USD"/>
    <n v="1431536015"/>
    <n v="1428944015"/>
    <b v="0"/>
    <n v="12"/>
    <b v="0"/>
    <s v="film &amp; video/animation"/>
    <n v="1"/>
    <n v="3.33"/>
    <x v="0"/>
    <x v="5"/>
  </r>
  <r>
    <n v="453"/>
    <x v="453"/>
    <s v="A 7 minute broadcast-quality web pilot (in 3D animation) of Jamboni Brothers Pizza {the ultimate goal being a cartoon TV series}."/>
    <n v="1250"/>
    <n v="1361"/>
    <x v="1"/>
    <x v="0"/>
    <s v="USD"/>
    <n v="1424375279"/>
    <n v="1422992879"/>
    <b v="0"/>
    <n v="2"/>
    <b v="0"/>
    <s v="film &amp; video/animation"/>
    <n v="109"/>
    <n v="680.5"/>
    <x v="0"/>
    <x v="5"/>
  </r>
  <r>
    <n v="454"/>
    <x v="454"/>
    <s v="Itâ€™s an Action/Adventure Anime for The Yuusha Brave series, G1 Transformer, and the Fast and the Furious Fans!"/>
    <n v="2000"/>
    <n v="0"/>
    <x v="0"/>
    <x v="0"/>
    <s v="USD"/>
    <n v="1417007640"/>
    <n v="1414343571"/>
    <b v="0"/>
    <n v="5"/>
    <b v="0"/>
    <s v="film &amp; video/animation"/>
    <n v="0"/>
    <n v="0"/>
    <x v="0"/>
    <x v="5"/>
  </r>
  <r>
    <n v="455"/>
    <x v="455"/>
    <s v="Goal The FunBunch characters animated on TV: Fun entertainment for kids just like other authors before us (ex.Arthur,Clifford,Dr Seuss)"/>
    <n v="1500"/>
    <n v="1536"/>
    <x v="1"/>
    <x v="0"/>
    <s v="USD"/>
    <n v="1334622660"/>
    <n v="1330733022"/>
    <b v="0"/>
    <n v="2"/>
    <b v="0"/>
    <s v="film &amp; video/animation"/>
    <n v="102"/>
    <n v="768"/>
    <x v="0"/>
    <x v="5"/>
  </r>
  <r>
    <n v="456"/>
    <x v="456"/>
    <s v="Sideways Mohawk vs This Guy a special project combining th two stories into a Comic eBook &amp; full length Cartoon Movie homemade goodness"/>
    <n v="1551"/>
    <n v="1686"/>
    <x v="1"/>
    <x v="0"/>
    <s v="USD"/>
    <n v="1382414340"/>
    <n v="1380559201"/>
    <b v="0"/>
    <n v="3"/>
    <b v="0"/>
    <s v="film &amp; video/animation"/>
    <n v="109"/>
    <n v="562"/>
    <x v="0"/>
    <x v="5"/>
  </r>
  <r>
    <n v="457"/>
    <x v="457"/>
    <s v="from my photo work, pyro techniques, aqua technitque and more , i will take the pricipale personnage to the lost land of phenix where ."/>
    <n v="700"/>
    <n v="80"/>
    <x v="0"/>
    <x v="5"/>
    <s v="CAD"/>
    <n v="1408213512"/>
    <n v="1405621512"/>
    <b v="0"/>
    <n v="0"/>
    <b v="0"/>
    <s v="film &amp; video/animation"/>
    <n v="11"/>
    <n v="0"/>
    <x v="0"/>
    <x v="5"/>
  </r>
  <r>
    <n v="458"/>
    <x v="458"/>
    <s v="An animated parody of the game, Counter-Strike. The sequel to the very popular Counter-Strike: DE_dust2. Hacker is back!"/>
    <n v="3500"/>
    <n v="3880"/>
    <x v="1"/>
    <x v="1"/>
    <s v="GBP"/>
    <n v="1368550060"/>
    <n v="1365958060"/>
    <b v="0"/>
    <n v="49"/>
    <b v="0"/>
    <s v="film &amp; video/animation"/>
    <n v="111"/>
    <n v="79.180000000000007"/>
    <x v="0"/>
    <x v="5"/>
  </r>
  <r>
    <n v="459"/>
    <x v="459"/>
    <s v="Little Lamb Kidz is a first of its kind set of multi-faith children's characters that will come to life in this 21 minute animated DVD."/>
    <n v="1200"/>
    <n v="2580"/>
    <x v="1"/>
    <x v="0"/>
    <s v="USD"/>
    <n v="1321201327"/>
    <n v="1316013727"/>
    <b v="0"/>
    <n v="1"/>
    <b v="0"/>
    <s v="film &amp; video/animation"/>
    <n v="215"/>
    <n v="2580"/>
    <x v="0"/>
    <x v="5"/>
  </r>
  <r>
    <n v="460"/>
    <x v="460"/>
    <s v="An animated web series about biological evolution gone haywire."/>
    <n v="1200"/>
    <n v="2080"/>
    <x v="1"/>
    <x v="0"/>
    <s v="USD"/>
    <n v="1401595200"/>
    <n v="1398862875"/>
    <b v="0"/>
    <n v="2"/>
    <b v="0"/>
    <s v="film &amp; video/animation"/>
    <n v="173"/>
    <n v="1040"/>
    <x v="0"/>
    <x v="5"/>
  </r>
  <r>
    <n v="461"/>
    <x v="461"/>
    <s v="A machinima based film, displaying the effects of todays financial crisis the world faces, and the explossive consequences it carries."/>
    <n v="700"/>
    <n v="60"/>
    <x v="0"/>
    <x v="1"/>
    <s v="GBP"/>
    <n v="1370204367"/>
    <n v="1368476367"/>
    <b v="0"/>
    <n v="0"/>
    <b v="0"/>
    <s v="film &amp; video/animation"/>
    <n v="9"/>
    <n v="0"/>
    <x v="0"/>
    <x v="5"/>
  </r>
  <r>
    <n v="462"/>
    <x v="462"/>
    <s v="A prince who becomes a slave, suffers of amnesia far away from his land. Slowly he recovers memory and returns where all started."/>
    <n v="700"/>
    <n v="15"/>
    <x v="0"/>
    <x v="0"/>
    <s v="USD"/>
    <n v="1312945341"/>
    <n v="1307761341"/>
    <b v="0"/>
    <n v="0"/>
    <b v="0"/>
    <s v="film &amp; video/animation"/>
    <n v="2"/>
    <n v="0"/>
    <x v="0"/>
    <x v="5"/>
  </r>
  <r>
    <n v="463"/>
    <x v="463"/>
    <s v="Depicts the contribution the Tuskegee airmen made in certain historical events that helped turn the tide in World War II."/>
    <n v="5000"/>
    <n v="1"/>
    <x v="0"/>
    <x v="0"/>
    <s v="USD"/>
    <n v="1316883753"/>
    <n v="1311699753"/>
    <b v="0"/>
    <n v="11"/>
    <b v="0"/>
    <s v="film &amp; video/animation"/>
    <n v="0"/>
    <n v="0.09"/>
    <x v="0"/>
    <x v="5"/>
  </r>
  <r>
    <n v="464"/>
    <x v="464"/>
    <s v="We are three students that want to make a short PokÃ©mon movie as a school project!"/>
    <n v="100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2000"/>
    <n v="2155"/>
    <x v="1"/>
    <x v="0"/>
    <s v="USD"/>
    <n v="1403837574"/>
    <n v="1402455174"/>
    <b v="0"/>
    <n v="8"/>
    <b v="0"/>
    <s v="film &amp; video/animation"/>
    <n v="108"/>
    <n v="269.38"/>
    <x v="0"/>
    <x v="5"/>
  </r>
  <r>
    <n v="466"/>
    <x v="466"/>
    <s v="(Working storyboard for animated project) A multi-generational Knight that wages war on criminals and corrupt governments"/>
    <n v="1900"/>
    <n v="2735"/>
    <x v="1"/>
    <x v="0"/>
    <s v="USD"/>
    <n v="1347057464"/>
    <n v="1344465464"/>
    <b v="0"/>
    <n v="5"/>
    <b v="0"/>
    <s v="film &amp; video/animation"/>
    <n v="144"/>
    <n v="547"/>
    <x v="0"/>
    <x v="5"/>
  </r>
  <r>
    <n v="467"/>
    <x v="467"/>
    <s v="Unfiltered + uncensored radio hosts Kris and Berman, create an adult animated series based on the mock lives of prank call characters."/>
    <n v="11500"/>
    <n v="1384"/>
    <x v="0"/>
    <x v="0"/>
    <s v="USD"/>
    <n v="1348849134"/>
    <n v="1344961134"/>
    <b v="0"/>
    <n v="39"/>
    <b v="0"/>
    <s v="film &amp; video/animation"/>
    <n v="12"/>
    <n v="35.49"/>
    <x v="0"/>
    <x v="5"/>
  </r>
  <r>
    <n v="468"/>
    <x v="468"/>
    <s v="After the devastation of a massive Hurricane, main character that has strong's ties to the city returns to find everything in ruins. As"/>
    <n v="700"/>
    <n v="0"/>
    <x v="3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700"/>
    <n v="0"/>
    <x v="0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1500"/>
    <n v="1967.76"/>
    <x v="1"/>
    <x v="0"/>
    <s v="USD"/>
    <n v="1389844800"/>
    <n v="1385524889"/>
    <b v="0"/>
    <n v="2"/>
    <b v="0"/>
    <s v="film &amp; video/animation"/>
    <n v="131"/>
    <n v="983.88"/>
    <x v="0"/>
    <x v="5"/>
  </r>
  <r>
    <n v="471"/>
    <x v="471"/>
    <s v="Three kids try to stop Mazi Mbe's plan to restore Africa to its original state where Tricksters &amp; Spirits ruled_x000a_and Juju was law."/>
    <n v="19000"/>
    <n v="19129"/>
    <x v="1"/>
    <x v="0"/>
    <s v="USD"/>
    <n v="1397924379"/>
    <n v="1394039979"/>
    <b v="0"/>
    <n v="170"/>
    <b v="0"/>
    <s v="film &amp; video/animation"/>
    <n v="101"/>
    <n v="112.52"/>
    <x v="0"/>
    <x v="5"/>
  </r>
  <r>
    <n v="472"/>
    <x v="472"/>
    <s v="The animated film &quot;Fly Forward&quot; is an original story which humorously describes the life experiences of the Hero A-Fei in his Childhood"/>
    <n v="2000"/>
    <n v="2191"/>
    <x v="1"/>
    <x v="0"/>
    <s v="USD"/>
    <n v="1408831718"/>
    <n v="1406239718"/>
    <b v="0"/>
    <n v="5"/>
    <b v="0"/>
    <s v="film &amp; video/animation"/>
    <n v="110"/>
    <n v="438.2"/>
    <x v="0"/>
    <x v="5"/>
  </r>
  <r>
    <n v="473"/>
    <x v="473"/>
    <s v="Quantum Kidz follows a young girlâ€™s journey becoming a superhero and dealing with alien threats against the Earth!"/>
    <n v="3500"/>
    <n v="4559.13"/>
    <x v="1"/>
    <x v="0"/>
    <s v="USD"/>
    <n v="1410972319"/>
    <n v="1408380319"/>
    <b v="0"/>
    <n v="14"/>
    <b v="0"/>
    <s v="film &amp; video/animation"/>
    <n v="130"/>
    <n v="325.64999999999998"/>
    <x v="0"/>
    <x v="5"/>
  </r>
  <r>
    <n v="474"/>
    <x v="474"/>
    <s v="Time travel the light Mr. Fantastic!  Spin the dimensions toward other continuums and worlds.  Hold onto your panties."/>
    <n v="1000"/>
    <n v="1"/>
    <x v="0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678"/>
    <n v="0"/>
    <x v="0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12500"/>
    <n v="12554"/>
    <x v="1"/>
    <x v="0"/>
    <s v="USD"/>
    <n v="1401767940"/>
    <n v="1398727441"/>
    <b v="0"/>
    <n v="124"/>
    <b v="0"/>
    <s v="film &amp; video/animation"/>
    <n v="100"/>
    <n v="101.24"/>
    <x v="0"/>
    <x v="5"/>
  </r>
  <r>
    <n v="477"/>
    <x v="477"/>
    <s v="A Comedy-drama animation revolving around a man who finds a problematic pair of headphones that literally take over his whole life."/>
    <n v="675"/>
    <n v="1218"/>
    <x v="1"/>
    <x v="0"/>
    <s v="USD"/>
    <n v="1337371334"/>
    <n v="1332187334"/>
    <b v="0"/>
    <n v="0"/>
    <b v="0"/>
    <s v="film &amp; video/animation"/>
    <n v="180"/>
    <n v="0"/>
    <x v="0"/>
    <x v="5"/>
  </r>
  <r>
    <n v="478"/>
    <x v="478"/>
    <s v="this is an animated full length film of an old classic with new life to it. That gigantic and naive duckling we all love  ."/>
    <n v="666"/>
    <n v="60"/>
    <x v="0"/>
    <x v="0"/>
    <s v="USD"/>
    <n v="1427921509"/>
    <n v="1425333109"/>
    <b v="0"/>
    <n v="0"/>
    <b v="0"/>
    <s v="film &amp; video/animation"/>
    <n v="9"/>
    <n v="0"/>
    <x v="0"/>
    <x v="5"/>
  </r>
  <r>
    <n v="479"/>
    <x v="479"/>
    <s v="ANIMATING the most INFAMOUS Math Courses in America and TRANSLATING them for the mathematical underdog!"/>
    <n v="12500"/>
    <n v="2526"/>
    <x v="3"/>
    <x v="0"/>
    <s v="USD"/>
    <n v="1416566835"/>
    <n v="1411379235"/>
    <b v="0"/>
    <n v="55"/>
    <b v="0"/>
    <s v="film &amp; video/animation"/>
    <n v="20"/>
    <n v="45.93"/>
    <x v="0"/>
    <x v="5"/>
  </r>
  <r>
    <n v="480"/>
    <x v="480"/>
    <s v="To court his muse, an artist must first outsmart her dog.  A short animated film collaboration by Dana and Terrence Masson."/>
    <n v="20000"/>
    <n v="20070"/>
    <x v="1"/>
    <x v="0"/>
    <s v="USD"/>
    <n v="1376049615"/>
    <n v="1373457615"/>
    <b v="0"/>
    <n v="140"/>
    <b v="0"/>
    <s v="film &amp; video/animation"/>
    <n v="100"/>
    <n v="143.36000000000001"/>
    <x v="0"/>
    <x v="5"/>
  </r>
  <r>
    <n v="481"/>
    <x v="481"/>
    <s v="The year is 2043. Test subject David Beck has been augmented with psychokinetic abilities. He uses his newfound gifts to thwart evil."/>
    <n v="5000"/>
    <n v="8640"/>
    <x v="1"/>
    <x v="0"/>
    <s v="USD"/>
    <n v="1349885289"/>
    <n v="1347293289"/>
    <b v="0"/>
    <n v="21"/>
    <b v="0"/>
    <s v="film &amp; video/animation"/>
    <n v="173"/>
    <n v="411.43"/>
    <x v="0"/>
    <x v="5"/>
  </r>
  <r>
    <n v="482"/>
    <x v="482"/>
    <s v="Help me quit my day job and also create animated Stand-up routines from local up and coming comedians."/>
    <n v="1000"/>
    <n v="1273"/>
    <x v="1"/>
    <x v="0"/>
    <s v="USD"/>
    <n v="1460644440"/>
    <n v="1458336690"/>
    <b v="0"/>
    <n v="1"/>
    <b v="0"/>
    <s v="film &amp; video/animation"/>
    <n v="127"/>
    <n v="1273"/>
    <x v="0"/>
    <x v="5"/>
  </r>
  <r>
    <n v="483"/>
    <x v="483"/>
    <s v="Help to fund a children's animation Series. Teaching good morals and conduct. Also includes simplified teachings about Islam and Allah."/>
    <n v="20000"/>
    <n v="1910"/>
    <x v="0"/>
    <x v="1"/>
    <s v="GBP"/>
    <n v="1359434672"/>
    <n v="1354250672"/>
    <b v="0"/>
    <n v="147"/>
    <b v="0"/>
    <s v="film &amp; video/animation"/>
    <n v="10"/>
    <n v="12.99"/>
    <x v="0"/>
    <x v="5"/>
  </r>
  <r>
    <n v="484"/>
    <x v="484"/>
    <s v="The Diddlys are steam powered superheroes,transforming into spaceships,submarines or whatever it takes to complete their secret mission"/>
    <n v="2000"/>
    <n v="2230.4299999999998"/>
    <x v="1"/>
    <x v="1"/>
    <s v="GBP"/>
    <n v="1446766372"/>
    <n v="1443220372"/>
    <b v="0"/>
    <n v="11"/>
    <b v="0"/>
    <s v="film &amp; video/animation"/>
    <n v="112"/>
    <n v="202.77"/>
    <x v="0"/>
    <x v="5"/>
  </r>
  <r>
    <n v="485"/>
    <x v="485"/>
    <s v="Last few days to make this toon a reality! 5 funny toons for YOU! See the pilot episode here!"/>
    <n v="22765"/>
    <n v="32172.66"/>
    <x v="1"/>
    <x v="1"/>
    <s v="GBP"/>
    <n v="1368792499"/>
    <n v="1366200499"/>
    <b v="0"/>
    <n v="125"/>
    <b v="0"/>
    <s v="film &amp; video/animation"/>
    <n v="141"/>
    <n v="257.38"/>
    <x v="0"/>
    <x v="5"/>
  </r>
  <r>
    <n v="486"/>
    <x v="486"/>
    <s v="&quot;Today's Toys Build Tomorrow&quot;  A feature film backed major toy project. Children learn about life while they play and have fun."/>
    <n v="1500"/>
    <n v="1800"/>
    <x v="1"/>
    <x v="2"/>
    <s v="AUD"/>
    <n v="1401662239"/>
    <n v="1399070239"/>
    <b v="0"/>
    <n v="1"/>
    <b v="0"/>
    <s v="film &amp; video/animation"/>
    <n v="120"/>
    <n v="1800"/>
    <x v="0"/>
    <x v="5"/>
  </r>
  <r>
    <n v="487"/>
    <x v="487"/>
    <s v="Hey everyone we are producing a new show called The Adventures of Daryl and Straight Man. It is an animated comedy web series."/>
    <n v="660"/>
    <n v="764"/>
    <x v="1"/>
    <x v="5"/>
    <s v="CAD"/>
    <n v="1482678994"/>
    <n v="1477491394"/>
    <b v="0"/>
    <n v="0"/>
    <b v="0"/>
    <s v="film &amp; video/animation"/>
    <n v="116"/>
    <n v="0"/>
    <x v="0"/>
    <x v="5"/>
  </r>
  <r>
    <n v="488"/>
    <x v="488"/>
    <s v="When humans left the earth, the animals took over the city. What could go wrong? Well...everything!"/>
    <n v="650"/>
    <n v="2650.5"/>
    <x v="1"/>
    <x v="0"/>
    <s v="USD"/>
    <n v="1483924700"/>
    <n v="1481332700"/>
    <b v="0"/>
    <n v="0"/>
    <b v="0"/>
    <s v="film &amp; video/animation"/>
    <n v="408"/>
    <n v="0"/>
    <x v="0"/>
    <x v="5"/>
  </r>
  <r>
    <n v="489"/>
    <x v="489"/>
    <s v="Help America's favorite dysfunctional immigrant family THE GUINEAS launch the first season of their animated web series."/>
    <n v="2250"/>
    <n v="2876"/>
    <x v="1"/>
    <x v="0"/>
    <s v="USD"/>
    <n v="1325763180"/>
    <n v="1323084816"/>
    <b v="0"/>
    <n v="3"/>
    <b v="0"/>
    <s v="film &amp; video/animation"/>
    <n v="128"/>
    <n v="958.67"/>
    <x v="0"/>
    <x v="5"/>
  </r>
  <r>
    <n v="490"/>
    <x v="490"/>
    <s v="Cancelled"/>
    <n v="650"/>
    <n v="1111"/>
    <x v="1"/>
    <x v="0"/>
    <s v="USD"/>
    <n v="1345677285"/>
    <n v="1343085285"/>
    <b v="0"/>
    <n v="0"/>
    <b v="0"/>
    <s v="film &amp; video/animation"/>
    <n v="171"/>
    <n v="0"/>
    <x v="0"/>
    <x v="5"/>
  </r>
  <r>
    <n v="491"/>
    <x v="491"/>
    <s v="&quot;Guess What? Gus&quot; is a magical animated comedy that follow a new kid who playful antics for attention make the news."/>
    <n v="650"/>
    <n v="1082"/>
    <x v="1"/>
    <x v="0"/>
    <s v="USD"/>
    <n v="1453937699"/>
    <n v="1451345699"/>
    <b v="0"/>
    <n v="0"/>
    <b v="0"/>
    <s v="film &amp; video/animation"/>
    <n v="166"/>
    <n v="0"/>
    <x v="0"/>
    <x v="5"/>
  </r>
  <r>
    <n v="492"/>
    <x v="492"/>
    <s v="This project aims to create a 3D animated movie that is created by it's fans, it's content and plot will be driven by it's followers."/>
    <n v="650"/>
    <n v="760"/>
    <x v="1"/>
    <x v="11"/>
    <s v="SEK"/>
    <n v="1476319830"/>
    <n v="1471135830"/>
    <b v="0"/>
    <n v="0"/>
    <b v="0"/>
    <s v="film &amp; video/animation"/>
    <n v="117"/>
    <n v="0"/>
    <x v="0"/>
    <x v="5"/>
  </r>
  <r>
    <n v="493"/>
    <x v="493"/>
    <s v="The Chupacabra is not a myth and one man is on a mission to prove its existence no matter what, his name is Joc Barrera."/>
    <n v="650"/>
    <n v="658"/>
    <x v="1"/>
    <x v="1"/>
    <s v="GBP"/>
    <n v="1432142738"/>
    <n v="1429550738"/>
    <b v="0"/>
    <n v="0"/>
    <b v="0"/>
    <s v="film &amp; video/animation"/>
    <n v="101"/>
    <n v="0"/>
    <x v="0"/>
    <x v="5"/>
  </r>
  <r>
    <n v="494"/>
    <x v="494"/>
    <s v="Angels come to Earth in human disguise to deceive mankind, rule the Earth as gods, create a hybrid army &amp; destroy all who oppose them."/>
    <n v="1500"/>
    <n v="0"/>
    <x v="2"/>
    <x v="0"/>
    <s v="USD"/>
    <n v="1404356400"/>
    <n v="1402343765"/>
    <b v="0"/>
    <n v="3"/>
    <b v="0"/>
    <s v="film &amp; video/animation"/>
    <n v="0"/>
    <n v="0"/>
    <x v="0"/>
    <x v="5"/>
  </r>
  <r>
    <n v="495"/>
    <x v="495"/>
    <s v="two friends set out to conquer and reach the level cap of the quest watch, how will they do it when they're 2 teenage idiots"/>
    <n v="650"/>
    <n v="380"/>
    <x v="0"/>
    <x v="0"/>
    <s v="USD"/>
    <n v="1437076305"/>
    <n v="1434484305"/>
    <b v="0"/>
    <n v="0"/>
    <b v="0"/>
    <s v="film &amp; video/animation"/>
    <n v="58"/>
    <n v="0"/>
    <x v="0"/>
    <x v="5"/>
  </r>
  <r>
    <n v="496"/>
    <x v="496"/>
    <s v="The movie is about the adventures of Ethan, Danna, The mysterious inventor and more."/>
    <n v="1000"/>
    <n v="1"/>
    <x v="0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1500"/>
    <n v="0"/>
    <x v="0"/>
    <x v="0"/>
    <s v="USD"/>
    <n v="1419483600"/>
    <n v="1414889665"/>
    <b v="0"/>
    <n v="3"/>
    <b v="0"/>
    <s v="film &amp; video/animation"/>
    <n v="0"/>
    <n v="0"/>
    <x v="0"/>
    <x v="5"/>
  </r>
  <r>
    <n v="498"/>
    <x v="498"/>
    <s v="AT is an Interactive Animation made for the iPad where the user becomes part of the story. It's a fantastic journey of discovery!"/>
    <n v="8500"/>
    <n v="8735"/>
    <x v="1"/>
    <x v="0"/>
    <s v="USD"/>
    <n v="1324664249"/>
    <n v="1321035449"/>
    <b v="0"/>
    <n v="22"/>
    <b v="0"/>
    <s v="film &amp; video/animation"/>
    <n v="103"/>
    <n v="397.05"/>
    <x v="0"/>
    <x v="5"/>
  </r>
  <r>
    <n v="499"/>
    <x v="499"/>
    <s v="A Feature Length Animated Film Noir Musical with a modern twist. _x000d__x000a_Animation and music melded into edge-of-your-seat entertainment."/>
    <n v="5000"/>
    <n v="39304.01"/>
    <x v="1"/>
    <x v="0"/>
    <s v="USD"/>
    <n v="1255381140"/>
    <n v="1250630968"/>
    <b v="0"/>
    <n v="26"/>
    <b v="0"/>
    <s v="film &amp; video/animation"/>
    <n v="786"/>
    <n v="1511.69"/>
    <x v="0"/>
    <x v="5"/>
  </r>
  <r>
    <n v="500"/>
    <x v="500"/>
    <s v="This animated dark comedy video highlights Stephen Colbert as a super hero-like figure within a corrupt and sinister world manipulated by the media."/>
    <n v="2250"/>
    <n v="10"/>
    <x v="0"/>
    <x v="0"/>
    <s v="USD"/>
    <n v="1273356960"/>
    <n v="1268255751"/>
    <b v="0"/>
    <n v="4"/>
    <b v="0"/>
    <s v="film &amp; video/animation"/>
    <n v="0"/>
    <n v="2.5"/>
    <x v="0"/>
    <x v="5"/>
  </r>
  <r>
    <n v="501"/>
    <x v="501"/>
    <s v="Based on the invention portfolio of a patented inventor World War Four is a look into the future of warfare and humanity as a whole"/>
    <n v="650"/>
    <n v="10"/>
    <x v="2"/>
    <x v="0"/>
    <s v="USD"/>
    <n v="1310189851"/>
    <n v="1307597851"/>
    <b v="0"/>
    <n v="0"/>
    <b v="0"/>
    <s v="film &amp; video/animation"/>
    <n v="2"/>
    <n v="0"/>
    <x v="0"/>
    <x v="5"/>
  </r>
  <r>
    <n v="502"/>
    <x v="502"/>
    <s v="This Strawberry Bowl concept is the 1st of many episodes.  These episodes will be released in accordance with the harvest of the month."/>
    <n v="2500"/>
    <n v="0"/>
    <x v="2"/>
    <x v="0"/>
    <s v="USD"/>
    <n v="1332073025"/>
    <n v="1329484625"/>
    <b v="0"/>
    <n v="4"/>
    <b v="0"/>
    <s v="film &amp; video/animation"/>
    <n v="0"/>
    <n v="0"/>
    <x v="0"/>
    <x v="5"/>
  </r>
  <r>
    <n v="503"/>
    <x v="503"/>
    <s v="Jimmy wants to live life and see his grandchildren grow up, but alcoholism threatens to curtail everything he dreams of."/>
    <n v="2000"/>
    <n v="2020"/>
    <x v="1"/>
    <x v="1"/>
    <s v="GBP"/>
    <n v="1421498303"/>
    <n v="1418906303"/>
    <b v="0"/>
    <n v="9"/>
    <b v="0"/>
    <s v="film &amp; video/animation"/>
    <n v="101"/>
    <n v="224.44"/>
    <x v="0"/>
    <x v="5"/>
  </r>
  <r>
    <n v="504"/>
    <x v="504"/>
    <s v="An animated DVD starring Woodsy Owl that entertains children while  showing them how they can help create a cleaner, greener planet."/>
    <n v="2500"/>
    <n v="3012"/>
    <x v="1"/>
    <x v="0"/>
    <s v="USD"/>
    <n v="1334097387"/>
    <n v="1328916987"/>
    <b v="0"/>
    <n v="5"/>
    <b v="0"/>
    <s v="film &amp; video/animation"/>
    <n v="120"/>
    <n v="602.4"/>
    <x v="0"/>
    <x v="5"/>
  </r>
  <r>
    <n v="505"/>
    <x v="505"/>
    <s v="This wonderful movie will tells the story of two adorable aliens who crash land into a familyâ€™s backyard, and travel the Earth."/>
    <n v="1500"/>
    <n v="2002.22"/>
    <x v="1"/>
    <x v="0"/>
    <s v="USD"/>
    <n v="1451010086"/>
    <n v="1447122086"/>
    <b v="0"/>
    <n v="14"/>
    <b v="0"/>
    <s v="film &amp; video/animation"/>
    <n v="133"/>
    <n v="143.02000000000001"/>
    <x v="0"/>
    <x v="5"/>
  </r>
  <r>
    <n v="506"/>
    <x v="506"/>
    <s v="A feature-length 3D animation that depicts what happened when the Son of the Morning rebelled against God."/>
    <n v="2500"/>
    <n v="100"/>
    <x v="0"/>
    <x v="0"/>
    <s v="USD"/>
    <n v="1376140520"/>
    <n v="1373548520"/>
    <b v="0"/>
    <n v="1"/>
    <b v="0"/>
    <s v="film &amp; video/animation"/>
    <n v="4"/>
    <n v="100"/>
    <x v="0"/>
    <x v="5"/>
  </r>
  <r>
    <n v="507"/>
    <x v="507"/>
    <s v="&quot;Code Monkey(s)&quot; is a short animated-series about life from the perspective of an engineer who feels like an actual &quot;Code Monkey&quot;."/>
    <n v="3000"/>
    <n v="4176"/>
    <x v="1"/>
    <x v="0"/>
    <s v="USD"/>
    <n v="1350687657"/>
    <n v="1346799657"/>
    <b v="0"/>
    <n v="10"/>
    <b v="0"/>
    <s v="film &amp; video/animation"/>
    <n v="139"/>
    <n v="417.6"/>
    <x v="0"/>
    <x v="5"/>
  </r>
  <r>
    <n v="508"/>
    <x v="508"/>
    <s v="A stop-motion animated action packed adventure. Telling a great story with an even greater message. Join me and lets change the world."/>
    <n v="2750"/>
    <n v="45"/>
    <x v="3"/>
    <x v="0"/>
    <s v="USD"/>
    <n v="1337955240"/>
    <n v="1332808501"/>
    <b v="0"/>
    <n v="3"/>
    <b v="0"/>
    <s v="film &amp; video/animation"/>
    <n v="2"/>
    <n v="15"/>
    <x v="0"/>
    <x v="5"/>
  </r>
  <r>
    <n v="509"/>
    <x v="509"/>
    <s v="A hilarious comedy podcast being turned into an animated series  about an indian servant and his boss."/>
    <n v="1000"/>
    <n v="1272"/>
    <x v="1"/>
    <x v="1"/>
    <s v="GBP"/>
    <n v="1435504170"/>
    <n v="1432912170"/>
    <b v="0"/>
    <n v="1"/>
    <b v="0"/>
    <s v="film &amp; video/animation"/>
    <n v="127"/>
    <n v="1272"/>
    <x v="0"/>
    <x v="5"/>
  </r>
  <r>
    <n v="510"/>
    <x v="510"/>
    <s v="A mile below the Franco-Swiss border Dean manages to break the Large Hadron Collider and triggers the end of the world."/>
    <n v="620"/>
    <n v="714"/>
    <x v="1"/>
    <x v="0"/>
    <s v="USD"/>
    <n v="1456805639"/>
    <n v="1454213639"/>
    <b v="0"/>
    <n v="0"/>
    <b v="0"/>
    <s v="film &amp; video/animation"/>
    <n v="115"/>
    <n v="0"/>
    <x v="0"/>
    <x v="5"/>
  </r>
  <r>
    <n v="511"/>
    <x v="511"/>
    <s v="A project that incorporates animation and comic art into a relevant story. 4 boys, 1 eyeland, and a whole lot of drama!!!"/>
    <n v="2000"/>
    <n v="2280"/>
    <x v="1"/>
    <x v="0"/>
    <s v="USD"/>
    <n v="1365228982"/>
    <n v="1362640582"/>
    <b v="0"/>
    <n v="5"/>
    <b v="0"/>
    <s v="film &amp; video/animation"/>
    <n v="114"/>
    <n v="456"/>
    <x v="0"/>
    <x v="5"/>
  </r>
  <r>
    <n v="512"/>
    <x v="512"/>
    <s v="We have a fully developed 2D animated series that requires more professional animation. Our first 2 home-animated eps are up online."/>
    <n v="1000"/>
    <n v="1445"/>
    <x v="1"/>
    <x v="0"/>
    <s v="USD"/>
    <n v="1479667727"/>
    <n v="1475776127"/>
    <b v="0"/>
    <n v="2"/>
    <b v="0"/>
    <s v="film &amp; video/animation"/>
    <n v="145"/>
    <n v="722.5"/>
    <x v="0"/>
    <x v="5"/>
  </r>
  <r>
    <n v="513"/>
    <x v="513"/>
    <s v="A sci-fi fantasy 2.5D anime styled series about some guys trying to save the world, probably..."/>
    <n v="20000"/>
    <n v="10"/>
    <x v="0"/>
    <x v="0"/>
    <s v="USD"/>
    <n v="1471244400"/>
    <n v="1467387705"/>
    <b v="0"/>
    <n v="68"/>
    <b v="0"/>
    <s v="film &amp; video/animation"/>
    <n v="0"/>
    <n v="0.15"/>
    <x v="0"/>
    <x v="5"/>
  </r>
  <r>
    <n v="514"/>
    <x v="514"/>
    <s v="A film created entirely out of paper, visual effects and found objects depicts how one man created a new life for himself."/>
    <n v="1500"/>
    <n v="1788.57"/>
    <x v="1"/>
    <x v="5"/>
    <s v="CAD"/>
    <n v="1407595447"/>
    <n v="1405003447"/>
    <b v="0"/>
    <n v="3"/>
    <b v="0"/>
    <s v="film &amp; video/animation"/>
    <n v="119"/>
    <n v="596.19000000000005"/>
    <x v="0"/>
    <x v="5"/>
  </r>
  <r>
    <n v="515"/>
    <x v="515"/>
    <s v="A Tale of Faith is an animated short film based on the heartwarming tale by Rebbe Nachman of Breslov."/>
    <n v="50000"/>
    <n v="177412.01"/>
    <x v="1"/>
    <x v="0"/>
    <s v="USD"/>
    <n v="1451389601"/>
    <n v="1447933601"/>
    <b v="0"/>
    <n v="34"/>
    <b v="0"/>
    <s v="film &amp; video/animation"/>
    <n v="355"/>
    <n v="5218"/>
    <x v="0"/>
    <x v="5"/>
  </r>
  <r>
    <n v="516"/>
    <x v="516"/>
    <s v="A big brother style comedy animation series starring famous seafarers"/>
    <n v="62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2200"/>
    <n v="850"/>
    <x v="0"/>
    <x v="0"/>
    <s v="USD"/>
    <n v="1486046761"/>
    <n v="1483454761"/>
    <b v="0"/>
    <n v="3"/>
    <b v="0"/>
    <s v="film &amp; video/animation"/>
    <n v="39"/>
    <n v="283.33"/>
    <x v="0"/>
    <x v="5"/>
  </r>
  <r>
    <n v="518"/>
    <x v="518"/>
    <s v="The community of Somorrah is peaceful and unblemished until &quot;The Boss&quot; power and money starts to diminish &amp; plans to gain it all back!"/>
    <n v="600"/>
    <n v="1841"/>
    <x v="1"/>
    <x v="0"/>
    <s v="USD"/>
    <n v="1441550760"/>
    <n v="1438958824"/>
    <b v="0"/>
    <n v="0"/>
    <b v="0"/>
    <s v="film &amp; video/animation"/>
    <n v="307"/>
    <n v="0"/>
    <x v="0"/>
    <x v="5"/>
  </r>
  <r>
    <n v="519"/>
    <x v="519"/>
    <s v="&quot;When the dream of childhood is stolen... a nightmare is born&quot; A dark animated fantasy film by indie filmmaker M dot Strange."/>
    <n v="8000"/>
    <n v="8120"/>
    <x v="1"/>
    <x v="0"/>
    <s v="USD"/>
    <n v="1354699421"/>
    <n v="1352107421"/>
    <b v="0"/>
    <n v="70"/>
    <b v="0"/>
    <s v="film &amp; video/animation"/>
    <n v="102"/>
    <n v="116"/>
    <x v="0"/>
    <x v="5"/>
  </r>
  <r>
    <n v="520"/>
    <x v="520"/>
    <s v="Tim Arthur's 21st anniversary sell-out production of his 'chilling' and 'sinister' ghostly thriller returns to the Edinburgh Fringe!"/>
    <n v="14500"/>
    <n v="241"/>
    <x v="0"/>
    <x v="1"/>
    <s v="GBP"/>
    <n v="1449766261"/>
    <n v="1447174261"/>
    <b v="0"/>
    <n v="34"/>
    <b v="1"/>
    <s v="theater/plays"/>
    <n v="2"/>
    <n v="7.09"/>
    <x v="1"/>
    <x v="6"/>
  </r>
  <r>
    <n v="521"/>
    <x v="521"/>
    <s v="The Blind Owl in co-production with Halcyon Theatre will stage &quot;dirty butterfly&quot; a voyeuristic drama by Britain's debbie tucker green."/>
    <n v="15000"/>
    <n v="1"/>
    <x v="0"/>
    <x v="0"/>
    <s v="USD"/>
    <n v="1477976340"/>
    <n v="1475460819"/>
    <b v="0"/>
    <n v="56"/>
    <b v="1"/>
    <s v="theater/plays"/>
    <n v="0"/>
    <n v="0.02"/>
    <x v="1"/>
    <x v="6"/>
  </r>
  <r>
    <n v="522"/>
    <x v="522"/>
    <s v="*** TO MAKE DONATIONS IN THE FUTURE                                   GO TO OUR WEBSITE: www.compassplayers.com ***"/>
    <n v="10000"/>
    <n v="650"/>
    <x v="0"/>
    <x v="0"/>
    <s v="USD"/>
    <n v="1458518325"/>
    <n v="1456793925"/>
    <b v="0"/>
    <n v="31"/>
    <b v="1"/>
    <s v="theater/plays"/>
    <n v="7"/>
    <n v="20.97"/>
    <x v="1"/>
    <x v="6"/>
  </r>
  <r>
    <n v="523"/>
    <x v="523"/>
    <s v="The Star on My Heart, an original play based on a survivor of the Terezin concentration camp, with community outreach for all ages."/>
    <n v="16000"/>
    <n v="33393.339999999997"/>
    <x v="1"/>
    <x v="0"/>
    <s v="USD"/>
    <n v="1442805076"/>
    <n v="1440213076"/>
    <b v="0"/>
    <n v="84"/>
    <b v="1"/>
    <s v="theater/plays"/>
    <n v="209"/>
    <n v="397.54"/>
    <x v="1"/>
    <x v="6"/>
  </r>
  <r>
    <n v="524"/>
    <x v="524"/>
    <s v="Angel on the Corner need YOUR help to raise Â£3,500 to take Zero Down by Sarah Hehir to the Edinburgh Fringe Festival this August!"/>
    <n v="10000"/>
    <n v="10550"/>
    <x v="1"/>
    <x v="1"/>
    <s v="GBP"/>
    <n v="1464801169"/>
    <n v="1462209169"/>
    <b v="0"/>
    <n v="130"/>
    <b v="1"/>
    <s v="theater/plays"/>
    <n v="106"/>
    <n v="81.150000000000006"/>
    <x v="1"/>
    <x v="6"/>
  </r>
  <r>
    <n v="525"/>
    <x v="525"/>
    <s v="EUPHORIA! is a new play about the decriminalization of drugs, and its profound effect on both the criminals in prison and &quot;The Man.&quot;"/>
    <n v="30000"/>
    <n v="30241"/>
    <x v="1"/>
    <x v="0"/>
    <s v="USD"/>
    <n v="1410601041"/>
    <n v="1406713041"/>
    <b v="0"/>
    <n v="12"/>
    <b v="1"/>
    <s v="theater/plays"/>
    <n v="101"/>
    <n v="2520.08"/>
    <x v="1"/>
    <x v="6"/>
  </r>
  <r>
    <n v="526"/>
    <x v="526"/>
    <s v="We have a brand new play. We urgently need your help to fund our production, which opens at Theatre503 on August 18th."/>
    <n v="5000"/>
    <n v="5813"/>
    <x v="1"/>
    <x v="1"/>
    <s v="GBP"/>
    <n v="1438966800"/>
    <n v="1436278344"/>
    <b v="0"/>
    <n v="23"/>
    <b v="1"/>
    <s v="theater/plays"/>
    <n v="116"/>
    <n v="252.74"/>
    <x v="1"/>
    <x v="6"/>
  </r>
  <r>
    <n v="527"/>
    <x v="527"/>
    <s v="OMEGA KIDS, a new play by Noah Mease, directed by Jay Stull &amp; produced by New Light Theater Project in association with Access Theater."/>
    <n v="25000"/>
    <n v="26305.97"/>
    <x v="1"/>
    <x v="0"/>
    <s v="USD"/>
    <n v="1487347500"/>
    <n v="1484715366"/>
    <b v="0"/>
    <n v="158"/>
    <b v="1"/>
    <s v="theater/plays"/>
    <n v="105"/>
    <n v="166.49"/>
    <x v="1"/>
    <x v="6"/>
  </r>
  <r>
    <n v="528"/>
    <x v="528"/>
    <s v="A Festival Backed Production of a Full-Length Play."/>
    <n v="5000"/>
    <n v="50"/>
    <x v="0"/>
    <x v="0"/>
    <s v="USD"/>
    <n v="1434921600"/>
    <n v="1433109907"/>
    <b v="0"/>
    <n v="30"/>
    <b v="1"/>
    <s v="theater/plays"/>
    <n v="1"/>
    <n v="1.67"/>
    <x v="1"/>
    <x v="6"/>
  </r>
  <r>
    <n v="529"/>
    <x v="529"/>
    <s v="Snowglobe Theatre, a new Montreal company, will be presenting Shakespeare's &quot;Much Ado about Nothing&quot; at Mainline Theatre in January"/>
    <n v="5000"/>
    <n v="5116.18"/>
    <x v="1"/>
    <x v="5"/>
    <s v="CAD"/>
    <n v="1484110800"/>
    <n v="1482281094"/>
    <b v="0"/>
    <n v="18"/>
    <b v="1"/>
    <s v="theater/plays"/>
    <n v="102"/>
    <n v="284.23"/>
    <x v="1"/>
    <x v="6"/>
  </r>
  <r>
    <n v="530"/>
    <x v="530"/>
    <s v="Corners Grove is a coming-of-age play about leaving home, gender identity and the death of Whitney Houston; will benefit Win NYC."/>
    <n v="10000"/>
    <n v="10100"/>
    <x v="1"/>
    <x v="0"/>
    <s v="USD"/>
    <n v="1435111200"/>
    <n v="1433254268"/>
    <b v="0"/>
    <n v="29"/>
    <b v="1"/>
    <s v="theater/plays"/>
    <n v="101"/>
    <n v="348.28"/>
    <x v="1"/>
    <x v="6"/>
  </r>
  <r>
    <n v="531"/>
    <x v="531"/>
    <s v="SYLVIA is a modern romantic comedy about a marriage and a talking dog. Directed by Jeanna Michaels. January 12 through January 29, 2017"/>
    <n v="10000"/>
    <n v="11545"/>
    <x v="1"/>
    <x v="0"/>
    <s v="USD"/>
    <n v="1481957940"/>
    <n v="1478050429"/>
    <b v="0"/>
    <n v="31"/>
    <b v="1"/>
    <s v="theater/plays"/>
    <n v="115"/>
    <n v="372.42"/>
    <x v="1"/>
    <x v="6"/>
  </r>
  <r>
    <n v="532"/>
    <x v="532"/>
    <s v="A fast paced, comedic play about an anxiety-ridden filmmaker who lies to investors about having Christopher Walken in his film."/>
    <n v="30000"/>
    <n v="50251.41"/>
    <x v="1"/>
    <x v="0"/>
    <s v="USD"/>
    <n v="1463098208"/>
    <n v="1460506208"/>
    <b v="0"/>
    <n v="173"/>
    <b v="1"/>
    <s v="theater/plays"/>
    <n v="168"/>
    <n v="290.47000000000003"/>
    <x v="1"/>
    <x v="6"/>
  </r>
  <r>
    <n v="533"/>
    <x v="533"/>
    <s v="New writing â€¢ Twisty-turny magical realist retro sci-fi â€¢ Human lives â€¢ Storytelling â€¢ The slope our society slips down..."/>
    <n v="5500"/>
    <n v="5504"/>
    <x v="1"/>
    <x v="1"/>
    <s v="GBP"/>
    <n v="1463394365"/>
    <n v="1461320765"/>
    <b v="0"/>
    <n v="17"/>
    <b v="1"/>
    <s v="theater/plays"/>
    <n v="100"/>
    <n v="323.76"/>
    <x v="1"/>
    <x v="6"/>
  </r>
  <r>
    <n v="534"/>
    <x v="534"/>
    <s v="We're a zero-budget, non-profit theatre group based in Oslo and have been invited to perform at a conference in Belgium. Help!"/>
    <n v="40000"/>
    <n v="41500"/>
    <x v="3"/>
    <x v="10"/>
    <s v="NOK"/>
    <n v="1446418800"/>
    <n v="1443036470"/>
    <b v="0"/>
    <n v="48"/>
    <b v="1"/>
    <s v="theater/plays"/>
    <n v="104"/>
    <n v="864.58"/>
    <x v="1"/>
    <x v="6"/>
  </r>
  <r>
    <n v="535"/>
    <x v="535"/>
    <s v="Weâ€™re producing a Northern Brexit sci-fi play for VAULT festival 2017 and we need your help!"/>
    <n v="6000"/>
    <n v="160"/>
    <x v="0"/>
    <x v="1"/>
    <s v="GBP"/>
    <n v="1483707905"/>
    <n v="1481115905"/>
    <b v="0"/>
    <n v="59"/>
    <b v="1"/>
    <s v="theater/plays"/>
    <n v="3"/>
    <n v="2.71"/>
    <x v="1"/>
    <x v="6"/>
  </r>
  <r>
    <n v="536"/>
    <x v="536"/>
    <s v="A new one-man play by Giles Roberts, shining a different light on the very human cost of war *IDEASTAP UNDERBELLY AWARD WINNER 2015*"/>
    <n v="10000"/>
    <n v="10740"/>
    <x v="1"/>
    <x v="1"/>
    <s v="GBP"/>
    <n v="1438624800"/>
    <n v="1435133807"/>
    <b v="0"/>
    <n v="39"/>
    <b v="1"/>
    <s v="theater/plays"/>
    <n v="107"/>
    <n v="275.38"/>
    <x v="1"/>
    <x v="6"/>
  </r>
  <r>
    <n v="537"/>
    <x v="537"/>
    <s v="Transforming bystanders into anti-bullies since 2012 thru inclusive learning environments.  Together we can take back our classrooms."/>
    <n v="7000"/>
    <n v="7981"/>
    <x v="1"/>
    <x v="0"/>
    <s v="USD"/>
    <n v="1446665191"/>
    <n v="1444069591"/>
    <b v="0"/>
    <n v="59"/>
    <b v="1"/>
    <s v="theater/plays"/>
    <n v="114"/>
    <n v="135.27000000000001"/>
    <x v="1"/>
    <x v="6"/>
  </r>
  <r>
    <n v="538"/>
    <x v="538"/>
    <s v="SOC produces affordable and accessible theatre in the heart of Orange County, CA, and we need your help to match a $5,000 grant!"/>
    <n v="37000"/>
    <n v="463"/>
    <x v="2"/>
    <x v="0"/>
    <s v="USD"/>
    <n v="1463166263"/>
    <n v="1460574263"/>
    <b v="0"/>
    <n v="60"/>
    <b v="1"/>
    <s v="theater/plays"/>
    <n v="1"/>
    <n v="7.72"/>
    <x v="1"/>
    <x v="6"/>
  </r>
  <r>
    <n v="539"/>
    <x v="539"/>
    <s v="A brand new show that unites puppetry, live music and storytelling to bring a forgotten English legend back to life!"/>
    <n v="3000"/>
    <n v="625"/>
    <x v="0"/>
    <x v="1"/>
    <s v="GBP"/>
    <n v="1467681107"/>
    <n v="1465866707"/>
    <b v="0"/>
    <n v="20"/>
    <b v="1"/>
    <s v="theater/plays"/>
    <n v="21"/>
    <n v="31.25"/>
    <x v="1"/>
    <x v="6"/>
  </r>
  <r>
    <n v="540"/>
    <x v="540"/>
    <s v="There are so many dilemmas in life- what to do, where to go? _x000a_Let us solve it - search our preference based entertainment calendar"/>
    <n v="1000"/>
    <n v="0"/>
    <x v="0"/>
    <x v="0"/>
    <s v="USD"/>
    <n v="1423078606"/>
    <n v="1420486606"/>
    <b v="0"/>
    <n v="1"/>
    <b v="0"/>
    <s v="technology/web"/>
    <n v="0"/>
    <n v="0"/>
    <x v="2"/>
    <x v="7"/>
  </r>
  <r>
    <n v="541"/>
    <x v="541"/>
    <s v="A website dedicated to local Kink Communities; to find others with matching interests and bring them together."/>
    <n v="1200"/>
    <n v="1883.64"/>
    <x v="1"/>
    <x v="0"/>
    <s v="USD"/>
    <n v="1446080834"/>
    <n v="1443488834"/>
    <b v="0"/>
    <n v="1"/>
    <b v="0"/>
    <s v="technology/web"/>
    <n v="157"/>
    <n v="1883.64"/>
    <x v="2"/>
    <x v="7"/>
  </r>
  <r>
    <n v="542"/>
    <x v="542"/>
    <s v="The platform to record visual, audio and text memory of the common man - as we experienced history when it brushed us by"/>
    <n v="1000"/>
    <n v="0"/>
    <x v="0"/>
    <x v="0"/>
    <s v="USD"/>
    <n v="1462293716"/>
    <n v="1457113316"/>
    <b v="0"/>
    <n v="1"/>
    <b v="0"/>
    <s v="technology/web"/>
    <n v="0"/>
    <n v="0"/>
    <x v="2"/>
    <x v="7"/>
  </r>
  <r>
    <n v="543"/>
    <x v="543"/>
    <s v="I want to make it easy for those with food allergies to know where they can safely, and happily eat out with friends and family."/>
    <n v="1750"/>
    <n v="425"/>
    <x v="0"/>
    <x v="2"/>
    <s v="AUD"/>
    <n v="1414807962"/>
    <n v="1412215962"/>
    <b v="0"/>
    <n v="2"/>
    <b v="0"/>
    <s v="technology/web"/>
    <n v="24"/>
    <n v="212.5"/>
    <x v="2"/>
    <x v="7"/>
  </r>
  <r>
    <n v="544"/>
    <x v="544"/>
    <s v="Do you have a favorite shirt? So does everyone else. Favowear is creating a platform to share the best clothes and shopping sources."/>
    <n v="1000"/>
    <n v="1005"/>
    <x v="1"/>
    <x v="0"/>
    <s v="USD"/>
    <n v="1467647160"/>
    <n v="1465055160"/>
    <b v="0"/>
    <n v="2"/>
    <b v="0"/>
    <s v="technology/web"/>
    <n v="101"/>
    <n v="502.5"/>
    <x v="2"/>
    <x v="7"/>
  </r>
  <r>
    <n v="545"/>
    <x v="545"/>
    <s v="1st collaborative webdesign tool to create professional websites with WordPress, Bootstrap and other open source technologies."/>
    <n v="35000"/>
    <n v="35296"/>
    <x v="1"/>
    <x v="6"/>
    <s v="EUR"/>
    <n v="1447600389"/>
    <n v="1444140789"/>
    <b v="0"/>
    <n v="34"/>
    <b v="0"/>
    <s v="technology/web"/>
    <n v="101"/>
    <n v="1038.1199999999999"/>
    <x v="2"/>
    <x v="7"/>
  </r>
  <r>
    <n v="546"/>
    <x v="546"/>
    <s v="Build a Christian Network Platform to connect and collaborate projects, events, missions and support online to fulfill the call."/>
    <n v="1500"/>
    <n v="2000"/>
    <x v="1"/>
    <x v="0"/>
    <s v="USD"/>
    <n v="1445097715"/>
    <n v="1441209715"/>
    <b v="0"/>
    <n v="2"/>
    <b v="0"/>
    <s v="technology/web"/>
    <n v="133"/>
    <n v="1000"/>
    <x v="2"/>
    <x v="7"/>
  </r>
  <r>
    <n v="547"/>
    <x v="547"/>
    <s v="We are looking to build a secure email / document sharing system for companies needing to send sensitive information to clients."/>
    <n v="600"/>
    <n v="1755.01"/>
    <x v="1"/>
    <x v="1"/>
    <s v="GBP"/>
    <n v="1455122564"/>
    <n v="1452530564"/>
    <b v="0"/>
    <n v="0"/>
    <b v="0"/>
    <s v="technology/web"/>
    <n v="293"/>
    <n v="0"/>
    <x v="2"/>
    <x v="7"/>
  </r>
  <r>
    <n v="548"/>
    <x v="548"/>
    <s v="Teach your native language online or study a foreign language with native speaking teachers. Social Web service and apps."/>
    <n v="1000"/>
    <n v="1030"/>
    <x v="1"/>
    <x v="1"/>
    <s v="GBP"/>
    <n v="1446154848"/>
    <n v="1443562848"/>
    <b v="0"/>
    <n v="1"/>
    <b v="0"/>
    <s v="technology/web"/>
    <n v="103"/>
    <n v="1030"/>
    <x v="2"/>
    <x v="7"/>
  </r>
  <r>
    <n v="549"/>
    <x v="549"/>
    <s v="The project idea came from game keys, gamers give out game keys on insecure forums and websites, we want to change that and make it fun"/>
    <n v="1650"/>
    <n v="1690"/>
    <x v="1"/>
    <x v="1"/>
    <s v="GBP"/>
    <n v="1436368622"/>
    <n v="1433776622"/>
    <b v="0"/>
    <n v="8"/>
    <b v="0"/>
    <s v="technology/web"/>
    <n v="102"/>
    <n v="211.25"/>
    <x v="2"/>
    <x v="7"/>
  </r>
  <r>
    <n v="550"/>
    <x v="550"/>
    <s v="Help us shine the spotlight on our local businesses and contractors by providing a cost-effective ecommerce &amp; marketing platform"/>
    <n v="1500"/>
    <n v="15"/>
    <x v="2"/>
    <x v="5"/>
    <s v="CAD"/>
    <n v="1485838800"/>
    <n v="1484756245"/>
    <b v="0"/>
    <n v="4"/>
    <b v="0"/>
    <s v="technology/web"/>
    <n v="1"/>
    <n v="3.75"/>
    <x v="2"/>
    <x v="7"/>
  </r>
  <r>
    <n v="551"/>
    <x v="551"/>
    <s v="AX Nation's goal is to develop, highlight, and connect black business leaders across the diaspora with skilled software developers."/>
    <n v="10000"/>
    <n v="10373"/>
    <x v="1"/>
    <x v="0"/>
    <s v="USD"/>
    <n v="1438451580"/>
    <n v="1434609424"/>
    <b v="0"/>
    <n v="28"/>
    <b v="0"/>
    <s v="technology/web"/>
    <n v="104"/>
    <n v="370.46"/>
    <x v="2"/>
    <x v="7"/>
  </r>
  <r>
    <n v="552"/>
    <x v="552"/>
    <s v="Axoral is a 3d interactive social media interface, with the potential to be so much more, but we need your help!"/>
    <n v="600"/>
    <n v="1535"/>
    <x v="1"/>
    <x v="5"/>
    <s v="CAD"/>
    <n v="1452350896"/>
    <n v="1447166896"/>
    <b v="0"/>
    <n v="0"/>
    <b v="0"/>
    <s v="technology/web"/>
    <n v="256"/>
    <n v="0"/>
    <x v="2"/>
    <x v="7"/>
  </r>
  <r>
    <n v="553"/>
    <x v="553"/>
    <s v="Groundbreaking New Classifieds Website Grows Into Largest Nationwide Coverage By Turning Users Into Entrepreneurs"/>
    <n v="2000"/>
    <n v="2050"/>
    <x v="1"/>
    <x v="0"/>
    <s v="USD"/>
    <n v="1415988991"/>
    <n v="1413393391"/>
    <b v="0"/>
    <n v="6"/>
    <b v="0"/>
    <s v="technology/web"/>
    <n v="103"/>
    <n v="341.67"/>
    <x v="2"/>
    <x v="7"/>
  </r>
  <r>
    <n v="554"/>
    <x v="554"/>
    <s v="grplife helps non-profit and community groups engage their members while upholding an attitude of responsibility for their information"/>
    <n v="5000"/>
    <n v="426"/>
    <x v="0"/>
    <x v="0"/>
    <s v="USD"/>
    <n v="1413735972"/>
    <n v="1411143972"/>
    <b v="0"/>
    <n v="22"/>
    <b v="0"/>
    <s v="technology/web"/>
    <n v="9"/>
    <n v="19.36"/>
    <x v="2"/>
    <x v="7"/>
  </r>
  <r>
    <n v="555"/>
    <x v="555"/>
    <s v="Show-Skill.net helps to promote young football talents for free. It's the best place to show what you've got! Just post your videos :)"/>
    <n v="600"/>
    <n v="1273"/>
    <x v="1"/>
    <x v="1"/>
    <s v="GBP"/>
    <n v="1465720143"/>
    <n v="1463128143"/>
    <b v="0"/>
    <n v="0"/>
    <b v="0"/>
    <s v="technology/web"/>
    <n v="212"/>
    <n v="0"/>
    <x v="2"/>
    <x v="7"/>
  </r>
  <r>
    <n v="556"/>
    <x v="556"/>
    <s v="An educational platform for learning Unified English Braille Code"/>
    <n v="2000"/>
    <n v="6842"/>
    <x v="1"/>
    <x v="0"/>
    <s v="USD"/>
    <n v="1452112717"/>
    <n v="1449520717"/>
    <b v="0"/>
    <n v="1"/>
    <b v="0"/>
    <s v="technology/web"/>
    <n v="342"/>
    <n v="6842"/>
    <x v="2"/>
    <x v="7"/>
  </r>
  <r>
    <n v="557"/>
    <x v="557"/>
    <s v="The world's first interactive global domestic violence platform which connects victims, NGO's, policy-makers and researchers."/>
    <n v="5000"/>
    <n v="145"/>
    <x v="2"/>
    <x v="12"/>
    <s v="EUR"/>
    <n v="1480721803"/>
    <n v="1478126203"/>
    <b v="0"/>
    <n v="20"/>
    <b v="0"/>
    <s v="technology/web"/>
    <n v="3"/>
    <n v="7.25"/>
    <x v="2"/>
    <x v="7"/>
  </r>
  <r>
    <n v="558"/>
    <x v="558"/>
    <s v="A community website with news, classifieds, photo albums, business reviews and a calendar for the local community to share."/>
    <n v="600"/>
    <n v="1123.47"/>
    <x v="1"/>
    <x v="0"/>
    <s v="USD"/>
    <n v="1427227905"/>
    <n v="1424639505"/>
    <b v="0"/>
    <n v="0"/>
    <b v="0"/>
    <s v="technology/web"/>
    <n v="187"/>
    <n v="0"/>
    <x v="2"/>
    <x v="7"/>
  </r>
  <r>
    <n v="559"/>
    <x v="559"/>
    <s v="The words most comprehensive platform for creatives &amp; artists. Develop &amp; showcase user talent &amp; link them to business &amp; brands globally"/>
    <n v="1500"/>
    <n v="1785"/>
    <x v="1"/>
    <x v="0"/>
    <s v="USD"/>
    <n v="1449989260"/>
    <n v="1447397260"/>
    <b v="0"/>
    <n v="1"/>
    <b v="0"/>
    <s v="technology/web"/>
    <n v="119"/>
    <n v="1785"/>
    <x v="2"/>
    <x v="7"/>
  </r>
  <r>
    <n v="560"/>
    <x v="560"/>
    <s v="In the future the possibility exists that the internet it's self could be felled, we have world seed banks, it's time for a net bank,.."/>
    <n v="1000"/>
    <n v="1534"/>
    <x v="1"/>
    <x v="5"/>
    <s v="CAD"/>
    <n v="1418841045"/>
    <n v="1416249045"/>
    <b v="0"/>
    <n v="3"/>
    <b v="0"/>
    <s v="technology/web"/>
    <n v="153"/>
    <n v="511.33"/>
    <x v="2"/>
    <x v="7"/>
  </r>
  <r>
    <n v="561"/>
    <x v="561"/>
    <s v="A marketplace for talent and employers to match. Using intuitive technology we match &amp; place talent with the best career position."/>
    <n v="1500"/>
    <n v="2399.94"/>
    <x v="1"/>
    <x v="0"/>
    <s v="USD"/>
    <n v="1445874513"/>
    <n v="1442850513"/>
    <b v="0"/>
    <n v="2"/>
    <b v="0"/>
    <s v="technology/web"/>
    <n v="160"/>
    <n v="1199.97"/>
    <x v="2"/>
    <x v="7"/>
  </r>
  <r>
    <n v="562"/>
    <x v="562"/>
    <s v="i would like to develop an international free platform for domestic and international students to find accomodation in all countries"/>
    <n v="600"/>
    <n v="1080"/>
    <x v="1"/>
    <x v="9"/>
    <s v="EUR"/>
    <n v="1482052815"/>
    <n v="1479460815"/>
    <b v="0"/>
    <n v="0"/>
    <b v="0"/>
    <s v="technology/web"/>
    <n v="180"/>
    <n v="0"/>
    <x v="2"/>
    <x v="7"/>
  </r>
  <r>
    <n v="563"/>
    <x v="563"/>
    <s v="I want to help people who have trouble remembering the simple things in life, like what day it is and what they need to do today."/>
    <n v="1650"/>
    <n v="1669"/>
    <x v="1"/>
    <x v="2"/>
    <s v="AUD"/>
    <n v="1424137247"/>
    <n v="1421545247"/>
    <b v="0"/>
    <n v="2"/>
    <b v="0"/>
    <s v="technology/web"/>
    <n v="101"/>
    <n v="834.5"/>
    <x v="2"/>
    <x v="7"/>
  </r>
  <r>
    <n v="564"/>
    <x v="564"/>
    <s v="Plateforme de troc gratuit et d'Ã©changes en tous genres par nature. Mieux s'entraider, Ã©changer, de donner, louer ou vendre Ã  distance."/>
    <n v="1000"/>
    <n v="0"/>
    <x v="0"/>
    <x v="6"/>
    <s v="EUR"/>
    <n v="1457822275"/>
    <n v="1455230275"/>
    <b v="0"/>
    <n v="1"/>
    <b v="0"/>
    <s v="technology/web"/>
    <n v="0"/>
    <n v="0"/>
    <x v="2"/>
    <x v="7"/>
  </r>
  <r>
    <n v="565"/>
    <x v="565"/>
    <s v="Our objective is to provide a platform which helps teachers to provide courses to leaners in wide range of locations including Africa."/>
    <n v="600"/>
    <n v="911"/>
    <x v="1"/>
    <x v="1"/>
    <s v="GBP"/>
    <n v="1436554249"/>
    <n v="1433962249"/>
    <b v="0"/>
    <n v="0"/>
    <b v="0"/>
    <s v="technology/web"/>
    <n v="152"/>
    <n v="0"/>
    <x v="2"/>
    <x v="7"/>
  </r>
  <r>
    <n v="566"/>
    <x v="566"/>
    <s v="I am creating a website that will make it easier for people to promote or find rummage sales utilizing the power of Google Maps"/>
    <n v="1000"/>
    <n v="0"/>
    <x v="0"/>
    <x v="0"/>
    <s v="USD"/>
    <n v="1468513533"/>
    <n v="1465921533"/>
    <b v="0"/>
    <n v="1"/>
    <b v="0"/>
    <s v="technology/web"/>
    <n v="0"/>
    <n v="0"/>
    <x v="2"/>
    <x v="7"/>
  </r>
  <r>
    <n v="567"/>
    <x v="567"/>
    <s v="UnimeTV's goal to revolutionize the way anime lovers interact with one another. Connect with others around the globe like never before!"/>
    <n v="600"/>
    <n v="886"/>
    <x v="1"/>
    <x v="0"/>
    <s v="USD"/>
    <n v="1420143194"/>
    <n v="1417551194"/>
    <b v="0"/>
    <n v="0"/>
    <b v="0"/>
    <s v="technology/web"/>
    <n v="148"/>
    <n v="0"/>
    <x v="2"/>
    <x v="7"/>
  </r>
  <r>
    <n v="568"/>
    <x v="568"/>
    <s v="A million snow lovers from all over the planet, connected to each other with a common goal. &quot;To have the best snow experiences _x000a_ever.&quot;"/>
    <n v="2500"/>
    <n v="20"/>
    <x v="0"/>
    <x v="4"/>
    <s v="NZD"/>
    <n v="1452942000"/>
    <n v="1449785223"/>
    <b v="0"/>
    <n v="5"/>
    <b v="0"/>
    <s v="technology/web"/>
    <n v="1"/>
    <n v="4"/>
    <x v="2"/>
    <x v="7"/>
  </r>
  <r>
    <n v="569"/>
    <x v="569"/>
    <s v="Mioti is an indie game marketplace that doubles as a community for developers to join networks and discuss projects."/>
    <n v="1100"/>
    <n v="1251"/>
    <x v="1"/>
    <x v="5"/>
    <s v="CAD"/>
    <n v="1451679612"/>
    <n v="1449087612"/>
    <b v="0"/>
    <n v="1"/>
    <b v="0"/>
    <s v="technology/web"/>
    <n v="114"/>
    <n v="1251"/>
    <x v="2"/>
    <x v="7"/>
  </r>
  <r>
    <n v="570"/>
    <x v="570"/>
    <s v="Humans have AM/FM/Satellite radio, kids have radio Disney, pets have DogCatRadio."/>
    <n v="2000"/>
    <n v="2193"/>
    <x v="1"/>
    <x v="0"/>
    <s v="USD"/>
    <n v="1455822569"/>
    <n v="1453230569"/>
    <b v="0"/>
    <n v="1"/>
    <b v="0"/>
    <s v="technology/web"/>
    <n v="110"/>
    <n v="2193"/>
    <x v="2"/>
    <x v="7"/>
  </r>
  <r>
    <n v="571"/>
    <x v="571"/>
    <s v="Snag-A-Slip is an online platform that connects boaters with awesome marinas and available boat slips so that they can book with ease."/>
    <n v="2000"/>
    <n v="2005"/>
    <x v="1"/>
    <x v="0"/>
    <s v="USD"/>
    <n v="1437969540"/>
    <n v="1436297723"/>
    <b v="0"/>
    <n v="2"/>
    <b v="0"/>
    <s v="technology/web"/>
    <n v="100"/>
    <n v="1002.5"/>
    <x v="2"/>
    <x v="7"/>
  </r>
  <r>
    <n v="572"/>
    <x v="572"/>
    <s v="FairwayJockey.com is a web platform to make high quality custom tour golf equipment available at a lower cost to the consumer."/>
    <n v="600"/>
    <n v="820"/>
    <x v="1"/>
    <x v="0"/>
    <s v="USD"/>
    <n v="1446660688"/>
    <n v="1444065088"/>
    <b v="0"/>
    <n v="0"/>
    <b v="0"/>
    <s v="technology/web"/>
    <n v="137"/>
    <n v="0"/>
    <x v="2"/>
    <x v="7"/>
  </r>
  <r>
    <n v="573"/>
    <x v="573"/>
    <s v="Dive into 3D fractal star fields of web browsing, social networking, and project/contact management. Your YOUniverse of data #UMEOS"/>
    <n v="2500"/>
    <n v="3120"/>
    <x v="1"/>
    <x v="0"/>
    <s v="USD"/>
    <n v="1421543520"/>
    <n v="1416445931"/>
    <b v="0"/>
    <n v="9"/>
    <b v="0"/>
    <s v="technology/web"/>
    <n v="125"/>
    <n v="346.67"/>
    <x v="2"/>
    <x v="7"/>
  </r>
  <r>
    <n v="574"/>
    <x v="574"/>
    <s v="Grow your YouTube channel and increase your audience by allowing multi uploads, shares and interaction from a single simple interface."/>
    <n v="2000"/>
    <n v="0"/>
    <x v="2"/>
    <x v="1"/>
    <s v="GBP"/>
    <n v="1476873507"/>
    <n v="1474281507"/>
    <b v="0"/>
    <n v="4"/>
    <b v="0"/>
    <s v="technology/web"/>
    <n v="0"/>
    <n v="0"/>
    <x v="2"/>
    <x v="7"/>
  </r>
  <r>
    <n v="575"/>
    <x v="575"/>
    <s v="Wird der PC nicht genutzt, belohnt Gridcoin Rechenleistung fÃ¼r wissenschaftlichen Fortschritt - Uscore macht diese Forschung zum Spiel!"/>
    <n v="2500"/>
    <n v="400"/>
    <x v="0"/>
    <x v="12"/>
    <s v="EUR"/>
    <n v="1434213443"/>
    <n v="1431621443"/>
    <b v="0"/>
    <n v="4"/>
    <b v="0"/>
    <s v="technology/web"/>
    <n v="16"/>
    <n v="100"/>
    <x v="2"/>
    <x v="7"/>
  </r>
  <r>
    <n v="576"/>
    <x v="576"/>
    <s v="UthTopia Is a social media organization that believes in positive online usage, youth mentorship, and youth empowerment."/>
    <n v="1000"/>
    <n v="0"/>
    <x v="0"/>
    <x v="0"/>
    <s v="USD"/>
    <n v="1427537952"/>
    <n v="1422357552"/>
    <b v="0"/>
    <n v="1"/>
    <b v="0"/>
    <s v="technology/web"/>
    <n v="0"/>
    <n v="0"/>
    <x v="2"/>
    <x v="7"/>
  </r>
  <r>
    <n v="577"/>
    <x v="577"/>
    <s v="Emails are one of pervasively used mode of communication today. However, emails can be personal and sometimes discretion is needed."/>
    <n v="1000"/>
    <n v="1270"/>
    <x v="1"/>
    <x v="0"/>
    <s v="USD"/>
    <n v="1463753302"/>
    <n v="1458569302"/>
    <b v="0"/>
    <n v="1"/>
    <b v="0"/>
    <s v="technology/web"/>
    <n v="127"/>
    <n v="1270"/>
    <x v="2"/>
    <x v="7"/>
  </r>
  <r>
    <n v="578"/>
    <x v="578"/>
    <s v="weBuy trade built on technology and Crowd Sourced Power"/>
    <n v="1000"/>
    <n v="1614"/>
    <x v="1"/>
    <x v="1"/>
    <s v="GBP"/>
    <n v="1441633993"/>
    <n v="1439560393"/>
    <b v="0"/>
    <n v="7"/>
    <b v="0"/>
    <s v="technology/web"/>
    <n v="161"/>
    <n v="230.57"/>
    <x v="2"/>
    <x v="7"/>
  </r>
  <r>
    <n v="579"/>
    <x v="579"/>
    <s v="Learn classic and public key cryptography with a full proof-of-concept system in JavaScript."/>
    <n v="2000"/>
    <n v="2506"/>
    <x v="1"/>
    <x v="0"/>
    <s v="USD"/>
    <n v="1419539223"/>
    <n v="1416947223"/>
    <b v="0"/>
    <n v="5"/>
    <b v="0"/>
    <s v="technology/web"/>
    <n v="125"/>
    <n v="501.2"/>
    <x v="2"/>
    <x v="7"/>
  </r>
  <r>
    <n v="580"/>
    <x v="580"/>
    <s v="I Want To Create A Website That Helps Young Inventors Of Today Broadcast Their Talents &amp; Help Get The Reconigition They Deserve"/>
    <n v="1000"/>
    <n v="0"/>
    <x v="2"/>
    <x v="0"/>
    <s v="USD"/>
    <n v="1474580867"/>
    <n v="1471988867"/>
    <b v="0"/>
    <n v="1"/>
    <b v="0"/>
    <s v="technology/web"/>
    <n v="0"/>
    <n v="0"/>
    <x v="2"/>
    <x v="7"/>
  </r>
  <r>
    <n v="581"/>
    <x v="581"/>
    <s v="Help me raise funds so that I can be able to give passionate young poets a chance to earn money weekly for their writing &amp; spoken word."/>
    <n v="600"/>
    <n v="801"/>
    <x v="1"/>
    <x v="0"/>
    <s v="USD"/>
    <n v="1438474704"/>
    <n v="1435882704"/>
    <b v="0"/>
    <n v="0"/>
    <b v="0"/>
    <s v="technology/web"/>
    <n v="134"/>
    <n v="0"/>
    <x v="2"/>
    <x v="7"/>
  </r>
  <r>
    <n v="582"/>
    <x v="582"/>
    <s v="A community-driven online system which promotes self-governance.  Level up by adding content; civic agendas and private associations."/>
    <n v="600"/>
    <n v="800"/>
    <x v="1"/>
    <x v="0"/>
    <s v="USD"/>
    <n v="1426442400"/>
    <n v="1424454319"/>
    <b v="0"/>
    <n v="0"/>
    <b v="0"/>
    <s v="technology/web"/>
    <n v="133"/>
    <n v="0"/>
    <x v="2"/>
    <x v="7"/>
  </r>
  <r>
    <n v="583"/>
    <x v="583"/>
    <s v="HackersArchive.com will help rid the web of viruses and scams found everywhere else you look!"/>
    <n v="1000"/>
    <n v="0"/>
    <x v="0"/>
    <x v="0"/>
    <s v="USD"/>
    <n v="1426800687"/>
    <n v="1424212287"/>
    <b v="0"/>
    <n v="1"/>
    <b v="0"/>
    <s v="technology/web"/>
    <n v="0"/>
    <n v="0"/>
    <x v="2"/>
    <x v="7"/>
  </r>
  <r>
    <n v="584"/>
    <x v="584"/>
    <s v="Script Call takes your presentation from the wall to your audience; from your device to theirs."/>
    <n v="1000"/>
    <n v="1260"/>
    <x v="1"/>
    <x v="0"/>
    <s v="USD"/>
    <n v="1426522316"/>
    <n v="1423933916"/>
    <b v="0"/>
    <n v="2"/>
    <b v="0"/>
    <s v="technology/web"/>
    <n v="126"/>
    <n v="630"/>
    <x v="2"/>
    <x v="7"/>
  </r>
  <r>
    <n v="585"/>
    <x v="585"/>
    <s v="SAVE UP TO 40% WHEN YOU SPEND!_x000a__x000a_PRE-ORDER YOUR LINK CARD TODAY"/>
    <n v="600"/>
    <n v="780"/>
    <x v="1"/>
    <x v="1"/>
    <s v="GBP"/>
    <n v="1448928000"/>
    <n v="1444123377"/>
    <b v="0"/>
    <n v="0"/>
    <b v="0"/>
    <s v="technology/web"/>
    <n v="130"/>
    <n v="0"/>
    <x v="2"/>
    <x v="7"/>
  </r>
  <r>
    <n v="586"/>
    <x v="586"/>
    <s v="Employ College is a movement for companies to hire college graduates from their respected institutions."/>
    <n v="1500"/>
    <n v="2576"/>
    <x v="1"/>
    <x v="0"/>
    <s v="USD"/>
    <n v="1424032207"/>
    <n v="1421440207"/>
    <b v="0"/>
    <n v="4"/>
    <b v="0"/>
    <s v="technology/web"/>
    <n v="172"/>
    <n v="644"/>
    <x v="2"/>
    <x v="7"/>
  </r>
  <r>
    <n v="587"/>
    <x v="587"/>
    <s v="Waitresses.com is an online community devoted to servers around the world. Learn. Connect. Work. Travel. Share._x000a__x000a_Make a pledge today!"/>
    <n v="8000"/>
    <n v="8070.43"/>
    <x v="1"/>
    <x v="5"/>
    <s v="CAD"/>
    <n v="1429207833"/>
    <n v="1426615833"/>
    <b v="0"/>
    <n v="7"/>
    <b v="0"/>
    <s v="technology/web"/>
    <n v="101"/>
    <n v="1152.92"/>
    <x v="2"/>
    <x v="7"/>
  </r>
  <r>
    <n v="588"/>
    <x v="588"/>
    <s v="Offrire un &quot;TRAGO&quot;, ossia un passaggio con autista che ti segue e ti aspetta mentre concludi i tuoi affari, quando non puoi guidare"/>
    <n v="2500"/>
    <n v="2669"/>
    <x v="1"/>
    <x v="13"/>
    <s v="EUR"/>
    <n v="1479410886"/>
    <n v="1474223286"/>
    <b v="0"/>
    <n v="2"/>
    <b v="0"/>
    <s v="technology/web"/>
    <n v="107"/>
    <n v="1334.5"/>
    <x v="2"/>
    <x v="7"/>
  </r>
  <r>
    <n v="589"/>
    <x v="589"/>
    <s v="Services closer than you think..."/>
    <n v="1000"/>
    <n v="0"/>
    <x v="0"/>
    <x v="0"/>
    <s v="USD"/>
    <n v="1436366699"/>
    <n v="1435070699"/>
    <b v="0"/>
    <n v="1"/>
    <b v="0"/>
    <s v="technology/web"/>
    <n v="0"/>
    <n v="0"/>
    <x v="2"/>
    <x v="7"/>
  </r>
  <r>
    <n v="590"/>
    <x v="590"/>
    <s v="Learn the skills needed to be a successful web engineer. Create your own complex web applications, deploy servers, use data and more."/>
    <n v="2400"/>
    <n v="0"/>
    <x v="0"/>
    <x v="1"/>
    <s v="GBP"/>
    <n v="1454936460"/>
    <n v="1452259131"/>
    <b v="0"/>
    <n v="9"/>
    <b v="0"/>
    <s v="technology/web"/>
    <n v="0"/>
    <n v="0"/>
    <x v="2"/>
    <x v="7"/>
  </r>
  <r>
    <n v="591"/>
    <x v="591"/>
    <s v="Kid's Connect is a brand new social media website that is built specifically for kids to connect with other kids sick just like them."/>
    <n v="1550"/>
    <n v="3186"/>
    <x v="1"/>
    <x v="0"/>
    <s v="USD"/>
    <n v="1437570130"/>
    <n v="1434978130"/>
    <b v="0"/>
    <n v="2"/>
    <b v="0"/>
    <s v="technology/web"/>
    <n v="206"/>
    <n v="1593"/>
    <x v="2"/>
    <x v="7"/>
  </r>
  <r>
    <n v="592"/>
    <x v="592"/>
    <s v="Together, we can build a FREE, business start-up system that will help aspiring entrepreneurs change their economic circumstances."/>
    <n v="2500"/>
    <n v="94"/>
    <x v="0"/>
    <x v="0"/>
    <s v="USD"/>
    <n v="1417584860"/>
    <n v="1414992860"/>
    <b v="0"/>
    <n v="1"/>
    <b v="0"/>
    <s v="technology/web"/>
    <n v="4"/>
    <n v="94"/>
    <x v="2"/>
    <x v="7"/>
  </r>
  <r>
    <n v="593"/>
    <x v="593"/>
    <s v="One Day Your Life May Just Depend on Staying Anonymous Online.  Or You Just May Not Want Google, Amazon Or The NSA Knowing Your Details"/>
    <n v="2000"/>
    <n v="2025"/>
    <x v="1"/>
    <x v="1"/>
    <s v="GBP"/>
    <n v="1428333345"/>
    <n v="1425744945"/>
    <b v="0"/>
    <n v="7"/>
    <b v="0"/>
    <s v="technology/web"/>
    <n v="101"/>
    <n v="289.29000000000002"/>
    <x v="2"/>
    <x v="7"/>
  </r>
  <r>
    <n v="594"/>
    <x v="594"/>
    <s v="Creating a fitness site that will change the fitness game forever!"/>
    <n v="1250"/>
    <n v="1328"/>
    <x v="1"/>
    <x v="0"/>
    <s v="USD"/>
    <n v="1460832206"/>
    <n v="1458240206"/>
    <b v="0"/>
    <n v="2"/>
    <b v="0"/>
    <s v="technology/web"/>
    <n v="106"/>
    <n v="664"/>
    <x v="2"/>
    <x v="7"/>
  </r>
  <r>
    <n v="595"/>
    <x v="595"/>
    <s v="MyBestInterest.org elminates election research by quickly identifying the candidates that will best represent your interests."/>
    <n v="3000"/>
    <n v="0"/>
    <x v="0"/>
    <x v="0"/>
    <s v="USD"/>
    <n v="1430703638"/>
    <n v="1426815638"/>
    <b v="0"/>
    <n v="8"/>
    <b v="0"/>
    <s v="technology/web"/>
    <n v="0"/>
    <n v="0"/>
    <x v="2"/>
    <x v="7"/>
  </r>
  <r>
    <n v="596"/>
    <x v="596"/>
    <s v="We present digitaibook,com site which can become a free electronic library with your help,"/>
    <n v="1000"/>
    <n v="1005"/>
    <x v="1"/>
    <x v="0"/>
    <s v="USD"/>
    <n v="1478122292"/>
    <n v="1475530292"/>
    <b v="0"/>
    <n v="2"/>
    <b v="0"/>
    <s v="technology/web"/>
    <n v="101"/>
    <n v="502.5"/>
    <x v="2"/>
    <x v="7"/>
  </r>
  <r>
    <n v="597"/>
    <x v="597"/>
    <s v="Rolodex is a web application that strives to nurture business to business relationships by connecting users via email."/>
    <n v="1100"/>
    <n v="1185"/>
    <x v="1"/>
    <x v="0"/>
    <s v="USD"/>
    <n v="1469980800"/>
    <n v="1466787335"/>
    <b v="0"/>
    <n v="2"/>
    <b v="0"/>
    <s v="technology/web"/>
    <n v="108"/>
    <n v="592.5"/>
    <x v="2"/>
    <x v="7"/>
  </r>
  <r>
    <n v="598"/>
    <x v="598"/>
    <s v="This is a project to create a crowd-funding site for Urantia Book readers worldwide."/>
    <n v="3500"/>
    <n v="4275"/>
    <x v="1"/>
    <x v="0"/>
    <s v="USD"/>
    <n v="1417737781"/>
    <n v="1415145781"/>
    <b v="0"/>
    <n v="7"/>
    <b v="0"/>
    <s v="technology/web"/>
    <n v="122"/>
    <n v="610.71"/>
    <x v="2"/>
    <x v="7"/>
  </r>
  <r>
    <n v="599"/>
    <x v="599"/>
    <s v="We send care packages to incarcerated individuals throughout the country that include specific items hand picked by the sender."/>
    <n v="1500"/>
    <n v="0"/>
    <x v="0"/>
    <x v="0"/>
    <s v="USD"/>
    <n v="1425827760"/>
    <n v="1423769402"/>
    <b v="0"/>
    <n v="2"/>
    <b v="0"/>
    <s v="technology/web"/>
    <n v="0"/>
    <n v="0"/>
    <x v="2"/>
    <x v="7"/>
  </r>
  <r>
    <n v="600"/>
    <x v="600"/>
    <s v="Science Technology Engineering and Math + youth = a brighter tomorrow."/>
    <n v="2000"/>
    <n v="641"/>
    <x v="0"/>
    <x v="0"/>
    <s v="USD"/>
    <n v="1431198562"/>
    <n v="1426014562"/>
    <b v="0"/>
    <n v="1"/>
    <b v="0"/>
    <s v="technology/web"/>
    <n v="32"/>
    <n v="641"/>
    <x v="2"/>
    <x v="7"/>
  </r>
  <r>
    <n v="601"/>
    <x v="601"/>
    <s v="In today's day and age every website tracks your IP Address and information, it's time to keep your information private and secure."/>
    <n v="2000"/>
    <n v="2170.9899999999998"/>
    <x v="1"/>
    <x v="5"/>
    <s v="CAD"/>
    <n v="1419626139"/>
    <n v="1417034139"/>
    <b v="0"/>
    <n v="6"/>
    <b v="0"/>
    <s v="technology/web"/>
    <n v="109"/>
    <n v="361.83"/>
    <x v="2"/>
    <x v="7"/>
  </r>
  <r>
    <n v="602"/>
    <x v="602"/>
    <s v="A &quot;CarFax&quot; type of report for Doctors. We have the right to make informed decisions about who we choose to be our doctor!"/>
    <n v="600"/>
    <n v="780"/>
    <x v="1"/>
    <x v="0"/>
    <s v="USD"/>
    <n v="1434654215"/>
    <n v="1432062215"/>
    <b v="0"/>
    <n v="0"/>
    <b v="0"/>
    <s v="technology/web"/>
    <n v="130"/>
    <n v="0"/>
    <x v="2"/>
    <x v="7"/>
  </r>
  <r>
    <n v="603"/>
    <x v="603"/>
    <s v="The admin for Randompics has announced they will be shutting down. I want to run, and improve, this great site!"/>
    <n v="3000"/>
    <n v="3271"/>
    <x v="1"/>
    <x v="0"/>
    <s v="USD"/>
    <n v="1408029623"/>
    <n v="1405437623"/>
    <b v="0"/>
    <n v="13"/>
    <b v="0"/>
    <s v="technology/web"/>
    <n v="109"/>
    <n v="251.62"/>
    <x v="2"/>
    <x v="7"/>
  </r>
  <r>
    <n v="604"/>
    <x v="604"/>
    <s v="Bad news is our business. We deliver the news you don't want to and soften the blow with custom designed gifts and personalized verse."/>
    <n v="600"/>
    <n v="763"/>
    <x v="1"/>
    <x v="0"/>
    <s v="USD"/>
    <n v="1409187056"/>
    <n v="1406595056"/>
    <b v="0"/>
    <n v="0"/>
    <b v="0"/>
    <s v="technology/web"/>
    <n v="127"/>
    <n v="0"/>
    <x v="2"/>
    <x v="7"/>
  </r>
  <r>
    <n v="605"/>
    <x v="605"/>
    <s v="An iPad support care package for your parents / seniors."/>
    <n v="2000"/>
    <n v="2132"/>
    <x v="1"/>
    <x v="0"/>
    <s v="USD"/>
    <n v="1440318908"/>
    <n v="1436430908"/>
    <b v="0"/>
    <n v="8"/>
    <b v="0"/>
    <s v="technology/web"/>
    <n v="107"/>
    <n v="266.5"/>
    <x v="2"/>
    <x v="7"/>
  </r>
  <r>
    <n v="606"/>
    <x v="606"/>
    <s v="No more expensive, difficult and seperated packages for your business management. It's time for an All-in-One solution for your company"/>
    <n v="1000"/>
    <n v="1259"/>
    <x v="1"/>
    <x v="9"/>
    <s v="EUR"/>
    <n v="1432479600"/>
    <n v="1428507409"/>
    <b v="0"/>
    <n v="1"/>
    <b v="0"/>
    <s v="technology/web"/>
    <n v="126"/>
    <n v="1259"/>
    <x v="2"/>
    <x v="7"/>
  </r>
  <r>
    <n v="607"/>
    <x v="607"/>
    <s v="Gritty, upfront reality going the distance hard with a proven track record of insatiable artist. Broadcasted live on the Web."/>
    <n v="600"/>
    <n v="750"/>
    <x v="1"/>
    <x v="0"/>
    <s v="USD"/>
    <n v="1448225336"/>
    <n v="1445629736"/>
    <b v="0"/>
    <n v="0"/>
    <b v="0"/>
    <s v="technology/web"/>
    <n v="125"/>
    <n v="0"/>
    <x v="2"/>
    <x v="7"/>
  </r>
  <r>
    <n v="608"/>
    <x v="608"/>
    <s v="A website that hosts virtual desktops. Simply log in and the cloud will enhance the power of your local computer or smart device"/>
    <n v="5000"/>
    <n v="750"/>
    <x v="0"/>
    <x v="0"/>
    <s v="USD"/>
    <n v="1434405980"/>
    <n v="1431813980"/>
    <b v="0"/>
    <n v="5"/>
    <b v="0"/>
    <s v="technology/web"/>
    <n v="15"/>
    <n v="150"/>
    <x v="2"/>
    <x v="7"/>
  </r>
  <r>
    <n v="609"/>
    <x v="609"/>
    <s v="Can we swap, please? - everybody's said it. I want to create a website that enables anybody to trade their items, without money hassle."/>
    <n v="1000"/>
    <n v="1000"/>
    <x v="1"/>
    <x v="1"/>
    <s v="GBP"/>
    <n v="1448761744"/>
    <n v="1446166144"/>
    <b v="0"/>
    <n v="1"/>
    <b v="0"/>
    <s v="technology/web"/>
    <n v="100"/>
    <n v="1000"/>
    <x v="2"/>
    <x v="7"/>
  </r>
  <r>
    <n v="610"/>
    <x v="610"/>
    <s v="We are creating a Christian social network to empower, educate, and connect Christians all over the world."/>
    <n v="600"/>
    <n v="718"/>
    <x v="1"/>
    <x v="0"/>
    <s v="USD"/>
    <n v="1429732586"/>
    <n v="1427140586"/>
    <b v="0"/>
    <n v="0"/>
    <b v="0"/>
    <s v="technology/web"/>
    <n v="120"/>
    <n v="0"/>
    <x v="2"/>
    <x v="7"/>
  </r>
  <r>
    <n v="611"/>
    <x v="611"/>
    <s v="Finie la peur de vendre ou acheter d'occasion Ã  un inconnu ! Colis ouverts, photographiÃ©s et testÃ©s. Paiements en ligne sÃ©curisÃ©s."/>
    <n v="600"/>
    <n v="715"/>
    <x v="1"/>
    <x v="6"/>
    <s v="EUR"/>
    <n v="1453210037"/>
    <n v="1448026037"/>
    <b v="0"/>
    <n v="0"/>
    <b v="0"/>
    <s v="technology/web"/>
    <n v="119"/>
    <n v="0"/>
    <x v="2"/>
    <x v="7"/>
  </r>
  <r>
    <n v="612"/>
    <x v="612"/>
    <s v="A Fast and Reliable new Web platform to stream videos from Internet"/>
    <n v="600"/>
    <n v="710"/>
    <x v="1"/>
    <x v="13"/>
    <s v="EUR"/>
    <n v="1472777146"/>
    <n v="1470185146"/>
    <b v="0"/>
    <n v="0"/>
    <b v="0"/>
    <s v="technology/web"/>
    <n v="118"/>
    <n v="0"/>
    <x v="2"/>
    <x v="7"/>
  </r>
  <r>
    <n v="613"/>
    <x v="613"/>
    <s v="A storybook for your child in 15 minutes, exclusively through Kickstarter (pre-sales, not a donation) starting at $15 for a softcover."/>
    <n v="33000"/>
    <n v="2300"/>
    <x v="0"/>
    <x v="0"/>
    <s v="USD"/>
    <n v="1443675540"/>
    <n v="1441022120"/>
    <b v="0"/>
    <n v="121"/>
    <b v="0"/>
    <s v="technology/web"/>
    <n v="7"/>
    <n v="19.010000000000002"/>
    <x v="2"/>
    <x v="7"/>
  </r>
  <r>
    <n v="614"/>
    <x v="614"/>
    <s v="Something is wrong when your choices are between a &quot;giant douche and a turd sandwich.&quot;  So, lets make it better."/>
    <n v="600"/>
    <n v="680"/>
    <x v="1"/>
    <x v="0"/>
    <s v="USD"/>
    <n v="1466731740"/>
    <n v="1464139740"/>
    <b v="0"/>
    <n v="0"/>
    <b v="0"/>
    <s v="technology/web"/>
    <n v="113"/>
    <n v="0"/>
    <x v="2"/>
    <x v="7"/>
  </r>
  <r>
    <n v="615"/>
    <x v="615"/>
    <s v="The aim of PixlDir is to deliver the most simple, and fast experience when it comes to uploading images to the web."/>
    <n v="600"/>
    <n v="636"/>
    <x v="1"/>
    <x v="4"/>
    <s v="NZD"/>
    <n v="1443149759"/>
    <n v="1440557759"/>
    <b v="0"/>
    <n v="0"/>
    <b v="0"/>
    <s v="technology/web"/>
    <n v="106"/>
    <n v="0"/>
    <x v="2"/>
    <x v="7"/>
  </r>
  <r>
    <n v="616"/>
    <x v="616"/>
    <s v="Hormis la similitude envers d'autres rÃ©seaux socials, celui-ci vous permettra d'organiser / participer Ã  des soirÃ©es trÃ¨s facilement !"/>
    <n v="600"/>
    <n v="620"/>
    <x v="1"/>
    <x v="6"/>
    <s v="EUR"/>
    <n v="1488013307"/>
    <n v="1485421307"/>
    <b v="0"/>
    <n v="0"/>
    <b v="0"/>
    <s v="technology/web"/>
    <n v="103"/>
    <n v="0"/>
    <x v="2"/>
    <x v="7"/>
  </r>
  <r>
    <n v="617"/>
    <x v="617"/>
    <s v="At beSpider you can create and publish you websites within minutes. 100s of pre-build templates, free domain, free cloud base hosting."/>
    <n v="1500"/>
    <n v="3500"/>
    <x v="1"/>
    <x v="1"/>
    <s v="GBP"/>
    <n v="1431072843"/>
    <n v="1427184843"/>
    <b v="0"/>
    <n v="3"/>
    <b v="0"/>
    <s v="technology/web"/>
    <n v="233"/>
    <n v="1166.67"/>
    <x v="2"/>
    <x v="7"/>
  </r>
  <r>
    <n v="618"/>
    <x v="618"/>
    <s v="With the cost of education seemingly always on the rise, Y2Y aims to ensure that no student will be left behind through peer tutoring."/>
    <n v="600"/>
    <n v="615"/>
    <x v="1"/>
    <x v="0"/>
    <s v="USD"/>
    <n v="1449689203"/>
    <n v="1447097203"/>
    <b v="0"/>
    <n v="0"/>
    <b v="0"/>
    <s v="technology/web"/>
    <n v="103"/>
    <n v="0"/>
    <x v="2"/>
    <x v="7"/>
  </r>
  <r>
    <n v="619"/>
    <x v="619"/>
    <s v="Big Data Sets for researchers interested in improving the quality of life."/>
    <n v="1000"/>
    <n v="0"/>
    <x v="0"/>
    <x v="0"/>
    <s v="USD"/>
    <n v="1416933390"/>
    <n v="1411745790"/>
    <b v="0"/>
    <n v="1"/>
    <b v="0"/>
    <s v="technology/web"/>
    <n v="0"/>
    <n v="0"/>
    <x v="2"/>
    <x v="7"/>
  </r>
  <r>
    <n v="620"/>
    <x v="620"/>
    <s v="iShopGreen.ca is an online marketplace that connects consumers and suppliers with green products &amp; services"/>
    <n v="2500"/>
    <n v="2620"/>
    <x v="1"/>
    <x v="5"/>
    <s v="CAD"/>
    <n v="1408986738"/>
    <n v="1405098738"/>
    <b v="0"/>
    <n v="1"/>
    <b v="0"/>
    <s v="technology/web"/>
    <n v="105"/>
    <n v="2620"/>
    <x v="2"/>
    <x v="7"/>
  </r>
  <r>
    <n v="621"/>
    <x v="621"/>
    <s v="Creating a web portal to train law enforcement departments on how to handle dogs and a directory and profile system for our dog's."/>
    <n v="2500"/>
    <n v="712"/>
    <x v="0"/>
    <x v="0"/>
    <s v="USD"/>
    <n v="1467934937"/>
    <n v="1465342937"/>
    <b v="0"/>
    <n v="3"/>
    <b v="0"/>
    <s v="technology/web"/>
    <n v="28"/>
    <n v="237.33"/>
    <x v="2"/>
    <x v="7"/>
  </r>
  <r>
    <n v="622"/>
    <x v="622"/>
    <s v="The Animal Shelter Network is a free website for collaboration and communication between animal shelters, rescues and humane societies."/>
    <n v="2500"/>
    <n v="3060.22"/>
    <x v="1"/>
    <x v="0"/>
    <s v="USD"/>
    <n v="1467398138"/>
    <n v="1465670138"/>
    <b v="0"/>
    <n v="9"/>
    <b v="0"/>
    <s v="technology/web"/>
    <n v="122"/>
    <n v="340.02"/>
    <x v="2"/>
    <x v="7"/>
  </r>
  <r>
    <n v="623"/>
    <x v="623"/>
    <s v="WheelWolf is a subscription based service connecting car lovers to provide a safe and secure platform for swapping and borrowing cars."/>
    <n v="600"/>
    <n v="610"/>
    <x v="1"/>
    <x v="2"/>
    <s v="AUD"/>
    <n v="1432771997"/>
    <n v="1430179997"/>
    <b v="0"/>
    <n v="0"/>
    <b v="0"/>
    <s v="technology/web"/>
    <n v="102"/>
    <n v="0"/>
    <x v="2"/>
    <x v="7"/>
  </r>
  <r>
    <n v="624"/>
    <x v="624"/>
    <s v="I am designing a fun, high tech dating website, with over 25 cool features. It is innovate as well as user friendly."/>
    <n v="600"/>
    <n v="601"/>
    <x v="1"/>
    <x v="0"/>
    <s v="USD"/>
    <n v="1431647041"/>
    <n v="1429055041"/>
    <b v="0"/>
    <n v="0"/>
    <b v="0"/>
    <s v="technology/web"/>
    <n v="100"/>
    <n v="0"/>
    <x v="2"/>
    <x v="7"/>
  </r>
  <r>
    <n v="625"/>
    <x v="625"/>
    <s v="SkyRooms.IO is a social network for business people that actually equips them to do work together. Resume, video conferencing and PM."/>
    <n v="600"/>
    <n v="600"/>
    <x v="1"/>
    <x v="5"/>
    <s v="CAD"/>
    <n v="1490560177"/>
    <n v="1487971777"/>
    <b v="0"/>
    <n v="0"/>
    <b v="0"/>
    <s v="technology/web"/>
    <n v="100"/>
    <n v="0"/>
    <x v="2"/>
    <x v="7"/>
  </r>
  <r>
    <n v="626"/>
    <x v="626"/>
    <s v="TSOLife is a revolutionary digital platform that allows users to record a personalized legacy to leave behind for future generations."/>
    <n v="12000"/>
    <n v="0"/>
    <x v="2"/>
    <x v="0"/>
    <s v="USD"/>
    <n v="1439644920"/>
    <n v="1436793939"/>
    <b v="0"/>
    <n v="39"/>
    <b v="0"/>
    <s v="technology/web"/>
    <n v="0"/>
    <n v="0"/>
    <x v="2"/>
    <x v="7"/>
  </r>
  <r>
    <n v="627"/>
    <x v="627"/>
    <s v="Social Network - your new digital social life without ads, monitoring and analyses. Freed from the feeling that every step is followed"/>
    <n v="2000"/>
    <n v="25"/>
    <x v="0"/>
    <x v="11"/>
    <s v="SEK"/>
    <n v="1457996400"/>
    <n v="1452842511"/>
    <b v="0"/>
    <n v="1"/>
    <b v="0"/>
    <s v="technology/web"/>
    <n v="1"/>
    <n v="25"/>
    <x v="2"/>
    <x v="7"/>
  </r>
  <r>
    <n v="628"/>
    <x v="628"/>
    <s v="Funding of website design &amp; materials for education about firearms, firearm safety &amp; firearm related apparel"/>
    <n v="600"/>
    <n v="300"/>
    <x v="0"/>
    <x v="0"/>
    <s v="USD"/>
    <n v="1405269457"/>
    <n v="1402677457"/>
    <b v="0"/>
    <n v="0"/>
    <b v="0"/>
    <s v="technology/web"/>
    <n v="50"/>
    <n v="0"/>
    <x v="2"/>
    <x v="7"/>
  </r>
  <r>
    <n v="629"/>
    <x v="629"/>
    <s v="Global Ids you create for yourself, then the world can connect to you via free online msgs (for Reuniting Lost Property, Dating &amp; more)"/>
    <n v="2500"/>
    <n v="3305"/>
    <x v="1"/>
    <x v="2"/>
    <s v="AUD"/>
    <n v="1463239108"/>
    <n v="1460647108"/>
    <b v="0"/>
    <n v="3"/>
    <b v="0"/>
    <s v="technology/web"/>
    <n v="132"/>
    <n v="1101.67"/>
    <x v="2"/>
    <x v="7"/>
  </r>
  <r>
    <n v="630"/>
    <x v="630"/>
    <s v="Land development network for an eco-conscious collective. Community portal features ideas on lean design, green building, urban ecology"/>
    <n v="1000"/>
    <n v="1218"/>
    <x v="1"/>
    <x v="0"/>
    <s v="USD"/>
    <n v="1441516200"/>
    <n v="1438959121"/>
    <b v="0"/>
    <n v="1"/>
    <b v="0"/>
    <s v="technology/web"/>
    <n v="122"/>
    <n v="1218"/>
    <x v="2"/>
    <x v="7"/>
  </r>
  <r>
    <n v="631"/>
    <x v="631"/>
    <s v="A Powerful Multimedia-Rich Software that aims at making online publishing very simple."/>
    <n v="3265"/>
    <n v="1395"/>
    <x v="0"/>
    <x v="5"/>
    <s v="CAD"/>
    <n v="1464460329"/>
    <n v="1461954729"/>
    <b v="0"/>
    <n v="9"/>
    <b v="0"/>
    <s v="technology/web"/>
    <n v="43"/>
    <n v="155"/>
    <x v="2"/>
    <x v="7"/>
  </r>
  <r>
    <n v="632"/>
    <x v="632"/>
    <s v="Our goal is to create a system, students can find universities that best match their interests."/>
    <n v="600"/>
    <n v="225"/>
    <x v="0"/>
    <x v="9"/>
    <s v="EUR"/>
    <n v="1448470165"/>
    <n v="1445874565"/>
    <b v="0"/>
    <n v="0"/>
    <b v="0"/>
    <s v="technology/web"/>
    <n v="38"/>
    <n v="0"/>
    <x v="2"/>
    <x v="7"/>
  </r>
  <r>
    <n v="633"/>
    <x v="633"/>
    <s v="Uivo lets police and fire department personnel quickly contact you in the event of an emergency involving your property."/>
    <n v="5000"/>
    <n v="0"/>
    <x v="0"/>
    <x v="0"/>
    <s v="USD"/>
    <n v="1466204400"/>
    <n v="1463469062"/>
    <b v="0"/>
    <n v="25"/>
    <b v="0"/>
    <s v="technology/web"/>
    <n v="0"/>
    <n v="0"/>
    <x v="2"/>
    <x v="7"/>
  </r>
  <r>
    <n v="634"/>
    <x v="634"/>
    <s v="We help companies to explain what they do in simple, grandma-would-understand terms."/>
    <n v="1000"/>
    <n v="0"/>
    <x v="2"/>
    <x v="0"/>
    <s v="USD"/>
    <n v="1424989029"/>
    <n v="1422397029"/>
    <b v="0"/>
    <n v="1"/>
    <b v="0"/>
    <s v="technology/web"/>
    <n v="0"/>
    <n v="0"/>
    <x v="2"/>
    <x v="7"/>
  </r>
  <r>
    <n v="635"/>
    <x v="635"/>
    <s v="Network used for building technology development teams."/>
    <n v="1000"/>
    <n v="45"/>
    <x v="0"/>
    <x v="0"/>
    <s v="USD"/>
    <n v="1428804762"/>
    <n v="1426212762"/>
    <b v="0"/>
    <n v="1"/>
    <b v="0"/>
    <s v="technology/web"/>
    <n v="5"/>
    <n v="45"/>
    <x v="2"/>
    <x v="7"/>
  </r>
  <r>
    <n v="636"/>
    <x v="636"/>
    <s v="With no central location for keto knowledge, keto advice will be a community run knowledge base."/>
    <n v="1000"/>
    <n v="110"/>
    <x v="0"/>
    <x v="1"/>
    <s v="GBP"/>
    <n v="1433587620"/>
    <n v="1430996150"/>
    <b v="0"/>
    <n v="1"/>
    <b v="0"/>
    <s v="technology/web"/>
    <n v="11"/>
    <n v="110"/>
    <x v="2"/>
    <x v="7"/>
  </r>
  <r>
    <n v="637"/>
    <x v="637"/>
    <s v="It will enable deprived children to make artistic work for selling online/illustrating their work in our exhibitions around the world."/>
    <n v="600"/>
    <n v="100"/>
    <x v="0"/>
    <x v="1"/>
    <s v="GBP"/>
    <n v="1488063840"/>
    <n v="1485558318"/>
    <b v="0"/>
    <n v="0"/>
    <b v="0"/>
    <s v="technology/web"/>
    <n v="17"/>
    <n v="0"/>
    <x v="2"/>
    <x v="7"/>
  </r>
  <r>
    <n v="638"/>
    <x v="638"/>
    <s v="O0"/>
    <n v="1000"/>
    <n v="13566"/>
    <x v="1"/>
    <x v="12"/>
    <s v="EUR"/>
    <n v="1490447662"/>
    <n v="1485267262"/>
    <b v="0"/>
    <n v="6"/>
    <b v="0"/>
    <s v="technology/web"/>
    <n v="1357"/>
    <n v="2261"/>
    <x v="2"/>
    <x v="7"/>
  </r>
  <r>
    <n v="639"/>
    <x v="639"/>
    <s v="Development of a Safe and Educational Social Media site for kids."/>
    <n v="1000"/>
    <n v="0"/>
    <x v="2"/>
    <x v="0"/>
    <s v="USD"/>
    <n v="1413208795"/>
    <n v="1408024795"/>
    <b v="0"/>
    <n v="1"/>
    <b v="0"/>
    <s v="technology/web"/>
    <n v="0"/>
    <n v="0"/>
    <x v="2"/>
    <x v="7"/>
  </r>
  <r>
    <n v="640"/>
    <x v="640"/>
    <s v="Mountain, fat and race bikes made from high grade aero carbon fibers by tow placement and tow folding technology (no fibres cutting)."/>
    <n v="2000"/>
    <n v="2000"/>
    <x v="1"/>
    <x v="6"/>
    <s v="EUR"/>
    <n v="1480028400"/>
    <n v="1478685915"/>
    <b v="0"/>
    <n v="2"/>
    <b v="1"/>
    <s v="technology/wearables"/>
    <n v="100"/>
    <n v="1000"/>
    <x v="2"/>
    <x v="8"/>
  </r>
  <r>
    <n v="641"/>
    <x v="641"/>
    <s v="Innovative new compression-based breast pump gives mothers unprecedented freedom, enabling efficient and discreet pumping"/>
    <n v="100000"/>
    <n v="84947"/>
    <x v="2"/>
    <x v="0"/>
    <s v="USD"/>
    <n v="1439473248"/>
    <n v="1436881248"/>
    <b v="0"/>
    <n v="315"/>
    <b v="1"/>
    <s v="technology/wearables"/>
    <n v="85"/>
    <n v="269.67"/>
    <x v="2"/>
    <x v="8"/>
  </r>
  <r>
    <n v="642"/>
    <x v="642"/>
    <s v="Gauss glasses protect your eyes in front of screens and outside with self-tinting lenses and a new, proprietary coating technology."/>
    <n v="1000000"/>
    <n v="2103"/>
    <x v="0"/>
    <x v="12"/>
    <s v="EUR"/>
    <n v="1439998674"/>
    <n v="1436888274"/>
    <b v="0"/>
    <n v="2174"/>
    <b v="1"/>
    <s v="technology/wearables"/>
    <n v="0"/>
    <n v="0.97"/>
    <x v="2"/>
    <x v="8"/>
  </r>
  <r>
    <n v="643"/>
    <x v="643"/>
    <s v="Stylish new phone carrier allows instant access to your smart phone while freeing up your hands."/>
    <n v="60000"/>
    <n v="52"/>
    <x v="0"/>
    <x v="0"/>
    <s v="USD"/>
    <n v="1433085875"/>
    <n v="1428333875"/>
    <b v="0"/>
    <n v="152"/>
    <b v="1"/>
    <s v="technology/wearables"/>
    <n v="0"/>
    <n v="0.34"/>
    <x v="2"/>
    <x v="8"/>
  </r>
  <r>
    <n v="644"/>
    <x v="644"/>
    <s v="Sofft...it's Soft with an Off! A stain-blocking fabric softener that simplifies your laundry and helps the environment at the same time"/>
    <n v="150000"/>
    <n v="153362"/>
    <x v="1"/>
    <x v="0"/>
    <s v="USD"/>
    <n v="1414544400"/>
    <n v="1410883139"/>
    <b v="0"/>
    <n v="1021"/>
    <b v="1"/>
    <s v="technology/wearables"/>
    <n v="102"/>
    <n v="150.21"/>
    <x v="2"/>
    <x v="8"/>
  </r>
  <r>
    <n v="645"/>
    <x v="645"/>
    <s v="Ever wanted to own something made out of carbon fiber? Now you can!"/>
    <n v="15000"/>
    <n v="15335"/>
    <x v="1"/>
    <x v="0"/>
    <s v="USD"/>
    <n v="1470962274"/>
    <n v="1468370274"/>
    <b v="0"/>
    <n v="237"/>
    <b v="1"/>
    <s v="technology/wearables"/>
    <n v="102"/>
    <n v="64.7"/>
    <x v="2"/>
    <x v="8"/>
  </r>
  <r>
    <n v="646"/>
    <x v="646"/>
    <s v="Small town police forces don't always have the resources to provide for the unique needs of female officers and their body armor."/>
    <n v="4000"/>
    <n v="5297"/>
    <x v="1"/>
    <x v="0"/>
    <s v="USD"/>
    <n v="1407788867"/>
    <n v="1405196867"/>
    <b v="0"/>
    <n v="27"/>
    <b v="1"/>
    <s v="technology/wearables"/>
    <n v="132"/>
    <n v="196.19"/>
    <x v="2"/>
    <x v="8"/>
  </r>
  <r>
    <n v="647"/>
    <x v="647"/>
    <s v="Wengash Silver underwear: 100% pure silver. Block cell phone, wifi and microwave radiation, protect your reproductive organs and sperm"/>
    <n v="6000"/>
    <n v="6863"/>
    <x v="1"/>
    <x v="5"/>
    <s v="CAD"/>
    <n v="1458235549"/>
    <n v="1455647149"/>
    <b v="0"/>
    <n v="17"/>
    <b v="1"/>
    <s v="technology/wearables"/>
    <n v="114"/>
    <n v="403.71"/>
    <x v="2"/>
    <x v="8"/>
  </r>
  <r>
    <n v="648"/>
    <x v="648"/>
    <s v="Get ready for the next product that you canâ€™t live without"/>
    <n v="100000"/>
    <n v="1867"/>
    <x v="2"/>
    <x v="0"/>
    <s v="USD"/>
    <n v="1413304708"/>
    <n v="1410280708"/>
    <b v="0"/>
    <n v="27"/>
    <b v="1"/>
    <s v="technology/wearables"/>
    <n v="2"/>
    <n v="69.150000000000006"/>
    <x v="2"/>
    <x v="8"/>
  </r>
  <r>
    <n v="649"/>
    <x v="649"/>
    <s v="A backpack with a built in solar panel to charge any USB device. Includes removable battery pack, USB cable, and 7 different adapters!"/>
    <n v="10000"/>
    <n v="1500"/>
    <x v="2"/>
    <x v="0"/>
    <s v="USD"/>
    <n v="1410904413"/>
    <n v="1409090013"/>
    <b v="0"/>
    <n v="82"/>
    <b v="1"/>
    <s v="technology/wearables"/>
    <n v="15"/>
    <n v="18.29"/>
    <x v="2"/>
    <x v="8"/>
  </r>
  <r>
    <n v="650"/>
    <x v="650"/>
    <s v="This project is designed to obtain flash drive bracelets with a child's information on it for parents to wear in case of emergencies"/>
    <n v="5000"/>
    <n v="5585"/>
    <x v="1"/>
    <x v="0"/>
    <s v="USD"/>
    <n v="1418953984"/>
    <n v="1413766384"/>
    <b v="0"/>
    <n v="48"/>
    <b v="1"/>
    <s v="technology/wearables"/>
    <n v="112"/>
    <n v="116.35"/>
    <x v="2"/>
    <x v="8"/>
  </r>
  <r>
    <n v="651"/>
    <x v="651"/>
    <s v="Pacha's Pajamas is an epic story told through books, music, videos and now augmented PJs that's uplifting kids everywhere!"/>
    <n v="50000"/>
    <n v="513422.57"/>
    <x v="1"/>
    <x v="0"/>
    <s v="USD"/>
    <n v="1418430311"/>
    <n v="1415838311"/>
    <b v="0"/>
    <n v="105"/>
    <b v="1"/>
    <s v="technology/wearables"/>
    <n v="1027"/>
    <n v="4889.74"/>
    <x v="2"/>
    <x v="8"/>
  </r>
  <r>
    <n v="652"/>
    <x v="652"/>
    <s v="Zossom is a smart phone case with a strap. Forget the days of shattered screens and scratches. The Zossom case keeps your phone safe."/>
    <n v="8888"/>
    <n v="61"/>
    <x v="0"/>
    <x v="0"/>
    <s v="USD"/>
    <n v="1480613650"/>
    <n v="1478018050"/>
    <b v="0"/>
    <n v="28"/>
    <b v="1"/>
    <s v="technology/wearables"/>
    <n v="1"/>
    <n v="2.1800000000000002"/>
    <x v="2"/>
    <x v="8"/>
  </r>
  <r>
    <n v="653"/>
    <x v="653"/>
    <s v="Wearsafe: connect with the press of a wearable button, keeping you safer wherever you are and more secure in whatever youâ€™re doing."/>
    <n v="220000"/>
    <n v="335"/>
    <x v="0"/>
    <x v="0"/>
    <s v="USD"/>
    <n v="1440082240"/>
    <n v="1436885440"/>
    <b v="0"/>
    <n v="1107"/>
    <b v="1"/>
    <s v="technology/wearables"/>
    <n v="0"/>
    <n v="0.3"/>
    <x v="2"/>
    <x v="8"/>
  </r>
  <r>
    <n v="654"/>
    <x v="654"/>
    <s v="The MOVEMENT delivers the same tracking functions as the industry leaders at a fraction of the cost. SUPPORT our Project Today."/>
    <n v="80000"/>
    <n v="1"/>
    <x v="0"/>
    <x v="0"/>
    <s v="USD"/>
    <n v="1436396313"/>
    <n v="1433804313"/>
    <b v="0"/>
    <n v="1013"/>
    <b v="1"/>
    <s v="technology/wearables"/>
    <n v="0"/>
    <n v="0"/>
    <x v="2"/>
    <x v="8"/>
  </r>
  <r>
    <n v="655"/>
    <x v="655"/>
    <s v="Meet Spark: The friendly companion that helps you stay awake during the day. Re-released with new features!"/>
    <n v="30000"/>
    <n v="5621.38"/>
    <x v="2"/>
    <x v="0"/>
    <s v="USD"/>
    <n v="1426197512"/>
    <n v="1423609112"/>
    <b v="0"/>
    <n v="274"/>
    <b v="1"/>
    <s v="technology/wearables"/>
    <n v="19"/>
    <n v="20.52"/>
    <x v="2"/>
    <x v="8"/>
  </r>
  <r>
    <n v="656"/>
    <x v="656"/>
    <s v="Innovative smart glasses allow you recording videos, taking pictures and connecting to your phone with smart defined gestures."/>
    <n v="26500"/>
    <n v="6633"/>
    <x v="0"/>
    <x v="0"/>
    <s v="USD"/>
    <n v="1460917119"/>
    <n v="1455736719"/>
    <b v="0"/>
    <n v="87"/>
    <b v="1"/>
    <s v="technology/wearables"/>
    <n v="25"/>
    <n v="76.239999999999995"/>
    <x v="2"/>
    <x v="8"/>
  </r>
  <r>
    <n v="657"/>
    <x v="657"/>
    <s v="Be more than stylish, be visible. Reflect what youâ€™re hearing/feeling in 24 customizable glowing colors with these laser based earbuds."/>
    <n v="50000"/>
    <n v="5"/>
    <x v="0"/>
    <x v="0"/>
    <s v="USD"/>
    <n v="1450901872"/>
    <n v="1448309872"/>
    <b v="0"/>
    <n v="99"/>
    <b v="1"/>
    <s v="technology/wearables"/>
    <n v="0"/>
    <n v="0.05"/>
    <x v="2"/>
    <x v="8"/>
  </r>
  <r>
    <n v="658"/>
    <x v="658"/>
    <s v="Secure your smartphone in your hand without worry of drops, perfect to mount in your car or anywhere else; makes the most useful stand."/>
    <n v="70000"/>
    <n v="76949.820000000007"/>
    <x v="1"/>
    <x v="0"/>
    <s v="USD"/>
    <n v="1437933600"/>
    <n v="1435117889"/>
    <b v="0"/>
    <n v="276"/>
    <b v="1"/>
    <s v="technology/wearables"/>
    <n v="110"/>
    <n v="278.8"/>
    <x v="2"/>
    <x v="8"/>
  </r>
  <r>
    <n v="659"/>
    <x v="659"/>
    <s v="Sync up your lifestyle"/>
    <n v="9000"/>
    <n v="0"/>
    <x v="0"/>
    <x v="0"/>
    <s v="USD"/>
    <n v="1440339295"/>
    <n v="1437747295"/>
    <b v="0"/>
    <n v="21"/>
    <b v="1"/>
    <s v="technology/wearables"/>
    <n v="0"/>
    <n v="0"/>
    <x v="2"/>
    <x v="8"/>
  </r>
  <r>
    <n v="660"/>
    <x v="660"/>
    <s v="A revolutionary way to bring running science to everyday people and help runners of all levels achieve a more natural and enjoyable run"/>
    <n v="5000"/>
    <n v="5001"/>
    <x v="1"/>
    <x v="0"/>
    <s v="USD"/>
    <n v="1415558879"/>
    <n v="1412963279"/>
    <b v="0"/>
    <n v="18"/>
    <b v="0"/>
    <s v="technology/wearables"/>
    <n v="100"/>
    <n v="277.83"/>
    <x v="2"/>
    <x v="8"/>
  </r>
  <r>
    <n v="661"/>
    <x v="661"/>
    <s v="AirString keeps your AirPods from getting lost by keeping the pair together with a  durable and premium quality string."/>
    <n v="2000"/>
    <n v="100"/>
    <x v="0"/>
    <x v="0"/>
    <s v="USD"/>
    <n v="1477236559"/>
    <n v="1474644559"/>
    <b v="0"/>
    <n v="9"/>
    <b v="0"/>
    <s v="technology/wearables"/>
    <n v="5"/>
    <n v="11.11"/>
    <x v="2"/>
    <x v="8"/>
  </r>
  <r>
    <n v="662"/>
    <x v="662"/>
    <s v="A stylish, durable safety light band on your wrist or ankle holds a watch or another modular accessory."/>
    <n v="2000"/>
    <n v="2345"/>
    <x v="1"/>
    <x v="0"/>
    <s v="USD"/>
    <n v="1421404247"/>
    <n v="1418812247"/>
    <b v="0"/>
    <n v="4"/>
    <b v="0"/>
    <s v="technology/wearables"/>
    <n v="117"/>
    <n v="586.25"/>
    <x v="2"/>
    <x v="8"/>
  </r>
  <r>
    <n v="663"/>
    <x v="663"/>
    <s v="Imagine a mouse that automatically moves your pointer to where your head is facing. Its an air mouse hidden inside a standard headset."/>
    <n v="3300"/>
    <n v="1"/>
    <x v="0"/>
    <x v="8"/>
    <s v="DKK"/>
    <n v="1437250456"/>
    <n v="1434658456"/>
    <b v="0"/>
    <n v="7"/>
    <b v="0"/>
    <s v="technology/wearables"/>
    <n v="0"/>
    <n v="0.14000000000000001"/>
    <x v="2"/>
    <x v="8"/>
  </r>
  <r>
    <n v="664"/>
    <x v="664"/>
    <s v="Save Oregon Babyâ„¢ Diapers, a handmade business, run by awesome moms in Southern Oregon, from permanently closing!"/>
    <n v="3871"/>
    <n v="5366"/>
    <x v="1"/>
    <x v="0"/>
    <s v="USD"/>
    <n v="1428940775"/>
    <n v="1426348775"/>
    <b v="0"/>
    <n v="29"/>
    <b v="0"/>
    <s v="technology/wearables"/>
    <n v="139"/>
    <n v="185.03"/>
    <x v="2"/>
    <x v="8"/>
  </r>
  <r>
    <n v="665"/>
    <x v="665"/>
    <s v="Culbox is an Open Source Wrist Watch for Arduino with built in Bluetooth and bunch of Hi-Tech sensors and tons of features for Makers"/>
    <n v="5000"/>
    <n v="10210"/>
    <x v="1"/>
    <x v="0"/>
    <s v="USD"/>
    <n v="1484327061"/>
    <n v="1479143061"/>
    <b v="0"/>
    <n v="12"/>
    <b v="0"/>
    <s v="technology/wearables"/>
    <n v="204"/>
    <n v="850.83"/>
    <x v="2"/>
    <x v="8"/>
  </r>
  <r>
    <n v="666"/>
    <x v="666"/>
    <s v="Have you ever dreamed of having a pet duckling, but concerned about all the pooping, here is a a solution to help solve that issue."/>
    <n v="1000"/>
    <n v="1025"/>
    <x v="1"/>
    <x v="0"/>
    <s v="USD"/>
    <n v="1408305498"/>
    <n v="1405713498"/>
    <b v="0"/>
    <n v="4"/>
    <b v="0"/>
    <s v="technology/wearables"/>
    <n v="103"/>
    <n v="256.25"/>
    <x v="2"/>
    <x v="8"/>
  </r>
  <r>
    <n v="667"/>
    <x v="667"/>
    <s v="The first navigation system, usable by each means of transport, that will take you wherever you want without thinking about the route."/>
    <n v="13000"/>
    <n v="2129"/>
    <x v="0"/>
    <x v="13"/>
    <s v="EUR"/>
    <n v="1477731463"/>
    <n v="1474275463"/>
    <b v="0"/>
    <n v="28"/>
    <b v="0"/>
    <s v="technology/wearables"/>
    <n v="16"/>
    <n v="76.040000000000006"/>
    <x v="2"/>
    <x v="8"/>
  </r>
  <r>
    <n v="668"/>
    <x v="668"/>
    <s v="A card holding companion to your phone that acts as a placing device for all your devices.  Grips to any material too."/>
    <n v="3250"/>
    <n v="3398.1"/>
    <x v="1"/>
    <x v="0"/>
    <s v="USD"/>
    <n v="1431374222"/>
    <n v="1427486222"/>
    <b v="0"/>
    <n v="25"/>
    <b v="0"/>
    <s v="technology/wearables"/>
    <n v="105"/>
    <n v="135.91999999999999"/>
    <x v="2"/>
    <x v="8"/>
  </r>
  <r>
    <n v="669"/>
    <x v="669"/>
    <s v="Beautiful automatic watches, made for every moment._x000a_Sports, business, casual.....it fits every moment of your life."/>
    <n v="100000"/>
    <n v="977"/>
    <x v="0"/>
    <x v="11"/>
    <s v="SEK"/>
    <n v="1467817258"/>
    <n v="1465225258"/>
    <b v="0"/>
    <n v="28"/>
    <b v="0"/>
    <s v="technology/wearables"/>
    <n v="1"/>
    <n v="34.89"/>
    <x v="2"/>
    <x v="8"/>
  </r>
  <r>
    <n v="670"/>
    <x v="670"/>
    <s v="FINCLIP, the revolutionary scuba diving accessory that when attached to your fins makes getting them on the simplest thing in the world"/>
    <n v="60000"/>
    <n v="2"/>
    <x v="0"/>
    <x v="13"/>
    <s v="EUR"/>
    <n v="1466323800"/>
    <n v="1463418120"/>
    <b v="0"/>
    <n v="310"/>
    <b v="0"/>
    <s v="technology/wearables"/>
    <n v="0"/>
    <n v="0.01"/>
    <x v="2"/>
    <x v="8"/>
  </r>
  <r>
    <n v="671"/>
    <x v="671"/>
    <s v="SmoothEye tracks eye movements to accurately measure alertness and focus level, allowing you to easily and reliably test your brain."/>
    <n v="30000"/>
    <n v="7793"/>
    <x v="2"/>
    <x v="0"/>
    <s v="USD"/>
    <n v="1421208000"/>
    <n v="1418315852"/>
    <b v="0"/>
    <n v="15"/>
    <b v="0"/>
    <s v="technology/wearables"/>
    <n v="26"/>
    <n v="519.53"/>
    <x v="2"/>
    <x v="8"/>
  </r>
  <r>
    <n v="672"/>
    <x v="672"/>
    <s v="Fashion accessories used to instantly link with people you meet and exchange contact info, money, documents, media and so much more."/>
    <n v="28000"/>
    <n v="201"/>
    <x v="0"/>
    <x v="0"/>
    <s v="USD"/>
    <n v="1420088340"/>
    <n v="1417410964"/>
    <b v="0"/>
    <n v="215"/>
    <b v="0"/>
    <s v="technology/wearables"/>
    <n v="1"/>
    <n v="0.93"/>
    <x v="2"/>
    <x v="8"/>
  </r>
  <r>
    <n v="673"/>
    <x v="673"/>
    <s v="Will assist the deaf to have better communication and safety through the use of LCD glassware with audio &amp; sensory components."/>
    <n v="2200"/>
    <n v="45"/>
    <x v="0"/>
    <x v="0"/>
    <s v="USD"/>
    <n v="1409602217"/>
    <n v="1405714217"/>
    <b v="0"/>
    <n v="3"/>
    <b v="0"/>
    <s v="technology/wearables"/>
    <n v="2"/>
    <n v="15"/>
    <x v="2"/>
    <x v="8"/>
  </r>
  <r>
    <n v="674"/>
    <x v="674"/>
    <s v="Listen to sounds by feeling an array of vibrational patterns against your body."/>
    <n v="1000"/>
    <n v="2929"/>
    <x v="1"/>
    <x v="0"/>
    <s v="USD"/>
    <n v="1407811627"/>
    <n v="1402627627"/>
    <b v="0"/>
    <n v="2"/>
    <b v="0"/>
    <s v="technology/wearables"/>
    <n v="293"/>
    <n v="1464.5"/>
    <x v="2"/>
    <x v="8"/>
  </r>
  <r>
    <n v="675"/>
    <x v="675"/>
    <s v="24+ hour online class in WatchKit development from an expert iOS developer and instructor via unconventional, innovative projects."/>
    <n v="3750"/>
    <n v="4045.93"/>
    <x v="1"/>
    <x v="0"/>
    <s v="USD"/>
    <n v="1420095540"/>
    <n v="1417558804"/>
    <b v="0"/>
    <n v="26"/>
    <b v="0"/>
    <s v="technology/wearables"/>
    <n v="108"/>
    <n v="155.61000000000001"/>
    <x v="2"/>
    <x v="8"/>
  </r>
  <r>
    <n v="676"/>
    <x v="676"/>
    <s v="Having a baby or looking for the perfect gift for a baby shower?_x000a_Discover NapTime, a silent baby monitor that improves your sleep."/>
    <n v="5000"/>
    <n v="930"/>
    <x v="0"/>
    <x v="5"/>
    <s v="CAD"/>
    <n v="1423333581"/>
    <n v="1420741581"/>
    <b v="0"/>
    <n v="24"/>
    <b v="0"/>
    <s v="technology/wearables"/>
    <n v="19"/>
    <n v="38.75"/>
    <x v="2"/>
    <x v="8"/>
  </r>
  <r>
    <n v="677"/>
    <x v="677"/>
    <s v="Sinapsi is the first heated jacket designed in Italy._x000a_Now you can manage your jacket by smartphone. Power bank 5/x Charger included."/>
    <n v="32768"/>
    <n v="74134"/>
    <x v="1"/>
    <x v="13"/>
    <s v="EUR"/>
    <n v="1467106895"/>
    <n v="1463218895"/>
    <b v="0"/>
    <n v="96"/>
    <b v="0"/>
    <s v="technology/wearables"/>
    <n v="226"/>
    <n v="772.23"/>
    <x v="2"/>
    <x v="8"/>
  </r>
  <r>
    <n v="678"/>
    <x v="678"/>
    <s v="For the isolated rice farmer. For the 14-hour taxi driver. This tiny MP3 player has the entire New Testament Bible... in their language"/>
    <n v="4444"/>
    <n v="4559"/>
    <x v="1"/>
    <x v="0"/>
    <s v="USD"/>
    <n v="1463821338"/>
    <n v="1461229338"/>
    <b v="0"/>
    <n v="17"/>
    <b v="0"/>
    <s v="technology/wearables"/>
    <n v="103"/>
    <n v="268.18"/>
    <x v="2"/>
    <x v="8"/>
  </r>
  <r>
    <n v="679"/>
    <x v="679"/>
    <s v="World's first bio-feedback posture device for your entire back. Trains back, neck, thoracic &amp; ab segments by using only 30 min/day."/>
    <n v="25000"/>
    <n v="22"/>
    <x v="0"/>
    <x v="0"/>
    <s v="USD"/>
    <n v="1472920909"/>
    <n v="1467736909"/>
    <b v="0"/>
    <n v="94"/>
    <b v="0"/>
    <s v="technology/wearables"/>
    <n v="0"/>
    <n v="0.23"/>
    <x v="2"/>
    <x v="8"/>
  </r>
  <r>
    <n v="680"/>
    <x v="680"/>
    <s v="A simple, vibrating belt that trains your muscles to maintain the correct posture, providing more confidence and higher energy levels."/>
    <n v="50000"/>
    <n v="31"/>
    <x v="0"/>
    <x v="0"/>
    <s v="USD"/>
    <n v="1410955331"/>
    <n v="1407931331"/>
    <b v="0"/>
    <n v="129"/>
    <b v="0"/>
    <s v="technology/wearables"/>
    <n v="0"/>
    <n v="0.24"/>
    <x v="2"/>
    <x v="8"/>
  </r>
  <r>
    <n v="681"/>
    <x v="681"/>
    <s v="The D-Pro is a lightweight, moisture-wicking headband with a padded carbon fiber insert that reduces the risk of head injury in sports."/>
    <n v="1000"/>
    <n v="0"/>
    <x v="0"/>
    <x v="0"/>
    <s v="USD"/>
    <n v="1477509604"/>
    <n v="1474917604"/>
    <b v="0"/>
    <n v="1"/>
    <b v="0"/>
    <s v="technology/wearables"/>
    <n v="0"/>
    <n v="0"/>
    <x v="2"/>
    <x v="8"/>
  </r>
  <r>
    <n v="682"/>
    <x v="682"/>
    <s v="The Deception Belt is an innovative belt with app capability, designed to assist any user gain control over their appetite."/>
    <n v="1500"/>
    <n v="2140"/>
    <x v="1"/>
    <x v="0"/>
    <s v="USD"/>
    <n v="1489512122"/>
    <n v="1486923722"/>
    <b v="0"/>
    <n v="4"/>
    <b v="0"/>
    <s v="technology/wearables"/>
    <n v="143"/>
    <n v="535"/>
    <x v="2"/>
    <x v="8"/>
  </r>
  <r>
    <n v="683"/>
    <x v="683"/>
    <s v="Mist Buddy is a remote controlled misting system, powered by a rechargeable battery with misting/sipping tip for complete coolness."/>
    <n v="2500"/>
    <n v="2585"/>
    <x v="1"/>
    <x v="0"/>
    <s v="USD"/>
    <n v="1477949764"/>
    <n v="1474493764"/>
    <b v="0"/>
    <n v="3"/>
    <b v="0"/>
    <s v="technology/wearables"/>
    <n v="103"/>
    <n v="861.67"/>
    <x v="2"/>
    <x v="8"/>
  </r>
  <r>
    <n v="684"/>
    <x v="684"/>
    <s v="Arcus gives your fingers super powers."/>
    <n v="50000"/>
    <n v="66554.559999999998"/>
    <x v="1"/>
    <x v="0"/>
    <s v="USD"/>
    <n v="1406257200"/>
    <n v="1403176891"/>
    <b v="0"/>
    <n v="135"/>
    <b v="0"/>
    <s v="technology/wearables"/>
    <n v="133"/>
    <n v="493"/>
    <x v="2"/>
    <x v="8"/>
  </r>
  <r>
    <n v="685"/>
    <x v="685"/>
    <s v="PowerPack is an efficient and affordable backpack with a lithium-ion charger for all electronic devices offering charges on the go!"/>
    <n v="3000"/>
    <n v="3095.11"/>
    <x v="1"/>
    <x v="0"/>
    <s v="USD"/>
    <n v="1421095672"/>
    <n v="1417207672"/>
    <b v="0"/>
    <n v="10"/>
    <b v="0"/>
    <s v="technology/wearables"/>
    <n v="103"/>
    <n v="309.51"/>
    <x v="2"/>
    <x v="8"/>
  </r>
  <r>
    <n v="686"/>
    <x v="686"/>
    <s v="La tua giornata sportiva monitorata nel tuo polso??!!!_x000a_Rendiamolo possibile... VIVI DI CUORE --- All MADE in ITALY"/>
    <n v="600"/>
    <n v="51"/>
    <x v="0"/>
    <x v="13"/>
    <s v="EUR"/>
    <n v="1438618170"/>
    <n v="1436026170"/>
    <b v="0"/>
    <n v="0"/>
    <b v="0"/>
    <s v="technology/wearables"/>
    <n v="9"/>
    <n v="0"/>
    <x v="2"/>
    <x v="8"/>
  </r>
  <r>
    <n v="687"/>
    <x v="687"/>
    <s v="Power Go es una linea de cargadores solares para dispositivos mÃ³viles, amigables con el medio ambiente y de bajo costo."/>
    <n v="10000"/>
    <n v="6684"/>
    <x v="0"/>
    <x v="14"/>
    <s v="MXN"/>
    <n v="1486317653"/>
    <n v="1481133653"/>
    <b v="0"/>
    <n v="6"/>
    <b v="0"/>
    <s v="technology/wearables"/>
    <n v="67"/>
    <n v="1114"/>
    <x v="2"/>
    <x v="8"/>
  </r>
  <r>
    <n v="688"/>
    <x v="688"/>
    <s v="Removable collars and cuffs along with hidden underarm designs that prevent embarrassing and stubborn stains. What does YOUR shirt do?"/>
    <n v="35000"/>
    <n v="69465.33"/>
    <x v="1"/>
    <x v="0"/>
    <s v="USD"/>
    <n v="1444876253"/>
    <n v="1442284253"/>
    <b v="0"/>
    <n v="36"/>
    <b v="0"/>
    <s v="technology/wearables"/>
    <n v="198"/>
    <n v="1929.59"/>
    <x v="2"/>
    <x v="8"/>
  </r>
  <r>
    <n v="689"/>
    <x v="689"/>
    <s v="The Lifeclock One is an officially licensed, supercharged version of Snake Plisskenâ€™s countdown watch from Escape from New York."/>
    <n v="250000"/>
    <n v="57197"/>
    <x v="2"/>
    <x v="0"/>
    <s v="USD"/>
    <n v="1481173140"/>
    <n v="1478016097"/>
    <b v="0"/>
    <n v="336"/>
    <b v="0"/>
    <s v="technology/wearables"/>
    <n v="23"/>
    <n v="170.23"/>
    <x v="2"/>
    <x v="8"/>
  </r>
  <r>
    <n v="690"/>
    <x v="690"/>
    <s v="A radiation shield for your fitness tracker, smartwatch or other wearable smart device"/>
    <n v="7200"/>
    <n v="1742"/>
    <x v="0"/>
    <x v="0"/>
    <s v="USD"/>
    <n v="1473400800"/>
    <n v="1469718841"/>
    <b v="0"/>
    <n v="34"/>
    <b v="0"/>
    <s v="technology/wearables"/>
    <n v="24"/>
    <n v="51.24"/>
    <x v="2"/>
    <x v="8"/>
  </r>
  <r>
    <n v="691"/>
    <x v="691"/>
    <s v="Personalizing your Apple Watch has never been easier. Ten different colors to match any lifestyle. Time is precious, protect it."/>
    <n v="2500"/>
    <n v="655"/>
    <x v="0"/>
    <x v="0"/>
    <s v="USD"/>
    <n v="1435711246"/>
    <n v="1433292046"/>
    <b v="0"/>
    <n v="10"/>
    <b v="0"/>
    <s v="technology/wearables"/>
    <n v="26"/>
    <n v="65.5"/>
    <x v="2"/>
    <x v="8"/>
  </r>
  <r>
    <n v="692"/>
    <x v="692"/>
    <s v="A revolutionary, cycling safety device is born! Signum indicators close the communication gap between cyclists and other road users."/>
    <n v="5000"/>
    <n v="30"/>
    <x v="0"/>
    <x v="1"/>
    <s v="GBP"/>
    <n v="1482397263"/>
    <n v="1479805263"/>
    <b v="0"/>
    <n v="201"/>
    <b v="0"/>
    <s v="technology/wearables"/>
    <n v="1"/>
    <n v="0.15"/>
    <x v="2"/>
    <x v="8"/>
  </r>
  <r>
    <n v="693"/>
    <x v="693"/>
    <s v="Prana is the first wearable combining breath and posture tracking to make your sitting time count."/>
    <n v="90000"/>
    <n v="26349"/>
    <x v="0"/>
    <x v="0"/>
    <s v="USD"/>
    <n v="1430421827"/>
    <n v="1427829827"/>
    <b v="0"/>
    <n v="296"/>
    <b v="0"/>
    <s v="technology/wearables"/>
    <n v="29"/>
    <n v="89.02"/>
    <x v="2"/>
    <x v="8"/>
  </r>
  <r>
    <n v="694"/>
    <x v="694"/>
    <s v="You can control how much air enters the helmet by opening or closing the vents. This is very useful in bad weather, or for competition."/>
    <n v="3000"/>
    <n v="3258"/>
    <x v="1"/>
    <x v="0"/>
    <s v="USD"/>
    <n v="1485964559"/>
    <n v="1483372559"/>
    <b v="0"/>
    <n v="7"/>
    <b v="0"/>
    <s v="technology/wearables"/>
    <n v="109"/>
    <n v="465.43"/>
    <x v="2"/>
    <x v="8"/>
  </r>
  <r>
    <n v="695"/>
    <x v="695"/>
    <s v="Unique small wearable personal air conditioning device that provides the user a 10-15 degree environmental difference on his person."/>
    <n v="3000"/>
    <n v="4004"/>
    <x v="1"/>
    <x v="0"/>
    <s v="USD"/>
    <n v="1414758620"/>
    <n v="1412166620"/>
    <b v="0"/>
    <n v="7"/>
    <b v="0"/>
    <s v="technology/wearables"/>
    <n v="133"/>
    <n v="572"/>
    <x v="2"/>
    <x v="8"/>
  </r>
  <r>
    <n v="696"/>
    <x v="696"/>
    <s v="Show your fidelity by wearing the Trustee rings! Show where you are (at)!"/>
    <n v="1000"/>
    <n v="0"/>
    <x v="0"/>
    <x v="9"/>
    <s v="EUR"/>
    <n v="1406326502"/>
    <n v="1403734502"/>
    <b v="0"/>
    <n v="1"/>
    <b v="0"/>
    <s v="technology/wearables"/>
    <n v="0"/>
    <n v="0"/>
    <x v="2"/>
    <x v="8"/>
  </r>
  <r>
    <n v="697"/>
    <x v="697"/>
    <s v="Glasses, not for you but your virtual reality headset. Prescription lens adapters, lenses and more to make your VR experiences better."/>
    <n v="7000"/>
    <n v="1"/>
    <x v="0"/>
    <x v="12"/>
    <s v="EUR"/>
    <n v="1454502789"/>
    <n v="1453206789"/>
    <b v="0"/>
    <n v="114"/>
    <b v="0"/>
    <s v="technology/wearables"/>
    <n v="0"/>
    <n v="0.01"/>
    <x v="2"/>
    <x v="8"/>
  </r>
  <r>
    <n v="698"/>
    <x v="698"/>
    <s v="The first 3D Xray Vision Instrument FREE* for researchers, scientists, entrepreneurs, developers, educators, artists, and explorers."/>
    <n v="40000"/>
    <n v="0"/>
    <x v="2"/>
    <x v="0"/>
    <s v="USD"/>
    <n v="1411005600"/>
    <n v="1408141245"/>
    <b v="0"/>
    <n v="29"/>
    <b v="0"/>
    <s v="technology/wearables"/>
    <n v="0"/>
    <n v="0"/>
    <x v="2"/>
    <x v="8"/>
  </r>
  <r>
    <n v="699"/>
    <x v="699"/>
    <s v="TapTap is a technology to transfer touch between two people. It can also be an activity tracker, a game controller or smart alarm."/>
    <n v="240000"/>
    <n v="50"/>
    <x v="0"/>
    <x v="0"/>
    <s v="USD"/>
    <n v="1385136000"/>
    <n v="1381923548"/>
    <b v="0"/>
    <n v="890"/>
    <b v="0"/>
    <s v="technology/wearables"/>
    <n v="0"/>
    <n v="0.06"/>
    <x v="2"/>
    <x v="8"/>
  </r>
  <r>
    <n v="700"/>
    <x v="700"/>
    <s v="A-iEasyâ„¢: The first customized unfoldable stand for smartphones that barkly needs room. Wholy integrated (will be relaunched soon!!)."/>
    <n v="2800"/>
    <n v="701"/>
    <x v="0"/>
    <x v="3"/>
    <s v="EUR"/>
    <n v="1484065881"/>
    <n v="1481473881"/>
    <b v="0"/>
    <n v="31"/>
    <b v="0"/>
    <s v="technology/wearables"/>
    <n v="25"/>
    <n v="22.61"/>
    <x v="2"/>
    <x v="8"/>
  </r>
  <r>
    <n v="701"/>
    <x v="701"/>
    <s v="In case you missed out on this campaign but are interested in owning a Hotblack London watch, please visit www.hotblacklondon.com."/>
    <n v="17500"/>
    <n v="3"/>
    <x v="0"/>
    <x v="1"/>
    <s v="GBP"/>
    <n v="1406130880"/>
    <n v="1403538880"/>
    <b v="0"/>
    <n v="21"/>
    <b v="0"/>
    <s v="technology/wearables"/>
    <n v="0"/>
    <n v="0.14000000000000001"/>
    <x v="2"/>
    <x v="8"/>
  </r>
  <r>
    <n v="702"/>
    <x v="702"/>
    <s v="Realtime feedback for swim &amp; triathlon training! Visually monitor pace &amp; intervals to improve fitness. For swimmers &amp; triathletes."/>
    <n v="12000"/>
    <n v="12256"/>
    <x v="1"/>
    <x v="0"/>
    <s v="USD"/>
    <n v="1480011987"/>
    <n v="1477416387"/>
    <b v="0"/>
    <n v="37"/>
    <b v="0"/>
    <s v="technology/wearables"/>
    <n v="102"/>
    <n v="331.24"/>
    <x v="2"/>
    <x v="8"/>
  </r>
  <r>
    <n v="703"/>
    <x v="703"/>
    <s v="SPEEDWRAPS improve the speed, agility &amp; strength of an athlete by utilizing evenly distributed weight on the lower leg."/>
    <n v="3500"/>
    <n v="4010"/>
    <x v="1"/>
    <x v="0"/>
    <s v="USD"/>
    <n v="1485905520"/>
    <n v="1481150949"/>
    <b v="0"/>
    <n v="7"/>
    <b v="0"/>
    <s v="technology/wearables"/>
    <n v="115"/>
    <n v="572.86"/>
    <x v="2"/>
    <x v="8"/>
  </r>
  <r>
    <n v="704"/>
    <x v="704"/>
    <s v="Turn you helmet into the safest helmet and don't worry about a thing,you will always have the right fit!!"/>
    <n v="3000"/>
    <n v="45"/>
    <x v="0"/>
    <x v="5"/>
    <s v="CAD"/>
    <n v="1487565468"/>
    <n v="1482381468"/>
    <b v="0"/>
    <n v="4"/>
    <b v="0"/>
    <s v="technology/wearables"/>
    <n v="2"/>
    <n v="11.25"/>
    <x v="2"/>
    <x v="8"/>
  </r>
  <r>
    <n v="705"/>
    <x v="705"/>
    <s v="The closest thing ever to the Holy Grail of wearables technology"/>
    <n v="4000"/>
    <n v="34"/>
    <x v="0"/>
    <x v="9"/>
    <s v="EUR"/>
    <n v="1484999278"/>
    <n v="1482407278"/>
    <b v="0"/>
    <n v="5"/>
    <b v="0"/>
    <s v="technology/wearables"/>
    <n v="1"/>
    <n v="6.8"/>
    <x v="2"/>
    <x v="8"/>
  </r>
  <r>
    <n v="706"/>
    <x v="706"/>
    <s v="Driver Alert System es un sistema de seguridad para el conductor, que le avisa en caso de perder la posicion vertical mientras conduce."/>
    <n v="600"/>
    <n v="45"/>
    <x v="0"/>
    <x v="3"/>
    <s v="EUR"/>
    <n v="1481740740"/>
    <n v="1478130783"/>
    <b v="0"/>
    <n v="0"/>
    <b v="0"/>
    <s v="technology/wearables"/>
    <n v="8"/>
    <n v="0"/>
    <x v="2"/>
    <x v="8"/>
  </r>
  <r>
    <n v="707"/>
    <x v="707"/>
    <s v="Forget your headphones. Wear Hy all day for voice-controlled music, calls, biometrics and more, with a huge battery and hidden fit."/>
    <n v="110000"/>
    <n v="86"/>
    <x v="0"/>
    <x v="1"/>
    <s v="GBP"/>
    <n v="1483286127"/>
    <n v="1479830127"/>
    <b v="0"/>
    <n v="456"/>
    <b v="0"/>
    <s v="technology/wearables"/>
    <n v="0"/>
    <n v="0.19"/>
    <x v="2"/>
    <x v="8"/>
  </r>
  <r>
    <n v="708"/>
    <x v="708"/>
    <s v="Glowbelt is the world's first rectractable LED safety belt for fans of the great outdoors, fitness enthusiasts, children and more."/>
    <n v="25000"/>
    <n v="26"/>
    <x v="0"/>
    <x v="1"/>
    <s v="GBP"/>
    <n v="1410616600"/>
    <n v="1405432600"/>
    <b v="0"/>
    <n v="369"/>
    <b v="0"/>
    <s v="technology/wearables"/>
    <n v="0"/>
    <n v="7.0000000000000007E-2"/>
    <x v="2"/>
    <x v="8"/>
  </r>
  <r>
    <n v="709"/>
    <x v="709"/>
    <s v="A &quot;handheld&quot; light, which eases the way you illuminate objects and/or paths."/>
    <n v="1500"/>
    <n v="5666"/>
    <x v="1"/>
    <x v="0"/>
    <s v="USD"/>
    <n v="1417741159"/>
    <n v="1415149159"/>
    <b v="0"/>
    <n v="2"/>
    <b v="0"/>
    <s v="technology/wearables"/>
    <n v="378"/>
    <n v="2833"/>
    <x v="2"/>
    <x v="8"/>
  </r>
  <r>
    <n v="710"/>
    <x v="710"/>
    <s v="Shirts, so technologically advanced, they connect mentally to their audience upon sight."/>
    <n v="600"/>
    <n v="10"/>
    <x v="0"/>
    <x v="5"/>
    <s v="CAD"/>
    <n v="1408495440"/>
    <n v="1405640302"/>
    <b v="0"/>
    <n v="0"/>
    <b v="0"/>
    <s v="technology/wearables"/>
    <n v="2"/>
    <n v="0"/>
    <x v="2"/>
    <x v="8"/>
  </r>
  <r>
    <n v="711"/>
    <x v="711"/>
    <s v="Our wearable and app automates the poke you normally get from your bedpartner to make you stop snoring and making you turn to the side."/>
    <n v="85000"/>
    <n v="33486"/>
    <x v="0"/>
    <x v="9"/>
    <s v="EUR"/>
    <n v="1481716868"/>
    <n v="1478257268"/>
    <b v="0"/>
    <n v="338"/>
    <b v="0"/>
    <s v="technology/wearables"/>
    <n v="39"/>
    <n v="99.07"/>
    <x v="2"/>
    <x v="8"/>
  </r>
  <r>
    <n v="712"/>
    <x v="712"/>
    <s v="Making important medical data of active people available to first responders of an emergency by wearing a dog tag bearing a QR Code"/>
    <n v="2000"/>
    <n v="2000"/>
    <x v="1"/>
    <x v="0"/>
    <s v="USD"/>
    <n v="1455466832"/>
    <n v="1452874832"/>
    <b v="0"/>
    <n v="4"/>
    <b v="0"/>
    <s v="technology/wearables"/>
    <n v="100"/>
    <n v="500"/>
    <x v="2"/>
    <x v="8"/>
  </r>
  <r>
    <n v="713"/>
    <x v="713"/>
    <s v="The first GPS tracker created entirely in Italy that allows you to know where your pet is located at any time throughout any device."/>
    <n v="2000"/>
    <n v="4067"/>
    <x v="1"/>
    <x v="13"/>
    <s v="EUR"/>
    <n v="1465130532"/>
    <n v="1462538532"/>
    <b v="0"/>
    <n v="1"/>
    <b v="0"/>
    <s v="technology/wearables"/>
    <n v="203"/>
    <n v="4067"/>
    <x v="2"/>
    <x v="8"/>
  </r>
  <r>
    <n v="714"/>
    <x v="714"/>
    <s v="The Prep Packs Survival Belt allows you to carry all of the essentials for outdoor survival inside your belt buckle"/>
    <n v="6500"/>
    <n v="6645"/>
    <x v="1"/>
    <x v="0"/>
    <s v="USD"/>
    <n v="1488308082"/>
    <n v="1483124082"/>
    <b v="0"/>
    <n v="28"/>
    <b v="0"/>
    <s v="technology/wearables"/>
    <n v="102"/>
    <n v="237.32"/>
    <x v="2"/>
    <x v="8"/>
  </r>
  <r>
    <n v="715"/>
    <x v="715"/>
    <s v="Mouse^3 is the next generation of input devices. With cursor control and customized gesture recognition, its applications are endless!"/>
    <n v="5000"/>
    <n v="240"/>
    <x v="0"/>
    <x v="0"/>
    <s v="USD"/>
    <n v="1446693040"/>
    <n v="1443233440"/>
    <b v="0"/>
    <n v="12"/>
    <b v="0"/>
    <s v="technology/wearables"/>
    <n v="5"/>
    <n v="20"/>
    <x v="2"/>
    <x v="8"/>
  </r>
  <r>
    <n v="716"/>
    <x v="716"/>
    <s v="Translate sight into touch with a wrist-mounted wearable. A revolution for visually impaired people everywhere."/>
    <n v="3333"/>
    <n v="28"/>
    <x v="2"/>
    <x v="0"/>
    <s v="USD"/>
    <n v="1417392000"/>
    <n v="1414511307"/>
    <b v="0"/>
    <n v="16"/>
    <b v="0"/>
    <s v="technology/wearables"/>
    <n v="1"/>
    <n v="1.75"/>
    <x v="2"/>
    <x v="8"/>
  </r>
  <r>
    <n v="717"/>
    <x v="717"/>
    <s v="Cool air flowing under clothing keeps you cool."/>
    <n v="2500"/>
    <n v="2689"/>
    <x v="1"/>
    <x v="0"/>
    <s v="USD"/>
    <n v="1409949002"/>
    <n v="1407357002"/>
    <b v="0"/>
    <n v="4"/>
    <b v="0"/>
    <s v="technology/wearables"/>
    <n v="108"/>
    <n v="672.25"/>
    <x v="2"/>
    <x v="8"/>
  </r>
  <r>
    <n v="718"/>
    <x v="718"/>
    <s v="When every second matters, BioToo temporary tattoos get critical information to emergency personnel to help them help you."/>
    <n v="2000"/>
    <n v="21"/>
    <x v="0"/>
    <x v="0"/>
    <s v="USD"/>
    <n v="1487397540"/>
    <n v="1484684247"/>
    <b v="0"/>
    <n v="4"/>
    <b v="0"/>
    <s v="technology/wearables"/>
    <n v="1"/>
    <n v="5.25"/>
    <x v="2"/>
    <x v="8"/>
  </r>
  <r>
    <n v="719"/>
    <x v="719"/>
    <s v="We've created the perfect sports chalk- antibacterial, lasts longer, better grip, and no mess! Now we need a non-provisional patent!"/>
    <n v="2000"/>
    <n v="3100"/>
    <x v="1"/>
    <x v="0"/>
    <s v="USD"/>
    <n v="1456189076"/>
    <n v="1454979476"/>
    <b v="0"/>
    <n v="10"/>
    <b v="0"/>
    <s v="technology/wearables"/>
    <n v="155"/>
    <n v="310"/>
    <x v="2"/>
    <x v="8"/>
  </r>
  <r>
    <n v="720"/>
    <x v="720"/>
    <s v="Without Utterance, a crushingly intimate literary memoir told from the inside of losing language, self, and world."/>
    <n v="8000"/>
    <n v="8110"/>
    <x v="1"/>
    <x v="0"/>
    <s v="USD"/>
    <n v="1327851291"/>
    <n v="1325432091"/>
    <b v="0"/>
    <n v="41"/>
    <b v="1"/>
    <s v="publishing/nonfiction"/>
    <n v="101"/>
    <n v="197.8"/>
    <x v="3"/>
    <x v="9"/>
  </r>
  <r>
    <n v="721"/>
    <x v="721"/>
    <s v="Everything families need to host a Jewish welcoming ritual when opting out of circumcision. Includes original ceremonies and music."/>
    <n v="25000"/>
    <n v="8632"/>
    <x v="2"/>
    <x v="0"/>
    <s v="USD"/>
    <n v="1406900607"/>
    <n v="1403012607"/>
    <b v="0"/>
    <n v="119"/>
    <b v="1"/>
    <s v="publishing/nonfiction"/>
    <n v="35"/>
    <n v="72.540000000000006"/>
    <x v="3"/>
    <x v="9"/>
  </r>
  <r>
    <n v="722"/>
    <x v="722"/>
    <s v="BANGGAI RESCUE is a beautiful, must-read book and a project setting out to answer some critical questions about the species' future."/>
    <n v="80000"/>
    <n v="8586"/>
    <x v="0"/>
    <x v="0"/>
    <s v="USD"/>
    <n v="1333909178"/>
    <n v="1331320778"/>
    <b v="0"/>
    <n v="153"/>
    <b v="1"/>
    <s v="publishing/nonfiction"/>
    <n v="11"/>
    <n v="56.12"/>
    <x v="3"/>
    <x v="9"/>
  </r>
  <r>
    <n v="723"/>
    <x v="723"/>
    <s v="The Definitive (and Slightly Ridiculous) Guide to Enjoying the 2015 Pro Football Season"/>
    <n v="15000"/>
    <n v="4565"/>
    <x v="0"/>
    <x v="0"/>
    <s v="USD"/>
    <n v="1438228740"/>
    <n v="1435606549"/>
    <b v="0"/>
    <n v="100"/>
    <b v="1"/>
    <s v="publishing/nonfiction"/>
    <n v="30"/>
    <n v="45.65"/>
    <x v="3"/>
    <x v="9"/>
  </r>
  <r>
    <n v="724"/>
    <x v="724"/>
    <s v="We are creating the Adventure Access Trail, a new walking trail from Boston to San Francisco.  _x000a_http://adventureaccess.org"/>
    <n v="20000"/>
    <n v="585"/>
    <x v="0"/>
    <x v="0"/>
    <s v="USD"/>
    <n v="1309447163"/>
    <n v="1306855163"/>
    <b v="0"/>
    <n v="143"/>
    <b v="1"/>
    <s v="publishing/nonfiction"/>
    <n v="3"/>
    <n v="4.09"/>
    <x v="3"/>
    <x v="9"/>
  </r>
  <r>
    <n v="725"/>
    <x v="725"/>
    <s v="A true story about inspiration and survival - David Alfred George turns his powerful experience into a compelling vBook."/>
    <n v="50000"/>
    <n v="255"/>
    <x v="0"/>
    <x v="0"/>
    <s v="USD"/>
    <n v="1450018912"/>
    <n v="1447426912"/>
    <b v="0"/>
    <n v="140"/>
    <b v="1"/>
    <s v="publishing/nonfiction"/>
    <n v="1"/>
    <n v="1.82"/>
    <x v="3"/>
    <x v="9"/>
  </r>
  <r>
    <n v="726"/>
    <x v="726"/>
    <s v="&quot;60 Days to a Radiating Faith&quot; is a collection of carefully selected Bible verses to encourage those undergoing cancer treatments."/>
    <n v="7500"/>
    <n v="7917.45"/>
    <x v="1"/>
    <x v="0"/>
    <s v="USD"/>
    <n v="1365728487"/>
    <n v="1363136487"/>
    <b v="0"/>
    <n v="35"/>
    <b v="1"/>
    <s v="publishing/nonfiction"/>
    <n v="106"/>
    <n v="226.21"/>
    <x v="3"/>
    <x v="9"/>
  </r>
  <r>
    <n v="727"/>
    <x v="727"/>
    <s v="A surgeon's call for today's Christians to practice biblical compassion. Pre-order now and turn the tide towards the model Christ gave!"/>
    <n v="15000"/>
    <n v="2290"/>
    <x v="0"/>
    <x v="0"/>
    <s v="USD"/>
    <n v="1358198400"/>
    <n v="1354580949"/>
    <b v="0"/>
    <n v="149"/>
    <b v="1"/>
    <s v="publishing/nonfiction"/>
    <n v="15"/>
    <n v="15.37"/>
    <x v="3"/>
    <x v="9"/>
  </r>
  <r>
    <n v="728"/>
    <x v="728"/>
    <s v="A big idea non-fiction book by an impatient three-time author and insomniac willing to bet on himself."/>
    <n v="20000"/>
    <n v="21679"/>
    <x v="1"/>
    <x v="0"/>
    <s v="USD"/>
    <n v="1313957157"/>
    <n v="1310069157"/>
    <b v="0"/>
    <n v="130"/>
    <b v="1"/>
    <s v="publishing/nonfiction"/>
    <n v="108"/>
    <n v="166.76"/>
    <x v="3"/>
    <x v="9"/>
  </r>
  <r>
    <n v="729"/>
    <x v="729"/>
    <s v="A true David vs.Goliath story about a young adult battling the U.S. health care system to survive and become an advocate for change."/>
    <n v="15000"/>
    <n v="1"/>
    <x v="0"/>
    <x v="0"/>
    <s v="USD"/>
    <n v="1348028861"/>
    <n v="1342844861"/>
    <b v="0"/>
    <n v="120"/>
    <b v="1"/>
    <s v="publishing/nonfiction"/>
    <n v="0"/>
    <n v="0.01"/>
    <x v="3"/>
    <x v="9"/>
  </r>
  <r>
    <n v="730"/>
    <x v="730"/>
    <s v="A Massive but Cheerful Online Digital Archive of Surfing"/>
    <n v="60000"/>
    <n v="35"/>
    <x v="0"/>
    <x v="0"/>
    <s v="USD"/>
    <n v="1323280391"/>
    <n v="1320688391"/>
    <b v="0"/>
    <n v="265"/>
    <b v="1"/>
    <s v="publishing/nonfiction"/>
    <n v="0"/>
    <n v="0.13"/>
    <x v="3"/>
    <x v="9"/>
  </r>
  <r>
    <n v="731"/>
    <x v="731"/>
    <s v="Be part of the excitement by supporting our first season offering unique perspectives of Portland from the water."/>
    <n v="18000"/>
    <n v="18625"/>
    <x v="1"/>
    <x v="0"/>
    <s v="USD"/>
    <n v="1327212000"/>
    <n v="1322852747"/>
    <b v="0"/>
    <n v="71"/>
    <b v="1"/>
    <s v="publishing/nonfiction"/>
    <n v="103"/>
    <n v="262.32"/>
    <x v="3"/>
    <x v="9"/>
  </r>
  <r>
    <n v="732"/>
    <x v="732"/>
    <s v="A great collection of puzzles to take and enjoy anywhere in the world - have fun, challenge yourself, and become a better chess player!"/>
    <n v="1600"/>
    <n v="51"/>
    <x v="0"/>
    <x v="1"/>
    <s v="GBP"/>
    <n v="1380449461"/>
    <n v="1375265461"/>
    <b v="0"/>
    <n v="13"/>
    <b v="1"/>
    <s v="publishing/nonfiction"/>
    <n v="3"/>
    <n v="3.92"/>
    <x v="3"/>
    <x v="9"/>
  </r>
  <r>
    <n v="733"/>
    <x v="733"/>
    <s v="Sinatra Cookbook is an ebook featuring 12 fantastic example applications built on the Sinatra framework and many well known Ruby gems."/>
    <n v="8888"/>
    <n v="0"/>
    <x v="0"/>
    <x v="1"/>
    <s v="GBP"/>
    <n v="1387533892"/>
    <n v="1384941892"/>
    <b v="0"/>
    <n v="169"/>
    <b v="1"/>
    <s v="publishing/nonfiction"/>
    <n v="0"/>
    <n v="0"/>
    <x v="3"/>
    <x v="9"/>
  </r>
  <r>
    <n v="734"/>
    <x v="734"/>
    <s v="Sideswiped is my story of growing in and trusting God through the mess and mysteries of life."/>
    <n v="26000"/>
    <n v="26360"/>
    <x v="1"/>
    <x v="5"/>
    <s v="CAD"/>
    <n v="1431147600"/>
    <n v="1428465420"/>
    <b v="0"/>
    <n v="57"/>
    <b v="1"/>
    <s v="publishing/nonfiction"/>
    <n v="101"/>
    <n v="462.46"/>
    <x v="3"/>
    <x v="9"/>
  </r>
  <r>
    <n v="735"/>
    <x v="735"/>
    <s v="TOP FUEL FOR LIFE â€¦ a true story of victory, unimaginable loss_x000a_and the epiphany that changed everything."/>
    <n v="115250"/>
    <n v="220"/>
    <x v="2"/>
    <x v="0"/>
    <s v="USD"/>
    <n v="1417653540"/>
    <n v="1414975346"/>
    <b v="0"/>
    <n v="229"/>
    <b v="1"/>
    <s v="publishing/nonfiction"/>
    <n v="0"/>
    <n v="0.96"/>
    <x v="3"/>
    <x v="9"/>
  </r>
  <r>
    <n v="736"/>
    <x v="736"/>
    <s v="I'm writing a new book! Topic: Privacy is Dead. What does a world without privacy mean for humanity? Our reputations? Our kids?"/>
    <n v="30000"/>
    <n v="2"/>
    <x v="0"/>
    <x v="0"/>
    <s v="USD"/>
    <n v="1385009940"/>
    <n v="1383327440"/>
    <b v="0"/>
    <n v="108"/>
    <b v="1"/>
    <s v="publishing/nonfiction"/>
    <n v="0"/>
    <n v="0.02"/>
    <x v="3"/>
    <x v="9"/>
  </r>
  <r>
    <n v="737"/>
    <x v="737"/>
    <s v="For one year, two women exclusively ate food produced within Mendocino County, CA. Now, they will write a book about their adventures."/>
    <n v="17500"/>
    <n v="5390"/>
    <x v="0"/>
    <x v="0"/>
    <s v="USD"/>
    <n v="1392408000"/>
    <n v="1390890987"/>
    <b v="0"/>
    <n v="108"/>
    <b v="1"/>
    <s v="publishing/nonfiction"/>
    <n v="31"/>
    <n v="49.91"/>
    <x v="3"/>
    <x v="9"/>
  </r>
  <r>
    <n v="738"/>
    <x v="738"/>
    <s v="The true story of a child's struggle with hunger, poverty, and war in El Salvador."/>
    <n v="5000"/>
    <n v="5236"/>
    <x v="1"/>
    <x v="0"/>
    <s v="USD"/>
    <n v="1417409940"/>
    <n v="1414765794"/>
    <b v="0"/>
    <n v="41"/>
    <b v="1"/>
    <s v="publishing/nonfiction"/>
    <n v="105"/>
    <n v="127.71"/>
    <x v="3"/>
    <x v="9"/>
  </r>
  <r>
    <n v="739"/>
    <x v="739"/>
    <s v="Strategies forged and lessons learned from accessing highly selective places where Black men have historically been underrepresented."/>
    <n v="25000"/>
    <n v="1387"/>
    <x v="2"/>
    <x v="0"/>
    <s v="USD"/>
    <n v="1407758629"/>
    <n v="1404907429"/>
    <b v="0"/>
    <n v="139"/>
    <b v="1"/>
    <s v="publishing/nonfiction"/>
    <n v="6"/>
    <n v="9.98"/>
    <x v="3"/>
    <x v="9"/>
  </r>
  <r>
    <n v="740"/>
    <x v="740"/>
    <s v="Book on the search for the San Marcos, shipwrecked off the coast of Ireland in 1588 and the mysteries that have drawn men to find her."/>
    <n v="10000"/>
    <n v="0"/>
    <x v="2"/>
    <x v="0"/>
    <s v="USD"/>
    <n v="1434857482"/>
    <n v="1433647882"/>
    <b v="0"/>
    <n v="19"/>
    <b v="1"/>
    <s v="publishing/nonfiction"/>
    <n v="0"/>
    <n v="0"/>
    <x v="3"/>
    <x v="9"/>
  </r>
  <r>
    <n v="741"/>
    <x v="741"/>
    <s v="A revolutionary digital mapping project of the Vilna Ghetto"/>
    <n v="35000"/>
    <n v="377"/>
    <x v="0"/>
    <x v="0"/>
    <s v="USD"/>
    <n v="1370964806"/>
    <n v="1367940806"/>
    <b v="0"/>
    <n v="94"/>
    <b v="1"/>
    <s v="publishing/nonfiction"/>
    <n v="1"/>
    <n v="4.01"/>
    <x v="3"/>
    <x v="9"/>
  </r>
  <r>
    <n v="742"/>
    <x v="742"/>
    <s v="Thats right &quot;My Life As Julia Robertsâ€¦Snapshots Of A Life&quot; is going on the road! The first book tour! With Author Liane Langford!"/>
    <n v="5000"/>
    <n v="5055"/>
    <x v="1"/>
    <x v="0"/>
    <s v="USD"/>
    <n v="1395435712"/>
    <n v="1392847312"/>
    <b v="0"/>
    <n v="23"/>
    <b v="1"/>
    <s v="publishing/nonfiction"/>
    <n v="101"/>
    <n v="219.78"/>
    <x v="3"/>
    <x v="9"/>
  </r>
  <r>
    <n v="743"/>
    <x v="743"/>
    <s v="Valmont is a town with a fertile history and a vibrant community. We aim to capture the magic in our People's History of Valmont!"/>
    <n v="3500"/>
    <n v="3798"/>
    <x v="1"/>
    <x v="0"/>
    <s v="USD"/>
    <n v="1334610000"/>
    <n v="1332435685"/>
    <b v="0"/>
    <n v="15"/>
    <b v="1"/>
    <s v="publishing/nonfiction"/>
    <n v="109"/>
    <n v="253.2"/>
    <x v="3"/>
    <x v="9"/>
  </r>
  <r>
    <n v="744"/>
    <x v="744"/>
    <s v="Join others to help create a world that is possible -- in your workplace, community and society!"/>
    <n v="14500"/>
    <n v="1575"/>
    <x v="0"/>
    <x v="0"/>
    <s v="USD"/>
    <n v="1355439503"/>
    <n v="1352847503"/>
    <b v="0"/>
    <n v="62"/>
    <b v="1"/>
    <s v="publishing/nonfiction"/>
    <n v="11"/>
    <n v="25.4"/>
    <x v="3"/>
    <x v="9"/>
  </r>
  <r>
    <n v="745"/>
    <x v="745"/>
    <s v="Help launch a FREE guide that can help activists &amp; community organizers leverage social media tools for change like never before."/>
    <n v="10000"/>
    <n v="11230.25"/>
    <x v="1"/>
    <x v="0"/>
    <s v="USD"/>
    <n v="1367588645"/>
    <n v="1364996645"/>
    <b v="0"/>
    <n v="74"/>
    <b v="1"/>
    <s v="publishing/nonfiction"/>
    <n v="112"/>
    <n v="151.76"/>
    <x v="3"/>
    <x v="9"/>
  </r>
  <r>
    <n v="746"/>
    <x v="746"/>
    <s v="This is a book of letters. Letters to our body parts."/>
    <n v="10000"/>
    <n v="70"/>
    <x v="0"/>
    <x v="0"/>
    <s v="USD"/>
    <n v="1348372740"/>
    <n v="1346806909"/>
    <b v="0"/>
    <n v="97"/>
    <b v="1"/>
    <s v="publishing/nonfiction"/>
    <n v="1"/>
    <n v="0.72"/>
    <x v="3"/>
    <x v="9"/>
  </r>
  <r>
    <n v="747"/>
    <x v="747"/>
    <s v="My creations are born in different cultural environment around the globe with Â« what is already there Â» and act as a social impulse"/>
    <n v="20000"/>
    <n v="16"/>
    <x v="0"/>
    <x v="9"/>
    <s v="EUR"/>
    <n v="1421319240"/>
    <n v="1418649019"/>
    <b v="0"/>
    <n v="55"/>
    <b v="1"/>
    <s v="publishing/nonfiction"/>
    <n v="0"/>
    <n v="0.28999999999999998"/>
    <x v="3"/>
    <x v="9"/>
  </r>
  <r>
    <n v="748"/>
    <x v="748"/>
    <s v="Peace on Earth begins with birth. Educating pregnant women to create a more peaceful world is what this book is all about."/>
    <n v="5500"/>
    <n v="5645"/>
    <x v="1"/>
    <x v="0"/>
    <s v="USD"/>
    <n v="1407701966"/>
    <n v="1405109966"/>
    <b v="0"/>
    <n v="44"/>
    <b v="1"/>
    <s v="publishing/nonfiction"/>
    <n v="103"/>
    <n v="128.30000000000001"/>
    <x v="3"/>
    <x v="9"/>
  </r>
  <r>
    <n v="749"/>
    <x v="749"/>
    <s v="A place for rational, fact and data based non-partisan political and societal commentary on things that matter to Americans."/>
    <n v="26000"/>
    <n v="0"/>
    <x v="0"/>
    <x v="0"/>
    <s v="USD"/>
    <n v="1485642930"/>
    <n v="1483050930"/>
    <b v="0"/>
    <n v="110"/>
    <b v="1"/>
    <s v="publishing/nonfiction"/>
    <n v="0"/>
    <n v="0"/>
    <x v="3"/>
    <x v="9"/>
  </r>
  <r>
    <n v="750"/>
    <x v="750"/>
    <s v="The epic adventure of a 33 year journey surviving 4 open heart surgeries- emotionally powerful. Graphic. Honest. Funny"/>
    <n v="12000"/>
    <n v="12000"/>
    <x v="1"/>
    <x v="0"/>
    <s v="USD"/>
    <n v="1361739872"/>
    <n v="1359147872"/>
    <b v="0"/>
    <n v="59"/>
    <b v="1"/>
    <s v="publishing/nonfiction"/>
    <n v="100"/>
    <n v="203.39"/>
    <x v="3"/>
    <x v="9"/>
  </r>
  <r>
    <n v="751"/>
    <x v="751"/>
    <s v="A young cancer survivor embarks on a cross country railroad adventure while writing her memoir through letters."/>
    <n v="10000"/>
    <n v="6755"/>
    <x v="0"/>
    <x v="0"/>
    <s v="USD"/>
    <n v="1312470475"/>
    <n v="1308496075"/>
    <b v="0"/>
    <n v="62"/>
    <b v="1"/>
    <s v="publishing/nonfiction"/>
    <n v="68"/>
    <n v="108.95"/>
    <x v="3"/>
    <x v="9"/>
  </r>
  <r>
    <n v="752"/>
    <x v="752"/>
    <s v="A raw, honest encounter of my colourful journey trying to escape accepting I had Epilepsy &amp; how I found my super powers along the way"/>
    <n v="15000"/>
    <n v="15535"/>
    <x v="1"/>
    <x v="2"/>
    <s v="AUD"/>
    <n v="1476615600"/>
    <n v="1474884417"/>
    <b v="0"/>
    <n v="105"/>
    <b v="1"/>
    <s v="publishing/nonfiction"/>
    <n v="104"/>
    <n v="147.94999999999999"/>
    <x v="3"/>
    <x v="9"/>
  </r>
  <r>
    <n v="753"/>
    <x v="753"/>
    <s v="Finally, Jewish sacred texts by Israeli women, volume 2 of an  acclaimed, revolutionary series of powerful, witty, diverse Midrashim."/>
    <n v="33000"/>
    <n v="1419"/>
    <x v="0"/>
    <x v="0"/>
    <s v="USD"/>
    <n v="1423922991"/>
    <n v="1421330991"/>
    <b v="0"/>
    <n v="26"/>
    <b v="1"/>
    <s v="publishing/nonfiction"/>
    <n v="4"/>
    <n v="54.58"/>
    <x v="3"/>
    <x v="9"/>
  </r>
  <r>
    <n v="754"/>
    <x v="754"/>
    <s v="A book about a couples first year of marriage. Read the inspirational story of how God helped them overcome cancer, amputation and more"/>
    <n v="6000"/>
    <n v="5380"/>
    <x v="0"/>
    <x v="0"/>
    <s v="USD"/>
    <n v="1357408721"/>
    <n v="1354816721"/>
    <b v="0"/>
    <n v="49"/>
    <b v="1"/>
    <s v="publishing/nonfiction"/>
    <n v="90"/>
    <n v="109.8"/>
    <x v="3"/>
    <x v="9"/>
  </r>
  <r>
    <n v="755"/>
    <x v="755"/>
    <s v="The hilarious new book about RAGBRAI, America's greatest event that you've never heard of. Crotch lube is entirely optional."/>
    <n v="7500"/>
    <n v="8109"/>
    <x v="1"/>
    <x v="0"/>
    <s v="USD"/>
    <n v="1369010460"/>
    <n v="1366381877"/>
    <b v="0"/>
    <n v="68"/>
    <b v="1"/>
    <s v="publishing/nonfiction"/>
    <n v="108"/>
    <n v="119.25"/>
    <x v="3"/>
    <x v="9"/>
  </r>
  <r>
    <n v="756"/>
    <x v="756"/>
    <s v="A mixed media (poetry, photo, prose and sound) text focusing on/inspired by rural life in former Communist republics. "/>
    <n v="3500"/>
    <n v="3900"/>
    <x v="1"/>
    <x v="0"/>
    <s v="USD"/>
    <n v="1303147459"/>
    <n v="1297880659"/>
    <b v="0"/>
    <n v="22"/>
    <b v="1"/>
    <s v="publishing/nonfiction"/>
    <n v="111"/>
    <n v="177.27"/>
    <x v="3"/>
    <x v="9"/>
  </r>
  <r>
    <n v="757"/>
    <x v="757"/>
    <s v="This is for the book release event/photo gallery show. Funds will go to buy gallery prints &amp; copies of Orlando's Historic Haunts."/>
    <n v="3000"/>
    <n v="3275"/>
    <x v="1"/>
    <x v="0"/>
    <s v="USD"/>
    <n v="1354756714"/>
    <n v="1353547114"/>
    <b v="0"/>
    <n v="18"/>
    <b v="1"/>
    <s v="publishing/nonfiction"/>
    <n v="109"/>
    <n v="181.94"/>
    <x v="3"/>
    <x v="9"/>
  </r>
  <r>
    <n v="758"/>
    <x v="758"/>
    <s v="I am publishing my book, Waiting on Humanity and need some finishing funds to do so."/>
    <n v="7500"/>
    <n v="8739.01"/>
    <x v="1"/>
    <x v="0"/>
    <s v="USD"/>
    <n v="1286568268"/>
    <n v="1283976268"/>
    <b v="0"/>
    <n v="19"/>
    <b v="1"/>
    <s v="publishing/nonfiction"/>
    <n v="117"/>
    <n v="459.95"/>
    <x v="3"/>
    <x v="9"/>
  </r>
  <r>
    <n v="759"/>
    <x v="759"/>
    <s v="Help me search for the lost ruins of the UK. A unique guide to  lesser known and somewhat known ruins of Britain."/>
    <n v="14000"/>
    <n v="19860"/>
    <x v="1"/>
    <x v="1"/>
    <s v="GBP"/>
    <n v="1404892539"/>
    <n v="1401436539"/>
    <b v="0"/>
    <n v="99"/>
    <b v="1"/>
    <s v="publishing/nonfiction"/>
    <n v="142"/>
    <n v="200.61"/>
    <x v="3"/>
    <x v="9"/>
  </r>
  <r>
    <n v="760"/>
    <x v="760"/>
    <s v="I am publishing my 5th book, I am looking to publish a book of short stories, all based on random thoughts that flash through my mind."/>
    <n v="6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2500"/>
    <n v="0"/>
    <x v="0"/>
    <x v="0"/>
    <s v="USD"/>
    <n v="1391364126"/>
    <n v="1388772126"/>
    <b v="0"/>
    <n v="6"/>
    <b v="0"/>
    <s v="publishing/fiction"/>
    <n v="0"/>
    <n v="0"/>
    <x v="3"/>
    <x v="10"/>
  </r>
  <r>
    <n v="762"/>
    <x v="762"/>
    <s v="An original-well-done eBook. Mainly about fiction, action, adventure, and mystery. A story that you've never read!"/>
    <n v="600"/>
    <n v="0"/>
    <x v="0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1000"/>
    <n v="1000"/>
    <x v="1"/>
    <x v="1"/>
    <s v="GBP"/>
    <n v="1376563408"/>
    <n v="1373971408"/>
    <b v="0"/>
    <n v="1"/>
    <b v="0"/>
    <s v="publishing/fiction"/>
    <n v="100"/>
    <n v="1000"/>
    <x v="3"/>
    <x v="10"/>
  </r>
  <r>
    <n v="764"/>
    <x v="764"/>
    <s v="[JOE]KES is a book full of over 200 original, sometimes funny, pun-ish Joekes. If you hate the book, use it as a coster!"/>
    <n v="575"/>
    <n v="0"/>
    <x v="0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500"/>
    <n v="7635"/>
    <x v="1"/>
    <x v="0"/>
    <s v="USD"/>
    <n v="1413723684"/>
    <n v="1411131684"/>
    <b v="0"/>
    <n v="44"/>
    <b v="0"/>
    <s v="publishing/fiction"/>
    <n v="102"/>
    <n v="173.52"/>
    <x v="3"/>
    <x v="10"/>
  </r>
  <r>
    <n v="766"/>
    <x v="766"/>
    <s v="I am writing about my nonna's life in Southern Italy and what it was like to grow up in a Fascist regime before immigrating to Canada."/>
    <n v="550"/>
    <n v="860"/>
    <x v="1"/>
    <x v="5"/>
    <s v="CAD"/>
    <n v="1424112483"/>
    <n v="1421520483"/>
    <b v="0"/>
    <n v="0"/>
    <b v="0"/>
    <s v="publishing/fiction"/>
    <n v="156"/>
    <n v="0"/>
    <x v="3"/>
    <x v="10"/>
  </r>
  <r>
    <n v="767"/>
    <x v="767"/>
    <s v="Jury of Peers is a complete novel, and it's good._x000a_All it needs now?  _x000a_More readers.  About ten million more._x000a_Let's get 'em."/>
    <n v="2000"/>
    <n v="2545"/>
    <x v="1"/>
    <x v="0"/>
    <s v="USD"/>
    <n v="1432178810"/>
    <n v="1429586810"/>
    <b v="0"/>
    <n v="3"/>
    <b v="0"/>
    <s v="publishing/fiction"/>
    <n v="127"/>
    <n v="848.33"/>
    <x v="3"/>
    <x v="10"/>
  </r>
  <r>
    <n v="768"/>
    <x v="768"/>
    <s v="Haunted by a wrong decision and hunted by a Tall Dark Stranger, a misguided teen struggles to find her way home ..or will she make it?"/>
    <n v="550"/>
    <n v="814"/>
    <x v="1"/>
    <x v="0"/>
    <s v="USD"/>
    <n v="1387169890"/>
    <n v="1384577890"/>
    <b v="0"/>
    <n v="0"/>
    <b v="0"/>
    <s v="publishing/fiction"/>
    <n v="148"/>
    <n v="0"/>
    <x v="3"/>
    <x v="10"/>
  </r>
  <r>
    <n v="769"/>
    <x v="769"/>
    <s v="Over a year of dedication has produced amazing photos and stirring words. The last step is to help those words appear in a printed book"/>
    <n v="5000"/>
    <n v="5462"/>
    <x v="1"/>
    <x v="0"/>
    <s v="USD"/>
    <n v="1388102094"/>
    <n v="1385510094"/>
    <b v="0"/>
    <n v="52"/>
    <b v="0"/>
    <s v="publishing/fiction"/>
    <n v="109"/>
    <n v="105.04"/>
    <x v="3"/>
    <x v="10"/>
  </r>
  <r>
    <n v="770"/>
    <x v="770"/>
    <s v="Daniel was an ordinary boy, until unordinary events began to occur. Danny had never been exposed to supernatural activity until now..."/>
    <n v="550"/>
    <n v="783"/>
    <x v="1"/>
    <x v="0"/>
    <s v="USD"/>
    <n v="1361750369"/>
    <n v="1358294369"/>
    <b v="0"/>
    <n v="0"/>
    <b v="0"/>
    <s v="publishing/fiction"/>
    <n v="142"/>
    <n v="0"/>
    <x v="3"/>
    <x v="10"/>
  </r>
  <r>
    <n v="771"/>
    <x v="771"/>
    <s v="A satire gift, the stress cube has original artwork, comes on a custom mahogany stand and has a funny exercise booklet."/>
    <n v="1000"/>
    <n v="1202.17"/>
    <x v="1"/>
    <x v="0"/>
    <s v="USD"/>
    <n v="1454183202"/>
    <n v="1449863202"/>
    <b v="0"/>
    <n v="1"/>
    <b v="0"/>
    <s v="publishing/fiction"/>
    <n v="120"/>
    <n v="1202.17"/>
    <x v="3"/>
    <x v="10"/>
  </r>
  <r>
    <n v="772"/>
    <x v="772"/>
    <s v="What if the stories in the Bible, especially those about strong women, were retuld by their own characters? I've completed 5 and am ready to publish."/>
    <n v="1500"/>
    <n v="1776"/>
    <x v="1"/>
    <x v="0"/>
    <s v="USD"/>
    <n v="1257047940"/>
    <n v="1252718519"/>
    <b v="0"/>
    <n v="1"/>
    <b v="0"/>
    <s v="publishing/fiction"/>
    <n v="118"/>
    <n v="1776"/>
    <x v="3"/>
    <x v="10"/>
  </r>
  <r>
    <n v="773"/>
    <x v="773"/>
    <s v="The Mortis Chronicles is a hard hitting, thought provoking and action packed indie published series. You know you want to read!"/>
    <n v="1500"/>
    <n v="0"/>
    <x v="0"/>
    <x v="1"/>
    <s v="GBP"/>
    <n v="1431298860"/>
    <n v="1428341985"/>
    <b v="0"/>
    <n v="2"/>
    <b v="0"/>
    <s v="publishing/fiction"/>
    <n v="0"/>
    <n v="0"/>
    <x v="3"/>
    <x v="10"/>
  </r>
  <r>
    <n v="774"/>
    <x v="774"/>
    <s v="Arabella seeks studio time to professionally read her novel, making it available to listeners as an audio book on audible.com"/>
    <n v="2500"/>
    <n v="3400"/>
    <x v="1"/>
    <x v="0"/>
    <s v="USD"/>
    <n v="1393181018"/>
    <n v="1390589018"/>
    <b v="0"/>
    <n v="9"/>
    <b v="0"/>
    <s v="publishing/fiction"/>
    <n v="136"/>
    <n v="377.78"/>
    <x v="3"/>
    <x v="10"/>
  </r>
  <r>
    <n v="775"/>
    <x v="775"/>
    <s v="Scorned is the first in a series that I have been working on for two years and it's time to get it published."/>
    <n v="2000"/>
    <n v="2456.66"/>
    <x v="1"/>
    <x v="0"/>
    <s v="USD"/>
    <n v="1323998795"/>
    <n v="1321406795"/>
    <b v="0"/>
    <n v="5"/>
    <b v="0"/>
    <s v="publishing/fiction"/>
    <n v="123"/>
    <n v="491.33"/>
    <x v="3"/>
    <x v="10"/>
  </r>
  <r>
    <n v="776"/>
    <x v="776"/>
    <s v="Would anything change if women were in charge? Book Clubs, readers, and critics herald the latest by award-winning author, Aguila."/>
    <n v="10000"/>
    <n v="10026.49"/>
    <x v="1"/>
    <x v="0"/>
    <s v="USD"/>
    <n v="1444539600"/>
    <n v="1441297645"/>
    <b v="0"/>
    <n v="57"/>
    <b v="0"/>
    <s v="publishing/fiction"/>
    <n v="100"/>
    <n v="175.9"/>
    <x v="3"/>
    <x v="10"/>
  </r>
  <r>
    <n v="777"/>
    <x v="777"/>
    <s v="One Minute Gone is a murder mystery drawn from real people and events. Read Chapter One at http://davidhansardblog.wordpress.com."/>
    <n v="1200"/>
    <n v="0"/>
    <x v="0"/>
    <x v="0"/>
    <s v="USD"/>
    <n v="1375313577"/>
    <n v="1372721577"/>
    <b v="0"/>
    <n v="3"/>
    <b v="0"/>
    <s v="publishing/fiction"/>
    <n v="0"/>
    <n v="0"/>
    <x v="3"/>
    <x v="10"/>
  </r>
  <r>
    <n v="778"/>
    <x v="778"/>
    <s v="Laughter, tears and good times in the warm glow of Summer s Love. The perfect recipe for the winter blahs."/>
    <n v="1000"/>
    <n v="42"/>
    <x v="0"/>
    <x v="0"/>
    <s v="USD"/>
    <n v="1398876680"/>
    <n v="1396284680"/>
    <b v="0"/>
    <n v="1"/>
    <b v="0"/>
    <s v="publishing/fiction"/>
    <n v="4"/>
    <n v="42"/>
    <x v="3"/>
    <x v="10"/>
  </r>
  <r>
    <n v="779"/>
    <x v="779"/>
    <s v="A novel. Beautiful. Sparse. The truth behind the American Dream seen from the eyes of a young wanderer in the midst of the economic collapse. "/>
    <n v="2750"/>
    <n v="40"/>
    <x v="0"/>
    <x v="0"/>
    <s v="USD"/>
    <n v="1287115200"/>
    <n v="1284567905"/>
    <b v="0"/>
    <n v="6"/>
    <b v="0"/>
    <s v="publishing/fiction"/>
    <n v="1"/>
    <n v="6.67"/>
    <x v="3"/>
    <x v="10"/>
  </r>
  <r>
    <n v="780"/>
    <x v="780"/>
    <s v="We are finishing up recording our new record and we would like help with its physical CD release."/>
    <n v="4000"/>
    <n v="4545"/>
    <x v="1"/>
    <x v="0"/>
    <s v="USD"/>
    <n v="1304439025"/>
    <n v="1301847025"/>
    <b v="0"/>
    <n v="27"/>
    <b v="1"/>
    <s v="music/rock"/>
    <n v="114"/>
    <n v="168.33"/>
    <x v="4"/>
    <x v="11"/>
  </r>
  <r>
    <n v="781"/>
    <x v="781"/>
    <s v="&quot;WE ARE ON A MISSION TO TOUR THE UNITED STATES NON-STOP. TO DO SO WE NEED TO PURCHASE A NEW VAN.&quot;"/>
    <n v="4000"/>
    <n v="6207"/>
    <x v="1"/>
    <x v="0"/>
    <s v="USD"/>
    <n v="1370649674"/>
    <n v="1368057674"/>
    <b v="0"/>
    <n v="25"/>
    <b v="1"/>
    <s v="music/rock"/>
    <n v="155"/>
    <n v="248.28"/>
    <x v="4"/>
    <x v="11"/>
  </r>
  <r>
    <n v="782"/>
    <x v="782"/>
    <s v="After almost three years of being out of music, I've decided to finally make the solo record I've wanted to do for years."/>
    <n v="3300"/>
    <n v="0"/>
    <x v="0"/>
    <x v="0"/>
    <s v="USD"/>
    <n v="1345918302"/>
    <n v="1343326302"/>
    <b v="0"/>
    <n v="14"/>
    <b v="1"/>
    <s v="music/rock"/>
    <n v="0"/>
    <n v="0"/>
    <x v="4"/>
    <x v="11"/>
  </r>
  <r>
    <n v="783"/>
    <x v="783"/>
    <s v="The Red Masque will be heading into the studio in late April to begin recording their new album, tentatively titled &quot;Mythalogue&quot;."/>
    <n v="6500"/>
    <n v="2788"/>
    <x v="0"/>
    <x v="0"/>
    <s v="USD"/>
    <n v="1335564000"/>
    <n v="1332182049"/>
    <b v="0"/>
    <n v="35"/>
    <b v="1"/>
    <s v="music/rock"/>
    <n v="43"/>
    <n v="79.66"/>
    <x v="4"/>
    <x v="11"/>
  </r>
  <r>
    <n v="784"/>
    <x v="784"/>
    <s v="The book I am working on now is the third is a series of rock encyclopedias. However, I am in need of funding to cover the photo costs."/>
    <n v="4000"/>
    <n v="4243"/>
    <x v="1"/>
    <x v="0"/>
    <s v="USD"/>
    <n v="1395023719"/>
    <n v="1391571319"/>
    <b v="0"/>
    <n v="10"/>
    <b v="1"/>
    <s v="music/rock"/>
    <n v="106"/>
    <n v="424.3"/>
    <x v="4"/>
    <x v="11"/>
  </r>
  <r>
    <n v="785"/>
    <x v="785"/>
    <s v="Treedom wants to record a second album! We have a lot of new material, and we wanted to capture our new sound in a record for our fans."/>
    <n v="3870"/>
    <n v="1416"/>
    <x v="0"/>
    <x v="0"/>
    <s v="USD"/>
    <n v="1362060915"/>
    <n v="1359468915"/>
    <b v="0"/>
    <n v="29"/>
    <b v="1"/>
    <s v="music/rock"/>
    <n v="37"/>
    <n v="48.83"/>
    <x v="4"/>
    <x v="11"/>
  </r>
  <r>
    <n v="786"/>
    <x v="786"/>
    <s v="In June, Columbus rock veterans, Watershed, will release and tour behind a new album, BRICK AND MORTAR."/>
    <n v="20000"/>
    <n v="62"/>
    <x v="0"/>
    <x v="0"/>
    <s v="USD"/>
    <n v="1336751220"/>
    <n v="1331774434"/>
    <b v="0"/>
    <n v="44"/>
    <b v="1"/>
    <s v="music/rock"/>
    <n v="0"/>
    <n v="1.41"/>
    <x v="4"/>
    <x v="11"/>
  </r>
  <r>
    <n v="787"/>
    <x v="787"/>
    <s v="We've made our goal with your help. Thanks so much! This is a great time to pre-purchase the album and get some extra perks."/>
    <n v="5000"/>
    <n v="150"/>
    <x v="0"/>
    <x v="0"/>
    <s v="USD"/>
    <n v="1383318226"/>
    <n v="1380726226"/>
    <b v="0"/>
    <n v="17"/>
    <b v="1"/>
    <s v="music/rock"/>
    <n v="3"/>
    <n v="8.82"/>
    <x v="4"/>
    <x v="11"/>
  </r>
  <r>
    <n v="788"/>
    <x v="788"/>
    <s v="With all of our money going towards our new full-length album and merch, we need your help so we don't end up stranded on tour."/>
    <n v="6000"/>
    <n v="1"/>
    <x v="0"/>
    <x v="0"/>
    <s v="USD"/>
    <n v="1341633540"/>
    <n v="1338336588"/>
    <b v="0"/>
    <n v="34"/>
    <b v="1"/>
    <s v="music/rock"/>
    <n v="0"/>
    <n v="0.03"/>
    <x v="4"/>
    <x v="11"/>
  </r>
  <r>
    <n v="789"/>
    <x v="789"/>
    <s v="Reluctant Hero is getting ready to record their next EP titled All As One! Studio dates are set for January 18th-22nd! Let's work!"/>
    <n v="5000"/>
    <n v="10081"/>
    <x v="1"/>
    <x v="0"/>
    <s v="USD"/>
    <n v="1358755140"/>
    <n v="1357187280"/>
    <b v="0"/>
    <n v="14"/>
    <b v="1"/>
    <s v="music/rock"/>
    <n v="202"/>
    <n v="720.07"/>
    <x v="4"/>
    <x v="11"/>
  </r>
  <r>
    <n v="790"/>
    <x v="790"/>
    <s v="A regional band reaching to their fans. Reaching to become a national band with no label support. This is the chance of a lifetime."/>
    <n v="35000"/>
    <n v="47189"/>
    <x v="1"/>
    <x v="0"/>
    <s v="USD"/>
    <n v="1359680939"/>
    <n v="1357088939"/>
    <b v="0"/>
    <n v="156"/>
    <b v="1"/>
    <s v="music/rock"/>
    <n v="135"/>
    <n v="302.49"/>
    <x v="4"/>
    <x v="11"/>
  </r>
  <r>
    <n v="791"/>
    <x v="791"/>
    <s v="Second album from award-winning Brad Hoshaw &amp; the Seven Deadlies, featuring crowd favorites &quot;New Tattoo&quot; and &quot;Delta King.&quot;"/>
    <n v="20000"/>
    <n v="20122"/>
    <x v="1"/>
    <x v="0"/>
    <s v="USD"/>
    <n v="1384322340"/>
    <n v="1381430646"/>
    <b v="0"/>
    <n v="128"/>
    <b v="1"/>
    <s v="music/rock"/>
    <n v="101"/>
    <n v="157.19999999999999"/>
    <x v="4"/>
    <x v="11"/>
  </r>
  <r>
    <n v="792"/>
    <x v="792"/>
    <s v="Rock n' Roll about the intersection of lies and belief: the Believable Lie."/>
    <n v="7500"/>
    <n v="2366"/>
    <x v="0"/>
    <x v="0"/>
    <s v="USD"/>
    <n v="1383861483"/>
    <n v="1381265883"/>
    <b v="0"/>
    <n v="60"/>
    <b v="1"/>
    <s v="music/rock"/>
    <n v="32"/>
    <n v="39.43"/>
    <x v="4"/>
    <x v="11"/>
  </r>
  <r>
    <n v="793"/>
    <x v="793"/>
    <s v="Dead Tree Duo has been fortunate enough to record a full length album at Threshold Studios in NYC!  Now it's time to manufacture them!"/>
    <n v="8000"/>
    <n v="8425"/>
    <x v="1"/>
    <x v="0"/>
    <s v="USD"/>
    <n v="1372827540"/>
    <n v="1371491244"/>
    <b v="0"/>
    <n v="32"/>
    <b v="1"/>
    <s v="music/rock"/>
    <n v="105"/>
    <n v="263.27999999999997"/>
    <x v="4"/>
    <x v="11"/>
  </r>
  <r>
    <n v="794"/>
    <x v="794"/>
    <s v="The Brian Davis Band is a group of friends that want to share their lives and experiences through music that connects with people."/>
    <n v="23900"/>
    <n v="6141.99"/>
    <x v="0"/>
    <x v="0"/>
    <s v="USD"/>
    <n v="1315242360"/>
    <n v="1310438737"/>
    <b v="0"/>
    <n v="53"/>
    <b v="1"/>
    <s v="music/rock"/>
    <n v="26"/>
    <n v="115.89"/>
    <x v="4"/>
    <x v="11"/>
  </r>
  <r>
    <n v="795"/>
    <x v="795"/>
    <s v="After the success of the critically-acclaimed &quot;Confederate Buddha,&quot; Jimbo &amp; Tri-State need your help to raise the WHITE BUFFALO."/>
    <n v="40000"/>
    <n v="9477"/>
    <x v="0"/>
    <x v="0"/>
    <s v="USD"/>
    <n v="1333774740"/>
    <n v="1330094566"/>
    <b v="0"/>
    <n v="184"/>
    <b v="1"/>
    <s v="music/rock"/>
    <n v="24"/>
    <n v="51.51"/>
    <x v="4"/>
    <x v="11"/>
  </r>
  <r>
    <n v="796"/>
    <x v="796"/>
    <s v="Madrone is an independent band creating melodic, emotional, _x000a_alternative-rock needing your help to finish their new album."/>
    <n v="25000"/>
    <n v="27196.71"/>
    <x v="1"/>
    <x v="0"/>
    <s v="USD"/>
    <n v="1379279400"/>
    <n v="1376687485"/>
    <b v="0"/>
    <n v="90"/>
    <b v="1"/>
    <s v="music/rock"/>
    <n v="109"/>
    <n v="302.19"/>
    <x v="4"/>
    <x v="11"/>
  </r>
  <r>
    <n v="797"/>
    <x v="797"/>
    <s v="Help Lust Control Kickstart their first cd in 20 years!!  To be mixed by Rocky Gray (Living Sacrifice, Soul Embraced, Evanescence)!!"/>
    <n v="10000"/>
    <n v="0"/>
    <x v="0"/>
    <x v="0"/>
    <s v="USD"/>
    <n v="1335672000"/>
    <n v="1332978688"/>
    <b v="0"/>
    <n v="71"/>
    <b v="1"/>
    <s v="music/rock"/>
    <n v="0"/>
    <n v="0"/>
    <x v="4"/>
    <x v="11"/>
  </r>
  <r>
    <n v="798"/>
    <x v="798"/>
    <s v="We have some great new songs and want to record a special edition 4 song EP as our next Eric Stuart Band release"/>
    <n v="10000"/>
    <n v="12110"/>
    <x v="1"/>
    <x v="0"/>
    <s v="USD"/>
    <n v="1412086187"/>
    <n v="1409494187"/>
    <b v="0"/>
    <n v="87"/>
    <b v="1"/>
    <s v="music/rock"/>
    <n v="121"/>
    <n v="139.19999999999999"/>
    <x v="4"/>
    <x v="11"/>
  </r>
  <r>
    <n v="799"/>
    <x v="799"/>
    <s v="Los Angeles-based recording artist Ryan Caskey joined forces with producer Eddie Hedges to record alternative rock masterworks."/>
    <n v="13000"/>
    <n v="0"/>
    <x v="0"/>
    <x v="0"/>
    <s v="USD"/>
    <n v="1335542446"/>
    <n v="1332950446"/>
    <b v="0"/>
    <n v="28"/>
    <b v="1"/>
    <s v="music/rock"/>
    <n v="0"/>
    <n v="0"/>
    <x v="4"/>
    <x v="11"/>
  </r>
  <r>
    <n v="800"/>
    <x v="800"/>
    <s v="Scotland's premier classic rock and metal festival, 3 days, 3-4 stages, family friendly,  for people of all ages"/>
    <n v="6700"/>
    <n v="150"/>
    <x v="0"/>
    <x v="1"/>
    <s v="GBP"/>
    <n v="1410431054"/>
    <n v="1407839054"/>
    <b v="0"/>
    <n v="56"/>
    <b v="1"/>
    <s v="music/rock"/>
    <n v="2"/>
    <n v="2.68"/>
    <x v="4"/>
    <x v="11"/>
  </r>
  <r>
    <n v="801"/>
    <x v="801"/>
    <s v="ALL WE WANT TO DO IS DRIVE AROUND AMERICA AND PLAY A BUNCH OF SHOWS, BUT WE DON'T HAVE ANY MONEY..."/>
    <n v="6500"/>
    <n v="6500"/>
    <x v="1"/>
    <x v="0"/>
    <s v="USD"/>
    <n v="1309547120"/>
    <n v="1306955120"/>
    <b v="0"/>
    <n v="51"/>
    <b v="1"/>
    <s v="music/rock"/>
    <n v="100"/>
    <n v="127.45"/>
    <x v="4"/>
    <x v="11"/>
  </r>
  <r>
    <n v="802"/>
    <x v="802"/>
    <s v="Vaz invades 2 new continents in the Eastern Hemisphere and brings home a Split Single, a Video Documentary and a Live Record from Asia."/>
    <n v="17000"/>
    <n v="17805"/>
    <x v="1"/>
    <x v="0"/>
    <s v="USD"/>
    <n v="1347854700"/>
    <n v="1343867524"/>
    <b v="0"/>
    <n v="75"/>
    <b v="1"/>
    <s v="music/rock"/>
    <n v="105"/>
    <n v="237.4"/>
    <x v="4"/>
    <x v="11"/>
  </r>
  <r>
    <n v="803"/>
    <x v="803"/>
    <s v="We're recording our first single in Nashville this summer and sending it to radio with Shamrock Media Group.  We need your help!!"/>
    <n v="8000"/>
    <n v="8538.66"/>
    <x v="1"/>
    <x v="0"/>
    <s v="USD"/>
    <n v="1306630800"/>
    <n v="1304376478"/>
    <b v="0"/>
    <n v="38"/>
    <b v="1"/>
    <s v="music/rock"/>
    <n v="107"/>
    <n v="224.7"/>
    <x v="4"/>
    <x v="11"/>
  </r>
  <r>
    <n v="804"/>
    <x v="804"/>
    <s v="Hope and Inspiration.  That is what this project is all about. In the midst of a dark and broken world our stories can speak life."/>
    <n v="15000"/>
    <n v="6301.76"/>
    <x v="0"/>
    <x v="0"/>
    <s v="USD"/>
    <n v="1311393540"/>
    <n v="1309919526"/>
    <b v="0"/>
    <n v="18"/>
    <b v="1"/>
    <s v="music/rock"/>
    <n v="42"/>
    <n v="350.1"/>
    <x v="4"/>
    <x v="11"/>
  </r>
  <r>
    <n v="805"/>
    <x v="805"/>
    <s v="Be a part of Virtual CH's debut Video and Record release.  Help fund their debut music video and record mixing expenses."/>
    <n v="10000"/>
    <n v="0"/>
    <x v="0"/>
    <x v="0"/>
    <s v="USD"/>
    <n v="1310857200"/>
    <n v="1306525512"/>
    <b v="0"/>
    <n v="54"/>
    <b v="1"/>
    <s v="music/rock"/>
    <n v="0"/>
    <n v="0"/>
    <x v="4"/>
    <x v="11"/>
  </r>
  <r>
    <n v="806"/>
    <x v="806"/>
    <s v="Help Golden Animals finish their NEW Album!"/>
    <n v="23000"/>
    <n v="24418.6"/>
    <x v="1"/>
    <x v="0"/>
    <s v="USD"/>
    <n v="1315413339"/>
    <n v="1312821339"/>
    <b v="0"/>
    <n v="71"/>
    <b v="1"/>
    <s v="music/rock"/>
    <n v="106"/>
    <n v="343.92"/>
    <x v="4"/>
    <x v="11"/>
  </r>
  <r>
    <n v="807"/>
    <x v="807"/>
    <s v="Join the Sic Vita family and lend a hand as we create a new album!"/>
    <n v="10500"/>
    <n v="1697"/>
    <x v="0"/>
    <x v="0"/>
    <s v="USD"/>
    <n v="1488333600"/>
    <n v="1485270311"/>
    <b v="0"/>
    <n v="57"/>
    <b v="1"/>
    <s v="music/rock"/>
    <n v="16"/>
    <n v="29.77"/>
    <x v="4"/>
    <x v="11"/>
  </r>
  <r>
    <n v="808"/>
    <x v="808"/>
    <s v="The Micronite Filters have a blood curdling sonic adventure ready for psychedelic swirled vinyl for the best possible auditory journey."/>
    <n v="12000"/>
    <n v="904"/>
    <x v="0"/>
    <x v="5"/>
    <s v="CAD"/>
    <n v="1419224340"/>
    <n v="1416363886"/>
    <b v="0"/>
    <n v="43"/>
    <b v="1"/>
    <s v="music/rock"/>
    <n v="8"/>
    <n v="21.02"/>
    <x v="4"/>
    <x v="11"/>
  </r>
  <r>
    <n v="809"/>
    <x v="809"/>
    <s v="Acknowledged songwriter looking to record album of new songs to secure a Publishing Contract"/>
    <n v="10000"/>
    <n v="92154.22"/>
    <x v="1"/>
    <x v="0"/>
    <s v="USD"/>
    <n v="1390161630"/>
    <n v="1387569630"/>
    <b v="0"/>
    <n v="52"/>
    <b v="1"/>
    <s v="music/rock"/>
    <n v="922"/>
    <n v="1772.2"/>
    <x v="4"/>
    <x v="11"/>
  </r>
  <r>
    <n v="810"/>
    <x v="810"/>
    <s v="Please help us reach both a short term and lifetime goal! We can't do this without your help. thank you a ton from all of us at P.T.R.."/>
    <n v="5000"/>
    <n v="5200"/>
    <x v="1"/>
    <x v="0"/>
    <s v="USD"/>
    <n v="1346462462"/>
    <n v="1343870462"/>
    <b v="0"/>
    <n v="27"/>
    <b v="1"/>
    <s v="music/rock"/>
    <n v="104"/>
    <n v="192.59"/>
    <x v="4"/>
    <x v="11"/>
  </r>
  <r>
    <n v="811"/>
    <x v="811"/>
    <s v="We need your financial support to cover the tour costs!  (Sound, lights, travel, stage design)"/>
    <n v="4000"/>
    <n v="4518"/>
    <x v="1"/>
    <x v="0"/>
    <s v="USD"/>
    <n v="1373475120"/>
    <n v="1371569202"/>
    <b v="0"/>
    <n v="12"/>
    <b v="1"/>
    <s v="music/rock"/>
    <n v="113"/>
    <n v="376.5"/>
    <x v="4"/>
    <x v="11"/>
  </r>
  <r>
    <n v="812"/>
    <x v="812"/>
    <s v="Gainesville's pop punk 3 piece Assassinate The Scientist started a new band and they want to release a 7&quot;, but they need your help!!"/>
    <n v="4000"/>
    <n v="0"/>
    <x v="0"/>
    <x v="0"/>
    <s v="USD"/>
    <n v="1362146280"/>
    <n v="1357604752"/>
    <b v="0"/>
    <n v="33"/>
    <b v="1"/>
    <s v="music/rock"/>
    <n v="0"/>
    <n v="0"/>
    <x v="4"/>
    <x v="11"/>
  </r>
  <r>
    <n v="813"/>
    <x v="813"/>
    <s v="A pre order campaign to fund the pressing of our second full length vinyl LP"/>
    <n v="7000"/>
    <n v="7595.43"/>
    <x v="1"/>
    <x v="0"/>
    <s v="USD"/>
    <n v="1342825365"/>
    <n v="1340233365"/>
    <b v="0"/>
    <n v="96"/>
    <b v="1"/>
    <s v="music/rock"/>
    <n v="109"/>
    <n v="79.12"/>
    <x v="4"/>
    <x v="11"/>
  </r>
  <r>
    <n v="814"/>
    <x v="814"/>
    <s v="We have been a band since 2007, but we've never hit the road. That's messed up... So this summer, we're trying to and need your help!"/>
    <n v="5000"/>
    <n v="10"/>
    <x v="2"/>
    <x v="0"/>
    <s v="USD"/>
    <n v="1306865040"/>
    <n v="1305568201"/>
    <b v="0"/>
    <n v="28"/>
    <b v="1"/>
    <s v="music/rock"/>
    <n v="0"/>
    <n v="0.36"/>
    <x v="4"/>
    <x v="11"/>
  </r>
  <r>
    <n v="815"/>
    <x v="815"/>
    <s v="Be a part of helping The Early Reset finish their new 7 song EP."/>
    <n v="11000"/>
    <n v="3986"/>
    <x v="0"/>
    <x v="0"/>
    <s v="USD"/>
    <n v="1414879303"/>
    <n v="1412287303"/>
    <b v="0"/>
    <n v="43"/>
    <b v="1"/>
    <s v="music/rock"/>
    <n v="36"/>
    <n v="92.7"/>
    <x v="4"/>
    <x v="11"/>
  </r>
  <r>
    <n v="816"/>
    <x v="816"/>
    <s v="Friends and Family have an album for you. They need your help to release it to the world."/>
    <n v="20000"/>
    <n v="27197.22"/>
    <x v="1"/>
    <x v="0"/>
    <s v="USD"/>
    <n v="1365489000"/>
    <n v="1362776043"/>
    <b v="0"/>
    <n v="205"/>
    <b v="1"/>
    <s v="music/rock"/>
    <n v="136"/>
    <n v="132.66999999999999"/>
    <x v="4"/>
    <x v="11"/>
  </r>
  <r>
    <n v="817"/>
    <x v="817"/>
    <s v="Dead Fish Handshake is a rock band based out of New Jersey. We are in the process of raising funds for our second record."/>
    <n v="6000"/>
    <n v="530"/>
    <x v="0"/>
    <x v="0"/>
    <s v="USD"/>
    <n v="1331441940"/>
    <n v="1326810211"/>
    <b v="0"/>
    <n v="23"/>
    <b v="1"/>
    <s v="music/rock"/>
    <n v="9"/>
    <n v="23.04"/>
    <x v="4"/>
    <x v="11"/>
  </r>
  <r>
    <n v="818"/>
    <x v="818"/>
    <s v="Orwell is hitting the road this August for a West Coast tour and we need substantial van repairs in order to get there.  Dates booked."/>
    <n v="3000"/>
    <n v="3045"/>
    <x v="1"/>
    <x v="0"/>
    <s v="USD"/>
    <n v="1344358860"/>
    <n v="1343682681"/>
    <b v="0"/>
    <n v="19"/>
    <b v="1"/>
    <s v="music/rock"/>
    <n v="102"/>
    <n v="160.26"/>
    <x v="4"/>
    <x v="11"/>
  </r>
  <r>
    <n v="819"/>
    <x v="819"/>
    <s v="We are touring the Southeast in support of our new EP"/>
    <n v="3000"/>
    <n v="0"/>
    <x v="0"/>
    <x v="0"/>
    <s v="USD"/>
    <n v="1387601040"/>
    <n v="1386806254"/>
    <b v="0"/>
    <n v="14"/>
    <b v="1"/>
    <s v="music/rock"/>
    <n v="0"/>
    <n v="0"/>
    <x v="4"/>
    <x v="11"/>
  </r>
  <r>
    <n v="820"/>
    <x v="820"/>
    <s v="Wyatt Lowe &amp; the Ottomatics will be hitting the road this June on a North and Southwest Summer 2014 tour!"/>
    <n v="8000"/>
    <n v="311"/>
    <x v="0"/>
    <x v="0"/>
    <s v="USD"/>
    <n v="1402290000"/>
    <n v="1399666342"/>
    <b v="0"/>
    <n v="38"/>
    <b v="1"/>
    <s v="music/rock"/>
    <n v="4"/>
    <n v="8.18"/>
    <x v="4"/>
    <x v="11"/>
  </r>
  <r>
    <n v="821"/>
    <x v="821"/>
    <s v="Bizness Suit - NEW ALBUM - We're going to LA to record the best rock album ever - bluesy funky Rock n Roll with soul"/>
    <n v="48000"/>
    <n v="96248.960000000006"/>
    <x v="1"/>
    <x v="0"/>
    <s v="USD"/>
    <n v="1430712060"/>
    <n v="1427753265"/>
    <b v="0"/>
    <n v="78"/>
    <b v="1"/>
    <s v="music/rock"/>
    <n v="201"/>
    <n v="1233.96"/>
    <x v="4"/>
    <x v="11"/>
  </r>
  <r>
    <n v="822"/>
    <x v="822"/>
    <s v="Soul Easy recording our first full length CD.  Inspired by lots of friends and lots of good times."/>
    <n v="10000"/>
    <n v="10000"/>
    <x v="1"/>
    <x v="0"/>
    <s v="USD"/>
    <n v="1349477050"/>
    <n v="1346885050"/>
    <b v="0"/>
    <n v="69"/>
    <b v="1"/>
    <s v="music/rock"/>
    <n v="100"/>
    <n v="144.93"/>
    <x v="4"/>
    <x v="11"/>
  </r>
  <r>
    <n v="823"/>
    <x v="823"/>
    <s v="Eyes For Fire is finally ready to release their Debut Album but we need YOU to help us put the final touches on it."/>
    <n v="5000"/>
    <n v="530"/>
    <x v="0"/>
    <x v="0"/>
    <s v="USD"/>
    <n v="1427062852"/>
    <n v="1424474452"/>
    <b v="0"/>
    <n v="33"/>
    <b v="1"/>
    <s v="music/rock"/>
    <n v="11"/>
    <n v="16.059999999999999"/>
    <x v="4"/>
    <x v="11"/>
  </r>
  <r>
    <n v="824"/>
    <x v="824"/>
    <s v="Hi Ho Silver Oh is going on a West Coast tour! We'll be starting in Santa Barbara, and spreading our tunes all the way to Seattle and back."/>
    <n v="6000"/>
    <n v="7839"/>
    <x v="1"/>
    <x v="0"/>
    <s v="USD"/>
    <n v="1271573940"/>
    <n v="1268459318"/>
    <b v="0"/>
    <n v="54"/>
    <b v="1"/>
    <s v="music/rock"/>
    <n v="131"/>
    <n v="145.16999999999999"/>
    <x v="4"/>
    <x v="11"/>
  </r>
  <r>
    <n v="825"/>
    <x v="825"/>
    <s v="Kickstarting Kill Freeman independently. Help fund the New Record, Video and Live Shows."/>
    <n v="31000"/>
    <n v="236"/>
    <x v="0"/>
    <x v="0"/>
    <s v="USD"/>
    <n v="1351495284"/>
    <n v="1349335284"/>
    <b v="0"/>
    <n v="99"/>
    <b v="1"/>
    <s v="music/rock"/>
    <n v="1"/>
    <n v="2.38"/>
    <x v="4"/>
    <x v="11"/>
  </r>
  <r>
    <n v="826"/>
    <x v="826"/>
    <s v="Protect The Dream is preparing to record their debut album 8 years in the making. Lets make it happen Kickstarter!"/>
    <n v="15000"/>
    <n v="15481"/>
    <x v="1"/>
    <x v="0"/>
    <s v="USD"/>
    <n v="1332719730"/>
    <n v="1330908930"/>
    <b v="0"/>
    <n v="49"/>
    <b v="1"/>
    <s v="music/rock"/>
    <n v="103"/>
    <n v="315.94"/>
    <x v="4"/>
    <x v="11"/>
  </r>
  <r>
    <n v="827"/>
    <x v="827"/>
    <s v="We want to release our Losing Wings EP on a week-long tour of California's music scene!  We've got the EP made, we just need gas money!"/>
    <n v="2500"/>
    <n v="2710"/>
    <x v="1"/>
    <x v="0"/>
    <s v="USD"/>
    <n v="1329248940"/>
    <n v="1326972107"/>
    <b v="0"/>
    <n v="11"/>
    <b v="1"/>
    <s v="music/rock"/>
    <n v="108"/>
    <n v="246.36"/>
    <x v="4"/>
    <x v="11"/>
  </r>
  <r>
    <n v="828"/>
    <x v="828"/>
    <s v="Our new CD comes out July 3. We have self-financed the project with money from our shows but now need additional funding for video."/>
    <n v="5000"/>
    <n v="250"/>
    <x v="0"/>
    <x v="0"/>
    <s v="USD"/>
    <n v="1340641440"/>
    <n v="1339549982"/>
    <b v="0"/>
    <n v="38"/>
    <b v="1"/>
    <s v="music/rock"/>
    <n v="5"/>
    <n v="6.58"/>
    <x v="4"/>
    <x v="11"/>
  </r>
  <r>
    <n v="829"/>
    <x v="829"/>
    <s v="We are a band from South East London- each member is19 years OA. We have been together for two years. Taking pride in making good music"/>
    <n v="3000"/>
    <n v="3000"/>
    <x v="1"/>
    <x v="1"/>
    <s v="GBP"/>
    <n v="1468437240"/>
    <n v="1463253240"/>
    <b v="0"/>
    <n v="16"/>
    <b v="1"/>
    <s v="music/rock"/>
    <n v="100"/>
    <n v="187.5"/>
    <x v="4"/>
    <x v="11"/>
  </r>
  <r>
    <n v="830"/>
    <x v="830"/>
    <s v="We're making a high energy, fist pumpin', pelvis-thrusting new Rock n Roll album and we'd love for you to be a part of it."/>
    <n v="5250"/>
    <n v="5360"/>
    <x v="1"/>
    <x v="0"/>
    <s v="USD"/>
    <n v="1363952225"/>
    <n v="1361363825"/>
    <b v="0"/>
    <n v="32"/>
    <b v="1"/>
    <s v="music/rock"/>
    <n v="102"/>
    <n v="167.5"/>
    <x v="4"/>
    <x v="11"/>
  </r>
  <r>
    <n v="831"/>
    <x v="831"/>
    <s v="7Horse is a new band with a self-funded album and a show they want to rock in your town!"/>
    <n v="10000"/>
    <n v="1533"/>
    <x v="0"/>
    <x v="0"/>
    <s v="USD"/>
    <n v="1335540694"/>
    <n v="1332948694"/>
    <b v="0"/>
    <n v="20"/>
    <b v="1"/>
    <s v="music/rock"/>
    <n v="15"/>
    <n v="76.650000000000006"/>
    <x v="4"/>
    <x v="11"/>
  </r>
  <r>
    <n v="832"/>
    <x v="832"/>
    <s v="Being in a band can make you feel like clowns, but we've got the best fans so we're not too worried. You are the new record labels!!"/>
    <n v="37000"/>
    <n v="0"/>
    <x v="2"/>
    <x v="0"/>
    <s v="USD"/>
    <n v="1327133580"/>
    <n v="1321978335"/>
    <b v="0"/>
    <n v="154"/>
    <b v="1"/>
    <s v="music/rock"/>
    <n v="0"/>
    <n v="0"/>
    <x v="4"/>
    <x v="11"/>
  </r>
  <r>
    <n v="833"/>
    <x v="833"/>
    <s v="This is an American rock album."/>
    <n v="17100"/>
    <n v="8725"/>
    <x v="0"/>
    <x v="0"/>
    <s v="USD"/>
    <n v="1397941475"/>
    <n v="1395349475"/>
    <b v="0"/>
    <n v="41"/>
    <b v="1"/>
    <s v="music/rock"/>
    <n v="51"/>
    <n v="212.8"/>
    <x v="4"/>
    <x v="11"/>
  </r>
  <r>
    <n v="834"/>
    <x v="834"/>
    <s v="We were selected out of 4,000 bands to play on VANS Warped Tour! Amazing opportunity, but touring costs $$$!  We REALLY need your help!"/>
    <n v="20000"/>
    <n v="125"/>
    <x v="0"/>
    <x v="0"/>
    <s v="USD"/>
    <n v="1372651140"/>
    <n v="1369770292"/>
    <b v="0"/>
    <n v="75"/>
    <b v="1"/>
    <s v="music/rock"/>
    <n v="1"/>
    <n v="1.67"/>
    <x v="4"/>
    <x v="11"/>
  </r>
  <r>
    <n v="835"/>
    <x v="835"/>
    <s v="Help composer and musician Samuel B. Lupowitz release his first solo piano rock effort featuring the hard-grooving Ego Band."/>
    <n v="7000"/>
    <n v="1156"/>
    <x v="0"/>
    <x v="0"/>
    <s v="USD"/>
    <n v="1337396400"/>
    <n v="1333709958"/>
    <b v="0"/>
    <n v="40"/>
    <b v="1"/>
    <s v="music/rock"/>
    <n v="17"/>
    <n v="28.9"/>
    <x v="4"/>
    <x v="11"/>
  </r>
  <r>
    <n v="836"/>
    <x v="836"/>
    <s v="An album you can bring home to mom."/>
    <n v="13000"/>
    <n v="19931"/>
    <x v="1"/>
    <x v="0"/>
    <s v="USD"/>
    <n v="1381108918"/>
    <n v="1378516918"/>
    <b v="0"/>
    <n v="46"/>
    <b v="1"/>
    <s v="music/rock"/>
    <n v="153"/>
    <n v="433.28"/>
    <x v="4"/>
    <x v="11"/>
  </r>
  <r>
    <n v="837"/>
    <x v="837"/>
    <s v="Take 147 is currently in the process of recording the debut album called, &quot;Nothin' to Lose&quot;."/>
    <n v="9000"/>
    <n v="11353"/>
    <x v="1"/>
    <x v="0"/>
    <s v="USD"/>
    <n v="1398988662"/>
    <n v="1396396662"/>
    <b v="0"/>
    <n v="62"/>
    <b v="1"/>
    <s v="music/rock"/>
    <n v="126"/>
    <n v="183.11"/>
    <x v="4"/>
    <x v="11"/>
  </r>
  <r>
    <n v="838"/>
    <x v="838"/>
    <s v="The Paper Melody wants YOU to be a part of the next chapter! Be a part of the process of our brand new EP and Music Videos!"/>
    <n v="8000"/>
    <n v="28067.57"/>
    <x v="1"/>
    <x v="0"/>
    <s v="USD"/>
    <n v="1326835985"/>
    <n v="1324243985"/>
    <b v="0"/>
    <n v="61"/>
    <b v="1"/>
    <s v="music/rock"/>
    <n v="351"/>
    <n v="460.12"/>
    <x v="4"/>
    <x v="11"/>
  </r>
  <r>
    <n v="839"/>
    <x v="839"/>
    <s v="The Waffle Stompers need your support to keep doing what we love--go on tour, make music and music videos."/>
    <n v="15000"/>
    <n v="18185"/>
    <x v="1"/>
    <x v="0"/>
    <s v="USD"/>
    <n v="1348337956"/>
    <n v="1345745956"/>
    <b v="0"/>
    <n v="96"/>
    <b v="1"/>
    <s v="music/rock"/>
    <n v="121"/>
    <n v="189.43"/>
    <x v="4"/>
    <x v="11"/>
  </r>
  <r>
    <n v="840"/>
    <x v="840"/>
    <s v="Carl King / Sir Millard Mulch / Dr. Zoltan Ã˜belisk is making a new 45-minute instrumental sci-fi album!"/>
    <n v="30000"/>
    <n v="31291"/>
    <x v="1"/>
    <x v="0"/>
    <s v="USD"/>
    <n v="1474694787"/>
    <n v="1472102787"/>
    <b v="0"/>
    <n v="190"/>
    <b v="1"/>
    <s v="music/metal"/>
    <n v="104"/>
    <n v="164.69"/>
    <x v="4"/>
    <x v="12"/>
  </r>
  <r>
    <n v="841"/>
    <x v="841"/>
    <s v="Dan Mumm's 2nd studio album. An ambitious project - Dan will attempt his best musical work yet, drawing influence from across the ages."/>
    <n v="14000"/>
    <n v="136"/>
    <x v="0"/>
    <x v="0"/>
    <s v="USD"/>
    <n v="1415653663"/>
    <n v="1413058063"/>
    <b v="1"/>
    <n v="94"/>
    <b v="1"/>
    <s v="music/metal"/>
    <n v="1"/>
    <n v="1.45"/>
    <x v="4"/>
    <x v="12"/>
  </r>
  <r>
    <n v="842"/>
    <x v="842"/>
    <s v="Help fund our new concept album, inspired heavily by Sci-Fi and cosmology. Together, we can make &quot;Frontiers&quot; a great release!"/>
    <n v="8000"/>
    <n v="10"/>
    <x v="0"/>
    <x v="5"/>
    <s v="CAD"/>
    <n v="1381723140"/>
    <n v="1378735983"/>
    <b v="1"/>
    <n v="39"/>
    <b v="1"/>
    <s v="music/metal"/>
    <n v="0"/>
    <n v="0.26"/>
    <x v="4"/>
    <x v="12"/>
  </r>
  <r>
    <n v="843"/>
    <x v="843"/>
    <s v="Five metal heads dedicated to our passion for music. We believe music is Freedom, Unity &amp; Escape. Join us on our mission to Dig Deeper."/>
    <n v="20000"/>
    <n v="23727.55"/>
    <x v="1"/>
    <x v="0"/>
    <s v="USD"/>
    <n v="1481184000"/>
    <n v="1479708680"/>
    <b v="0"/>
    <n v="127"/>
    <b v="1"/>
    <s v="music/metal"/>
    <n v="119"/>
    <n v="186.83"/>
    <x v="4"/>
    <x v="12"/>
  </r>
  <r>
    <n v="844"/>
    <x v="844"/>
    <s v="The NEW ALBUM from the MOST METAL BAND ON EARTH is here! (WARNING: May cause melted faces and headbanging-related spinal trauma!)"/>
    <n v="15000"/>
    <n v="17680"/>
    <x v="1"/>
    <x v="0"/>
    <s v="USD"/>
    <n v="1414817940"/>
    <n v="1411489552"/>
    <b v="1"/>
    <n v="159"/>
    <b v="1"/>
    <s v="music/metal"/>
    <n v="118"/>
    <n v="111.19"/>
    <x v="4"/>
    <x v="12"/>
  </r>
  <r>
    <n v="845"/>
    <x v="845"/>
    <s v="Help Legend of Zelda tribute band Master Sword complete their latest heavy metal album: Shadow and Steel!"/>
    <n v="16000"/>
    <n v="2182"/>
    <x v="0"/>
    <x v="0"/>
    <s v="USD"/>
    <n v="1473047940"/>
    <n v="1469595396"/>
    <b v="0"/>
    <n v="177"/>
    <b v="1"/>
    <s v="music/metal"/>
    <n v="14"/>
    <n v="12.33"/>
    <x v="4"/>
    <x v="12"/>
  </r>
  <r>
    <n v="846"/>
    <x v="846"/>
    <s v="Pre-order and help me fund new merchandise so we can make the album release something amazing."/>
    <n v="5000"/>
    <n v="60"/>
    <x v="0"/>
    <x v="1"/>
    <s v="GBP"/>
    <n v="1394460000"/>
    <n v="1393233855"/>
    <b v="0"/>
    <n v="47"/>
    <b v="1"/>
    <s v="music/metal"/>
    <n v="1"/>
    <n v="1.28"/>
    <x v="4"/>
    <x v="12"/>
  </r>
  <r>
    <n v="847"/>
    <x v="847"/>
    <s v="MUSIC WITH MEANING!  MUSIC THAT MATTERS!!!"/>
    <n v="1000"/>
    <n v="1200"/>
    <x v="1"/>
    <x v="0"/>
    <s v="USD"/>
    <n v="1436555376"/>
    <n v="1433963376"/>
    <b v="0"/>
    <n v="1"/>
    <b v="1"/>
    <s v="music/metal"/>
    <n v="120"/>
    <n v="1200"/>
    <x v="4"/>
    <x v="12"/>
  </r>
  <r>
    <n v="848"/>
    <x v="848"/>
    <s v="God Am, a Grunge/Doom metal band, who have been trying to fund the production of our EP to bring you a unique aural assault."/>
    <n v="2500"/>
    <n v="2618"/>
    <x v="1"/>
    <x v="0"/>
    <s v="USD"/>
    <n v="1429038033"/>
    <n v="1426446033"/>
    <b v="0"/>
    <n v="16"/>
    <b v="1"/>
    <s v="music/metal"/>
    <n v="105"/>
    <n v="163.63"/>
    <x v="4"/>
    <x v="12"/>
  </r>
  <r>
    <n v="849"/>
    <x v="849"/>
    <s v="&quot;Guard your passion as if your life depended on it, for well it might!&quot;_x000a_Join Nightingale in her journey through the Poison Garden."/>
    <n v="12000"/>
    <n v="129748.82"/>
    <x v="1"/>
    <x v="0"/>
    <s v="USD"/>
    <n v="1426473264"/>
    <n v="1424057664"/>
    <b v="0"/>
    <n v="115"/>
    <b v="1"/>
    <s v="music/metal"/>
    <n v="1081"/>
    <n v="1128.25"/>
    <x v="4"/>
    <x v="12"/>
  </r>
  <r>
    <n v="850"/>
    <x v="850"/>
    <s v="Help Chicago-based instrumental group Sioum complete the production of their 2nd full-length album."/>
    <n v="18000"/>
    <n v="3"/>
    <x v="0"/>
    <x v="0"/>
    <s v="USD"/>
    <n v="1461560340"/>
    <n v="1458762717"/>
    <b v="0"/>
    <n v="133"/>
    <b v="1"/>
    <s v="music/metal"/>
    <n v="0"/>
    <n v="0.02"/>
    <x v="4"/>
    <x v="12"/>
  </r>
  <r>
    <n v="851"/>
    <x v="851"/>
    <s v="Salut, nous c'est M.F.Crew, on a besoin de vous pour produire notre premier album &quot;First Ride&quot; ! :)"/>
    <n v="8000"/>
    <n v="11"/>
    <x v="0"/>
    <x v="6"/>
    <s v="EUR"/>
    <n v="1469994300"/>
    <n v="1464815253"/>
    <b v="0"/>
    <n v="70"/>
    <b v="1"/>
    <s v="music/metal"/>
    <n v="0"/>
    <n v="0.16"/>
    <x v="4"/>
    <x v="12"/>
  </r>
  <r>
    <n v="852"/>
    <x v="852"/>
    <s v="Limited edition 2x12&quot; vinyl pressing of our latest album &quot;Who Do You Think We Are?&quot;"/>
    <n v="10000"/>
    <n v="10115"/>
    <x v="1"/>
    <x v="0"/>
    <s v="USD"/>
    <n v="1477342800"/>
    <n v="1476386395"/>
    <b v="0"/>
    <n v="62"/>
    <b v="1"/>
    <s v="music/metal"/>
    <n v="101"/>
    <n v="163.15"/>
    <x v="4"/>
    <x v="12"/>
  </r>
  <r>
    <n v="853"/>
    <x v="853"/>
    <s v="Help release a CD of sloggoth's first album &quot;sloggoth&quot;.  All contributors of $5 or more get a CD when the goal is met!"/>
    <n v="2500"/>
    <n v="2615"/>
    <x v="1"/>
    <x v="0"/>
    <s v="USD"/>
    <n v="1424116709"/>
    <n v="1421524709"/>
    <b v="0"/>
    <n v="10"/>
    <b v="1"/>
    <s v="music/metal"/>
    <n v="105"/>
    <n v="261.5"/>
    <x v="4"/>
    <x v="12"/>
  </r>
  <r>
    <n v="854"/>
    <x v="854"/>
    <s v="Writing and Recording Sophomore record, and funding Tour to support Spring 2017 album release."/>
    <n v="80000"/>
    <n v="310"/>
    <x v="0"/>
    <x v="0"/>
    <s v="USD"/>
    <n v="1482901546"/>
    <n v="1480309546"/>
    <b v="0"/>
    <n v="499"/>
    <b v="1"/>
    <s v="music/metal"/>
    <n v="0"/>
    <n v="0.62"/>
    <x v="4"/>
    <x v="12"/>
  </r>
  <r>
    <n v="855"/>
    <x v="855"/>
    <s v="AtteroTerra's &quot;Pray for Apocalypse&quot; is fully completed, and only being held up by funding."/>
    <n v="5000"/>
    <n v="1782"/>
    <x v="0"/>
    <x v="0"/>
    <s v="USD"/>
    <n v="1469329217"/>
    <n v="1466737217"/>
    <b v="0"/>
    <n v="47"/>
    <b v="1"/>
    <s v="music/metal"/>
    <n v="36"/>
    <n v="37.909999999999997"/>
    <x v="4"/>
    <x v="12"/>
  </r>
  <r>
    <n v="856"/>
    <x v="856"/>
    <s v="Wir, die Heavy/Thrash Band &quot;Powerhead&quot; wollen ins Studio und eine Promo CD aufnehmen. Songs haben wir, Geld nicht ;-) ... und los!! :-)"/>
    <n v="3000"/>
    <n v="3035.05"/>
    <x v="1"/>
    <x v="12"/>
    <s v="EUR"/>
    <n v="1477422000"/>
    <n v="1472282956"/>
    <b v="0"/>
    <n v="28"/>
    <b v="1"/>
    <s v="music/metal"/>
    <n v="101"/>
    <n v="108.39"/>
    <x v="4"/>
    <x v="12"/>
  </r>
  <r>
    <n v="857"/>
    <x v="857"/>
    <s v="Modern Post-Hardcore/Electro music (Hardstyle, EDM, Trap, Dubstep, Dembow, House)."/>
    <n v="5000"/>
    <n v="0"/>
    <x v="0"/>
    <x v="3"/>
    <s v="EUR"/>
    <n v="1448463431"/>
    <n v="1444831031"/>
    <b v="0"/>
    <n v="24"/>
    <b v="1"/>
    <s v="music/metal"/>
    <n v="0"/>
    <n v="0"/>
    <x v="4"/>
    <x v="12"/>
  </r>
  <r>
    <n v="858"/>
    <x v="858"/>
    <s v="The album is written &amp; sounding epic, dark &amp; heavy! We now need your help to fund the release &amp; some spiffing limited edition merch!"/>
    <n v="5000"/>
    <n v="5910"/>
    <x v="1"/>
    <x v="1"/>
    <s v="GBP"/>
    <n v="1429138740"/>
    <n v="1426528418"/>
    <b v="0"/>
    <n v="76"/>
    <b v="1"/>
    <s v="music/metal"/>
    <n v="118"/>
    <n v="77.760000000000005"/>
    <x v="4"/>
    <x v="12"/>
  </r>
  <r>
    <n v="859"/>
    <x v="859"/>
    <s v="We are heading to the studio to create our second album and we want you to be right there with us!"/>
    <n v="10500"/>
    <n v="601"/>
    <x v="0"/>
    <x v="0"/>
    <s v="USD"/>
    <n v="1433376000"/>
    <n v="1430768468"/>
    <b v="0"/>
    <n v="98"/>
    <b v="1"/>
    <s v="music/metal"/>
    <n v="6"/>
    <n v="6.13"/>
    <x v="4"/>
    <x v="12"/>
  </r>
  <r>
    <n v="860"/>
    <x v="860"/>
    <s v="â€œThe Odd Couple Quintetâ€ is aptly named, since the Horn and Bassoon are truly an â€˜odd coupleâ€™ to front a jazz group."/>
    <n v="7500"/>
    <n v="8005"/>
    <x v="1"/>
    <x v="0"/>
    <s v="USD"/>
    <n v="1385123713"/>
    <n v="1382528113"/>
    <b v="0"/>
    <n v="48"/>
    <b v="0"/>
    <s v="music/jazz"/>
    <n v="107"/>
    <n v="166.77"/>
    <x v="4"/>
    <x v="13"/>
  </r>
  <r>
    <n v="861"/>
    <x v="861"/>
    <s v="&quot;In My Own Eye&quot; a cabaret not to be missed  Building a Business Preserving the Art of Cabaret Theatre 4 the Next Generation"/>
    <n v="2000"/>
    <n v="1580"/>
    <x v="0"/>
    <x v="0"/>
    <s v="USD"/>
    <n v="1474067404"/>
    <n v="1471475404"/>
    <b v="0"/>
    <n v="2"/>
    <b v="0"/>
    <s v="music/jazz"/>
    <n v="79"/>
    <n v="790"/>
    <x v="4"/>
    <x v="13"/>
  </r>
  <r>
    <n v="862"/>
    <x v="862"/>
    <s v="I want to work with the great John Goodsall and Percy Jones from Brand X to create the ultimate new jazz album."/>
    <n v="2000"/>
    <n v="2424"/>
    <x v="1"/>
    <x v="1"/>
    <s v="GBP"/>
    <n v="1384179548"/>
    <n v="1381583948"/>
    <b v="0"/>
    <n v="4"/>
    <b v="0"/>
    <s v="music/jazz"/>
    <n v="121"/>
    <n v="606"/>
    <x v="4"/>
    <x v="13"/>
  </r>
  <r>
    <n v="863"/>
    <x v="863"/>
    <s v="I'm making the move from a side man in local groups to the leader with this debut jazz CD project."/>
    <n v="2000"/>
    <n v="21"/>
    <x v="0"/>
    <x v="0"/>
    <s v="USD"/>
    <n v="1329014966"/>
    <n v="1326422966"/>
    <b v="0"/>
    <n v="5"/>
    <b v="0"/>
    <s v="music/jazz"/>
    <n v="1"/>
    <n v="4.2"/>
    <x v="4"/>
    <x v="13"/>
  </r>
  <r>
    <n v="864"/>
    <x v="864"/>
    <s v="Help to make an album that will stand out in the pantheon of LDS music, an album of the highest musical and artistic standards."/>
    <n v="8000"/>
    <n v="2993"/>
    <x v="0"/>
    <x v="0"/>
    <s v="USD"/>
    <n v="1381917540"/>
    <n v="1379990038"/>
    <b v="0"/>
    <n v="79"/>
    <b v="0"/>
    <s v="music/jazz"/>
    <n v="37"/>
    <n v="37.89"/>
    <x v="4"/>
    <x v="13"/>
  </r>
  <r>
    <n v="865"/>
    <x v="865"/>
    <s v="My name is Lindsay Main, and My artist name is &quot;Memphis Lady&quot;. Im looking to make my first cd, will all my own original songs on it."/>
    <n v="1500"/>
    <n v="1535"/>
    <x v="1"/>
    <x v="0"/>
    <s v="USD"/>
    <n v="1358361197"/>
    <n v="1353177197"/>
    <b v="0"/>
    <n v="2"/>
    <b v="0"/>
    <s v="music/jazz"/>
    <n v="102"/>
    <n v="767.5"/>
    <x v="4"/>
    <x v="13"/>
  </r>
  <r>
    <n v="866"/>
    <x v="866"/>
    <s v="Drivetime heads to Cali for summer tour supported by @Smoothjazz.com &amp; @JJZPhilly  #Spaghettini #The Roxy"/>
    <n v="3000"/>
    <n v="4150"/>
    <x v="1"/>
    <x v="0"/>
    <s v="USD"/>
    <n v="1425136200"/>
    <n v="1421853518"/>
    <b v="0"/>
    <n v="11"/>
    <b v="0"/>
    <s v="music/jazz"/>
    <n v="138"/>
    <n v="377.27"/>
    <x v="4"/>
    <x v="13"/>
  </r>
  <r>
    <n v="867"/>
    <x v="867"/>
    <s v="MichÃ© Fambro records the long-awaited Jazz Crooner album.  Favorite standards, and soon-to-be classic originals in one memorable album."/>
    <n v="5000"/>
    <n v="0"/>
    <x v="2"/>
    <x v="0"/>
    <s v="USD"/>
    <n v="1259643540"/>
    <n v="1254450706"/>
    <b v="0"/>
    <n v="11"/>
    <b v="0"/>
    <s v="music/jazz"/>
    <n v="0"/>
    <n v="0"/>
    <x v="4"/>
    <x v="13"/>
  </r>
  <r>
    <n v="868"/>
    <x v="868"/>
    <s v="I AM A SINGER/SONGWRITER RECORDING MY DEBUT ALBUM OF ORIGINAL MATERIAL TITLED &quot;MY LIFE UNFOLDING&quot;.....MUSIC IS SO MUCH A PART OF ME!"/>
    <n v="1500"/>
    <n v="1775"/>
    <x v="1"/>
    <x v="0"/>
    <s v="USD"/>
    <n v="1389055198"/>
    <n v="1386463198"/>
    <b v="0"/>
    <n v="1"/>
    <b v="0"/>
    <s v="music/jazz"/>
    <n v="118"/>
    <n v="1775"/>
    <x v="4"/>
    <x v="13"/>
  </r>
  <r>
    <n v="869"/>
    <x v="869"/>
    <s v="The band Twice As Good wants to create and distribute a DVD of their live concert performance. This amazing band needs to be seen!"/>
    <n v="4000"/>
    <n v="4516.4399999999996"/>
    <x v="1"/>
    <x v="0"/>
    <s v="USD"/>
    <n v="1365448657"/>
    <n v="1362860257"/>
    <b v="0"/>
    <n v="3"/>
    <b v="0"/>
    <s v="music/jazz"/>
    <n v="113"/>
    <n v="1505.48"/>
    <x v="4"/>
    <x v="13"/>
  </r>
  <r>
    <n v="870"/>
    <x v="870"/>
    <s v="The Orchestra and it's boy/girl singers perform a plethora of hit songs arranged by Nelson Riddle, for the world's greatest singers."/>
    <n v="1570"/>
    <n v="1614"/>
    <x v="1"/>
    <x v="1"/>
    <s v="GBP"/>
    <n v="1377995523"/>
    <n v="1375403523"/>
    <b v="0"/>
    <n v="5"/>
    <b v="0"/>
    <s v="music/jazz"/>
    <n v="103"/>
    <n v="322.8"/>
    <x v="4"/>
    <x v="13"/>
  </r>
  <r>
    <n v="871"/>
    <x v="871"/>
    <s v="fo/mo/deep heads back into the studio in January 2014 to record their 3rd CD. Seeking to continue experimenting with all things groove:"/>
    <n v="2500"/>
    <n v="2841"/>
    <x v="1"/>
    <x v="0"/>
    <s v="USD"/>
    <n v="1385735295"/>
    <n v="1383139695"/>
    <b v="0"/>
    <n v="12"/>
    <b v="0"/>
    <s v="music/jazz"/>
    <n v="114"/>
    <n v="236.75"/>
    <x v="4"/>
    <x v="13"/>
  </r>
  <r>
    <n v="872"/>
    <x v="872"/>
    <s v="The Songs of Africa Ensemble embarks on their first Goodwill Africa Tour, to taste African music &amp; culture firsthand."/>
    <n v="1650"/>
    <n v="69"/>
    <x v="0"/>
    <x v="0"/>
    <s v="USD"/>
    <n v="1299786527"/>
    <n v="1295898527"/>
    <b v="0"/>
    <n v="2"/>
    <b v="0"/>
    <s v="music/jazz"/>
    <n v="4"/>
    <n v="34.5"/>
    <x v="4"/>
    <x v="13"/>
  </r>
  <r>
    <n v="873"/>
    <x v="873"/>
    <s v="Fall in love with &quot;The Dreamer&quot;, new original music from trumpeter Freddie Dunn!"/>
    <n v="1500"/>
    <n v="1527.5"/>
    <x v="1"/>
    <x v="0"/>
    <s v="USD"/>
    <n v="1352610040"/>
    <n v="1349150440"/>
    <b v="0"/>
    <n v="5"/>
    <b v="0"/>
    <s v="music/jazz"/>
    <n v="102"/>
    <n v="305.5"/>
    <x v="4"/>
    <x v="13"/>
  </r>
  <r>
    <n v="874"/>
    <x v="874"/>
    <s v="Tachoir music has been described as &quot;Highly original compositions with dazzling improvisations by virtuoso musicians&quot; - The Times"/>
    <n v="3405"/>
    <n v="3670"/>
    <x v="1"/>
    <x v="0"/>
    <s v="USD"/>
    <n v="1367676034"/>
    <n v="1365084034"/>
    <b v="0"/>
    <n v="21"/>
    <b v="0"/>
    <s v="music/jazz"/>
    <n v="108"/>
    <n v="174.76"/>
    <x v="4"/>
    <x v="13"/>
  </r>
  <r>
    <n v="875"/>
    <x v="875"/>
    <s v="IJD coincides with the Columbus Day. The musicians are Italian-American and they'll showcase music from the Italian American songbook."/>
    <n v="550"/>
    <n v="713"/>
    <x v="1"/>
    <x v="0"/>
    <s v="USD"/>
    <n v="1442856131"/>
    <n v="1441128131"/>
    <b v="0"/>
    <n v="0"/>
    <b v="0"/>
    <s v="music/jazz"/>
    <n v="130"/>
    <n v="0"/>
    <x v="4"/>
    <x v="13"/>
  </r>
  <r>
    <n v="876"/>
    <x v="876"/>
    <s v="What was the greatest record shop ever?  DOBELLS!"/>
    <n v="5000"/>
    <n v="11"/>
    <x v="0"/>
    <x v="1"/>
    <s v="GBP"/>
    <n v="1359978927"/>
    <n v="1357127727"/>
    <b v="0"/>
    <n v="45"/>
    <b v="0"/>
    <s v="music/jazz"/>
    <n v="0"/>
    <n v="0.24"/>
    <x v="4"/>
    <x v="13"/>
  </r>
  <r>
    <n v="877"/>
    <x v="877"/>
    <s v="The Saxidentals are a Laie, HI based saxophone quartet. We have been playing gigs all around Laie and would love to make a music video!"/>
    <n v="5000"/>
    <n v="95"/>
    <x v="0"/>
    <x v="0"/>
    <s v="USD"/>
    <n v="1387479360"/>
    <n v="1384887360"/>
    <b v="0"/>
    <n v="29"/>
    <b v="0"/>
    <s v="music/jazz"/>
    <n v="2"/>
    <n v="3.28"/>
    <x v="4"/>
    <x v="13"/>
  </r>
  <r>
    <n v="878"/>
    <x v="878"/>
    <s v="Join in and help me make my first jazz album. I would really like to make a Christmas album and a smooth jazz CD. Want a FREE CD?"/>
    <n v="1600"/>
    <n v="2198"/>
    <x v="1"/>
    <x v="0"/>
    <s v="USD"/>
    <n v="1293082524"/>
    <n v="1290490524"/>
    <b v="0"/>
    <n v="2"/>
    <b v="0"/>
    <s v="music/jazz"/>
    <n v="137"/>
    <n v="1099"/>
    <x v="4"/>
    <x v="13"/>
  </r>
  <r>
    <n v="879"/>
    <x v="879"/>
    <s v="It'll be THE event of the year for the musically adventurous types. Don't miss this chance to bring Peter BrÃ¶tzmann to our fair city!"/>
    <n v="3000"/>
    <n v="4642"/>
    <x v="1"/>
    <x v="0"/>
    <s v="USD"/>
    <n v="1338321305"/>
    <n v="1336506905"/>
    <b v="0"/>
    <n v="30"/>
    <b v="0"/>
    <s v="music/jazz"/>
    <n v="155"/>
    <n v="154.72999999999999"/>
    <x v="4"/>
    <x v="13"/>
  </r>
  <r>
    <n v="880"/>
    <x v="880"/>
    <s v="A record representing an era in East Bay local music that sustained art &amp; community that deserves to be preserved on 180 gram vinyl."/>
    <n v="2000"/>
    <n v="2020"/>
    <x v="1"/>
    <x v="0"/>
    <s v="USD"/>
    <n v="1351582938"/>
    <n v="1348731738"/>
    <b v="0"/>
    <n v="8"/>
    <b v="0"/>
    <s v="music/indie rock"/>
    <n v="101"/>
    <n v="252.5"/>
    <x v="4"/>
    <x v="14"/>
  </r>
  <r>
    <n v="881"/>
    <x v="881"/>
    <s v="To raise funds to finish the latest album by Chris Reed and the Anime Raiders, called &quot;Deep City Diving&quot;"/>
    <n v="1500"/>
    <n v="0"/>
    <x v="0"/>
    <x v="0"/>
    <s v="USD"/>
    <n v="1326520886"/>
    <n v="1322632886"/>
    <b v="0"/>
    <n v="1"/>
    <b v="0"/>
    <s v="music/indie rock"/>
    <n v="0"/>
    <n v="0"/>
    <x v="4"/>
    <x v="14"/>
  </r>
  <r>
    <n v="882"/>
    <x v="882"/>
    <s v="This Full length Album Needs the real living record life. It took us 4 hard years, countless deaths and several studios but we won."/>
    <n v="2500"/>
    <n v="2681"/>
    <x v="1"/>
    <x v="0"/>
    <s v="USD"/>
    <n v="1315341550"/>
    <n v="1312490350"/>
    <b v="0"/>
    <n v="14"/>
    <b v="0"/>
    <s v="music/indie rock"/>
    <n v="107"/>
    <n v="191.5"/>
    <x v="4"/>
    <x v="14"/>
  </r>
  <r>
    <n v="883"/>
    <x v="883"/>
    <s v="Seeking supporters to help me break the 15 year streak since my last record.  Dana Lawrence Music is ready to go back into the studio!"/>
    <n v="5500"/>
    <n v="3405"/>
    <x v="0"/>
    <x v="0"/>
    <s v="USD"/>
    <n v="1456957635"/>
    <n v="1451773635"/>
    <b v="0"/>
    <n v="24"/>
    <b v="0"/>
    <s v="music/indie rock"/>
    <n v="62"/>
    <n v="141.88"/>
    <x v="4"/>
    <x v="14"/>
  </r>
  <r>
    <n v="884"/>
    <x v="884"/>
    <s v="We need to hire an animal trainer to have a chimpanzee actor perform in our music video with us!"/>
    <n v="1100"/>
    <n v="1130"/>
    <x v="1"/>
    <x v="0"/>
    <s v="USD"/>
    <n v="1336789860"/>
    <n v="1331666146"/>
    <b v="0"/>
    <n v="2"/>
    <b v="0"/>
    <s v="music/indie rock"/>
    <n v="103"/>
    <n v="565"/>
    <x v="4"/>
    <x v="14"/>
  </r>
  <r>
    <n v="885"/>
    <x v="885"/>
    <s v="Cobrette Bardole's widely anticipated sophomore release is ready for tracking and he needs your help to make it a reality!"/>
    <n v="3500"/>
    <n v="10"/>
    <x v="0"/>
    <x v="0"/>
    <s v="USD"/>
    <n v="1483137311"/>
    <n v="1481322911"/>
    <b v="0"/>
    <n v="21"/>
    <b v="0"/>
    <s v="music/indie rock"/>
    <n v="0"/>
    <n v="0.48"/>
    <x v="4"/>
    <x v="14"/>
  </r>
  <r>
    <n v="886"/>
    <x v="886"/>
    <s v="The time has finally come... Sap Laughter is in the process of updating our merchandise setup, and we need your help making it happen!"/>
    <n v="2200"/>
    <n v="0"/>
    <x v="0"/>
    <x v="0"/>
    <s v="USD"/>
    <n v="1473972813"/>
    <n v="1471812813"/>
    <b v="0"/>
    <n v="7"/>
    <b v="0"/>
    <s v="music/indie rock"/>
    <n v="0"/>
    <n v="0"/>
    <x v="4"/>
    <x v="14"/>
  </r>
  <r>
    <n v="887"/>
    <x v="887"/>
    <s v="Mortimer Nova is attempting to raise enough money to record their new album, Terrible the Fish has Drowned, to release it to the public"/>
    <n v="550"/>
    <n v="592"/>
    <x v="1"/>
    <x v="0"/>
    <s v="USD"/>
    <n v="1338159655"/>
    <n v="1335567655"/>
    <b v="0"/>
    <n v="0"/>
    <b v="0"/>
    <s v="music/indie rock"/>
    <n v="108"/>
    <n v="0"/>
    <x v="4"/>
    <x v="14"/>
  </r>
  <r>
    <n v="888"/>
    <x v="888"/>
    <s v="Support Ginger Binge sounds. We're an independent 'cosmic Americana' band. We love to play music for you. We are grateful for your help"/>
    <n v="1800"/>
    <n v="657"/>
    <x v="0"/>
    <x v="0"/>
    <s v="USD"/>
    <n v="1314856800"/>
    <n v="1311789885"/>
    <b v="0"/>
    <n v="4"/>
    <b v="0"/>
    <s v="music/indie rock"/>
    <n v="37"/>
    <n v="164.25"/>
    <x v="4"/>
    <x v="14"/>
  </r>
  <r>
    <n v="889"/>
    <x v="889"/>
    <s v="I have finally decided to follow my dream. I want to be a professional musician. This is the project that with get me there."/>
    <n v="7000"/>
    <n v="7003"/>
    <x v="1"/>
    <x v="0"/>
    <s v="USD"/>
    <n v="1412534943"/>
    <n v="1409942943"/>
    <b v="0"/>
    <n v="32"/>
    <b v="0"/>
    <s v="music/indie rock"/>
    <n v="100"/>
    <n v="218.84"/>
    <x v="4"/>
    <x v="14"/>
  </r>
  <r>
    <n v="890"/>
    <x v="890"/>
    <s v="I'm producing an original gospel-folk, &quot;AmeriqueÃ±o&quot; collection of hymns and songs, so organic you could grow tomatoes with them."/>
    <n v="2000"/>
    <n v="2065"/>
    <x v="1"/>
    <x v="0"/>
    <s v="USD"/>
    <n v="1385055979"/>
    <n v="1382460379"/>
    <b v="0"/>
    <n v="4"/>
    <b v="0"/>
    <s v="music/indie rock"/>
    <n v="103"/>
    <n v="516.25"/>
    <x v="4"/>
    <x v="14"/>
  </r>
  <r>
    <n v="891"/>
    <x v="891"/>
    <s v="Along with a new EP production and release, it's time to bring Den-Mate, LIVE, to a location near you - East Coast and Beyond!"/>
    <n v="2500"/>
    <n v="635"/>
    <x v="3"/>
    <x v="0"/>
    <s v="USD"/>
    <n v="1408581930"/>
    <n v="1405989930"/>
    <b v="0"/>
    <n v="9"/>
    <b v="0"/>
    <s v="music/indie rock"/>
    <n v="25"/>
    <n v="70.56"/>
    <x v="4"/>
    <x v="14"/>
  </r>
  <r>
    <n v="892"/>
    <x v="892"/>
    <s v="ADCA would like to complete the production of its debut CD, in order to bring the joys of chamber music to its fans, new and old."/>
    <n v="7000"/>
    <n v="10435"/>
    <x v="1"/>
    <x v="0"/>
    <s v="USD"/>
    <n v="1280635200"/>
    <n v="1273121283"/>
    <b v="0"/>
    <n v="17"/>
    <b v="0"/>
    <s v="music/indie rock"/>
    <n v="149"/>
    <n v="613.82000000000005"/>
    <x v="4"/>
    <x v="14"/>
  </r>
  <r>
    <n v="893"/>
    <x v="893"/>
    <s v="The Philly music scene is full of amazing talent. This annual music festival is to celebrate those gems within that scene!"/>
    <n v="2000"/>
    <n v="5574"/>
    <x v="1"/>
    <x v="0"/>
    <s v="USD"/>
    <n v="1427920363"/>
    <n v="1425331963"/>
    <b v="0"/>
    <n v="5"/>
    <b v="0"/>
    <s v="music/indie rock"/>
    <n v="279"/>
    <n v="1114.8"/>
    <x v="4"/>
    <x v="14"/>
  </r>
  <r>
    <n v="894"/>
    <x v="894"/>
    <s v="Help Saint Sebastian finish their debut album, Melancholy Breakdown, accompanied by a short documentary film about fibromyalgia."/>
    <n v="20000"/>
    <n v="20820.330000000002"/>
    <x v="1"/>
    <x v="0"/>
    <s v="USD"/>
    <n v="1465169610"/>
    <n v="1462577610"/>
    <b v="0"/>
    <n v="53"/>
    <b v="0"/>
    <s v="music/indie rock"/>
    <n v="104"/>
    <n v="392.84"/>
    <x v="4"/>
    <x v="14"/>
  </r>
  <r>
    <n v="895"/>
    <x v="895"/>
    <s v="ruKus radio is an independent internet radio station focused solely on the independent artist and has been Mainstream-free since 2007! "/>
    <n v="2000"/>
    <n v="3453.69"/>
    <x v="1"/>
    <x v="0"/>
    <s v="USD"/>
    <n v="1287975829"/>
    <n v="1284087829"/>
    <b v="0"/>
    <n v="7"/>
    <b v="0"/>
    <s v="music/indie rock"/>
    <n v="173"/>
    <n v="493.38"/>
    <x v="4"/>
    <x v="14"/>
  </r>
  <r>
    <n v="896"/>
    <x v="896"/>
    <s v="The people have spoken...the stars have aligned...Hardsoul Poets are making a new record and we want our fans on the front lines."/>
    <n v="10000"/>
    <n v="0"/>
    <x v="0"/>
    <x v="0"/>
    <s v="USD"/>
    <n v="1440734400"/>
    <n v="1438549026"/>
    <b v="0"/>
    <n v="72"/>
    <b v="0"/>
    <s v="music/indie rock"/>
    <n v="0"/>
    <n v="0"/>
    <x v="4"/>
    <x v="14"/>
  </r>
  <r>
    <n v="897"/>
    <x v="897"/>
    <s v="Park XXVII is putting together an album of up and coming Georgia bands. We need money to fund the recording/production costs of this cd"/>
    <n v="550"/>
    <n v="580"/>
    <x v="1"/>
    <x v="0"/>
    <s v="USD"/>
    <n v="1354123908"/>
    <n v="1351528308"/>
    <b v="0"/>
    <n v="0"/>
    <b v="0"/>
    <s v="music/indie rock"/>
    <n v="105"/>
    <n v="0"/>
    <x v="4"/>
    <x v="14"/>
  </r>
  <r>
    <n v="898"/>
    <x v="898"/>
    <s v="For each month in 2012, Sonnet will be releasing a Jesus-celebrating, grave-shattering, ear-tickling, mind-provoking song!"/>
    <n v="1750"/>
    <n v="85"/>
    <x v="0"/>
    <x v="0"/>
    <s v="USD"/>
    <n v="1326651110"/>
    <n v="1322763110"/>
    <b v="0"/>
    <n v="2"/>
    <b v="0"/>
    <s v="music/indie rock"/>
    <n v="5"/>
    <n v="42.5"/>
    <x v="4"/>
    <x v="14"/>
  </r>
  <r>
    <n v="899"/>
    <x v="899"/>
    <s v="Lets get 48/14 pressed and in your cd players,ipods,blogs, and facebook status'. Lets get it everywhere!"/>
    <n v="2500"/>
    <n v="2535"/>
    <x v="1"/>
    <x v="0"/>
    <s v="USD"/>
    <n v="1306549362"/>
    <n v="1302661362"/>
    <b v="0"/>
    <n v="8"/>
    <b v="0"/>
    <s v="music/indie rock"/>
    <n v="101"/>
    <n v="316.88"/>
    <x v="4"/>
    <x v="14"/>
  </r>
  <r>
    <n v="900"/>
    <x v="900"/>
    <s v="With Project Revive, I aim to protect and nurture the creative impulse through music."/>
    <n v="1200"/>
    <n v="0"/>
    <x v="0"/>
    <x v="0"/>
    <s v="USD"/>
    <n v="1459365802"/>
    <n v="1456777402"/>
    <b v="0"/>
    <n v="2"/>
    <b v="0"/>
    <s v="music/jazz"/>
    <n v="0"/>
    <n v="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550"/>
    <n v="123"/>
    <x v="0"/>
    <x v="0"/>
    <s v="USD"/>
    <n v="1276024260"/>
    <n v="1272050914"/>
    <b v="0"/>
    <n v="0"/>
    <b v="0"/>
    <s v="music/jazz"/>
    <n v="22"/>
    <n v="0"/>
    <x v="4"/>
    <x v="13"/>
  </r>
  <r>
    <n v="902"/>
    <x v="902"/>
    <s v="I'VE STARTED A BRAND NEW ALBUM THAT WILL FEATURE ACID JAZZ, FUNK, ROCK, AND DANCE WITH THE PROMISE OF TOURING NEXT YEAR IN THE USA"/>
    <n v="2000"/>
    <n v="20"/>
    <x v="0"/>
    <x v="0"/>
    <s v="USD"/>
    <n v="1409412600"/>
    <n v="1404947422"/>
    <b v="0"/>
    <n v="3"/>
    <b v="0"/>
    <s v="music/jazz"/>
    <n v="1"/>
    <n v="6.67"/>
    <x v="4"/>
    <x v="13"/>
  </r>
  <r>
    <n v="903"/>
    <x v="903"/>
    <s v="The U City Jazz Festival is offered for free to the community and features the best jazz talent from the midwest."/>
    <n v="2000"/>
    <n v="2372"/>
    <x v="1"/>
    <x v="0"/>
    <s v="USD"/>
    <n v="1348367100"/>
    <n v="1346180780"/>
    <b v="0"/>
    <n v="4"/>
    <b v="0"/>
    <s v="music/jazz"/>
    <n v="119"/>
    <n v="593"/>
    <x v="4"/>
    <x v="13"/>
  </r>
  <r>
    <n v="904"/>
    <x v="904"/>
    <s v="Support the preservation of Jazz and help us become a national Jazz Festival with the best music, food, and fun for all ages!"/>
    <n v="2000"/>
    <n v="2321"/>
    <x v="1"/>
    <x v="0"/>
    <s v="USD"/>
    <n v="1451786137"/>
    <n v="1449194137"/>
    <b v="0"/>
    <n v="3"/>
    <b v="0"/>
    <s v="music/jazz"/>
    <n v="116"/>
    <n v="773.67"/>
    <x v="4"/>
    <x v="13"/>
  </r>
  <r>
    <n v="905"/>
    <x v="905"/>
    <s v="Working hard to get into the studio to record, produce, and edit my break out CD. I hope to realize my vision!"/>
    <n v="2000"/>
    <n v="3906"/>
    <x v="1"/>
    <x v="0"/>
    <s v="USD"/>
    <n v="1295847926"/>
    <n v="1290663926"/>
    <b v="0"/>
    <n v="6"/>
    <b v="0"/>
    <s v="music/jazz"/>
    <n v="195"/>
    <n v="651"/>
    <x v="4"/>
    <x v="13"/>
  </r>
  <r>
    <n v="906"/>
    <x v="906"/>
    <s v="The DMV's most respected saxophonist pay tribute to Motown."/>
    <n v="550"/>
    <n v="30"/>
    <x v="0"/>
    <x v="0"/>
    <s v="USD"/>
    <n v="1394681590"/>
    <n v="1392093190"/>
    <b v="0"/>
    <n v="0"/>
    <b v="0"/>
    <s v="music/jazz"/>
    <n v="5"/>
    <n v="0"/>
    <x v="4"/>
    <x v="13"/>
  </r>
  <r>
    <n v="907"/>
    <x v="907"/>
    <s v="Greg Chambers' self-titled CD needs support for post production, replication, and promotion."/>
    <n v="550"/>
    <n v="0"/>
    <x v="0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550"/>
    <n v="0"/>
    <x v="0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3000"/>
    <n v="3000"/>
    <x v="1"/>
    <x v="0"/>
    <s v="USD"/>
    <n v="1343016000"/>
    <n v="1340296440"/>
    <b v="0"/>
    <n v="8"/>
    <b v="0"/>
    <s v="music/jazz"/>
    <n v="100"/>
    <n v="375"/>
    <x v="4"/>
    <x v="13"/>
  </r>
  <r>
    <n v="910"/>
    <x v="910"/>
    <s v="After the success of my first album &quot;A Very Hattie Christmas&quot; I'm coming back with my second album &quot;The Way We Used To Bee&quot;."/>
    <n v="2000"/>
    <n v="2047"/>
    <x v="1"/>
    <x v="1"/>
    <s v="GBP"/>
    <n v="1488546319"/>
    <n v="1483362319"/>
    <b v="0"/>
    <n v="5"/>
    <b v="0"/>
    <s v="music/jazz"/>
    <n v="102"/>
    <n v="409.4"/>
    <x v="4"/>
    <x v="13"/>
  </r>
  <r>
    <n v="911"/>
    <x v="911"/>
    <s v="Promoting an &quot;over the top&quot; all inclusive jazz experience featuring top notch performers in a luxurious Latin setting in Lima, Peru."/>
    <n v="530"/>
    <n v="1"/>
    <x v="0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1450"/>
    <n v="1500"/>
    <x v="1"/>
    <x v="0"/>
    <s v="USD"/>
    <n v="1355197047"/>
    <n v="1350009447"/>
    <b v="0"/>
    <n v="2"/>
    <b v="0"/>
    <s v="music/jazz"/>
    <n v="103"/>
    <n v="750"/>
    <x v="4"/>
    <x v="13"/>
  </r>
  <r>
    <n v="913"/>
    <x v="913"/>
    <s v="Faith Monah is an unique Gospel-Jazz singer who scats and swings the Word of God. She is ready to record her FIRST jazzy Gospel album."/>
    <n v="5500"/>
    <n v="0"/>
    <x v="0"/>
    <x v="0"/>
    <s v="USD"/>
    <n v="1336188019"/>
    <n v="1333596019"/>
    <b v="0"/>
    <n v="24"/>
    <b v="0"/>
    <s v="music/jazz"/>
    <n v="0"/>
    <n v="0"/>
    <x v="4"/>
    <x v="13"/>
  </r>
  <r>
    <n v="914"/>
    <x v="914"/>
    <s v="This project is for the making of a music video. All funds will go towards production costs for this event only."/>
    <n v="525"/>
    <n v="0"/>
    <x v="0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2500"/>
    <n v="16862"/>
    <x v="1"/>
    <x v="0"/>
    <s v="USD"/>
    <n v="1330577940"/>
    <n v="1327853914"/>
    <b v="0"/>
    <n v="9"/>
    <b v="0"/>
    <s v="music/jazz"/>
    <n v="674"/>
    <n v="1873.56"/>
    <x v="4"/>
    <x v="13"/>
  </r>
  <r>
    <n v="916"/>
    <x v="916"/>
    <s v="Our next audio recording projects are scheduled for November 1 to 3, 2010 here in Kansas City, Missouri! "/>
    <n v="516"/>
    <n v="0"/>
    <x v="0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1400"/>
    <n v="1550"/>
    <x v="1"/>
    <x v="0"/>
    <s v="USD"/>
    <n v="1405305000"/>
    <n v="1402612730"/>
    <b v="0"/>
    <n v="1"/>
    <b v="0"/>
    <s v="music/jazz"/>
    <n v="111"/>
    <n v="1550"/>
    <x v="4"/>
    <x v="13"/>
  </r>
  <r>
    <n v="918"/>
    <x v="918"/>
    <s v="Come watch my new mind twisting yet soothing music video â€œNothing Basicâ€. If you like it you can become part of what's coming up next!"/>
    <n v="2000"/>
    <n v="3500"/>
    <x v="1"/>
    <x v="1"/>
    <s v="GBP"/>
    <n v="1417474761"/>
    <n v="1414879161"/>
    <b v="0"/>
    <n v="10"/>
    <b v="0"/>
    <s v="music/jazz"/>
    <n v="175"/>
    <n v="350"/>
    <x v="4"/>
    <x v="13"/>
  </r>
  <r>
    <n v="919"/>
    <x v="919"/>
    <s v="Cool jazz with a New Orleans flavor."/>
    <n v="2000"/>
    <n v="641"/>
    <x v="0"/>
    <x v="0"/>
    <s v="USD"/>
    <n v="1355930645"/>
    <n v="1352906645"/>
    <b v="0"/>
    <n v="1"/>
    <b v="0"/>
    <s v="music/jazz"/>
    <n v="32"/>
    <n v="641"/>
    <x v="4"/>
    <x v="13"/>
  </r>
  <r>
    <n v="920"/>
    <x v="920"/>
    <s v="Miami club band records powerhouse fusion album. You don't have to be a musician to understand the sound of jazz."/>
    <n v="515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2000"/>
    <n v="12668"/>
    <x v="1"/>
    <x v="0"/>
    <s v="USD"/>
    <n v="1323666376"/>
    <n v="1320033976"/>
    <b v="0"/>
    <n v="20"/>
    <b v="0"/>
    <s v="music/jazz"/>
    <n v="106"/>
    <n v="633.4"/>
    <x v="4"/>
    <x v="13"/>
  </r>
  <r>
    <n v="922"/>
    <x v="922"/>
    <s v="Our goal is to help educate the world about jazz and its components; how it relates to love, romance, and success."/>
    <n v="15000"/>
    <n v="16465"/>
    <x v="1"/>
    <x v="0"/>
    <s v="USD"/>
    <n v="1412167393"/>
    <n v="1409143393"/>
    <b v="0"/>
    <n v="30"/>
    <b v="0"/>
    <s v="music/jazz"/>
    <n v="110"/>
    <n v="548.83000000000004"/>
    <x v="4"/>
    <x v="13"/>
  </r>
  <r>
    <n v="923"/>
    <x v="923"/>
    <s v="My first solo Album, &quot;Siempre Filiberto&quot;.  Inspired by and dedicated to a great man in my life who I recently lost to a tragic accident"/>
    <n v="2500"/>
    <n v="2990"/>
    <x v="1"/>
    <x v="0"/>
    <s v="USD"/>
    <n v="1416614523"/>
    <n v="1414018923"/>
    <b v="0"/>
    <n v="6"/>
    <b v="0"/>
    <s v="music/jazz"/>
    <n v="120"/>
    <n v="498.33"/>
    <x v="4"/>
    <x v="13"/>
  </r>
  <r>
    <n v="924"/>
    <x v="924"/>
    <s v="Cultural and jazz instructional classes for youth at Preservation Hall. Preserving traditional New Orleans jazz and it's African roots."/>
    <n v="2500"/>
    <n v="2946"/>
    <x v="1"/>
    <x v="0"/>
    <s v="USD"/>
    <n v="1360795069"/>
    <n v="1358203069"/>
    <b v="0"/>
    <n v="15"/>
    <b v="0"/>
    <s v="music/jazz"/>
    <n v="118"/>
    <n v="196.4"/>
    <x v="4"/>
    <x v="13"/>
  </r>
  <r>
    <n v="925"/>
    <x v="925"/>
    <s v="This project is a mix of original &amp; standard song selections.  This phase covers recording and package design expenses."/>
    <n v="2000"/>
    <n v="2370"/>
    <x v="1"/>
    <x v="0"/>
    <s v="USD"/>
    <n v="1385590111"/>
    <n v="1382994511"/>
    <b v="0"/>
    <n v="5"/>
    <b v="0"/>
    <s v="music/jazz"/>
    <n v="119"/>
    <n v="474"/>
    <x v="4"/>
    <x v="13"/>
  </r>
  <r>
    <n v="926"/>
    <x v="926"/>
    <s v="we are an ambitious collective of brooklynites striving to fuse a concept album/fim into a multimedia musical theate.Inspired by the 2012shif"/>
    <n v="512"/>
    <n v="138"/>
    <x v="0"/>
    <x v="0"/>
    <s v="USD"/>
    <n v="1278628800"/>
    <n v="1276043330"/>
    <b v="0"/>
    <n v="0"/>
    <b v="0"/>
    <s v="music/jazz"/>
    <n v="27"/>
    <n v="0"/>
    <x v="4"/>
    <x v="13"/>
  </r>
  <r>
    <n v="927"/>
    <x v="927"/>
    <s v="Studio CD/DVD Solo project of Pianist &amp; Keyboardist Jetro da Silva"/>
    <n v="500"/>
    <n v="4388"/>
    <x v="1"/>
    <x v="0"/>
    <s v="USD"/>
    <n v="1337024695"/>
    <n v="1334432695"/>
    <b v="0"/>
    <n v="0"/>
    <b v="0"/>
    <s v="music/jazz"/>
    <n v="878"/>
    <n v="0"/>
    <x v="4"/>
    <x v="13"/>
  </r>
  <r>
    <n v="928"/>
    <x v="928"/>
    <s v="A real Motown Backup singer on 22 gold and platinum albums headlines her own Jazz CD of Motown songs."/>
    <n v="5000"/>
    <n v="5200"/>
    <x v="2"/>
    <x v="0"/>
    <s v="USD"/>
    <n v="1353196800"/>
    <n v="1348864913"/>
    <b v="0"/>
    <n v="28"/>
    <b v="0"/>
    <s v="music/jazz"/>
    <n v="104"/>
    <n v="185.71"/>
    <x v="4"/>
    <x v="13"/>
  </r>
  <r>
    <n v="929"/>
    <x v="929"/>
    <s v="I am searching for monetary funding to go into a good recording studio and record experimental intuitive improv jazz."/>
    <n v="500"/>
    <n v="3307"/>
    <x v="1"/>
    <x v="0"/>
    <s v="USD"/>
    <n v="1333946569"/>
    <n v="1331358169"/>
    <b v="0"/>
    <n v="0"/>
    <b v="0"/>
    <s v="music/jazz"/>
    <n v="661"/>
    <n v="0"/>
    <x v="4"/>
    <x v="13"/>
  </r>
  <r>
    <n v="930"/>
    <x v="930"/>
    <s v="We recorded a full-length album to be released this summer for FREE!  All we need is the last $900 to master it. Donate today for some rad gifts!"/>
    <n v="2500"/>
    <n v="3067"/>
    <x v="1"/>
    <x v="0"/>
    <s v="USD"/>
    <n v="1277501520"/>
    <n v="1273874306"/>
    <b v="0"/>
    <n v="5"/>
    <b v="0"/>
    <s v="music/jazz"/>
    <n v="123"/>
    <n v="613.4"/>
    <x v="4"/>
    <x v="13"/>
  </r>
  <r>
    <n v="931"/>
    <x v="931"/>
    <s v="A contemporary jazz project crossing music lines, from jazz to rock walking through some free elements and full of melody!"/>
    <n v="2000"/>
    <n v="2130"/>
    <x v="1"/>
    <x v="1"/>
    <s v="GBP"/>
    <n v="1395007200"/>
    <n v="1392021502"/>
    <b v="0"/>
    <n v="7"/>
    <b v="0"/>
    <s v="music/jazz"/>
    <n v="107"/>
    <n v="304.29000000000002"/>
    <x v="4"/>
    <x v="13"/>
  </r>
  <r>
    <n v="932"/>
    <x v="932"/>
    <s v="Help me to create my 3rd album, a Christmas CD with 16 Holiday/Original favorites!"/>
    <n v="5000"/>
    <n v="187"/>
    <x v="0"/>
    <x v="0"/>
    <s v="USD"/>
    <n v="1363990545"/>
    <n v="1360106145"/>
    <b v="0"/>
    <n v="30"/>
    <b v="0"/>
    <s v="music/jazz"/>
    <n v="4"/>
    <n v="6.23"/>
    <x v="4"/>
    <x v="13"/>
  </r>
  <r>
    <n v="933"/>
    <x v="933"/>
    <s v="I've only been able to release 7/10 songs for this album. I'd like to get into a professional studio and record them all properly."/>
    <n v="2000"/>
    <n v="2042"/>
    <x v="1"/>
    <x v="0"/>
    <s v="USD"/>
    <n v="1399867409"/>
    <n v="1394683409"/>
    <b v="0"/>
    <n v="2"/>
    <b v="0"/>
    <s v="music/jazz"/>
    <n v="102"/>
    <n v="1021"/>
    <x v="4"/>
    <x v="13"/>
  </r>
  <r>
    <n v="934"/>
    <x v="934"/>
    <s v="Ground Effect is my first solo EP project intended to help promote Fusion and creative music music in Saskatchewan and Canada."/>
    <n v="5000"/>
    <n v="5000"/>
    <x v="1"/>
    <x v="5"/>
    <s v="CAD"/>
    <n v="1399183200"/>
    <n v="1396633284"/>
    <b v="0"/>
    <n v="30"/>
    <b v="0"/>
    <s v="music/jazz"/>
    <n v="100"/>
    <n v="166.67"/>
    <x v="4"/>
    <x v="13"/>
  </r>
  <r>
    <n v="935"/>
    <x v="935"/>
    <s v="This vocal music and spoken word project uses the  gift of life,love,hope &amp; peace to enable people to see themselves as a masterpiece!"/>
    <n v="1500"/>
    <n v="1766"/>
    <x v="1"/>
    <x v="0"/>
    <s v="USD"/>
    <n v="1454054429"/>
    <n v="1451462429"/>
    <b v="0"/>
    <n v="2"/>
    <b v="0"/>
    <s v="music/jazz"/>
    <n v="118"/>
    <n v="883"/>
    <x v="4"/>
    <x v="13"/>
  </r>
  <r>
    <n v="936"/>
    <x v="936"/>
    <s v="A CD of a live Jazz concert featuring Marti Mendenhall, George Mitchell, Scott Steed and Todd Strait."/>
    <n v="500"/>
    <n v="2299"/>
    <x v="1"/>
    <x v="0"/>
    <s v="USD"/>
    <n v="1326916800"/>
    <n v="1323131689"/>
    <b v="0"/>
    <n v="0"/>
    <b v="0"/>
    <s v="music/jazz"/>
    <n v="460"/>
    <n v="0"/>
    <x v="4"/>
    <x v="13"/>
  </r>
  <r>
    <n v="937"/>
    <x v="937"/>
    <s v="We've been invited to perform at Jazz Festival 2013. We must request funding to successfully manage this special invitation"/>
    <n v="1500"/>
    <n v="795"/>
    <x v="0"/>
    <x v="0"/>
    <s v="USD"/>
    <n v="1383509357"/>
    <n v="1380913757"/>
    <b v="0"/>
    <n v="2"/>
    <b v="0"/>
    <s v="music/jazz"/>
    <n v="53"/>
    <n v="397.5"/>
    <x v="4"/>
    <x v="13"/>
  </r>
  <r>
    <n v="938"/>
    <x v="938"/>
    <s v="Creating new avenues of exposure for young Jazz &amp; Soul artists_x000a_to express their Art of Music."/>
    <n v="1200"/>
    <n v="1773"/>
    <x v="1"/>
    <x v="0"/>
    <s v="USD"/>
    <n v="1346585448"/>
    <n v="1343993448"/>
    <b v="0"/>
    <n v="1"/>
    <b v="0"/>
    <s v="music/jazz"/>
    <n v="148"/>
    <n v="1773"/>
    <x v="4"/>
    <x v="13"/>
  </r>
  <r>
    <n v="939"/>
    <x v="939"/>
    <s v="Jazz to jazz, New York to France, a piano trio of cutting-edge French jazzmen and a NY-based Japanese jazz pianist. Superbly different!"/>
    <n v="1500"/>
    <n v="677"/>
    <x v="0"/>
    <x v="0"/>
    <s v="USD"/>
    <n v="1372622280"/>
    <n v="1369246738"/>
    <b v="0"/>
    <n v="2"/>
    <b v="0"/>
    <s v="music/jazz"/>
    <n v="45"/>
    <n v="338.5"/>
    <x v="4"/>
    <x v="13"/>
  </r>
  <r>
    <n v="940"/>
    <x v="940"/>
    <s v="The 1st club in your bag should be between your ears!  Light up Your Brain Power. Play Smarter. Swing the LUMIC Band.."/>
    <n v="5000"/>
    <n v="5046.5200000000004"/>
    <x v="1"/>
    <x v="0"/>
    <s v="USD"/>
    <n v="1439251926"/>
    <n v="1435363926"/>
    <b v="0"/>
    <n v="14"/>
    <b v="0"/>
    <s v="technology/wearables"/>
    <n v="101"/>
    <n v="360.47"/>
    <x v="2"/>
    <x v="8"/>
  </r>
  <r>
    <n v="941"/>
    <x v="941"/>
    <s v="Snoring shouldn't ruin your or your partner's sleep and you don't need expensive, uncomfortable or ugly devices to help the problem"/>
    <n v="4500"/>
    <n v="5398.99"/>
    <x v="1"/>
    <x v="0"/>
    <s v="USD"/>
    <n v="1486693145"/>
    <n v="1484101145"/>
    <b v="0"/>
    <n v="31"/>
    <b v="0"/>
    <s v="technology/wearables"/>
    <n v="120"/>
    <n v="174.16"/>
    <x v="2"/>
    <x v="8"/>
  </r>
  <r>
    <n v="942"/>
    <x v="942"/>
    <s v="A Hands Free head mounted display adapter that supports the I AM Cardboard dscvr VR viewer for comfortable extended 3-D/VR viewing."/>
    <n v="3200"/>
    <n v="0"/>
    <x v="0"/>
    <x v="0"/>
    <s v="USD"/>
    <n v="1455826460"/>
    <n v="1452716060"/>
    <b v="0"/>
    <n v="16"/>
    <b v="0"/>
    <s v="technology/wearables"/>
    <n v="0"/>
    <n v="0"/>
    <x v="2"/>
    <x v="8"/>
  </r>
  <r>
    <n v="943"/>
    <x v="943"/>
    <s v="A mask for home or travel that will give you the best, undisturbed sleep of your life."/>
    <n v="2500"/>
    <n v="2565"/>
    <x v="1"/>
    <x v="0"/>
    <s v="USD"/>
    <n v="1480438905"/>
    <n v="1477843305"/>
    <b v="0"/>
    <n v="12"/>
    <b v="0"/>
    <s v="technology/wearables"/>
    <n v="103"/>
    <n v="213.75"/>
    <x v="2"/>
    <x v="8"/>
  </r>
  <r>
    <n v="944"/>
    <x v="944"/>
    <s v="Find your pet when it's missing, digitally store pet-related information, and locate pet friend establishments and services."/>
    <n v="20000"/>
    <n v="0"/>
    <x v="2"/>
    <x v="0"/>
    <s v="USD"/>
    <n v="1460988000"/>
    <n v="1458050450"/>
    <b v="0"/>
    <n v="96"/>
    <b v="0"/>
    <s v="technology/wearables"/>
    <n v="0"/>
    <n v="0"/>
    <x v="2"/>
    <x v="8"/>
  </r>
  <r>
    <n v="945"/>
    <x v="945"/>
    <s v="Make your watch Smart ! CT Band is an ultra-thin, high-tech smart watch-strap awarded twice at CES 2017 las vegas"/>
    <n v="7500"/>
    <n v="0"/>
    <x v="0"/>
    <x v="6"/>
    <s v="EUR"/>
    <n v="1487462340"/>
    <n v="1482958626"/>
    <b v="0"/>
    <n v="16"/>
    <b v="0"/>
    <s v="technology/wearables"/>
    <n v="0"/>
    <n v="0"/>
    <x v="2"/>
    <x v="8"/>
  </r>
  <r>
    <n v="946"/>
    <x v="946"/>
    <s v="Soft edged-Hard working. The perfect wearable organization for the home and professional shop."/>
    <n v="2500"/>
    <n v="2560"/>
    <x v="1"/>
    <x v="0"/>
    <s v="USD"/>
    <n v="1473444048"/>
    <n v="1470852048"/>
    <b v="0"/>
    <n v="5"/>
    <b v="0"/>
    <s v="technology/wearables"/>
    <n v="102"/>
    <n v="512"/>
    <x v="2"/>
    <x v="8"/>
  </r>
  <r>
    <n v="947"/>
    <x v="947"/>
    <s v="The CCP Pack is a bag that charges your smartphones and tablets on the go! Also holds small important items. &quot;Never Without Power&quot;."/>
    <n v="500"/>
    <n v="1575"/>
    <x v="1"/>
    <x v="0"/>
    <s v="USD"/>
    <n v="1467312306"/>
    <n v="1462128306"/>
    <b v="0"/>
    <n v="0"/>
    <b v="0"/>
    <s v="technology/wearables"/>
    <n v="315"/>
    <n v="0"/>
    <x v="2"/>
    <x v="8"/>
  </r>
  <r>
    <n v="948"/>
    <x v="948"/>
    <s v="T-Shirt with Led panel controlled by Android app over WiFi. _x000a_Multiple shirts, games, text, video effects support,"/>
    <n v="3000"/>
    <n v="25"/>
    <x v="0"/>
    <x v="9"/>
    <s v="EUR"/>
    <n v="1457812364"/>
    <n v="1455220364"/>
    <b v="0"/>
    <n v="8"/>
    <b v="0"/>
    <s v="technology/wearables"/>
    <n v="1"/>
    <n v="3.13"/>
    <x v="2"/>
    <x v="8"/>
  </r>
  <r>
    <n v="949"/>
    <x v="949"/>
    <s v="Der INBED ist ein innovatives Multisensor-Wearable fÃ¼r die SturzprÃ¤vention motorisch eingeschrÃ¤nkter Personen."/>
    <n v="2500"/>
    <n v="2500"/>
    <x v="1"/>
    <x v="12"/>
    <s v="EUR"/>
    <n v="1456016576"/>
    <n v="1450832576"/>
    <b v="0"/>
    <n v="7"/>
    <b v="0"/>
    <s v="technology/wearables"/>
    <n v="100"/>
    <n v="357.14"/>
    <x v="2"/>
    <x v="8"/>
  </r>
  <r>
    <n v="950"/>
    <x v="950"/>
    <s v="Rider worn tail light brake light. Adheres to virtually any coat, jacket or vest. Stays on even when you get off."/>
    <n v="5000"/>
    <n v="362"/>
    <x v="0"/>
    <x v="5"/>
    <s v="CAD"/>
    <n v="1453053661"/>
    <n v="1450461661"/>
    <b v="0"/>
    <n v="24"/>
    <b v="0"/>
    <s v="technology/wearables"/>
    <n v="7"/>
    <n v="15.08"/>
    <x v="2"/>
    <x v="8"/>
  </r>
  <r>
    <n v="951"/>
    <x v="951"/>
    <s v="Revolutionizing the way we walk our dogs!"/>
    <n v="50000"/>
    <n v="15"/>
    <x v="0"/>
    <x v="0"/>
    <s v="USD"/>
    <n v="1465054872"/>
    <n v="1461166872"/>
    <b v="0"/>
    <n v="121"/>
    <b v="0"/>
    <s v="technology/wearables"/>
    <n v="0"/>
    <n v="0.12"/>
    <x v="2"/>
    <x v="8"/>
  </r>
  <r>
    <n v="952"/>
    <x v="952"/>
    <s v="Audionoggin: Wireless personal surround sound for the athlete in everyone."/>
    <n v="50000"/>
    <n v="53"/>
    <x v="0"/>
    <x v="0"/>
    <s v="USD"/>
    <n v="1479483812"/>
    <n v="1476888212"/>
    <b v="0"/>
    <n v="196"/>
    <b v="0"/>
    <s v="technology/wearables"/>
    <n v="0"/>
    <n v="0.27"/>
    <x v="2"/>
    <x v="8"/>
  </r>
  <r>
    <n v="953"/>
    <x v="953"/>
    <s v="IRring is the worlds first universal remote control that fits on your finger and controls your TV, your lighting, and your life."/>
    <n v="2000"/>
    <n v="2087"/>
    <x v="1"/>
    <x v="0"/>
    <s v="USD"/>
    <n v="1422158199"/>
    <n v="1419566199"/>
    <b v="0"/>
    <n v="5"/>
    <b v="0"/>
    <s v="technology/wearables"/>
    <n v="104"/>
    <n v="417.4"/>
    <x v="2"/>
    <x v="8"/>
  </r>
  <r>
    <n v="954"/>
    <x v="954"/>
    <s v="Turn your iPhone into wearable tech &amp; GoPro. Features: Selfie Stick, Tripod, &amp; Protective Top. Great for everyday carry."/>
    <n v="18950"/>
    <n v="2"/>
    <x v="2"/>
    <x v="0"/>
    <s v="USD"/>
    <n v="1440100839"/>
    <n v="1436472039"/>
    <b v="0"/>
    <n v="73"/>
    <b v="0"/>
    <s v="technology/wearables"/>
    <n v="0"/>
    <n v="0.03"/>
    <x v="2"/>
    <x v="8"/>
  </r>
  <r>
    <n v="955"/>
    <x v="955"/>
    <s v="PAXIEâ„¢ is a GPS enabled safety wearable for kids that promotes discovery and play while offering parents peace of mind."/>
    <n v="45000"/>
    <n v="120"/>
    <x v="2"/>
    <x v="0"/>
    <s v="USD"/>
    <n v="1473750300"/>
    <n v="1470294300"/>
    <b v="0"/>
    <n v="93"/>
    <b v="0"/>
    <s v="technology/wearables"/>
    <n v="0"/>
    <n v="1.29"/>
    <x v="2"/>
    <x v="8"/>
  </r>
  <r>
    <n v="956"/>
    <x v="956"/>
    <s v="You can rent out your Car with Uber. _x000a_You can rent out your Home with Airbnb. _x000a_Now you can rent out your CLOSET with SemiYOURS!"/>
    <n v="3500"/>
    <n v="4450"/>
    <x v="1"/>
    <x v="0"/>
    <s v="USD"/>
    <n v="1430081759"/>
    <n v="1424901359"/>
    <b v="0"/>
    <n v="17"/>
    <b v="0"/>
    <s v="technology/wearables"/>
    <n v="127"/>
    <n v="261.76"/>
    <x v="2"/>
    <x v="8"/>
  </r>
  <r>
    <n v="957"/>
    <x v="957"/>
    <s v="A Leather Smart watch Band, that NEVER needs to be charged for only $37!"/>
    <n v="2500"/>
    <n v="0"/>
    <x v="2"/>
    <x v="0"/>
    <s v="USD"/>
    <n v="1479392133"/>
    <n v="1476710133"/>
    <b v="0"/>
    <n v="7"/>
    <b v="0"/>
    <s v="technology/wearables"/>
    <n v="0"/>
    <n v="0"/>
    <x v="2"/>
    <x v="8"/>
  </r>
  <r>
    <n v="958"/>
    <x v="958"/>
    <s v="Brown Leather and Black Nylon extra-long Apple Watch bands for large wrists connects to 42mm. Go measure! Design fits 190-250mm wrists."/>
    <n v="3600"/>
    <n v="11345"/>
    <x v="1"/>
    <x v="0"/>
    <s v="USD"/>
    <n v="1428641940"/>
    <n v="1426792563"/>
    <b v="0"/>
    <n v="17"/>
    <b v="0"/>
    <s v="technology/wearables"/>
    <n v="315"/>
    <n v="667.35"/>
    <x v="2"/>
    <x v="8"/>
  </r>
  <r>
    <n v="959"/>
    <x v="959"/>
    <s v="The Pi (Arduino-Compatible) is a new kind of wearable. It's a diy smartwatch with a round display, touch ring, and a powerful CPU!"/>
    <n v="50000"/>
    <n v="26"/>
    <x v="0"/>
    <x v="0"/>
    <s v="USD"/>
    <n v="1421640665"/>
    <n v="1419048665"/>
    <b v="0"/>
    <n v="171"/>
    <b v="0"/>
    <s v="technology/wearables"/>
    <n v="0"/>
    <n v="0.15"/>
    <x v="2"/>
    <x v="8"/>
  </r>
  <r>
    <n v="960"/>
    <x v="960"/>
    <s v="Kai sits right behind your ear and lets you access a smart voice interface 24/7. Call, text, search, and even call an Uber."/>
    <n v="55000"/>
    <n v="6541"/>
    <x v="0"/>
    <x v="0"/>
    <s v="USD"/>
    <n v="1489500155"/>
    <n v="1485874955"/>
    <b v="0"/>
    <n v="188"/>
    <b v="0"/>
    <s v="technology/wearables"/>
    <n v="12"/>
    <n v="34.79"/>
    <x v="2"/>
    <x v="8"/>
  </r>
  <r>
    <n v="961"/>
    <x v="961"/>
    <s v="Active, happy &amp; healthy together! _x000a_Thatâ€™s our mission for all dogs and their parents."/>
    <n v="100000"/>
    <n v="12"/>
    <x v="0"/>
    <x v="0"/>
    <s v="USD"/>
    <n v="1487617200"/>
    <n v="1483634335"/>
    <b v="0"/>
    <n v="110"/>
    <b v="0"/>
    <s v="technology/wearables"/>
    <n v="0"/>
    <n v="0.11"/>
    <x v="2"/>
    <x v="8"/>
  </r>
  <r>
    <n v="962"/>
    <x v="962"/>
    <s v="Introducing the iDavit, a revolutionary crane-like system thatâ€™ll allow you to work anywhere. Hands free to be totally hands on."/>
    <n v="3300"/>
    <n v="3350"/>
    <x v="1"/>
    <x v="0"/>
    <s v="USD"/>
    <n v="1455210353"/>
    <n v="1451927153"/>
    <b v="0"/>
    <n v="37"/>
    <b v="0"/>
    <s v="technology/wearables"/>
    <n v="102"/>
    <n v="90.54"/>
    <x v="2"/>
    <x v="8"/>
  </r>
  <r>
    <n v="963"/>
    <x v="963"/>
    <s v="WE are molding an educated, motivated, non violent GENERATION!"/>
    <n v="2550"/>
    <n v="2630"/>
    <x v="1"/>
    <x v="0"/>
    <s v="USD"/>
    <n v="1476717319"/>
    <n v="1473693319"/>
    <b v="0"/>
    <n v="9"/>
    <b v="0"/>
    <s v="technology/wearables"/>
    <n v="103"/>
    <n v="292.22000000000003"/>
    <x v="2"/>
    <x v="8"/>
  </r>
  <r>
    <n v="964"/>
    <x v="964"/>
    <s v="Tired of fumbling around for the audio controls on your phone?  Easily control your music with the GoMote and a click of your thumb."/>
    <n v="3500"/>
    <n v="9121"/>
    <x v="1"/>
    <x v="5"/>
    <s v="CAD"/>
    <n v="1441119919"/>
    <n v="1437663919"/>
    <b v="0"/>
    <n v="29"/>
    <b v="0"/>
    <s v="technology/wearables"/>
    <n v="261"/>
    <n v="314.52"/>
    <x v="2"/>
    <x v="8"/>
  </r>
  <r>
    <n v="965"/>
    <x v="965"/>
    <s v="Palms Free RetractableCell Phone Harness fits all Cell phones Iphone 4 5 6 7 Galaxy S Go Pro Ipad Mini and Tablets Keep your hands free"/>
    <n v="2500"/>
    <n v="2575"/>
    <x v="1"/>
    <x v="0"/>
    <s v="USD"/>
    <n v="1477454340"/>
    <n v="1474676646"/>
    <b v="0"/>
    <n v="6"/>
    <b v="0"/>
    <s v="technology/wearables"/>
    <n v="103"/>
    <n v="429.17"/>
    <x v="2"/>
    <x v="8"/>
  </r>
  <r>
    <n v="966"/>
    <x v="966"/>
    <s v="ICE SHIRT; running, multi-sport, cycling, &amp; athletic wear shirts that hold melting ice to cool you on hot days."/>
    <n v="5000"/>
    <n v="6308"/>
    <x v="1"/>
    <x v="0"/>
    <s v="USD"/>
    <n v="1475766932"/>
    <n v="1473174932"/>
    <b v="0"/>
    <n v="30"/>
    <b v="0"/>
    <s v="technology/wearables"/>
    <n v="126"/>
    <n v="210.27"/>
    <x v="2"/>
    <x v="8"/>
  </r>
  <r>
    <n v="967"/>
    <x v="967"/>
    <s v="Better Beanie is the new therapeutic wearable designed to assist you while keeping your hands free."/>
    <n v="10000"/>
    <n v="7540"/>
    <x v="3"/>
    <x v="0"/>
    <s v="USD"/>
    <n v="1461301574"/>
    <n v="1456121174"/>
    <b v="0"/>
    <n v="81"/>
    <b v="0"/>
    <s v="technology/wearables"/>
    <n v="75"/>
    <n v="93.09"/>
    <x v="2"/>
    <x v="8"/>
  </r>
  <r>
    <n v="968"/>
    <x v="968"/>
    <s v="Anyone who want to support of this will be credited. This will be my ultimate build. Full animatronics, from arms, legs, H.U.D, etc"/>
    <n v="2000"/>
    <n v="2004"/>
    <x v="1"/>
    <x v="0"/>
    <s v="USD"/>
    <n v="1408134034"/>
    <n v="1405542034"/>
    <b v="0"/>
    <n v="4"/>
    <b v="0"/>
    <s v="technology/wearables"/>
    <n v="100"/>
    <n v="501"/>
    <x v="2"/>
    <x v="8"/>
  </r>
  <r>
    <n v="969"/>
    <x v="969"/>
    <s v="Geek &amp; Chic Smart Jewelry Collection, Wearables Meet Style!"/>
    <n v="35000"/>
    <n v="38876.949999999997"/>
    <x v="1"/>
    <x v="14"/>
    <s v="MXN"/>
    <n v="1486624607"/>
    <n v="1483773407"/>
    <b v="0"/>
    <n v="11"/>
    <b v="0"/>
    <s v="technology/wearables"/>
    <n v="111"/>
    <n v="3534.27"/>
    <x v="2"/>
    <x v="8"/>
  </r>
  <r>
    <n v="970"/>
    <x v="970"/>
    <s v="Stainless Steel Modular Ring with screw on bezels for WiFi + Bluetooth + NFC Wireless modules with open source IOS and Android Apps"/>
    <n v="7000"/>
    <n v="0"/>
    <x v="0"/>
    <x v="5"/>
    <s v="CAD"/>
    <n v="1485147540"/>
    <n v="1481951853"/>
    <b v="0"/>
    <n v="14"/>
    <b v="0"/>
    <s v="technology/wearables"/>
    <n v="0"/>
    <n v="0"/>
    <x v="2"/>
    <x v="8"/>
  </r>
  <r>
    <n v="971"/>
    <x v="971"/>
    <s v="Our amazing product is simple and sleek. Our laser system is USB rechargeable for hours of fun. Android / Apple App Controlled."/>
    <n v="2450"/>
    <n v="2596"/>
    <x v="1"/>
    <x v="0"/>
    <s v="USD"/>
    <n v="1433178060"/>
    <n v="1429290060"/>
    <b v="0"/>
    <n v="5"/>
    <b v="0"/>
    <s v="technology/wearables"/>
    <n v="106"/>
    <n v="519.20000000000005"/>
    <x v="2"/>
    <x v="8"/>
  </r>
  <r>
    <n v="972"/>
    <x v="972"/>
    <s v="Slackers Patent-Pending Magnetic Clip and Cable System, Amazing Sound, Durability and Value Can't Be Beat...AT ANY PRICE!!"/>
    <n v="20000"/>
    <n v="10"/>
    <x v="0"/>
    <x v="0"/>
    <s v="USD"/>
    <n v="1409813940"/>
    <n v="1407271598"/>
    <b v="0"/>
    <n v="45"/>
    <b v="0"/>
    <s v="technology/wearables"/>
    <n v="0"/>
    <n v="0.22"/>
    <x v="2"/>
    <x v="8"/>
  </r>
  <r>
    <n v="973"/>
    <x v="973"/>
    <s v="The RS-1 is one of the most innovative workout tools to hit the market ever.  A must have for anyone that enjoys new ways to get fit."/>
    <n v="2800"/>
    <n v="15039"/>
    <x v="1"/>
    <x v="0"/>
    <s v="USD"/>
    <n v="1447032093"/>
    <n v="1441844493"/>
    <b v="0"/>
    <n v="8"/>
    <b v="0"/>
    <s v="technology/wearables"/>
    <n v="537"/>
    <n v="1879.88"/>
    <x v="2"/>
    <x v="8"/>
  </r>
  <r>
    <n v="974"/>
    <x v="974"/>
    <s v="The device that allows those with artificial knees or arthritic knees to kneel down without putting pressure on their knees."/>
    <n v="2500"/>
    <n v="2535"/>
    <x v="1"/>
    <x v="0"/>
    <s v="USD"/>
    <n v="1458925156"/>
    <n v="1456336756"/>
    <b v="0"/>
    <n v="3"/>
    <b v="0"/>
    <s v="technology/wearables"/>
    <n v="101"/>
    <n v="845"/>
    <x v="2"/>
    <x v="8"/>
  </r>
  <r>
    <n v="975"/>
    <x v="975"/>
    <s v="Horologic5 creates a case for the Apple Watch that reflects true luxury &amp; style. Check out the Garstin Luxury Case in 38mm/42mm"/>
    <n v="8000"/>
    <n v="0"/>
    <x v="0"/>
    <x v="0"/>
    <s v="USD"/>
    <n v="1467132185"/>
    <n v="1461948185"/>
    <b v="0"/>
    <n v="24"/>
    <b v="0"/>
    <s v="technology/wearables"/>
    <n v="0"/>
    <n v="0"/>
    <x v="2"/>
    <x v="8"/>
  </r>
  <r>
    <n v="976"/>
    <x v="976"/>
    <s v="The Cinnamon II is an AppleÂ® ][ compatible wrist watch. Featuring 32k of memory and a 1 Mhz cpu. It's the ultimate in geek fashion."/>
    <n v="8000"/>
    <n v="17914"/>
    <x v="1"/>
    <x v="2"/>
    <s v="AUD"/>
    <n v="1439515497"/>
    <n v="1435627497"/>
    <b v="0"/>
    <n v="18"/>
    <b v="0"/>
    <s v="technology/wearables"/>
    <n v="224"/>
    <n v="995.22"/>
    <x v="2"/>
    <x v="8"/>
  </r>
  <r>
    <n v="977"/>
    <x v="977"/>
    <s v="The unique adapter to apply standard watch straps at your Samsung Gear S2 Sport and Sport 3G! Small, functional and handsome."/>
    <n v="3950"/>
    <n v="11323"/>
    <x v="1"/>
    <x v="15"/>
    <s v="EUR"/>
    <n v="1456094197"/>
    <n v="1453502197"/>
    <b v="0"/>
    <n v="12"/>
    <b v="0"/>
    <s v="technology/wearables"/>
    <n v="287"/>
    <n v="943.58"/>
    <x v="2"/>
    <x v="8"/>
  </r>
  <r>
    <n v="978"/>
    <x v="978"/>
    <s v="hidn tempo is an intelligent watch band that allows you to monitor your stress and manage it anywhere, anytime."/>
    <n v="200000"/>
    <n v="350"/>
    <x v="2"/>
    <x v="11"/>
    <s v="SEK"/>
    <n v="1456385101"/>
    <n v="1453793101"/>
    <b v="0"/>
    <n v="123"/>
    <b v="0"/>
    <s v="technology/wearables"/>
    <n v="0"/>
    <n v="2.85"/>
    <x v="2"/>
    <x v="8"/>
  </r>
  <r>
    <n v="979"/>
    <x v="979"/>
    <s v="Trequant is specifically designed for people with tremors. It helps them to track and analyse their tremors for better understanding."/>
    <n v="65000"/>
    <n v="93374"/>
    <x v="1"/>
    <x v="0"/>
    <s v="USD"/>
    <n v="1466449140"/>
    <n v="1463392828"/>
    <b v="0"/>
    <n v="96"/>
    <b v="0"/>
    <s v="technology/wearables"/>
    <n v="144"/>
    <n v="972.65"/>
    <x v="2"/>
    <x v="8"/>
  </r>
  <r>
    <n v="980"/>
    <x v="980"/>
    <s v="Jayster devices and Jayster app both use Bluetooth Smart technology to provide the most user-friendly system for finding lost valuables"/>
    <n v="5000"/>
    <n v="1065"/>
    <x v="0"/>
    <x v="0"/>
    <s v="USD"/>
    <n v="1417387322"/>
    <n v="1413495722"/>
    <b v="0"/>
    <n v="31"/>
    <b v="0"/>
    <s v="technology/wearables"/>
    <n v="21"/>
    <n v="34.35"/>
    <x v="2"/>
    <x v="8"/>
  </r>
  <r>
    <n v="981"/>
    <x v="981"/>
    <s v="Tabla Alpha-Num AEIOU Universal Remote &amp; Keyboard + Control. Multi platform wireless use anywhere wearable invisibles development kit."/>
    <n v="1000"/>
    <n v="1382"/>
    <x v="1"/>
    <x v="0"/>
    <s v="USD"/>
    <n v="1407624222"/>
    <n v="1405032222"/>
    <b v="0"/>
    <n v="4"/>
    <b v="0"/>
    <s v="technology/wearables"/>
    <n v="138"/>
    <n v="345.5"/>
    <x v="2"/>
    <x v="8"/>
  </r>
  <r>
    <n v="982"/>
    <x v="982"/>
    <s v="revolutonary ultra-slim 2-in-1 Smart  2-in-1 I-PHONE handle/WALLETtm with 360 rotatiion"/>
    <n v="1000"/>
    <n v="80"/>
    <x v="3"/>
    <x v="0"/>
    <s v="USD"/>
    <n v="1475431486"/>
    <n v="1472839486"/>
    <b v="0"/>
    <n v="3"/>
    <b v="0"/>
    <s v="technology/wearables"/>
    <n v="8"/>
    <n v="26.67"/>
    <x v="2"/>
    <x v="8"/>
  </r>
  <r>
    <n v="983"/>
    <x v="983"/>
    <s v="Our t-shirt maintains steady temperatures through hot and cold focal points capable of reaching a 36ÂºF/20ÂºC range in under 2 minutes!"/>
    <n v="75000"/>
    <n v="500"/>
    <x v="0"/>
    <x v="3"/>
    <s v="EUR"/>
    <n v="1471985640"/>
    <n v="1469289685"/>
    <b v="0"/>
    <n v="179"/>
    <b v="0"/>
    <s v="technology/wearables"/>
    <n v="1"/>
    <n v="2.79"/>
    <x v="2"/>
    <x v="8"/>
  </r>
  <r>
    <n v="984"/>
    <x v="984"/>
    <s v="Hello world,_x000a__x000a_My name is Earl Eddings, I'm just your average hard working family man from Virginia. I'm here because I need you to help"/>
    <n v="2000"/>
    <n v="2004"/>
    <x v="1"/>
    <x v="0"/>
    <s v="USD"/>
    <n v="1427507208"/>
    <n v="1424918808"/>
    <b v="0"/>
    <n v="3"/>
    <b v="0"/>
    <s v="technology/wearables"/>
    <n v="100"/>
    <n v="668"/>
    <x v="2"/>
    <x v="8"/>
  </r>
  <r>
    <n v="985"/>
    <x v="985"/>
    <s v="Make your heart shine and watch it work! Cardiglow tracks improvements, times intervals and translates heart rate into color."/>
    <n v="5000"/>
    <n v="18851"/>
    <x v="1"/>
    <x v="12"/>
    <s v="EUR"/>
    <n v="1451602800"/>
    <n v="1449011610"/>
    <b v="0"/>
    <n v="23"/>
    <b v="0"/>
    <s v="technology/wearables"/>
    <n v="377"/>
    <n v="819.61"/>
    <x v="2"/>
    <x v="8"/>
  </r>
  <r>
    <n v="986"/>
    <x v="986"/>
    <s v="Amazing heated snow sport gloves; synonymous with quality, fusing innovative heat technology, style, functionality &amp; unique design."/>
    <n v="7500"/>
    <n v="8666"/>
    <x v="1"/>
    <x v="1"/>
    <s v="GBP"/>
    <n v="1452384000"/>
    <n v="1447698300"/>
    <b v="0"/>
    <n v="23"/>
    <b v="0"/>
    <s v="technology/wearables"/>
    <n v="116"/>
    <n v="376.78"/>
    <x v="2"/>
    <x v="8"/>
  </r>
  <r>
    <n v="987"/>
    <x v="987"/>
    <s v="Always know where your precious children are. Let them explore the world freely and in a secure way by using the Kidswatcher."/>
    <n v="19500"/>
    <n v="20631"/>
    <x v="1"/>
    <x v="9"/>
    <s v="EUR"/>
    <n v="1403507050"/>
    <n v="1400051050"/>
    <b v="0"/>
    <n v="41"/>
    <b v="0"/>
    <s v="technology/wearables"/>
    <n v="106"/>
    <n v="503.2"/>
    <x v="2"/>
    <x v="8"/>
  </r>
  <r>
    <n v="988"/>
    <x v="988"/>
    <s v="Itâ€™s original, fashion and unique, Ohyear is the first cover for your earphones that wears your style._x000a_Designed and made in Italy"/>
    <n v="500"/>
    <n v="1560"/>
    <x v="1"/>
    <x v="13"/>
    <s v="EUR"/>
    <n v="1475310825"/>
    <n v="1472718825"/>
    <b v="0"/>
    <n v="0"/>
    <b v="0"/>
    <s v="technology/wearables"/>
    <n v="312"/>
    <n v="0"/>
    <x v="2"/>
    <x v="8"/>
  </r>
  <r>
    <n v="989"/>
    <x v="989"/>
    <s v="The most useful phone charger you will ever buy"/>
    <n v="5000"/>
    <n v="5540"/>
    <x v="1"/>
    <x v="0"/>
    <s v="USD"/>
    <n v="1475101495"/>
    <n v="1472509495"/>
    <b v="0"/>
    <n v="32"/>
    <b v="0"/>
    <s v="technology/wearables"/>
    <n v="111"/>
    <n v="173.13"/>
    <x v="2"/>
    <x v="8"/>
  </r>
  <r>
    <n v="990"/>
    <x v="990"/>
    <s v="The revolutionized carseat, where no child will be left alone in a hot vehicle ever again. This alarm will save multiple babie's lives."/>
    <n v="1250"/>
    <n v="1316"/>
    <x v="1"/>
    <x v="0"/>
    <s v="USD"/>
    <n v="1409770164"/>
    <n v="1407178164"/>
    <b v="0"/>
    <n v="2"/>
    <b v="0"/>
    <s v="technology/wearables"/>
    <n v="105"/>
    <n v="658"/>
    <x v="2"/>
    <x v="8"/>
  </r>
  <r>
    <n v="991"/>
    <x v="991"/>
    <s v="Russell &amp; Sons Watches_x000a__x000a_RS Watches is a business that provides quality watches at an affordable price. RS Watches was created with th"/>
    <n v="2200"/>
    <n v="4673"/>
    <x v="1"/>
    <x v="1"/>
    <s v="GBP"/>
    <n v="1468349460"/>
    <n v="1466186988"/>
    <b v="0"/>
    <n v="7"/>
    <b v="0"/>
    <s v="technology/wearables"/>
    <n v="212"/>
    <n v="667.57"/>
    <x v="2"/>
    <x v="8"/>
  </r>
  <r>
    <n v="992"/>
    <x v="992"/>
    <s v="The HOTTEST and COOLEST thing yet! WairConditioning... an entirely new level of comfortability!"/>
    <n v="3000"/>
    <n v="21"/>
    <x v="0"/>
    <x v="0"/>
    <s v="USD"/>
    <n v="1462655519"/>
    <n v="1457475119"/>
    <b v="0"/>
    <n v="4"/>
    <b v="0"/>
    <s v="technology/wearables"/>
    <n v="1"/>
    <n v="5.25"/>
    <x v="2"/>
    <x v="8"/>
  </r>
  <r>
    <n v="993"/>
    <x v="993"/>
    <s v="Shield TL is a tail light for a bicycle w/ radar technology. It makes you more visible to cars and drivers at a greater distance."/>
    <n v="48725"/>
    <n v="1758"/>
    <x v="0"/>
    <x v="0"/>
    <s v="USD"/>
    <n v="1478926800"/>
    <n v="1476054568"/>
    <b v="0"/>
    <n v="196"/>
    <b v="0"/>
    <s v="technology/wearables"/>
    <n v="4"/>
    <n v="8.9700000000000006"/>
    <x v="2"/>
    <x v="8"/>
  </r>
  <r>
    <n v="994"/>
    <x v="994"/>
    <s v="Worldâ€˜s First Heated Leather Jacket _x000a_with Integrated Bluetooth System,_x000a_Handsfree Set (Microphone and Speakers)_x000a_and Cellphone Charger."/>
    <n v="12000"/>
    <n v="16806"/>
    <x v="1"/>
    <x v="0"/>
    <s v="USD"/>
    <n v="1417388340"/>
    <n v="1412835530"/>
    <b v="0"/>
    <n v="11"/>
    <b v="0"/>
    <s v="technology/wearables"/>
    <n v="140"/>
    <n v="1527.82"/>
    <x v="2"/>
    <x v="8"/>
  </r>
  <r>
    <n v="995"/>
    <x v="995"/>
    <s v="DAZLN nails light up near NFC devices like your mobile phone. If you're tired of receiving or gifting the same old thing look here!"/>
    <n v="3400"/>
    <n v="4050"/>
    <x v="1"/>
    <x v="0"/>
    <s v="USD"/>
    <n v="1417276800"/>
    <n v="1415140480"/>
    <b v="0"/>
    <n v="9"/>
    <b v="0"/>
    <s v="technology/wearables"/>
    <n v="119"/>
    <n v="450"/>
    <x v="2"/>
    <x v="8"/>
  </r>
  <r>
    <n v="996"/>
    <x v="996"/>
    <s v="Study the behaviour of technical communities by tracking their movement  through wearables"/>
    <n v="1600"/>
    <n v="2150.1"/>
    <x v="1"/>
    <x v="0"/>
    <s v="USD"/>
    <n v="1406474820"/>
    <n v="1403902060"/>
    <b v="0"/>
    <n v="5"/>
    <b v="0"/>
    <s v="technology/wearables"/>
    <n v="134"/>
    <n v="430.02"/>
    <x v="2"/>
    <x v="8"/>
  </r>
  <r>
    <n v="997"/>
    <x v="997"/>
    <s v="The iPhanny keeps your iPhone 6 safe from bending in those dangerous pants pockets."/>
    <n v="1600"/>
    <n v="2015"/>
    <x v="1"/>
    <x v="0"/>
    <s v="USD"/>
    <n v="1417145297"/>
    <n v="1414549697"/>
    <b v="0"/>
    <n v="8"/>
    <b v="0"/>
    <s v="technology/wearables"/>
    <n v="126"/>
    <n v="251.88"/>
    <x v="2"/>
    <x v="8"/>
  </r>
  <r>
    <n v="998"/>
    <x v="998"/>
    <s v="Ollinfit is the first wearable fitness trainer with 3 sensors for superior accuracy, feedback and results."/>
    <n v="90000"/>
    <n v="1"/>
    <x v="0"/>
    <x v="5"/>
    <s v="CAD"/>
    <n v="1447909401"/>
    <n v="1444017801"/>
    <b v="0"/>
    <n v="229"/>
    <b v="0"/>
    <s v="technology/wearables"/>
    <n v="0"/>
    <n v="0"/>
    <x v="2"/>
    <x v="8"/>
  </r>
  <r>
    <n v="999"/>
    <x v="999"/>
    <s v="Built in running, cycling, pedometer, and golf features for the edge you need to perform at your very best!"/>
    <n v="30000"/>
    <n v="1877"/>
    <x v="0"/>
    <x v="5"/>
    <s v="CAD"/>
    <n v="1415865720"/>
    <n v="1413270690"/>
    <b v="0"/>
    <n v="40"/>
    <b v="0"/>
    <s v="technology/wearables"/>
    <n v="6"/>
    <n v="46.93"/>
    <x v="2"/>
    <x v="8"/>
  </r>
  <r>
    <n v="1000"/>
    <x v="1000"/>
    <s v="Ristola watches made in La Chaux de-Fonds, Switzerland. A new brand of COSC and ISO Certified Professional watches."/>
    <n v="50000"/>
    <n v="75"/>
    <x v="0"/>
    <x v="0"/>
    <s v="USD"/>
    <n v="1489537560"/>
    <n v="1484357160"/>
    <b v="0"/>
    <n v="6"/>
    <b v="0"/>
    <s v="technology/wearables"/>
    <n v="0"/>
    <n v="12.5"/>
    <x v="2"/>
    <x v="8"/>
  </r>
  <r>
    <n v="1001"/>
    <x v="1001"/>
    <s v="We make stylish sports clothing from LED jackets to backpacks and LED arm bands.With our LED technology you're sure to be seen in style"/>
    <n v="15000"/>
    <n v="0"/>
    <x v="2"/>
    <x v="1"/>
    <s v="GBP"/>
    <n v="1485796613"/>
    <n v="1481908613"/>
    <b v="0"/>
    <n v="4"/>
    <b v="0"/>
    <s v="technology/wearables"/>
    <n v="0"/>
    <n v="0"/>
    <x v="2"/>
    <x v="8"/>
  </r>
  <r>
    <n v="1002"/>
    <x v="1002"/>
    <s v="A modern day locket that uses NFC technology to link your precious photos, videos, apps, and more. Choose our design or submit yours."/>
    <n v="8500"/>
    <n v="202"/>
    <x v="0"/>
    <x v="0"/>
    <s v="USD"/>
    <n v="1450331940"/>
    <n v="1447777514"/>
    <b v="0"/>
    <n v="22"/>
    <b v="0"/>
    <s v="technology/wearables"/>
    <n v="2"/>
    <n v="9.18"/>
    <x v="2"/>
    <x v="8"/>
  </r>
  <r>
    <n v="1003"/>
    <x v="1003"/>
    <s v="Connected, heating, premium quality and comfortable leather sneakers - hand-crafted in France."/>
    <n v="10000"/>
    <n v="0"/>
    <x v="2"/>
    <x v="6"/>
    <s v="EUR"/>
    <n v="1489680061"/>
    <n v="1487091661"/>
    <b v="0"/>
    <n v="15"/>
    <b v="0"/>
    <s v="technology/wearables"/>
    <n v="0"/>
    <n v="0"/>
    <x v="2"/>
    <x v="8"/>
  </r>
  <r>
    <n v="1004"/>
    <x v="1004"/>
    <s v="Harnessing wearable technology as a powerful defense for food-allergy children."/>
    <n v="50000"/>
    <n v="690"/>
    <x v="2"/>
    <x v="0"/>
    <s v="USD"/>
    <n v="1455814827"/>
    <n v="1453222827"/>
    <b v="0"/>
    <n v="95"/>
    <b v="0"/>
    <s v="technology/wearables"/>
    <n v="1"/>
    <n v="7.26"/>
    <x v="2"/>
    <x v="8"/>
  </r>
  <r>
    <n v="1005"/>
    <x v="1005"/>
    <s v="The Forcite Alpine helmet records 4K footage and keeps you connected all in one sleek design."/>
    <n v="380000"/>
    <n v="30"/>
    <x v="2"/>
    <x v="0"/>
    <s v="USD"/>
    <n v="1446217183"/>
    <n v="1443538783"/>
    <b v="0"/>
    <n v="161"/>
    <b v="0"/>
    <s v="technology/wearables"/>
    <n v="0"/>
    <n v="0.19"/>
    <x v="2"/>
    <x v="8"/>
  </r>
  <r>
    <n v="1006"/>
    <x v="1006"/>
    <s v="Sweat resistant, colorful, durable, CUSTOMIZABLE, watch bands &amp; protector bands that fit the Moto360 smartwatch."/>
    <n v="2500"/>
    <n v="0"/>
    <x v="2"/>
    <x v="0"/>
    <s v="USD"/>
    <n v="1418368260"/>
    <n v="1417654672"/>
    <b v="0"/>
    <n v="8"/>
    <b v="0"/>
    <s v="technology/wearables"/>
    <n v="0"/>
    <n v="0"/>
    <x v="2"/>
    <x v="8"/>
  </r>
  <r>
    <n v="1007"/>
    <x v="1007"/>
    <s v="Our knee sleeve monitors your muscles and recommends rest time (on a mobile app) when it detects overexertion!"/>
    <n v="35000"/>
    <n v="585"/>
    <x v="0"/>
    <x v="0"/>
    <s v="USD"/>
    <n v="1481727623"/>
    <n v="1478095223"/>
    <b v="0"/>
    <n v="76"/>
    <b v="0"/>
    <s v="technology/wearables"/>
    <n v="2"/>
    <n v="7.7"/>
    <x v="2"/>
    <x v="8"/>
  </r>
  <r>
    <n v="1008"/>
    <x v="1008"/>
    <s v="MICLOP es una cabina portable impresa en 3D protegida en el interior con espuma acÃºstica, reduce el ruido ambiental o rebote de sonido."/>
    <n v="2500"/>
    <n v="82.01"/>
    <x v="0"/>
    <x v="14"/>
    <s v="MXN"/>
    <n v="1482953115"/>
    <n v="1480361115"/>
    <b v="0"/>
    <n v="1"/>
    <b v="0"/>
    <s v="technology/wearables"/>
    <n v="3"/>
    <n v="82.01"/>
    <x v="2"/>
    <x v="8"/>
  </r>
  <r>
    <n v="1009"/>
    <x v="1009"/>
    <s v="R-CON is a wearable that measures running form. Instantly know when your form is breaking down and when you are running your strongest."/>
    <n v="19000"/>
    <n v="35076"/>
    <x v="1"/>
    <x v="0"/>
    <s v="USD"/>
    <n v="1466346646"/>
    <n v="1463754646"/>
    <b v="0"/>
    <n v="101"/>
    <b v="0"/>
    <s v="technology/wearables"/>
    <n v="185"/>
    <n v="347.29"/>
    <x v="2"/>
    <x v="8"/>
  </r>
  <r>
    <n v="1010"/>
    <x v="1010"/>
    <s v="A beautiful biometric smartphone wrist dock, features a revolutionary reusable adhesive; 3 position phone stand and multi-purpose tool."/>
    <n v="2300"/>
    <n v="3925"/>
    <x v="1"/>
    <x v="0"/>
    <s v="USD"/>
    <n v="1473044340"/>
    <n v="1468180462"/>
    <b v="0"/>
    <n v="4"/>
    <b v="0"/>
    <s v="technology/wearables"/>
    <n v="171"/>
    <n v="981.25"/>
    <x v="2"/>
    <x v="8"/>
  </r>
  <r>
    <n v="1011"/>
    <x v="1011"/>
    <s v="The first action sports training sleeve/leg protector of its kind to offer an unduplicated level of targeted protection!"/>
    <n v="1900"/>
    <n v="905"/>
    <x v="0"/>
    <x v="0"/>
    <s v="USD"/>
    <n v="1418938395"/>
    <n v="1415050395"/>
    <b v="0"/>
    <n v="1"/>
    <b v="0"/>
    <s v="technology/wearables"/>
    <n v="48"/>
    <n v="905"/>
    <x v="2"/>
    <x v="8"/>
  </r>
  <r>
    <n v="1012"/>
    <x v="1012"/>
    <s v="The world's most advanced jacket for SMARTPHONE USER ,for WORKOUT, for TRAVEL, for OUTDOOR /Bluetooth Charging Wearable Apparel"/>
    <n v="30000000"/>
    <n v="0"/>
    <x v="2"/>
    <x v="0"/>
    <s v="USD"/>
    <n v="1485254052"/>
    <n v="1481366052"/>
    <b v="0"/>
    <n v="775"/>
    <b v="0"/>
    <s v="technology/wearables"/>
    <n v="0"/>
    <n v="0"/>
    <x v="2"/>
    <x v="8"/>
  </r>
  <r>
    <n v="1013"/>
    <x v="1013"/>
    <s v="Versa Prima: The first portable and wearable LED strip that's controlled via Bluetooth. Designed to be versatile for your creativity."/>
    <n v="25000"/>
    <n v="0"/>
    <x v="2"/>
    <x v="0"/>
    <s v="USD"/>
    <n v="1451419200"/>
    <n v="1449000056"/>
    <b v="0"/>
    <n v="90"/>
    <b v="0"/>
    <s v="technology/wearables"/>
    <n v="0"/>
    <n v="0"/>
    <x v="2"/>
    <x v="8"/>
  </r>
  <r>
    <n v="1014"/>
    <x v="1014"/>
    <s v="CHEMION is an eyewear device that lets you show your creativity to the world."/>
    <n v="9300"/>
    <n v="0"/>
    <x v="0"/>
    <x v="0"/>
    <s v="USD"/>
    <n v="1420070615"/>
    <n v="1415750615"/>
    <b v="0"/>
    <n v="16"/>
    <b v="0"/>
    <s v="technology/wearables"/>
    <n v="0"/>
    <n v="0"/>
    <x v="2"/>
    <x v="8"/>
  </r>
  <r>
    <n v="1015"/>
    <x v="1015"/>
    <s v="SKIN - The wearable music remote control which makes your fitness lifestyle a bit easier"/>
    <n v="2500"/>
    <n v="1"/>
    <x v="0"/>
    <x v="16"/>
    <s v="CHF"/>
    <n v="1448489095"/>
    <n v="1445893495"/>
    <b v="0"/>
    <n v="6"/>
    <b v="0"/>
    <s v="technology/wearables"/>
    <n v="0"/>
    <n v="0.17"/>
    <x v="2"/>
    <x v="8"/>
  </r>
  <r>
    <n v="1016"/>
    <x v="1016"/>
    <s v="Send an alert for help and find missing people, pets, and valuables with the touch of a button. Get yours today!"/>
    <n v="8000"/>
    <n v="8832.49"/>
    <x v="1"/>
    <x v="0"/>
    <s v="USD"/>
    <n v="1459992856"/>
    <n v="1456108456"/>
    <b v="0"/>
    <n v="38"/>
    <b v="0"/>
    <s v="technology/wearables"/>
    <n v="110"/>
    <n v="232.43"/>
    <x v="2"/>
    <x v="8"/>
  </r>
  <r>
    <n v="1017"/>
    <x v="1017"/>
    <s v="Enjoy high-quality sound and the possibility to control your smartphone and apps using custom voice commands and head movements."/>
    <n v="125000"/>
    <n v="124"/>
    <x v="2"/>
    <x v="0"/>
    <s v="USD"/>
    <n v="1448125935"/>
    <n v="1444666335"/>
    <b v="0"/>
    <n v="355"/>
    <b v="0"/>
    <s v="technology/wearables"/>
    <n v="0"/>
    <n v="0.35"/>
    <x v="2"/>
    <x v="8"/>
  </r>
  <r>
    <n v="1018"/>
    <x v="1018"/>
    <s v="Owl is a fitness tracker along with an accompanying iOS app, that is both fun and interactive for children."/>
    <n v="3000"/>
    <n v="3575"/>
    <x v="1"/>
    <x v="0"/>
    <s v="USD"/>
    <n v="1468496933"/>
    <n v="1465904933"/>
    <b v="0"/>
    <n v="7"/>
    <b v="0"/>
    <s v="technology/wearables"/>
    <n v="119"/>
    <n v="510.71"/>
    <x v="2"/>
    <x v="8"/>
  </r>
  <r>
    <n v="1019"/>
    <x v="1019"/>
    <s v="Tempi Is a Wearable Bluetooth Device That Gives Accurate Temperature and Humidity Readings."/>
    <n v="50000"/>
    <n v="3466"/>
    <x v="0"/>
    <x v="0"/>
    <s v="USD"/>
    <n v="1423092149"/>
    <n v="1420500149"/>
    <b v="0"/>
    <n v="400"/>
    <b v="0"/>
    <s v="technology/wearables"/>
    <n v="7"/>
    <n v="8.67"/>
    <x v="2"/>
    <x v="8"/>
  </r>
  <r>
    <n v="1020"/>
    <x v="1020"/>
    <s v="I've got an awesome new batch of tracks that I think you're going to Love. CDs? So 1990! I present to you... SLEEPWRECK JUMP DRIVES!"/>
    <n v="10000"/>
    <n v="0"/>
    <x v="2"/>
    <x v="5"/>
    <s v="CAD"/>
    <n v="1433206020"/>
    <n v="1430617209"/>
    <b v="0"/>
    <n v="30"/>
    <b v="1"/>
    <s v="music/electronic music"/>
    <n v="0"/>
    <n v="0"/>
    <x v="4"/>
    <x v="15"/>
  </r>
  <r>
    <n v="1021"/>
    <x v="1021"/>
    <s v="Rick and Morty concept album written by Allie Goertz + music video directed by Paul B. Cummings!"/>
    <n v="25000"/>
    <n v="76047"/>
    <x v="1"/>
    <x v="0"/>
    <s v="USD"/>
    <n v="1445054400"/>
    <n v="1443074571"/>
    <b v="1"/>
    <n v="478"/>
    <b v="1"/>
    <s v="music/electronic music"/>
    <n v="304"/>
    <n v="159.09"/>
    <x v="4"/>
    <x v="15"/>
  </r>
  <r>
    <n v="1022"/>
    <x v="1022"/>
    <s v="Help get four new bootlegs onto vinyl in the second installment of my series!"/>
    <n v="7000"/>
    <n v="0"/>
    <x v="0"/>
    <x v="0"/>
    <s v="USD"/>
    <n v="1431876677"/>
    <n v="1429284677"/>
    <b v="1"/>
    <n v="74"/>
    <b v="1"/>
    <s v="music/electronic music"/>
    <n v="0"/>
    <n v="0"/>
    <x v="4"/>
    <x v="15"/>
  </r>
  <r>
    <n v="1023"/>
    <x v="1023"/>
    <s v="A collaborative, electronic journey helmed by producer Christopher Bingham and guitarist Carlos Montero."/>
    <n v="12000"/>
    <n v="31754.69"/>
    <x v="1"/>
    <x v="1"/>
    <s v="GBP"/>
    <n v="1434837861"/>
    <n v="1432245861"/>
    <b v="0"/>
    <n v="131"/>
    <b v="1"/>
    <s v="music/electronic music"/>
    <n v="265"/>
    <n v="242.4"/>
    <x v="4"/>
    <x v="15"/>
  </r>
  <r>
    <n v="1024"/>
    <x v="1024"/>
    <s v="Art Fact is a legendary Swedish synth pop act from the 80's. This album will contain updated remakes of their greatest songs."/>
    <n v="50000"/>
    <n v="64974"/>
    <x v="1"/>
    <x v="11"/>
    <s v="SEK"/>
    <n v="1454248563"/>
    <n v="1451656563"/>
    <b v="1"/>
    <n v="61"/>
    <b v="1"/>
    <s v="music/electronic music"/>
    <n v="130"/>
    <n v="1065.1500000000001"/>
    <x v="4"/>
    <x v="15"/>
  </r>
  <r>
    <n v="1025"/>
    <x v="1025"/>
    <s v="Jake Kaufman and Jessie Seely present THE WORLD'S FIRST VIRTUAL REALITY ROCK OPERA."/>
    <n v="175000"/>
    <n v="0"/>
    <x v="2"/>
    <x v="0"/>
    <s v="USD"/>
    <n v="1426532437"/>
    <n v="1423944037"/>
    <b v="1"/>
    <n v="1071"/>
    <b v="1"/>
    <s v="music/electronic music"/>
    <n v="0"/>
    <n v="0"/>
    <x v="4"/>
    <x v="15"/>
  </r>
  <r>
    <n v="1026"/>
    <x v="1026"/>
    <s v="Changing Stations is an 11-track classical-contemporary album by Daniel Liam Glyn, based on the 11 main lines of the London Underground"/>
    <n v="20000"/>
    <n v="15"/>
    <x v="0"/>
    <x v="1"/>
    <s v="GBP"/>
    <n v="1459414016"/>
    <n v="1456480016"/>
    <b v="1"/>
    <n v="122"/>
    <b v="1"/>
    <s v="music/electronic music"/>
    <n v="0"/>
    <n v="0.12"/>
    <x v="4"/>
    <x v="15"/>
  </r>
  <r>
    <n v="1027"/>
    <x v="1027"/>
    <s v="We just toured the PNW to Vancouver, BC and back, we're ready for next level growth - a van, quality studio recordings &amp; stage visuals!"/>
    <n v="20000"/>
    <n v="20025.14"/>
    <x v="1"/>
    <x v="0"/>
    <s v="USD"/>
    <n v="1414025347"/>
    <n v="1411433347"/>
    <b v="1"/>
    <n v="111"/>
    <b v="1"/>
    <s v="music/electronic music"/>
    <n v="100"/>
    <n v="180.41"/>
    <x v="4"/>
    <x v="15"/>
  </r>
  <r>
    <n v="1028"/>
    <x v="1028"/>
    <s v="This will be the first album I have made in 9 years. It will be going back to my roots from 2002, and I aim to blow your socks off!"/>
    <n v="30000"/>
    <n v="1888"/>
    <x v="0"/>
    <x v="1"/>
    <s v="GBP"/>
    <n v="1488830400"/>
    <n v="1484924605"/>
    <b v="1"/>
    <n v="255"/>
    <b v="1"/>
    <s v="music/electronic music"/>
    <n v="6"/>
    <n v="7.4"/>
    <x v="4"/>
    <x v="15"/>
  </r>
  <r>
    <n v="1029"/>
    <x v="1029"/>
    <s v="We want to recreate last years massive Valborgparty in Lund but this time even bigger!"/>
    <n v="30000"/>
    <n v="0"/>
    <x v="0"/>
    <x v="11"/>
    <s v="SEK"/>
    <n v="1428184740"/>
    <n v="1423501507"/>
    <b v="0"/>
    <n v="141"/>
    <b v="1"/>
    <s v="music/electronic music"/>
    <n v="0"/>
    <n v="0"/>
    <x v="4"/>
    <x v="15"/>
  </r>
  <r>
    <n v="1030"/>
    <x v="1030"/>
    <s v="Help fund the latest Gothsicles mega-album, I FEEL SICLE!"/>
    <n v="20000"/>
    <n v="1"/>
    <x v="0"/>
    <x v="0"/>
    <s v="USD"/>
    <n v="1473680149"/>
    <n v="1472470549"/>
    <b v="0"/>
    <n v="159"/>
    <b v="1"/>
    <s v="music/electronic music"/>
    <n v="0"/>
    <n v="0.01"/>
    <x v="4"/>
    <x v="15"/>
  </r>
  <r>
    <n v="1031"/>
    <x v="1031"/>
    <s v="Liquid Diet needs your support to release our new full-length album! Help us create electrifying music videos to showcase our singles!"/>
    <n v="27000"/>
    <n v="45979.01"/>
    <x v="1"/>
    <x v="0"/>
    <s v="USD"/>
    <n v="1450290010"/>
    <n v="1447698010"/>
    <b v="0"/>
    <n v="99"/>
    <b v="1"/>
    <s v="music/electronic music"/>
    <n v="170"/>
    <n v="464.43"/>
    <x v="4"/>
    <x v="15"/>
  </r>
  <r>
    <n v="1032"/>
    <x v="1032"/>
    <s v="Ideal for living rooms and open spaces."/>
    <n v="15000"/>
    <n v="21882"/>
    <x v="1"/>
    <x v="0"/>
    <s v="USD"/>
    <n v="1466697625"/>
    <n v="1464105625"/>
    <b v="0"/>
    <n v="96"/>
    <b v="1"/>
    <s v="music/electronic music"/>
    <n v="146"/>
    <n v="227.94"/>
    <x v="4"/>
    <x v="15"/>
  </r>
  <r>
    <n v="1033"/>
    <x v="1033"/>
    <s v="Daughter Vision - an electro synthwave band from USA - present 8 remixes of their stunning songs. Some synthpop - some darker. Join us!"/>
    <n v="5000"/>
    <n v="131"/>
    <x v="2"/>
    <x v="1"/>
    <s v="GBP"/>
    <n v="1481564080"/>
    <n v="1479144880"/>
    <b v="0"/>
    <n v="27"/>
    <b v="1"/>
    <s v="music/electronic music"/>
    <n v="3"/>
    <n v="4.8499999999999996"/>
    <x v="4"/>
    <x v="15"/>
  </r>
  <r>
    <n v="1034"/>
    <x v="1034"/>
    <s v="Mazedude presents an arranged album of game music, honoring American composers and featuring several guest performers"/>
    <n v="18500"/>
    <n v="79335.360000000001"/>
    <x v="1"/>
    <x v="0"/>
    <s v="USD"/>
    <n v="1470369540"/>
    <n v="1467604804"/>
    <b v="0"/>
    <n v="166"/>
    <b v="1"/>
    <s v="music/electronic music"/>
    <n v="429"/>
    <n v="477.92"/>
    <x v="4"/>
    <x v="15"/>
  </r>
  <r>
    <n v="1035"/>
    <x v="1035"/>
    <s v="Project Nintendo. A big honkin' game cartridge sleeve and two awesome 12&quot; breakbeat vinyl records and a POSTER inside!"/>
    <n v="12516"/>
    <n v="13864.17"/>
    <x v="1"/>
    <x v="0"/>
    <s v="USD"/>
    <n v="1423668220"/>
    <n v="1421076220"/>
    <b v="0"/>
    <n v="76"/>
    <b v="1"/>
    <s v="music/electronic music"/>
    <n v="111"/>
    <n v="182.42"/>
    <x v="4"/>
    <x v="15"/>
  </r>
  <r>
    <n v="1036"/>
    <x v="1036"/>
    <s v="Help this Soulful &amp; Cinematic Glitch-Pop Songwriter Bring her Music to the World!  (And your Ears:)"/>
    <n v="14000"/>
    <n v="2"/>
    <x v="0"/>
    <x v="0"/>
    <s v="USD"/>
    <n v="1357545600"/>
    <n v="1354790790"/>
    <b v="0"/>
    <n v="211"/>
    <b v="1"/>
    <s v="music/electronic music"/>
    <n v="0"/>
    <n v="0.01"/>
    <x v="4"/>
    <x v="15"/>
  </r>
  <r>
    <n v="1037"/>
    <x v="1037"/>
    <s v="A Special 10th Anniversary Re-Release of Ender Bowen's third album, LEMONYMOUS, with a companion CD of alternate takes and remixes."/>
    <n v="4000"/>
    <n v="4187"/>
    <x v="1"/>
    <x v="0"/>
    <s v="USD"/>
    <n v="1431925200"/>
    <n v="1429991062"/>
    <b v="0"/>
    <n v="21"/>
    <b v="1"/>
    <s v="music/electronic music"/>
    <n v="105"/>
    <n v="199.38"/>
    <x v="4"/>
    <x v="15"/>
  </r>
  <r>
    <n v="1038"/>
    <x v="1038"/>
    <s v="My first solo record in 10 years. Six new electronic/synthpop songs PLUS an acoustic version of the album you can only get here."/>
    <n v="6300"/>
    <n v="1"/>
    <x v="0"/>
    <x v="0"/>
    <s v="USD"/>
    <n v="1458362023"/>
    <n v="1455773623"/>
    <b v="0"/>
    <n v="61"/>
    <b v="1"/>
    <s v="music/electronic music"/>
    <n v="0"/>
    <n v="0.02"/>
    <x v="4"/>
    <x v="15"/>
  </r>
  <r>
    <n v="1039"/>
    <x v="1039"/>
    <s v="Becoming Rainbow is a music and visual art project inspired by and dedicated to the Native Indigenous communities and water protectors!"/>
    <n v="3000"/>
    <n v="4641"/>
    <x v="1"/>
    <x v="0"/>
    <s v="USD"/>
    <n v="1481615940"/>
    <n v="1479436646"/>
    <b v="0"/>
    <n v="30"/>
    <b v="1"/>
    <s v="music/electronic music"/>
    <n v="155"/>
    <n v="154.69999999999999"/>
    <x v="4"/>
    <x v="15"/>
  </r>
  <r>
    <n v="1040"/>
    <x v="1040"/>
    <s v="We produce radio broadcasts and live streams that promote the value of human freedom, reason, individual rights &amp; free markets."/>
    <n v="2500"/>
    <n v="70"/>
    <x v="0"/>
    <x v="0"/>
    <s v="USD"/>
    <n v="1472317209"/>
    <n v="1469725209"/>
    <b v="0"/>
    <n v="1"/>
    <b v="0"/>
    <s v="journalism/audio"/>
    <n v="3"/>
    <n v="70"/>
    <x v="5"/>
    <x v="16"/>
  </r>
  <r>
    <n v="1041"/>
    <x v="1041"/>
    <s v="I am trying to document what it is like to plunge head first into the music/audio industry as an intern."/>
    <n v="500"/>
    <n v="1197"/>
    <x v="1"/>
    <x v="0"/>
    <s v="USD"/>
    <n v="1406769992"/>
    <n v="1405041992"/>
    <b v="0"/>
    <n v="0"/>
    <b v="0"/>
    <s v="journalism/audio"/>
    <n v="239"/>
    <n v="0"/>
    <x v="5"/>
    <x v="16"/>
  </r>
  <r>
    <n v="1042"/>
    <x v="1042"/>
    <s v="Hello! I'm Ben and I have been wanting to start a podcast for a while. I am looking to kickstart the process and get into the game!"/>
    <n v="1000"/>
    <n v="1197"/>
    <x v="1"/>
    <x v="0"/>
    <s v="USD"/>
    <n v="1410516000"/>
    <n v="1406824948"/>
    <b v="0"/>
    <n v="1"/>
    <b v="0"/>
    <s v="journalism/audio"/>
    <n v="120"/>
    <n v="1197"/>
    <x v="5"/>
    <x v="16"/>
  </r>
  <r>
    <n v="1043"/>
    <x v="1043"/>
    <s v="We're seeking funding for a special 10th Anniversary PRINT EDITION! Receive your own copy for only $8"/>
    <n v="24500"/>
    <n v="335"/>
    <x v="0"/>
    <x v="0"/>
    <s v="USD"/>
    <n v="1432101855"/>
    <n v="1429509855"/>
    <b v="0"/>
    <n v="292"/>
    <b v="0"/>
    <s v="journalism/audio"/>
    <n v="1"/>
    <n v="1.1499999999999999"/>
    <x v="5"/>
    <x v="16"/>
  </r>
  <r>
    <n v="1044"/>
    <x v="1044"/>
    <s v="Hi. I'm looking to raise some funds to get some microphones, some interfaces to hook XLR to my iPad/iPhone/iMac. Plus some other stuff."/>
    <n v="1000"/>
    <n v="1003"/>
    <x v="1"/>
    <x v="0"/>
    <s v="USD"/>
    <n v="1425587220"/>
    <n v="1420668801"/>
    <b v="0"/>
    <n v="2"/>
    <b v="0"/>
    <s v="journalism/audio"/>
    <n v="100"/>
    <n v="501.5"/>
    <x v="5"/>
    <x v="16"/>
  </r>
  <r>
    <n v="1045"/>
    <x v="1045"/>
    <s v="In Case Of Emergency is a radio talk show for preppers, beginning preppers, and with preparedness in mind."/>
    <n v="2500"/>
    <n v="850"/>
    <x v="0"/>
    <x v="0"/>
    <s v="USD"/>
    <n v="1408827550"/>
    <n v="1406235550"/>
    <b v="0"/>
    <n v="8"/>
    <b v="0"/>
    <s v="journalism/audio"/>
    <n v="34"/>
    <n v="106.25"/>
    <x v="5"/>
    <x v="16"/>
  </r>
  <r>
    <n v="1046"/>
    <x v="1046"/>
    <s v="All Things Horses is slowly becoming the greatest podcast on the internet and we are looking to upgrade the studio and software."/>
    <n v="500"/>
    <n v="1115"/>
    <x v="1"/>
    <x v="12"/>
    <s v="EUR"/>
    <n v="1451161560"/>
    <n v="1447273560"/>
    <b v="0"/>
    <n v="0"/>
    <b v="0"/>
    <s v="journalism/audio"/>
    <n v="223"/>
    <n v="0"/>
    <x v="5"/>
    <x v="16"/>
  </r>
  <r>
    <n v="1047"/>
    <x v="1047"/>
    <s v="I wish to start a new podcast called Voices of Texas, and I want to interview interesting people of Texas each week."/>
    <n v="1000"/>
    <n v="0"/>
    <x v="0"/>
    <x v="0"/>
    <s v="USD"/>
    <n v="1415219915"/>
    <n v="1412624315"/>
    <b v="0"/>
    <n v="1"/>
    <b v="0"/>
    <s v="journalism/audio"/>
    <n v="0"/>
    <n v="0"/>
    <x v="5"/>
    <x v="16"/>
  </r>
  <r>
    <n v="1048"/>
    <x v="1048"/>
    <s v="#MyLifeMatters features compelling stories of students &amp; young adults who overcame challenges to take ownership of their lives."/>
    <n v="2200"/>
    <n v="3223"/>
    <x v="1"/>
    <x v="0"/>
    <s v="USD"/>
    <n v="1474766189"/>
    <n v="1471310189"/>
    <b v="0"/>
    <n v="4"/>
    <b v="0"/>
    <s v="journalism/audio"/>
    <n v="147"/>
    <n v="805.75"/>
    <x v="5"/>
    <x v="16"/>
  </r>
  <r>
    <n v="1049"/>
    <x v="1049"/>
    <s v="------"/>
    <n v="500"/>
    <n v="1105"/>
    <x v="1"/>
    <x v="0"/>
    <s v="USD"/>
    <n v="1455272445"/>
    <n v="1452680445"/>
    <b v="0"/>
    <n v="0"/>
    <b v="0"/>
    <s v="journalism/audio"/>
    <n v="221"/>
    <n v="0"/>
    <x v="5"/>
    <x v="16"/>
  </r>
  <r>
    <n v="1050"/>
    <x v="1050"/>
    <s v="Secularism is on the rise and I hear you.Talk to me."/>
    <n v="500"/>
    <n v="1090"/>
    <x v="1"/>
    <x v="0"/>
    <s v="USD"/>
    <n v="1442257677"/>
    <n v="1439665677"/>
    <b v="0"/>
    <n v="0"/>
    <b v="0"/>
    <s v="journalism/audio"/>
    <n v="218"/>
    <n v="0"/>
    <x v="5"/>
    <x v="16"/>
  </r>
  <r>
    <n v="1051"/>
    <x v="1051"/>
    <s v="Inspired by some great podcasters as well as my desire to learn from many people about many topics, plus just to inform people."/>
    <n v="500"/>
    <n v="1073"/>
    <x v="1"/>
    <x v="0"/>
    <s v="USD"/>
    <n v="1409098825"/>
    <n v="1406679625"/>
    <b v="0"/>
    <n v="0"/>
    <b v="0"/>
    <s v="journalism/audio"/>
    <n v="215"/>
    <n v="0"/>
    <x v="5"/>
    <x v="16"/>
  </r>
  <r>
    <n v="1052"/>
    <x v="1052"/>
    <s v="Production costs for middle aged comics sharing cross USA country road trip experience via www.bigdaddyroadshow.com Podcasts.ComedySHOW"/>
    <n v="500"/>
    <n v="1066"/>
    <x v="1"/>
    <x v="0"/>
    <s v="USD"/>
    <n v="1465243740"/>
    <n v="1461438495"/>
    <b v="0"/>
    <n v="0"/>
    <b v="0"/>
    <s v="journalism/audio"/>
    <n v="213"/>
    <n v="0"/>
    <x v="5"/>
    <x v="16"/>
  </r>
  <r>
    <n v="1053"/>
    <x v="1053"/>
    <s v="How well do you know the stranger walking past you or the neighbor up the street? Extraordinary stories told by everyday people."/>
    <n v="1000"/>
    <n v="2870"/>
    <x v="1"/>
    <x v="0"/>
    <s v="USD"/>
    <n v="1488773332"/>
    <n v="1486613332"/>
    <b v="0"/>
    <n v="1"/>
    <b v="0"/>
    <s v="journalism/audio"/>
    <n v="287"/>
    <n v="2870"/>
    <x v="5"/>
    <x v="16"/>
  </r>
  <r>
    <n v="1054"/>
    <x v="1054"/>
    <s v="Drawing on the momentum created by his &quot;Radio Deadly&quot; program, Michale Graves has created a new pop-culture talk radio show on WVNJ"/>
    <n v="500"/>
    <n v="1055"/>
    <x v="1"/>
    <x v="0"/>
    <s v="USD"/>
    <n v="1407708000"/>
    <n v="1405110399"/>
    <b v="0"/>
    <n v="0"/>
    <b v="0"/>
    <s v="journalism/audio"/>
    <n v="211"/>
    <n v="0"/>
    <x v="5"/>
    <x v="16"/>
  </r>
  <r>
    <n v="1055"/>
    <x v="1055"/>
    <s v="This project is to fund Season 3 of the SHPC.  Our plan is to produce 24 more spectacular episodes to share with the world."/>
    <n v="500"/>
    <n v="1010"/>
    <x v="1"/>
    <x v="0"/>
    <s v="USD"/>
    <n v="1457394545"/>
    <n v="1454802545"/>
    <b v="0"/>
    <n v="0"/>
    <b v="0"/>
    <s v="journalism/audio"/>
    <n v="202"/>
    <n v="0"/>
    <x v="5"/>
    <x v="16"/>
  </r>
  <r>
    <n v="1056"/>
    <x v="1056"/>
    <s v="a podcast about everyday life, friends talking about music, movies, tv, relationships. conversations we have all had and can relate to"/>
    <n v="500"/>
    <n v="950"/>
    <x v="1"/>
    <x v="0"/>
    <s v="USD"/>
    <n v="1429892177"/>
    <n v="1424711777"/>
    <b v="0"/>
    <n v="0"/>
    <b v="0"/>
    <s v="journalism/audio"/>
    <n v="190"/>
    <n v="0"/>
    <x v="5"/>
    <x v="16"/>
  </r>
  <r>
    <n v="1057"/>
    <x v="1057"/>
    <s v="Sayin it Plain is a Independent Radio Show created to inform the public and empower the community."/>
    <n v="500"/>
    <n v="920"/>
    <x v="1"/>
    <x v="0"/>
    <s v="USD"/>
    <n v="1480888483"/>
    <n v="1478292883"/>
    <b v="0"/>
    <n v="0"/>
    <b v="0"/>
    <s v="journalism/audio"/>
    <n v="184"/>
    <n v="0"/>
    <x v="5"/>
    <x v="16"/>
  </r>
  <r>
    <n v="1058"/>
    <x v="1058"/>
    <s v="An investigative series on 790 KABC Radio on the ravages of addiction and what options millions of people have for hopeful recovery."/>
    <n v="500"/>
    <n v="903.14"/>
    <x v="1"/>
    <x v="0"/>
    <s v="USD"/>
    <n v="1427328000"/>
    <n v="1423777043"/>
    <b v="0"/>
    <n v="0"/>
    <b v="0"/>
    <s v="journalism/audio"/>
    <n v="181"/>
    <n v="0"/>
    <x v="5"/>
    <x v="16"/>
  </r>
  <r>
    <n v="1059"/>
    <x v="1059"/>
    <s v="Turning myself into a vocal artist."/>
    <n v="500"/>
    <n v="831"/>
    <x v="1"/>
    <x v="0"/>
    <s v="USD"/>
    <n v="1426269456"/>
    <n v="1423681056"/>
    <b v="0"/>
    <n v="0"/>
    <b v="0"/>
    <s v="journalism/audio"/>
    <n v="166"/>
    <n v="0"/>
    <x v="5"/>
    <x v="16"/>
  </r>
  <r>
    <n v="1060"/>
    <x v="1060"/>
    <s v="Reality Check is a weekly Internet Radio Show. Along with my co-host and engineer we discuss the issues of the day relevant to you!."/>
    <n v="1500"/>
    <n v="1720"/>
    <x v="1"/>
    <x v="0"/>
    <s v="USD"/>
    <n v="1429134893"/>
    <n v="1426542893"/>
    <b v="0"/>
    <n v="1"/>
    <b v="0"/>
    <s v="journalism/audio"/>
    <n v="115"/>
    <n v="1720"/>
    <x v="5"/>
    <x v="16"/>
  </r>
  <r>
    <n v="1061"/>
    <x v="1061"/>
    <s v="T.O., Adi &amp; Mercedes discuss their point of views, women's issues &amp; Hollywood Hotties."/>
    <n v="500"/>
    <n v="813"/>
    <x v="1"/>
    <x v="0"/>
    <s v="USD"/>
    <n v="1462150800"/>
    <n v="1456987108"/>
    <b v="0"/>
    <n v="0"/>
    <b v="0"/>
    <s v="journalism/audio"/>
    <n v="163"/>
    <n v="0"/>
    <x v="5"/>
    <x v="16"/>
  </r>
  <r>
    <n v="1062"/>
    <x v="1062"/>
    <s v="SEE US ON PATREON www.badgirlartwork.com"/>
    <n v="2000"/>
    <n v="3015"/>
    <x v="1"/>
    <x v="0"/>
    <s v="USD"/>
    <n v="1468351341"/>
    <n v="1467746541"/>
    <b v="0"/>
    <n v="4"/>
    <b v="0"/>
    <s v="journalism/audio"/>
    <n v="151"/>
    <n v="753.75"/>
    <x v="5"/>
    <x v="16"/>
  </r>
  <r>
    <n v="1063"/>
    <x v="1063"/>
    <s v="Now on audiobook! The truth about Benghazi is revealed with this historical epic courtroom drama performed by professional voice actors"/>
    <n v="500"/>
    <n v="791"/>
    <x v="1"/>
    <x v="0"/>
    <s v="USD"/>
    <n v="1472604262"/>
    <n v="1470012262"/>
    <b v="0"/>
    <n v="0"/>
    <b v="0"/>
    <s v="journalism/audio"/>
    <n v="158"/>
    <n v="0"/>
    <x v="5"/>
    <x v="16"/>
  </r>
  <r>
    <n v="1064"/>
    <x v="1064"/>
    <s v="Make wine from seed to bottle; build, socialize, sell, and relax in Vineyard Valley - a social, sandbox, free to play business sim!"/>
    <n v="20000"/>
    <n v="50863"/>
    <x v="1"/>
    <x v="0"/>
    <s v="USD"/>
    <n v="1373174903"/>
    <n v="1369286903"/>
    <b v="0"/>
    <n v="123"/>
    <b v="0"/>
    <s v="games/video games"/>
    <n v="254"/>
    <n v="413.52"/>
    <x v="6"/>
    <x v="17"/>
  </r>
  <r>
    <n v="1065"/>
    <x v="1065"/>
    <s v="Need funds for an Australian fps mp shooter pc game called Diggers Fall were china invades Aus, cost for advertising and settings menu."/>
    <n v="2000"/>
    <n v="0"/>
    <x v="2"/>
    <x v="2"/>
    <s v="AUD"/>
    <n v="1392800922"/>
    <n v="1390381722"/>
    <b v="0"/>
    <n v="5"/>
    <b v="0"/>
    <s v="games/video games"/>
    <n v="0"/>
    <n v="0"/>
    <x v="6"/>
    <x v="17"/>
  </r>
  <r>
    <n v="1066"/>
    <x v="1066"/>
    <s v="A parody of old school RPGs where you are a new Dark Lord on a quest to amass monsters and allies on your side."/>
    <n v="13803"/>
    <n v="0"/>
    <x v="2"/>
    <x v="0"/>
    <s v="USD"/>
    <n v="1375657582"/>
    <n v="1371769582"/>
    <b v="0"/>
    <n v="148"/>
    <b v="0"/>
    <s v="games/video games"/>
    <n v="0"/>
    <n v="0"/>
    <x v="6"/>
    <x v="17"/>
  </r>
  <r>
    <n v="1067"/>
    <x v="1067"/>
    <s v="Canâ€™t make up your mind about something? Simply type in your two options and let the fighters of fate decide for you!"/>
    <n v="2000"/>
    <n v="2107"/>
    <x v="1"/>
    <x v="0"/>
    <s v="USD"/>
    <n v="1387657931"/>
    <n v="1385065931"/>
    <b v="0"/>
    <n v="10"/>
    <b v="0"/>
    <s v="games/video games"/>
    <n v="105"/>
    <n v="210.7"/>
    <x v="6"/>
    <x v="17"/>
  </r>
  <r>
    <n v="1068"/>
    <x v="1068"/>
    <s v="THE QUEST TO SAVE HIP HOP is an old school beat em up st game that has a focus on old school hip hop and new age hip hop coming to pc."/>
    <n v="1500"/>
    <n v="1525"/>
    <x v="1"/>
    <x v="0"/>
    <s v="USD"/>
    <n v="1460274864"/>
    <n v="1457686464"/>
    <b v="0"/>
    <n v="4"/>
    <b v="0"/>
    <s v="games/video games"/>
    <n v="102"/>
    <n v="381.25"/>
    <x v="6"/>
    <x v="17"/>
  </r>
  <r>
    <n v="1069"/>
    <x v="1069"/>
    <s v="A run-n-gun zombie survival game where you scavenge for items to make the night a little less scary."/>
    <n v="3500"/>
    <n v="4219"/>
    <x v="1"/>
    <x v="0"/>
    <s v="USD"/>
    <n v="1385447459"/>
    <n v="1382679059"/>
    <b v="0"/>
    <n v="21"/>
    <b v="0"/>
    <s v="games/video games"/>
    <n v="121"/>
    <n v="200.9"/>
    <x v="6"/>
    <x v="17"/>
  </r>
  <r>
    <n v="1070"/>
    <x v="1070"/>
    <s v="A deck building game where you build your campaign plans, raise cash and gain power in a drive to win the White House."/>
    <n v="1750"/>
    <n v="15"/>
    <x v="2"/>
    <x v="0"/>
    <s v="USD"/>
    <n v="1349050622"/>
    <n v="1347322622"/>
    <b v="0"/>
    <n v="2"/>
    <b v="0"/>
    <s v="games/video games"/>
    <n v="1"/>
    <n v="7.5"/>
    <x v="6"/>
    <x v="17"/>
  </r>
  <r>
    <n v="1071"/>
    <x v="1071"/>
    <s v="I'm making a game where you choose how you want to kill the DJ, so you yourself can decide what music will be played at the party."/>
    <n v="500"/>
    <n v="760"/>
    <x v="1"/>
    <x v="10"/>
    <s v="NOK"/>
    <n v="1447787093"/>
    <n v="1445191493"/>
    <b v="0"/>
    <n v="0"/>
    <b v="0"/>
    <s v="games/video games"/>
    <n v="152"/>
    <n v="0"/>
    <x v="6"/>
    <x v="17"/>
  </r>
  <r>
    <n v="1072"/>
    <x v="1072"/>
    <s v="A tower defense game that is played anywhere on the earth's surface!  This project is to expand it to be multiplayer and mod support."/>
    <n v="1500"/>
    <n v="1950"/>
    <x v="1"/>
    <x v="0"/>
    <s v="USD"/>
    <n v="1391630297"/>
    <n v="1389038297"/>
    <b v="0"/>
    <n v="4"/>
    <b v="0"/>
    <s v="games/video games"/>
    <n v="130"/>
    <n v="487.5"/>
    <x v="6"/>
    <x v="17"/>
  </r>
  <r>
    <n v="1073"/>
    <x v="1073"/>
    <s v="We want to bring our Game Rainbow Ball to the iphone and to do that we need a little help"/>
    <n v="1000"/>
    <n v="1185"/>
    <x v="1"/>
    <x v="0"/>
    <s v="USD"/>
    <n v="1318806541"/>
    <n v="1316214541"/>
    <b v="0"/>
    <n v="1"/>
    <b v="0"/>
    <s v="games/video games"/>
    <n v="119"/>
    <n v="1185"/>
    <x v="6"/>
    <x v="17"/>
  </r>
  <r>
    <n v="1074"/>
    <x v="1074"/>
    <s v="An ambitious multiplayer game set in fantastical medieval world where you must defend your castle while attacking others to gain ranks!"/>
    <n v="10000"/>
    <n v="402"/>
    <x v="0"/>
    <x v="0"/>
    <s v="USD"/>
    <n v="1388808545"/>
    <n v="1386216545"/>
    <b v="0"/>
    <n v="30"/>
    <b v="0"/>
    <s v="games/video games"/>
    <n v="4"/>
    <n v="13.4"/>
    <x v="6"/>
    <x v="17"/>
  </r>
  <r>
    <n v="1075"/>
    <x v="1075"/>
    <s v="Fully 3D, post Apocalyptic themed tower defense video game. New take on the genre."/>
    <n v="1500"/>
    <n v="1521"/>
    <x v="1"/>
    <x v="0"/>
    <s v="USD"/>
    <n v="1336340516"/>
    <n v="1333748516"/>
    <b v="0"/>
    <n v="3"/>
    <b v="0"/>
    <s v="games/video games"/>
    <n v="101"/>
    <n v="507"/>
    <x v="6"/>
    <x v="17"/>
  </r>
  <r>
    <n v="1076"/>
    <x v="1076"/>
    <s v="A comical point and click adventure by veteran team of Broken Sword and Monkey Island fame - Steve Ince and Bill Tiller"/>
    <n v="100000"/>
    <n v="33791"/>
    <x v="0"/>
    <x v="0"/>
    <s v="USD"/>
    <n v="1410426250"/>
    <n v="1405674250"/>
    <b v="0"/>
    <n v="975"/>
    <b v="0"/>
    <s v="games/video games"/>
    <n v="34"/>
    <n v="34.659999999999997"/>
    <x v="6"/>
    <x v="17"/>
  </r>
  <r>
    <n v="1077"/>
    <x v="1077"/>
    <s v="An epic strategy game of world conquest with simultaneous turn-based multiplayer gameplay and no hotseat waiting"/>
    <n v="20000"/>
    <n v="486"/>
    <x v="2"/>
    <x v="0"/>
    <s v="USD"/>
    <n v="1452744011"/>
    <n v="1450152011"/>
    <b v="0"/>
    <n v="167"/>
    <b v="0"/>
    <s v="games/video games"/>
    <n v="2"/>
    <n v="2.91"/>
    <x v="6"/>
    <x v="17"/>
  </r>
  <r>
    <n v="1078"/>
    <x v="1078"/>
    <s v="I am looking to create more games for the iPad/iPhone and want to add leaderboards, which requires new game development software"/>
    <n v="1500"/>
    <n v="1521"/>
    <x v="1"/>
    <x v="0"/>
    <s v="USD"/>
    <n v="1311309721"/>
    <n v="1307421721"/>
    <b v="0"/>
    <n v="5"/>
    <b v="0"/>
    <s v="games/video games"/>
    <n v="101"/>
    <n v="304.2"/>
    <x v="6"/>
    <x v="17"/>
  </r>
  <r>
    <n v="1079"/>
    <x v="1079"/>
    <s v="Sirius Online is currently the work of two brothers striving to bring the Era of Freelancer back, adding dynamic markets and more."/>
    <n v="3200"/>
    <n v="3470"/>
    <x v="1"/>
    <x v="12"/>
    <s v="EUR"/>
    <n v="1463232936"/>
    <n v="1461072936"/>
    <b v="0"/>
    <n v="18"/>
    <b v="0"/>
    <s v="games/video games"/>
    <n v="108"/>
    <n v="192.78"/>
    <x v="6"/>
    <x v="17"/>
  </r>
  <r>
    <n v="1080"/>
    <x v="1080"/>
    <s v="A fantasy action RPG which follows an elven ex-slave on a journey of magic, revenge, intrigue, and deceit."/>
    <n v="5000"/>
    <n v="8160"/>
    <x v="1"/>
    <x v="0"/>
    <s v="USD"/>
    <n v="1399778333"/>
    <n v="1397186333"/>
    <b v="0"/>
    <n v="98"/>
    <b v="0"/>
    <s v="games/video games"/>
    <n v="163"/>
    <n v="83.27"/>
    <x v="6"/>
    <x v="17"/>
  </r>
  <r>
    <n v="1081"/>
    <x v="1081"/>
    <s v="Finishing your last job before you retire until a disaster strikes the cargo ship can you survive The Creature?"/>
    <n v="1000"/>
    <n v="1532"/>
    <x v="1"/>
    <x v="0"/>
    <s v="USD"/>
    <n v="1422483292"/>
    <n v="1419891292"/>
    <b v="0"/>
    <n v="4"/>
    <b v="0"/>
    <s v="games/video games"/>
    <n v="153"/>
    <n v="383"/>
    <x v="6"/>
    <x v="17"/>
  </r>
  <r>
    <n v="1082"/>
    <x v="1082"/>
    <s v="Challenge your trivia skills in this action oriented game against several opponents across time."/>
    <n v="1500"/>
    <n v="2560"/>
    <x v="1"/>
    <x v="0"/>
    <s v="USD"/>
    <n v="1344635088"/>
    <n v="1342043088"/>
    <b v="0"/>
    <n v="3"/>
    <b v="0"/>
    <s v="games/video games"/>
    <n v="171"/>
    <n v="853.33"/>
    <x v="6"/>
    <x v="17"/>
  </r>
  <r>
    <n v="1083"/>
    <x v="1083"/>
    <s v="We want to take everything video game related people have seen since 1978 to now and turn it into the top gamer lounge in canada !"/>
    <n v="2800"/>
    <n v="3419"/>
    <x v="1"/>
    <x v="5"/>
    <s v="CAD"/>
    <n v="1406994583"/>
    <n v="1401810583"/>
    <b v="0"/>
    <n v="1"/>
    <b v="0"/>
    <s v="games/video games"/>
    <n v="122"/>
    <n v="3419"/>
    <x v="6"/>
    <x v="17"/>
  </r>
  <r>
    <n v="1084"/>
    <x v="1084"/>
    <s v="I want to start my own channel for gaming"/>
    <n v="500"/>
    <n v="754"/>
    <x v="1"/>
    <x v="0"/>
    <s v="USD"/>
    <n v="1407534804"/>
    <n v="1404942804"/>
    <b v="0"/>
    <n v="0"/>
    <b v="0"/>
    <s v="games/video games"/>
    <n v="151"/>
    <n v="0"/>
    <x v="6"/>
    <x v="17"/>
  </r>
  <r>
    <n v="1085"/>
    <x v="1085"/>
    <s v="The new kid on the block. Re-imagining old games and creating new ones. Ship, Lazer, Rock is first."/>
    <n v="4000"/>
    <n v="4280"/>
    <x v="1"/>
    <x v="5"/>
    <s v="CAD"/>
    <n v="1457967975"/>
    <n v="1455379575"/>
    <b v="0"/>
    <n v="9"/>
    <b v="0"/>
    <s v="games/video games"/>
    <n v="107"/>
    <n v="475.56"/>
    <x v="6"/>
    <x v="17"/>
  </r>
  <r>
    <n v="1086"/>
    <x v="1086"/>
    <s v="Humanity's future in the Galaxy"/>
    <n v="1000"/>
    <n v="2195"/>
    <x v="1"/>
    <x v="0"/>
    <s v="USD"/>
    <n v="1408913291"/>
    <n v="1406321291"/>
    <b v="0"/>
    <n v="2"/>
    <b v="0"/>
    <s v="games/video games"/>
    <n v="220"/>
    <n v="1097.5"/>
    <x v="6"/>
    <x v="17"/>
  </r>
  <r>
    <n v="1087"/>
    <x v="1087"/>
    <s v="Idle gamers are the group of gamers worth watching play video games. We have a back log of video ideas and want to entertain you."/>
    <n v="500"/>
    <n v="745"/>
    <x v="1"/>
    <x v="0"/>
    <s v="USD"/>
    <n v="1402852087"/>
    <n v="1400260087"/>
    <b v="0"/>
    <n v="0"/>
    <b v="0"/>
    <s v="games/video games"/>
    <n v="149"/>
    <n v="0"/>
    <x v="6"/>
    <x v="17"/>
  </r>
  <r>
    <n v="1088"/>
    <x v="1088"/>
    <s v="A fresh twist on survival games. Intense, high-stakes 30 minute rounds for up to 10 players."/>
    <n v="18000"/>
    <n v="63527"/>
    <x v="1"/>
    <x v="0"/>
    <s v="USD"/>
    <n v="1398366667"/>
    <n v="1395774667"/>
    <b v="0"/>
    <n v="147"/>
    <b v="0"/>
    <s v="games/video games"/>
    <n v="353"/>
    <n v="432.16"/>
    <x v="6"/>
    <x v="17"/>
  </r>
  <r>
    <n v="1089"/>
    <x v="1089"/>
    <s v="Farabel is a single player turn-based fantasy strategy game for Mac/PC/Linux"/>
    <n v="4600"/>
    <n v="28"/>
    <x v="2"/>
    <x v="6"/>
    <s v="EUR"/>
    <n v="1435293175"/>
    <n v="1432701175"/>
    <b v="0"/>
    <n v="49"/>
    <b v="0"/>
    <s v="games/video games"/>
    <n v="1"/>
    <n v="0.56999999999999995"/>
    <x v="6"/>
    <x v="17"/>
  </r>
  <r>
    <n v="1090"/>
    <x v="1090"/>
    <s v="A sci-fi platformer game inspired by a certain blue hedgehog and Italian plumber. Jump, fight, dodge and sprint your way to victory."/>
    <n v="1000"/>
    <n v="1000"/>
    <x v="1"/>
    <x v="2"/>
    <s v="AUD"/>
    <n v="1432873653"/>
    <n v="1430281653"/>
    <b v="0"/>
    <n v="1"/>
    <b v="0"/>
    <s v="games/video games"/>
    <n v="100"/>
    <n v="1000"/>
    <x v="6"/>
    <x v="17"/>
  </r>
  <r>
    <n v="1091"/>
    <x v="1091"/>
    <s v="London Revolution is a Minecraft server in development. This is an open world RPG FPS server with questing and ruthless gangs."/>
    <n v="1200"/>
    <n v="1728.07"/>
    <x v="1"/>
    <x v="1"/>
    <s v="GBP"/>
    <n v="1460313672"/>
    <n v="1457725272"/>
    <b v="0"/>
    <n v="2"/>
    <b v="0"/>
    <s v="games/video games"/>
    <n v="144"/>
    <n v="864.04"/>
    <x v="6"/>
    <x v="17"/>
  </r>
  <r>
    <n v="1092"/>
    <x v="1092"/>
    <s v="toggleme. is the next breakout mobile game.Addictive gameplay, phenomenal design, real life rewards for achievements, and a great story"/>
    <n v="1200"/>
    <n v="0"/>
    <x v="0"/>
    <x v="0"/>
    <s v="USD"/>
    <n v="1357432638"/>
    <n v="1354840638"/>
    <b v="0"/>
    <n v="7"/>
    <b v="0"/>
    <s v="games/video games"/>
    <n v="0"/>
    <n v="0"/>
    <x v="6"/>
    <x v="17"/>
  </r>
  <r>
    <n v="1093"/>
    <x v="1093"/>
    <s v="A little girl living isolated in the Canadian Rockies, you find your self  being lured into the hills in the middle of the night."/>
    <n v="1500"/>
    <n v="1500.76"/>
    <x v="1"/>
    <x v="5"/>
    <s v="CAD"/>
    <n v="1455232937"/>
    <n v="1453936937"/>
    <b v="0"/>
    <n v="4"/>
    <b v="0"/>
    <s v="games/video games"/>
    <n v="100"/>
    <n v="375.19"/>
    <x v="6"/>
    <x v="17"/>
  </r>
  <r>
    <n v="1094"/>
    <x v="1094"/>
    <s v="An action racing game for iOS. Set in a steampunk world, players battle their way to the finish line on customizable rocket engines!"/>
    <n v="10000"/>
    <n v="50"/>
    <x v="2"/>
    <x v="0"/>
    <s v="USD"/>
    <n v="1318180033"/>
    <n v="1315588033"/>
    <b v="0"/>
    <n v="27"/>
    <b v="0"/>
    <s v="games/video games"/>
    <n v="1"/>
    <n v="1.85"/>
    <x v="6"/>
    <x v="17"/>
  </r>
  <r>
    <n v="1095"/>
    <x v="1095"/>
    <s v="MMORPG with Real-Time Pet Battles, Expansive 3D World and Ranked Individual &amp; Guild PvP arenas all on your mobile device!"/>
    <n v="50000"/>
    <n v="590807.11"/>
    <x v="1"/>
    <x v="0"/>
    <s v="USD"/>
    <n v="1377867220"/>
    <n v="1375275220"/>
    <b v="0"/>
    <n v="94"/>
    <b v="0"/>
    <s v="games/video games"/>
    <n v="1182"/>
    <n v="6285.18"/>
    <x v="6"/>
    <x v="17"/>
  </r>
  <r>
    <n v="1096"/>
    <x v="1096"/>
    <s v="In BUGSPEED COLLIDER, you're a bug with a black belt.  Fight to the top in 4-Beetle Local Multi, and a Full-Scale 1-Beetle Adventure!"/>
    <n v="6000"/>
    <n v="7934"/>
    <x v="1"/>
    <x v="0"/>
    <s v="USD"/>
    <n v="1412393400"/>
    <n v="1409747154"/>
    <b v="0"/>
    <n v="29"/>
    <b v="0"/>
    <s v="games/video games"/>
    <n v="132"/>
    <n v="273.58999999999997"/>
    <x v="6"/>
    <x v="17"/>
  </r>
  <r>
    <n v="1097"/>
    <x v="1097"/>
    <s v="Rabbly is action-adventure game. Is about a scientist going on an adventure, to find rare materials in another galaxy."/>
    <n v="1500"/>
    <n v="1555"/>
    <x v="1"/>
    <x v="0"/>
    <s v="USD"/>
    <n v="1393786877"/>
    <n v="1390330877"/>
    <b v="0"/>
    <n v="7"/>
    <b v="0"/>
    <s v="games/video games"/>
    <n v="104"/>
    <n v="222.14"/>
    <x v="6"/>
    <x v="17"/>
  </r>
  <r>
    <n v="1098"/>
    <x v="1098"/>
    <s v="Kick, Punch... Fireball is an FPS type arena game set inside the fantasy world."/>
    <n v="5000"/>
    <n v="7304.04"/>
    <x v="1"/>
    <x v="0"/>
    <s v="USD"/>
    <n v="1397413095"/>
    <n v="1394821095"/>
    <b v="0"/>
    <n v="22"/>
    <b v="0"/>
    <s v="games/video games"/>
    <n v="146"/>
    <n v="332"/>
    <x v="6"/>
    <x v="17"/>
  </r>
  <r>
    <n v="1099"/>
    <x v="1099"/>
    <s v="Xeno is an FPS which combines all the best elements of old school and modern games to create a fresh and unique gameplay experience."/>
    <n v="1200"/>
    <n v="1616.14"/>
    <x v="1"/>
    <x v="1"/>
    <s v="GBP"/>
    <n v="1431547468"/>
    <n v="1428955468"/>
    <b v="0"/>
    <n v="1"/>
    <b v="0"/>
    <s v="games/video games"/>
    <n v="135"/>
    <n v="1616.14"/>
    <x v="6"/>
    <x v="17"/>
  </r>
  <r>
    <n v="1100"/>
    <x v="1100"/>
    <s v="A retro style puzzle rpg with a dark story. Your decisions will influence the world and decide the outcome of the story."/>
    <n v="2000"/>
    <n v="576"/>
    <x v="0"/>
    <x v="12"/>
    <s v="EUR"/>
    <n v="1455417571"/>
    <n v="1452825571"/>
    <b v="0"/>
    <n v="10"/>
    <b v="0"/>
    <s v="games/video games"/>
    <n v="29"/>
    <n v="57.6"/>
    <x v="6"/>
    <x v="17"/>
  </r>
  <r>
    <n v="1101"/>
    <x v="1101"/>
    <s v="Different strains of marijuana leafs battling to the death to see which one is the top strain."/>
    <n v="1500"/>
    <n v="1500"/>
    <x v="1"/>
    <x v="0"/>
    <s v="USD"/>
    <n v="1468519920"/>
    <n v="1466188338"/>
    <b v="0"/>
    <n v="6"/>
    <b v="0"/>
    <s v="games/video games"/>
    <n v="100"/>
    <n v="250"/>
    <x v="6"/>
    <x v="17"/>
  </r>
  <r>
    <n v="1102"/>
    <x v="1102"/>
    <s v="Runers is a top-down rogue-like shooter where as you advance you create more powerful spells and fight fierce monsters and bosses."/>
    <n v="2995"/>
    <n v="8"/>
    <x v="2"/>
    <x v="0"/>
    <s v="USD"/>
    <n v="1386568740"/>
    <n v="1383095125"/>
    <b v="0"/>
    <n v="24"/>
    <b v="0"/>
    <s v="games/video games"/>
    <n v="0"/>
    <n v="0.33"/>
    <x v="6"/>
    <x v="17"/>
  </r>
  <r>
    <n v="1103"/>
    <x v="1103"/>
    <s v="&quot;I go to work... I classify the bodies and store them accordingly... Sometimes I here noises... Other times is see her..."/>
    <n v="2500"/>
    <n v="10"/>
    <x v="0"/>
    <x v="0"/>
    <s v="USD"/>
    <n v="1466227190"/>
    <n v="1461043190"/>
    <b v="0"/>
    <n v="15"/>
    <b v="0"/>
    <s v="games/video games"/>
    <n v="0"/>
    <n v="0.67"/>
    <x v="6"/>
    <x v="17"/>
  </r>
  <r>
    <n v="1104"/>
    <x v="1104"/>
    <s v="Street Heroes is a retro 2D side-scrolling multiplayer beat 'em up for Facebook that brings classic arcade fun to a social platform"/>
    <n v="8500"/>
    <n v="8567"/>
    <x v="1"/>
    <x v="1"/>
    <s v="GBP"/>
    <n v="1402480221"/>
    <n v="1399888221"/>
    <b v="0"/>
    <n v="37"/>
    <b v="0"/>
    <s v="games/video games"/>
    <n v="101"/>
    <n v="231.54"/>
    <x v="6"/>
    <x v="17"/>
  </r>
  <r>
    <n v="1105"/>
    <x v="1105"/>
    <s v="Nightmare Zombies is the first Oculus Rift Only immersive zombie simulator in the Post-Apocalypse urban environment of New York City."/>
    <n v="5000"/>
    <n v="488"/>
    <x v="0"/>
    <x v="0"/>
    <s v="USD"/>
    <n v="1395627327"/>
    <n v="1393038927"/>
    <b v="0"/>
    <n v="20"/>
    <b v="0"/>
    <s v="games/video games"/>
    <n v="10"/>
    <n v="24.4"/>
    <x v="6"/>
    <x v="17"/>
  </r>
  <r>
    <n v="1106"/>
    <x v="1106"/>
    <s v="Collect coins and save civilians while you blast your way through tons of zombies! Unlock new characters and levels!"/>
    <n v="2000"/>
    <n v="2405"/>
    <x v="1"/>
    <x v="0"/>
    <s v="USD"/>
    <n v="1333557975"/>
    <n v="1330969575"/>
    <b v="0"/>
    <n v="7"/>
    <b v="0"/>
    <s v="games/video games"/>
    <n v="120"/>
    <n v="343.57"/>
    <x v="6"/>
    <x v="17"/>
  </r>
  <r>
    <n v="1107"/>
    <x v="1107"/>
    <s v="Enjoy video games, online surfing, and communications in privacy with Kid Cade, from Crestview, Florida. Our company has created a comp"/>
    <n v="500"/>
    <n v="727"/>
    <x v="1"/>
    <x v="0"/>
    <s v="USD"/>
    <n v="1406148024"/>
    <n v="1403556024"/>
    <b v="0"/>
    <n v="0"/>
    <b v="0"/>
    <s v="games/video games"/>
    <n v="145"/>
    <n v="0"/>
    <x v="6"/>
    <x v="17"/>
  </r>
  <r>
    <n v="1108"/>
    <x v="1108"/>
    <s v="Environmental awareness using social games where players are challenged to pursue sustainable development in the city of the future."/>
    <n v="3495"/>
    <n v="34.950000000000003"/>
    <x v="0"/>
    <x v="0"/>
    <s v="USD"/>
    <n v="1334326635"/>
    <n v="1329146235"/>
    <b v="0"/>
    <n v="21"/>
    <b v="0"/>
    <s v="games/video games"/>
    <n v="1"/>
    <n v="1.66"/>
    <x v="6"/>
    <x v="17"/>
  </r>
  <r>
    <n v="1109"/>
    <x v="1109"/>
    <s v="Our goal is to open a video game museum, art gallery, free play arcade, game lounge, cosplay and event center here in Flint Michigan!"/>
    <n v="1500"/>
    <n v="1518"/>
    <x v="1"/>
    <x v="0"/>
    <s v="USD"/>
    <n v="1479495790"/>
    <n v="1476900190"/>
    <b v="0"/>
    <n v="3"/>
    <b v="0"/>
    <s v="games/video games"/>
    <n v="101"/>
    <n v="506"/>
    <x v="6"/>
    <x v="17"/>
  </r>
  <r>
    <n v="1110"/>
    <x v="1110"/>
    <s v="PSI is a game about a group of people dealing with the effects of Nightmares becoming reality, life will never be the same."/>
    <n v="2500"/>
    <n v="300"/>
    <x v="0"/>
    <x v="0"/>
    <s v="USD"/>
    <n v="1354919022"/>
    <n v="1352327022"/>
    <b v="0"/>
    <n v="11"/>
    <b v="0"/>
    <s v="games/video games"/>
    <n v="12"/>
    <n v="27.27"/>
    <x v="6"/>
    <x v="17"/>
  </r>
  <r>
    <n v="1111"/>
    <x v="1111"/>
    <s v="We are bringing a new gaming experience to the field. One that will connect a community of people and servers from around the world."/>
    <n v="999"/>
    <n v="2065"/>
    <x v="1"/>
    <x v="0"/>
    <s v="USD"/>
    <n v="1452228790"/>
    <n v="1449636790"/>
    <b v="0"/>
    <n v="1"/>
    <b v="0"/>
    <s v="games/video games"/>
    <n v="207"/>
    <n v="2065"/>
    <x v="6"/>
    <x v="17"/>
  </r>
  <r>
    <n v="1112"/>
    <x v="1112"/>
    <s v="Tarantino-esque Adventure Game on Steroids Inspired by LucasArts, Gritty Action Movies and 1940's Animation"/>
    <n v="75000"/>
    <n v="8471"/>
    <x v="0"/>
    <x v="0"/>
    <s v="USD"/>
    <n v="1421656200"/>
    <n v="1416507211"/>
    <b v="0"/>
    <n v="312"/>
    <b v="0"/>
    <s v="games/video games"/>
    <n v="11"/>
    <n v="27.15"/>
    <x v="6"/>
    <x v="17"/>
  </r>
  <r>
    <n v="1113"/>
    <x v="1113"/>
    <s v="A start up YouTube PC Gaming channel named ''Jeansie''. Comprised of witty banter and slightly above average  gaming skills :)"/>
    <n v="1000"/>
    <n v="1000"/>
    <x v="1"/>
    <x v="1"/>
    <s v="GBP"/>
    <n v="1408058820"/>
    <n v="1405466820"/>
    <b v="0"/>
    <n v="1"/>
    <b v="0"/>
    <s v="games/video games"/>
    <n v="100"/>
    <n v="1000"/>
    <x v="6"/>
    <x v="17"/>
  </r>
  <r>
    <n v="1114"/>
    <x v="1114"/>
    <s v="SciFi racing game for Android &amp; iOS platforms. Player gets a unique weapon which introduces an additional dimension to the competition."/>
    <n v="1000"/>
    <n v="1180"/>
    <x v="1"/>
    <x v="1"/>
    <s v="GBP"/>
    <n v="1381306687"/>
    <n v="1378714687"/>
    <b v="0"/>
    <n v="3"/>
    <b v="0"/>
    <s v="games/video games"/>
    <n v="118"/>
    <n v="393.33"/>
    <x v="6"/>
    <x v="17"/>
  </r>
  <r>
    <n v="1115"/>
    <x v="1115"/>
    <s v="Explore the protagonist's mind. Remember. Understand. Plan ahead. Stay ahead of threats. Nurture relations. Earn the fate you choose."/>
    <n v="1500"/>
    <n v="2102"/>
    <x v="1"/>
    <x v="0"/>
    <s v="USD"/>
    <n v="1459352495"/>
    <n v="1456764095"/>
    <b v="0"/>
    <n v="4"/>
    <b v="0"/>
    <s v="games/video games"/>
    <n v="140"/>
    <n v="525.5"/>
    <x v="6"/>
    <x v="17"/>
  </r>
  <r>
    <n v="1116"/>
    <x v="1116"/>
    <s v="A medieval, post apocolyptic, Online, MMORPG. Class morphing, character customization game."/>
    <n v="2000"/>
    <n v="2560"/>
    <x v="1"/>
    <x v="0"/>
    <s v="USD"/>
    <n v="1339273208"/>
    <n v="1334089208"/>
    <b v="0"/>
    <n v="10"/>
    <b v="0"/>
    <s v="games/video games"/>
    <n v="128"/>
    <n v="256"/>
    <x v="6"/>
    <x v="17"/>
  </r>
  <r>
    <n v="1117"/>
    <x v="1117"/>
    <s v="Experience the Medieval in your own village. Increase your village into a city and walk through the streets."/>
    <n v="2000"/>
    <n v="0"/>
    <x v="0"/>
    <x v="12"/>
    <s v="EUR"/>
    <n v="1451053313"/>
    <n v="1448461313"/>
    <b v="0"/>
    <n v="8"/>
    <b v="0"/>
    <s v="games/video games"/>
    <n v="0"/>
    <n v="0"/>
    <x v="6"/>
    <x v="17"/>
  </r>
  <r>
    <n v="1118"/>
    <x v="1118"/>
    <s v="Ideal for social players as well as a tool for esports teams, Battle Buddy will help organise and coordinate, pugs, scrims, wars &amp; you!"/>
    <n v="2000"/>
    <n v="2010"/>
    <x v="1"/>
    <x v="2"/>
    <s v="AUD"/>
    <n v="1396666779"/>
    <n v="1394078379"/>
    <b v="0"/>
    <n v="3"/>
    <b v="0"/>
    <s v="games/video games"/>
    <n v="101"/>
    <n v="670"/>
    <x v="6"/>
    <x v="17"/>
  </r>
  <r>
    <n v="1119"/>
    <x v="1119"/>
    <s v="Dog people and cat people unit!! Help save Paw Island from the monsters in this milti-player (50-100 Person at a time) online RPG game"/>
    <n v="1000"/>
    <n v="1000"/>
    <x v="1"/>
    <x v="0"/>
    <s v="USD"/>
    <n v="1396810864"/>
    <n v="1395687664"/>
    <b v="0"/>
    <n v="1"/>
    <b v="0"/>
    <s v="games/video games"/>
    <n v="100"/>
    <n v="1000"/>
    <x v="6"/>
    <x v="17"/>
  </r>
  <r>
    <n v="1120"/>
    <x v="1120"/>
    <s v="Planet Ninjahwah is a highly anticipated futuristic action adventure game that will blow your mind!!"/>
    <n v="500"/>
    <n v="695"/>
    <x v="1"/>
    <x v="0"/>
    <s v="USD"/>
    <n v="1319835400"/>
    <n v="1315947400"/>
    <b v="0"/>
    <n v="0"/>
    <b v="0"/>
    <s v="games/video games"/>
    <n v="139"/>
    <n v="0"/>
    <x v="6"/>
    <x v="17"/>
  </r>
  <r>
    <n v="1121"/>
    <x v="1121"/>
    <s v="An action packed, side scrolling, platform jumping, laser shooting ADVENTURE that will be fun for everyone."/>
    <n v="1300"/>
    <n v="1700"/>
    <x v="1"/>
    <x v="0"/>
    <s v="USD"/>
    <n v="1457904316"/>
    <n v="1455315916"/>
    <b v="0"/>
    <n v="5"/>
    <b v="0"/>
    <s v="games/video games"/>
    <n v="131"/>
    <n v="340"/>
    <x v="6"/>
    <x v="17"/>
  </r>
  <r>
    <n v="1122"/>
    <x v="1122"/>
    <s v="Mobile game featuring lots of funny little monsters on the run from their mad creator. Lots of gameplay elements will keep user bussy."/>
    <n v="500"/>
    <n v="684"/>
    <x v="1"/>
    <x v="1"/>
    <s v="GBP"/>
    <n v="1369932825"/>
    <n v="1368723225"/>
    <b v="0"/>
    <n v="0"/>
    <b v="0"/>
    <s v="games/video games"/>
    <n v="137"/>
    <n v="0"/>
    <x v="6"/>
    <x v="17"/>
  </r>
  <r>
    <n v="1123"/>
    <x v="1123"/>
    <s v="Fast paced mobile game where you control a rain drop by tilting your screen. Absorb other rain drops to go faster, but avoid clouds."/>
    <n v="1000"/>
    <n v="1374.16"/>
    <x v="1"/>
    <x v="0"/>
    <s v="USD"/>
    <n v="1397910848"/>
    <n v="1395318848"/>
    <b v="0"/>
    <n v="3"/>
    <b v="0"/>
    <s v="games/video games"/>
    <n v="137"/>
    <n v="458.05"/>
    <x v="6"/>
    <x v="17"/>
  </r>
  <r>
    <n v="1124"/>
    <x v="1124"/>
    <s v="Disaster Defender is a Mobile RPG that puts you right into the action of a Disaster, saving lives and property like a real life hero!"/>
    <n v="2987"/>
    <n v="3318"/>
    <x v="1"/>
    <x v="0"/>
    <s v="USD"/>
    <n v="1430409651"/>
    <n v="1427817651"/>
    <b v="0"/>
    <n v="7"/>
    <b v="0"/>
    <s v="games/mobile games"/>
    <n v="111"/>
    <n v="474"/>
    <x v="6"/>
    <x v="18"/>
  </r>
  <r>
    <n v="1125"/>
    <x v="1125"/>
    <s v="Ultimate Supremacy will be the ultimate in mobile gaming, if you love fighting and strategy games, you will love Ultimate Supremacy."/>
    <n v="500"/>
    <n v="683"/>
    <x v="1"/>
    <x v="1"/>
    <s v="GBP"/>
    <n v="1443193130"/>
    <n v="1438009130"/>
    <b v="0"/>
    <n v="0"/>
    <b v="0"/>
    <s v="games/mobile games"/>
    <n v="137"/>
    <n v="0"/>
    <x v="6"/>
    <x v="18"/>
  </r>
  <r>
    <n v="1126"/>
    <x v="1126"/>
    <s v="Imagine a science class where the teacher walks in a says &quot;Take out your cell phone and play a game.&quot;"/>
    <n v="1000"/>
    <n v="1175"/>
    <x v="1"/>
    <x v="0"/>
    <s v="USD"/>
    <n v="1468482694"/>
    <n v="1465890694"/>
    <b v="0"/>
    <n v="2"/>
    <b v="0"/>
    <s v="games/mobile games"/>
    <n v="118"/>
    <n v="587.5"/>
    <x v="6"/>
    <x v="18"/>
  </r>
  <r>
    <n v="1127"/>
    <x v="1127"/>
    <s v="A fast-paced, creepy/cute mobile puzzle game where you draw series of magic symbols to summon &amp; collect demons, monsters, gods, &amp; myths"/>
    <n v="3000"/>
    <n v="3236"/>
    <x v="1"/>
    <x v="0"/>
    <s v="USD"/>
    <n v="1416000600"/>
    <n v="1413318600"/>
    <b v="0"/>
    <n v="23"/>
    <b v="0"/>
    <s v="games/mobile games"/>
    <n v="108"/>
    <n v="140.69999999999999"/>
    <x v="6"/>
    <x v="18"/>
  </r>
  <r>
    <n v="1128"/>
    <x v="1128"/>
    <s v="#havingfunFTW"/>
    <n v="999"/>
    <n v="1047"/>
    <x v="1"/>
    <x v="1"/>
    <s v="GBP"/>
    <n v="1407425717"/>
    <n v="1404833717"/>
    <b v="0"/>
    <n v="1"/>
    <b v="0"/>
    <s v="games/mobile games"/>
    <n v="105"/>
    <n v="1047"/>
    <x v="6"/>
    <x v="18"/>
  </r>
  <r>
    <n v="1129"/>
    <x v="1129"/>
    <s v="This app will provide you with the ability to use your most favorite profanities while playing a game with your friends."/>
    <n v="1200"/>
    <n v="0"/>
    <x v="0"/>
    <x v="0"/>
    <s v="USD"/>
    <n v="1465107693"/>
    <n v="1462515693"/>
    <b v="0"/>
    <n v="2"/>
    <b v="0"/>
    <s v="games/mobile games"/>
    <n v="0"/>
    <n v="0"/>
    <x v="6"/>
    <x v="18"/>
  </r>
  <r>
    <n v="1130"/>
    <x v="1130"/>
    <s v="A modernized version of the classic aerial combat arcade game 1942.  Use real fighter jets to take down terrorists on a global scale."/>
    <n v="1000"/>
    <n v="1360"/>
    <x v="1"/>
    <x v="0"/>
    <s v="USD"/>
    <n v="1416963300"/>
    <n v="1411775700"/>
    <b v="0"/>
    <n v="3"/>
    <b v="0"/>
    <s v="games/mobile games"/>
    <n v="136"/>
    <n v="453.33"/>
    <x v="6"/>
    <x v="18"/>
  </r>
  <r>
    <n v="1131"/>
    <x v="1131"/>
    <s v="Don't drop it like it's hot..Hot Potato is a battle between friends. Compete to keep Mr Potato off the ground. Who will drop him first?"/>
    <n v="500"/>
    <n v="675"/>
    <x v="1"/>
    <x v="2"/>
    <s v="AUD"/>
    <n v="1450993668"/>
    <n v="1448401668"/>
    <b v="0"/>
    <n v="0"/>
    <b v="0"/>
    <s v="games/mobile games"/>
    <n v="135"/>
    <n v="0"/>
    <x v="6"/>
    <x v="18"/>
  </r>
  <r>
    <n v="1132"/>
    <x v="1132"/>
    <s v="One is a simple mobile game about exploring the connections between all living things. Featuring hand-painted art."/>
    <n v="5000"/>
    <n v="553"/>
    <x v="0"/>
    <x v="5"/>
    <s v="CAD"/>
    <n v="1483238771"/>
    <n v="1480646771"/>
    <b v="0"/>
    <n v="13"/>
    <b v="0"/>
    <s v="games/mobile games"/>
    <n v="11"/>
    <n v="42.54"/>
    <x v="6"/>
    <x v="18"/>
  </r>
  <r>
    <n v="1133"/>
    <x v="1133"/>
    <s v="Ping is a simple game currently in the design process, where the player lives off of the power of their connection to the internet."/>
    <n v="1100"/>
    <n v="1125"/>
    <x v="1"/>
    <x v="1"/>
    <s v="GBP"/>
    <n v="1406799981"/>
    <n v="1404207981"/>
    <b v="0"/>
    <n v="1"/>
    <b v="0"/>
    <s v="games/mobile games"/>
    <n v="102"/>
    <n v="1125"/>
    <x v="6"/>
    <x v="18"/>
  </r>
  <r>
    <n v="1134"/>
    <x v="1134"/>
    <s v="We are creating a new Mario Bro's style game called KFK:Original. It's challenging, fun and totally awesome!!!"/>
    <n v="978"/>
    <n v="1216"/>
    <x v="1"/>
    <x v="2"/>
    <s v="AUD"/>
    <n v="1417235580"/>
    <n v="1416034228"/>
    <b v="0"/>
    <n v="1"/>
    <b v="0"/>
    <s v="games/mobile games"/>
    <n v="124"/>
    <n v="1216"/>
    <x v="6"/>
    <x v="18"/>
  </r>
  <r>
    <n v="1135"/>
    <x v="1135"/>
    <s v="&quot;Trumperama&quot; ist ein Jump 'n' Run Spiel im 8-Bit Stil fÃ¼r Android._x000a_Donald Trump gewinnt die Wahlen und muss gestoppt werden!"/>
    <n v="1500"/>
    <n v="1710"/>
    <x v="1"/>
    <x v="12"/>
    <s v="EUR"/>
    <n v="1470527094"/>
    <n v="1467935094"/>
    <b v="0"/>
    <n v="1"/>
    <b v="0"/>
    <s v="games/mobile games"/>
    <n v="114"/>
    <n v="1710"/>
    <x v="6"/>
    <x v="18"/>
  </r>
  <r>
    <n v="1136"/>
    <x v="1136"/>
    <s v="Arpenter pas moins de 50 stages ne sera pas facile avec une seule vie... peut Ãªtre que les potions vous aiderons Ã  survivre ?"/>
    <n v="2500"/>
    <n v="1148"/>
    <x v="0"/>
    <x v="6"/>
    <s v="EUR"/>
    <n v="1450541229"/>
    <n v="1447949229"/>
    <b v="0"/>
    <n v="6"/>
    <b v="0"/>
    <s v="games/mobile games"/>
    <n v="46"/>
    <n v="191.33"/>
    <x v="6"/>
    <x v="18"/>
  </r>
  <r>
    <n v="1137"/>
    <x v="1137"/>
    <s v="This classic online RPG is being overhauled to run on more devices with an interface better suited for both mobile and widescreen."/>
    <n v="25000"/>
    <n v="4940"/>
    <x v="2"/>
    <x v="0"/>
    <s v="USD"/>
    <n v="1461440421"/>
    <n v="1458848421"/>
    <b v="0"/>
    <n v="39"/>
    <b v="0"/>
    <s v="games/mobile games"/>
    <n v="20"/>
    <n v="126.67"/>
    <x v="6"/>
    <x v="18"/>
  </r>
  <r>
    <n v="1138"/>
    <x v="1138"/>
    <s v="Have you ever wanted to build your own, ultimate zombie fort in real life? Enjoy a Zombie Apocalypse without the Apocalypse."/>
    <n v="2000"/>
    <n v="2063"/>
    <x v="1"/>
    <x v="0"/>
    <s v="USD"/>
    <n v="1485035131"/>
    <n v="1483307131"/>
    <b v="0"/>
    <n v="4"/>
    <b v="0"/>
    <s v="games/mobile games"/>
    <n v="103"/>
    <n v="515.75"/>
    <x v="6"/>
    <x v="18"/>
  </r>
  <r>
    <n v="1139"/>
    <x v="1139"/>
    <s v="Take control of the Void and bend it to your will as you perfect your strategy and amass your deck. The light gathers, your power grows"/>
    <n v="1000"/>
    <n v="1000"/>
    <x v="1"/>
    <x v="0"/>
    <s v="USD"/>
    <n v="1420100426"/>
    <n v="1417508426"/>
    <b v="0"/>
    <n v="1"/>
    <b v="0"/>
    <s v="games/mobile games"/>
    <n v="100"/>
    <n v="1000"/>
    <x v="6"/>
    <x v="18"/>
  </r>
  <r>
    <n v="1140"/>
    <x v="1140"/>
    <s v="We are creating the next epic Massive Multiplayer Online-Real Time Strategy game and we want you to be a part of it!"/>
    <n v="500"/>
    <n v="666"/>
    <x v="1"/>
    <x v="1"/>
    <s v="GBP"/>
    <n v="1438859121"/>
    <n v="1436267121"/>
    <b v="0"/>
    <n v="0"/>
    <b v="0"/>
    <s v="games/mobile games"/>
    <n v="133"/>
    <n v="0"/>
    <x v="6"/>
    <x v="18"/>
  </r>
  <r>
    <n v="1141"/>
    <x v="1141"/>
    <s v="I think this will be a great game!"/>
    <n v="500"/>
    <n v="665.21"/>
    <x v="1"/>
    <x v="12"/>
    <s v="EUR"/>
    <n v="1436460450"/>
    <n v="1433868450"/>
    <b v="0"/>
    <n v="0"/>
    <b v="0"/>
    <s v="games/mobile games"/>
    <n v="133"/>
    <n v="0"/>
    <x v="6"/>
    <x v="18"/>
  </r>
  <r>
    <n v="1142"/>
    <x v="1142"/>
    <s v="If only you could help choose and/or create the Top Chart apps with your ideas..._x000a_Want that to come true? Well here we are."/>
    <n v="500"/>
    <n v="660"/>
    <x v="1"/>
    <x v="0"/>
    <s v="USD"/>
    <n v="1424131727"/>
    <n v="1421539727"/>
    <b v="0"/>
    <n v="0"/>
    <b v="0"/>
    <s v="games/mobile games"/>
    <n v="132"/>
    <n v="0"/>
    <x v="6"/>
    <x v="18"/>
  </r>
  <r>
    <n v="1143"/>
    <x v="1143"/>
    <s v="Convergence: RiftWars is a easy to approach competitive turn-based strategy game, featuring quick game play and military tactics."/>
    <n v="2000"/>
    <n v="2833"/>
    <x v="1"/>
    <x v="0"/>
    <s v="USD"/>
    <n v="1450327126"/>
    <n v="1447735126"/>
    <b v="0"/>
    <n v="8"/>
    <b v="0"/>
    <s v="games/mobile games"/>
    <n v="142"/>
    <n v="354.13"/>
    <x v="6"/>
    <x v="18"/>
  </r>
  <r>
    <n v="1144"/>
    <x v="1144"/>
    <s v="We need your help to finish our food truck. We are building a BBQ Food Truck to serve competition style BBQ."/>
    <n v="500"/>
    <n v="650"/>
    <x v="1"/>
    <x v="0"/>
    <s v="USD"/>
    <n v="1430281320"/>
    <n v="1427689320"/>
    <b v="0"/>
    <n v="0"/>
    <b v="0"/>
    <s v="food/food trucks"/>
    <n v="130"/>
    <n v="0"/>
    <x v="7"/>
    <x v="19"/>
  </r>
  <r>
    <n v="1145"/>
    <x v="1145"/>
    <s v="Emphasizing locally and responsibly raised ingredients, serving delicious food! I need your help."/>
    <n v="2000"/>
    <n v="561"/>
    <x v="0"/>
    <x v="0"/>
    <s v="USD"/>
    <n v="1412272592"/>
    <n v="1407088592"/>
    <b v="0"/>
    <n v="1"/>
    <b v="0"/>
    <s v="food/food trucks"/>
    <n v="28"/>
    <n v="561"/>
    <x v="7"/>
    <x v="19"/>
  </r>
  <r>
    <n v="1146"/>
    <x v="1146"/>
    <s v="Bringing the flavor of competition BBQ to small town Auburn with the ease of a big city food truck."/>
    <n v="3000"/>
    <n v="3017"/>
    <x v="1"/>
    <x v="0"/>
    <s v="USD"/>
    <n v="1399071173"/>
    <n v="1395787973"/>
    <b v="0"/>
    <n v="12"/>
    <b v="0"/>
    <s v="food/food trucks"/>
    <n v="101"/>
    <n v="251.42"/>
    <x v="7"/>
    <x v="19"/>
  </r>
  <r>
    <n v="1147"/>
    <x v="1147"/>
    <s v="amazing gourmet baked potato truck with variable options for everyone, its always been my dream, help me make it come true :)."/>
    <n v="500"/>
    <n v="650"/>
    <x v="1"/>
    <x v="5"/>
    <s v="CAD"/>
    <n v="1413760783"/>
    <n v="1408576783"/>
    <b v="0"/>
    <n v="0"/>
    <b v="0"/>
    <s v="food/food trucks"/>
    <n v="130"/>
    <n v="0"/>
    <x v="7"/>
    <x v="19"/>
  </r>
  <r>
    <n v="1148"/>
    <x v="1148"/>
    <s v="New local (Louisville, KY.) food truck with a refreshing spin on rolling kitchens."/>
    <n v="1800"/>
    <n v="1800"/>
    <x v="1"/>
    <x v="0"/>
    <s v="USD"/>
    <n v="1480568781"/>
    <n v="1477973181"/>
    <b v="0"/>
    <n v="3"/>
    <b v="0"/>
    <s v="food/food trucks"/>
    <n v="100"/>
    <n v="600"/>
    <x v="7"/>
    <x v="19"/>
  </r>
  <r>
    <n v="1149"/>
    <x v="1149"/>
    <s v="Bringing culturally diverse Floridian cuisine to the people!"/>
    <n v="1897"/>
    <n v="205"/>
    <x v="2"/>
    <x v="0"/>
    <s v="USD"/>
    <n v="1466096566"/>
    <n v="1463504566"/>
    <b v="0"/>
    <n v="2"/>
    <b v="0"/>
    <s v="food/food trucks"/>
    <n v="11"/>
    <n v="102.5"/>
    <x v="7"/>
    <x v="19"/>
  </r>
  <r>
    <n v="1150"/>
    <x v="1150"/>
    <s v="Bringing delicious authentic and fusion Taiwanese Food to the West Coast."/>
    <n v="2500"/>
    <n v="262"/>
    <x v="0"/>
    <x v="0"/>
    <s v="USD"/>
    <n v="1452293675"/>
    <n v="1447109675"/>
    <b v="0"/>
    <n v="6"/>
    <b v="0"/>
    <s v="food/food trucks"/>
    <n v="10"/>
    <n v="43.67"/>
    <x v="7"/>
    <x v="19"/>
  </r>
  <r>
    <n v="1151"/>
    <x v="1151"/>
    <s v="Basically home style foods as huge sandwiches, burgers, and apps. Limitited to NOTHING. Irish,Mexican, cajÃ£n, southern bqq even veggies"/>
    <n v="500"/>
    <n v="641"/>
    <x v="1"/>
    <x v="0"/>
    <s v="USD"/>
    <n v="1441592863"/>
    <n v="1439000863"/>
    <b v="0"/>
    <n v="0"/>
    <b v="0"/>
    <s v="food/food trucks"/>
    <n v="128"/>
    <n v="0"/>
    <x v="7"/>
    <x v="19"/>
  </r>
  <r>
    <n v="1152"/>
    <x v="1152"/>
    <s v="Peruvian food truck with an LA twist."/>
    <n v="4000"/>
    <n v="0"/>
    <x v="0"/>
    <x v="0"/>
    <s v="USD"/>
    <n v="1431709312"/>
    <n v="1429117312"/>
    <b v="0"/>
    <n v="15"/>
    <b v="0"/>
    <s v="food/food trucks"/>
    <n v="0"/>
    <n v="0"/>
    <x v="7"/>
    <x v="19"/>
  </r>
  <r>
    <n v="1153"/>
    <x v="1153"/>
    <s v="A mobile concession trailer for snow cones, ice cream, smoothies and more"/>
    <n v="1500"/>
    <n v="1686"/>
    <x v="1"/>
    <x v="0"/>
    <s v="USD"/>
    <n v="1434647305"/>
    <n v="1432055305"/>
    <b v="0"/>
    <n v="1"/>
    <b v="0"/>
    <s v="food/food trucks"/>
    <n v="112"/>
    <n v="1686"/>
    <x v="7"/>
    <x v="19"/>
  </r>
  <r>
    <n v="1154"/>
    <x v="1154"/>
    <s v="We're about to launch our first ever food truck to share our amazing food and we need your help! Be a part of our truck!"/>
    <n v="2500"/>
    <n v="2804.16"/>
    <x v="1"/>
    <x v="0"/>
    <s v="USD"/>
    <n v="1441507006"/>
    <n v="1438915006"/>
    <b v="0"/>
    <n v="3"/>
    <b v="0"/>
    <s v="food/food trucks"/>
    <n v="112"/>
    <n v="934.72"/>
    <x v="7"/>
    <x v="19"/>
  </r>
  <r>
    <n v="1155"/>
    <x v="1155"/>
    <s v="I am on a mission to offer as many people as I can a great healthy coffee, tea, and snacks by using healthy products and ingredients."/>
    <n v="2000"/>
    <n v="2908"/>
    <x v="1"/>
    <x v="0"/>
    <s v="USD"/>
    <n v="1408040408"/>
    <n v="1405448408"/>
    <b v="0"/>
    <n v="8"/>
    <b v="0"/>
    <s v="food/food trucks"/>
    <n v="145"/>
    <n v="363.5"/>
    <x v="7"/>
    <x v="19"/>
  </r>
  <r>
    <n v="1156"/>
    <x v="1156"/>
    <s v="A Food Truck featuring Deep Fried Natural Casing Beef/Pork mix Hot Dogs, New York Style Rippers. Also serving Fresh Cut Fries."/>
    <n v="500"/>
    <n v="640"/>
    <x v="1"/>
    <x v="0"/>
    <s v="USD"/>
    <n v="1424742162"/>
    <n v="1422150162"/>
    <b v="0"/>
    <n v="0"/>
    <b v="0"/>
    <s v="food/food trucks"/>
    <n v="128"/>
    <n v="0"/>
    <x v="7"/>
    <x v="19"/>
  </r>
  <r>
    <n v="1157"/>
    <x v="1157"/>
    <s v="When the smoke clears, folks in Albany are going to experience the best barbeque they'll ever have! Got the flavor, need some funding."/>
    <n v="2000"/>
    <n v="2311"/>
    <x v="1"/>
    <x v="0"/>
    <s v="USD"/>
    <n v="1417795480"/>
    <n v="1412607880"/>
    <b v="0"/>
    <n v="3"/>
    <b v="0"/>
    <s v="food/food trucks"/>
    <n v="116"/>
    <n v="770.33"/>
    <x v="7"/>
    <x v="19"/>
  </r>
  <r>
    <n v="1158"/>
    <x v="1158"/>
    <s v="It's been my dream to start my own cupcake bakery and it's now or never. Help me take the first steps toward building my dream."/>
    <n v="1500"/>
    <n v="15"/>
    <x v="0"/>
    <x v="0"/>
    <s v="USD"/>
    <n v="1418091128"/>
    <n v="1415499128"/>
    <b v="0"/>
    <n v="3"/>
    <b v="0"/>
    <s v="food/food trucks"/>
    <n v="1"/>
    <n v="5"/>
    <x v="7"/>
    <x v="19"/>
  </r>
  <r>
    <n v="1159"/>
    <x v="1159"/>
    <s v="Skewed Up food truck is my dream and need help getting it started, presenting some to the bank for my loan, spice up logo, etc."/>
    <n v="500"/>
    <n v="639"/>
    <x v="3"/>
    <x v="0"/>
    <s v="USD"/>
    <n v="1435679100"/>
    <n v="1433006765"/>
    <b v="0"/>
    <n v="0"/>
    <b v="0"/>
    <s v="food/food trucks"/>
    <n v="128"/>
    <n v="0"/>
    <x v="7"/>
    <x v="19"/>
  </r>
  <r>
    <n v="1160"/>
    <x v="1160"/>
    <s v="Food is a lifestyle...the art, the challenge, and the happiness is the wealth I seek....join me on my journey to success."/>
    <n v="4500"/>
    <n v="5221"/>
    <x v="1"/>
    <x v="0"/>
    <s v="USD"/>
    <n v="1427510586"/>
    <n v="1424922186"/>
    <b v="0"/>
    <n v="19"/>
    <b v="0"/>
    <s v="food/food trucks"/>
    <n v="116"/>
    <n v="274.79000000000002"/>
    <x v="7"/>
    <x v="19"/>
  </r>
  <r>
    <n v="1161"/>
    <x v="1161"/>
    <s v="Amazing delicious pizza a real hit a true niche that has not been explored ground floor opportunity in food trucks done by a real chef"/>
    <n v="500"/>
    <n v="636"/>
    <x v="1"/>
    <x v="0"/>
    <s v="USD"/>
    <n v="1432047989"/>
    <n v="1430233589"/>
    <b v="0"/>
    <n v="0"/>
    <b v="0"/>
    <s v="food/food trucks"/>
    <n v="127"/>
    <n v="0"/>
    <x v="7"/>
    <x v="19"/>
  </r>
  <r>
    <n v="1162"/>
    <x v="1162"/>
    <s v="Solar Powered, Recycled Fryer Oil for Truck Fuel, Locally Grown Organic &amp; Hormone Free Foods, Pop-up Bands, Private Party and Functions"/>
    <n v="1500"/>
    <n v="10"/>
    <x v="0"/>
    <x v="0"/>
    <s v="USD"/>
    <n v="1411662264"/>
    <n v="1408983864"/>
    <b v="0"/>
    <n v="2"/>
    <b v="0"/>
    <s v="food/food trucks"/>
    <n v="1"/>
    <n v="5"/>
    <x v="7"/>
    <x v="19"/>
  </r>
  <r>
    <n v="1163"/>
    <x v="1163"/>
    <s v="Cooking is my passion.Lets take my passion to another level,by sending me to a culinary school, I WILL be one of the best chefs ever!"/>
    <n v="500"/>
    <n v="633"/>
    <x v="1"/>
    <x v="0"/>
    <s v="USD"/>
    <n v="1407604920"/>
    <n v="1405012920"/>
    <b v="0"/>
    <n v="0"/>
    <b v="0"/>
    <s v="food/food trucks"/>
    <n v="127"/>
    <n v="0"/>
    <x v="7"/>
    <x v="19"/>
  </r>
  <r>
    <n v="1164"/>
    <x v="1164"/>
    <s v="Bayou Classic BBQ will be  Mansura,LA _x000a_newest and best mobile food truck_x000a_serving delicious BBQ Georgia style slow_x000a_smoke BBQ!"/>
    <n v="500"/>
    <n v="631"/>
    <x v="1"/>
    <x v="0"/>
    <s v="USD"/>
    <n v="1466270582"/>
    <n v="1463678582"/>
    <b v="0"/>
    <n v="0"/>
    <b v="0"/>
    <s v="food/food trucks"/>
    <n v="126"/>
    <n v="0"/>
    <x v="7"/>
    <x v="19"/>
  </r>
  <r>
    <n v="1165"/>
    <x v="1165"/>
    <s v="Join us in transforming Dreamy Creations truck into a food truck so we can bring you the most delicious cupcakes to your neighborhood!"/>
    <n v="6000"/>
    <n v="2484"/>
    <x v="2"/>
    <x v="0"/>
    <s v="USD"/>
    <n v="1404623330"/>
    <n v="1401685730"/>
    <b v="0"/>
    <n v="25"/>
    <b v="0"/>
    <s v="food/food trucks"/>
    <n v="41"/>
    <n v="99.36"/>
    <x v="7"/>
    <x v="19"/>
  </r>
  <r>
    <n v="1166"/>
    <x v="1166"/>
    <s v="Making delicious healthy food affordable &amp; accessible to ALL Cincinnati neighborhoods. Locally sourced, seasonally-inspired menu"/>
    <n v="8000"/>
    <n v="10200"/>
    <x v="1"/>
    <x v="0"/>
    <s v="USD"/>
    <n v="1435291200"/>
    <n v="1432640342"/>
    <b v="0"/>
    <n v="8"/>
    <b v="0"/>
    <s v="food/food trucks"/>
    <n v="128"/>
    <n v="1275"/>
    <x v="7"/>
    <x v="19"/>
  </r>
  <r>
    <n v="1167"/>
    <x v="1167"/>
    <s v="A mobile food truck serving up a Latino-inspired fusion cuisine using fresh, local, &amp; organic ingredients!"/>
    <n v="4000"/>
    <n v="35"/>
    <x v="0"/>
    <x v="0"/>
    <s v="USD"/>
    <n v="1410543495"/>
    <n v="1407865095"/>
    <b v="0"/>
    <n v="16"/>
    <b v="0"/>
    <s v="food/food trucks"/>
    <n v="1"/>
    <n v="2.19"/>
    <x v="7"/>
    <x v="19"/>
  </r>
  <r>
    <n v="1168"/>
    <x v="1168"/>
    <s v="Simply fresh farm to table on wheels working close with local farms to ensure the highest of quality of product ."/>
    <n v="4000"/>
    <n v="4151"/>
    <x v="1"/>
    <x v="0"/>
    <s v="USD"/>
    <n v="1474507065"/>
    <n v="1471915065"/>
    <b v="0"/>
    <n v="3"/>
    <b v="0"/>
    <s v="food/food trucks"/>
    <n v="104"/>
    <n v="1383.67"/>
    <x v="7"/>
    <x v="19"/>
  </r>
  <r>
    <n v="1169"/>
    <x v="1169"/>
    <s v="Our service provides door-to-door shuttle transportation in Downtown Los Angeles. FREE to passengers - driver tip appreciated."/>
    <n v="1000"/>
    <n v="7795"/>
    <x v="1"/>
    <x v="0"/>
    <s v="USD"/>
    <n v="1424593763"/>
    <n v="1422001763"/>
    <b v="0"/>
    <n v="3"/>
    <b v="0"/>
    <s v="food/food trucks"/>
    <n v="780"/>
    <n v="2598.33"/>
    <x v="7"/>
    <x v="19"/>
  </r>
  <r>
    <n v="1170"/>
    <x v="1170"/>
    <s v="They are sweet, sticky and incredibly addictive. People are left with a huge smile and a full stomach but still ask for more!!!"/>
    <n v="2000"/>
    <n v="553"/>
    <x v="0"/>
    <x v="1"/>
    <s v="GBP"/>
    <n v="1433021171"/>
    <n v="1430429171"/>
    <b v="0"/>
    <n v="2"/>
    <b v="0"/>
    <s v="food/food trucks"/>
    <n v="28"/>
    <n v="276.5"/>
    <x v="7"/>
    <x v="19"/>
  </r>
  <r>
    <n v="1171"/>
    <x v="1171"/>
    <s v="Tulsa's first true biodiesel, alternative energy powered food truck! Oh yeah, and delicious food!"/>
    <n v="1200"/>
    <n v="1565"/>
    <x v="1"/>
    <x v="0"/>
    <s v="USD"/>
    <n v="1415909927"/>
    <n v="1414351127"/>
    <b v="0"/>
    <n v="1"/>
    <b v="0"/>
    <s v="food/food trucks"/>
    <n v="130"/>
    <n v="1565"/>
    <x v="7"/>
    <x v="19"/>
  </r>
  <r>
    <n v="1172"/>
    <x v="1172"/>
    <s v="Bringing YOUR favorite dog recipes to the streets."/>
    <n v="500"/>
    <n v="631"/>
    <x v="1"/>
    <x v="0"/>
    <s v="USD"/>
    <n v="1408551752"/>
    <n v="1405959752"/>
    <b v="0"/>
    <n v="0"/>
    <b v="0"/>
    <s v="food/food trucks"/>
    <n v="126"/>
    <n v="0"/>
    <x v="7"/>
    <x v="19"/>
  </r>
  <r>
    <n v="1173"/>
    <x v="1173"/>
    <s v="Chef David J Alvarez worked for Guy Fieri &amp; Anthony Bourdain. Chef David wants to bring his food to the Streets &amp; assault your senses!"/>
    <n v="1400"/>
    <n v="1430.06"/>
    <x v="1"/>
    <x v="0"/>
    <s v="USD"/>
    <n v="1438576057"/>
    <n v="1435552057"/>
    <b v="0"/>
    <n v="1"/>
    <b v="0"/>
    <s v="food/food trucks"/>
    <n v="102"/>
    <n v="1430.06"/>
    <x v="7"/>
    <x v="19"/>
  </r>
  <r>
    <n v="1174"/>
    <x v="1174"/>
    <s v="Help me purchase a parking space to be the Burro's permanant home, I need your help to raise $15,000!"/>
    <n v="3750"/>
    <n v="95"/>
    <x v="0"/>
    <x v="0"/>
    <s v="USD"/>
    <n v="1462738327"/>
    <n v="1460146327"/>
    <b v="0"/>
    <n v="19"/>
    <b v="0"/>
    <s v="food/food trucks"/>
    <n v="3"/>
    <n v="5"/>
    <x v="7"/>
    <x v="19"/>
  </r>
  <r>
    <n v="1175"/>
    <x v="1175"/>
    <s v="&quot;Create-Your-Cone&quot;. Freshly made waffle cones stuffed with your choice of yummy ingredients, or frozen yogurt!"/>
    <n v="3000"/>
    <n v="3231"/>
    <x v="1"/>
    <x v="0"/>
    <s v="USD"/>
    <n v="1436981339"/>
    <n v="1434389339"/>
    <b v="0"/>
    <n v="9"/>
    <b v="0"/>
    <s v="food/food trucks"/>
    <n v="108"/>
    <n v="359"/>
    <x v="7"/>
    <x v="19"/>
  </r>
  <r>
    <n v="1176"/>
    <x v="1176"/>
    <s v="Mirlins Sushi!_x000a_Find us on Facebook!_x000a_(Gives backers a voice, and a direct link to us! No kickstarter disappearing act here!)"/>
    <n v="1000"/>
    <n v="1168"/>
    <x v="1"/>
    <x v="2"/>
    <s v="AUD"/>
    <n v="1488805200"/>
    <n v="1484094498"/>
    <b v="0"/>
    <n v="1"/>
    <b v="0"/>
    <s v="food/food trucks"/>
    <n v="117"/>
    <n v="1168"/>
    <x v="7"/>
    <x v="19"/>
  </r>
  <r>
    <n v="1177"/>
    <x v="1177"/>
    <s v="Its CRAZY the UK is still in the dark about funnel cakes! We want to convert a trailer and show the country what they've been missing!"/>
    <n v="500"/>
    <n v="629.99"/>
    <x v="1"/>
    <x v="1"/>
    <s v="GBP"/>
    <n v="1413388296"/>
    <n v="1410796296"/>
    <b v="0"/>
    <n v="0"/>
    <b v="0"/>
    <s v="food/food trucks"/>
    <n v="126"/>
    <n v="0"/>
    <x v="7"/>
    <x v="19"/>
  </r>
  <r>
    <n v="1178"/>
    <x v="1178"/>
    <s v="Hi, Thella's is an idea of a local inexpensive burrito truck, where we want take the delicious burritos and tacos to whole new level"/>
    <n v="1000"/>
    <n v="1000"/>
    <x v="1"/>
    <x v="0"/>
    <s v="USD"/>
    <n v="1408225452"/>
    <n v="1405633452"/>
    <b v="0"/>
    <n v="1"/>
    <b v="0"/>
    <s v="food/food trucks"/>
    <n v="100"/>
    <n v="1000"/>
    <x v="7"/>
    <x v="19"/>
  </r>
  <r>
    <n v="1179"/>
    <x v="1179"/>
    <s v="Mexican Style Food Truck, run by a Red Seal Chef, in a town with NO MEXICAN FOOD! That is a culinary emergency situation!"/>
    <n v="10000"/>
    <n v="0"/>
    <x v="0"/>
    <x v="5"/>
    <s v="CAD"/>
    <n v="1446052627"/>
    <n v="1443460627"/>
    <b v="0"/>
    <n v="5"/>
    <b v="0"/>
    <s v="food/food trucks"/>
    <n v="0"/>
    <n v="0"/>
    <x v="7"/>
    <x v="19"/>
  </r>
  <r>
    <n v="1180"/>
    <x v="1180"/>
    <s v="We would like to start a military-themed food truck to serve the Battle Creek/Kalamazoo area."/>
    <n v="15000"/>
    <n v="22215"/>
    <x v="1"/>
    <x v="0"/>
    <s v="USD"/>
    <n v="1403983314"/>
    <n v="1400786514"/>
    <b v="0"/>
    <n v="85"/>
    <b v="0"/>
    <s v="food/food trucks"/>
    <n v="148"/>
    <n v="261.35000000000002"/>
    <x v="7"/>
    <x v="19"/>
  </r>
  <r>
    <n v="1181"/>
    <x v="1181"/>
    <s v="Bringing the best tacos to the streets of Chicago!"/>
    <n v="1000"/>
    <n v="105"/>
    <x v="0"/>
    <x v="0"/>
    <s v="USD"/>
    <n v="1425197321"/>
    <n v="1422605321"/>
    <b v="0"/>
    <n v="3"/>
    <b v="0"/>
    <s v="food/food trucks"/>
    <n v="11"/>
    <n v="35"/>
    <x v="7"/>
    <x v="19"/>
  </r>
  <r>
    <n v="1182"/>
    <x v="1182"/>
    <s v="Two  years ago this business was started to help a local non-profit.  We have since expanded and provide jobs in our small community."/>
    <n v="1500"/>
    <n v="1500.2"/>
    <x v="1"/>
    <x v="0"/>
    <s v="USD"/>
    <n v="1484239320"/>
    <n v="1482609088"/>
    <b v="0"/>
    <n v="4"/>
    <b v="0"/>
    <s v="food/food trucks"/>
    <n v="100"/>
    <n v="375.05"/>
    <x v="7"/>
    <x v="19"/>
  </r>
  <r>
    <n v="1183"/>
    <x v="1183"/>
    <s v="Help Freshie keep her dream alive by pledging to get a donut truck! She will be able to do events as well as cater to the community"/>
    <n v="2000"/>
    <n v="542"/>
    <x v="0"/>
    <x v="0"/>
    <s v="USD"/>
    <n v="1478059140"/>
    <n v="1476391223"/>
    <b v="0"/>
    <n v="3"/>
    <b v="0"/>
    <s v="food/food trucks"/>
    <n v="27"/>
    <n v="180.67"/>
    <x v="7"/>
    <x v="19"/>
  </r>
  <r>
    <n v="1184"/>
    <x v="1184"/>
    <s v="This coffee table album is the chronicle of the 2016/2017 cyclocross season, the latest edition of the renowned cyclephotos books."/>
    <n v="50000"/>
    <n v="55223"/>
    <x v="1"/>
    <x v="1"/>
    <s v="GBP"/>
    <n v="1486391011"/>
    <n v="1483712611"/>
    <b v="0"/>
    <n v="375"/>
    <b v="1"/>
    <s v="photography/photobooks"/>
    <n v="110"/>
    <n v="147.26"/>
    <x v="8"/>
    <x v="20"/>
  </r>
  <r>
    <n v="1185"/>
    <x v="1185"/>
    <s v="A photo exhibition and book showcasing images and stories of our time in New Orleans, commemorating Katrinaâ€™s ten year anniversary."/>
    <n v="35000"/>
    <n v="106"/>
    <x v="2"/>
    <x v="0"/>
    <s v="USD"/>
    <n v="1433736000"/>
    <n v="1430945149"/>
    <b v="0"/>
    <n v="111"/>
    <b v="1"/>
    <s v="photography/photobooks"/>
    <n v="0"/>
    <n v="0.95"/>
    <x v="8"/>
    <x v="20"/>
  </r>
  <r>
    <n v="1186"/>
    <x v="1186"/>
    <s v="Children of Zanskar - a stunning photography book, will raise funds for the local school and children of Lingshed valley, Himalayas."/>
    <n v="20000"/>
    <n v="22933.05"/>
    <x v="1"/>
    <x v="1"/>
    <s v="GBP"/>
    <n v="1433198520"/>
    <n v="1430340195"/>
    <b v="0"/>
    <n v="123"/>
    <b v="1"/>
    <s v="photography/photobooks"/>
    <n v="115"/>
    <n v="186.45"/>
    <x v="8"/>
    <x v="20"/>
  </r>
  <r>
    <n v="1187"/>
    <x v="1187"/>
    <s v="A gorgeous monograph of sensual imagery featuring the men of Utah, shot against the incredible expanses of land they call their own."/>
    <n v="25000"/>
    <n v="105"/>
    <x v="0"/>
    <x v="0"/>
    <s v="USD"/>
    <n v="1431885600"/>
    <n v="1429133323"/>
    <b v="0"/>
    <n v="70"/>
    <b v="1"/>
    <s v="photography/photobooks"/>
    <n v="0"/>
    <n v="1.5"/>
    <x v="8"/>
    <x v="20"/>
  </r>
  <r>
    <n v="1188"/>
    <x v="1188"/>
    <s v="A photobook of young dancers and their inspiring stories, photographed in beautiful and unique locations."/>
    <n v="10000"/>
    <n v="0"/>
    <x v="2"/>
    <x v="5"/>
    <s v="CAD"/>
    <n v="1482943740"/>
    <n v="1481129340"/>
    <b v="0"/>
    <n v="85"/>
    <b v="1"/>
    <s v="photography/photobooks"/>
    <n v="0"/>
    <n v="0"/>
    <x v="8"/>
    <x v="20"/>
  </r>
  <r>
    <n v="1189"/>
    <x v="1189"/>
    <s v="A couple of experienced road trippers setting out for the big one. Six months traveling in a converted bus with a book at the end."/>
    <n v="25000"/>
    <n v="2360.3200000000002"/>
    <x v="0"/>
    <x v="0"/>
    <s v="USD"/>
    <n v="1467242995"/>
    <n v="1465428595"/>
    <b v="0"/>
    <n v="86"/>
    <b v="1"/>
    <s v="photography/photobooks"/>
    <n v="9"/>
    <n v="27.45"/>
    <x v="8"/>
    <x v="20"/>
  </r>
  <r>
    <n v="1190"/>
    <x v="1190"/>
    <s v="A pairing of self portraiture and writing to shed light on the reality of life with chronic illness."/>
    <n v="3200"/>
    <n v="3270"/>
    <x v="1"/>
    <x v="0"/>
    <s v="USD"/>
    <n v="1409500725"/>
    <n v="1406908725"/>
    <b v="0"/>
    <n v="13"/>
    <b v="1"/>
    <s v="photography/photobooks"/>
    <n v="102"/>
    <n v="251.54"/>
    <x v="8"/>
    <x v="20"/>
  </r>
  <r>
    <n v="1191"/>
    <x v="1191"/>
    <s v="A photo journal capturing 30 days of sweetness in Kyoto, Tokyo, and more. Join me to see the cutest &amp; prettiest images of Japan :)"/>
    <n v="8400"/>
    <n v="8750"/>
    <x v="1"/>
    <x v="0"/>
    <s v="USD"/>
    <n v="1458480560"/>
    <n v="1455892160"/>
    <b v="0"/>
    <n v="33"/>
    <b v="1"/>
    <s v="photography/photobooks"/>
    <n v="104"/>
    <n v="265.14999999999998"/>
    <x v="8"/>
    <x v="20"/>
  </r>
  <r>
    <n v="1192"/>
    <x v="1192"/>
    <s v="A macro landscape photography art book &amp; limited edition prints. A Make 100 project."/>
    <n v="2500"/>
    <n v="2565"/>
    <x v="1"/>
    <x v="1"/>
    <s v="GBP"/>
    <n v="1486814978"/>
    <n v="1484222978"/>
    <b v="0"/>
    <n v="15"/>
    <b v="1"/>
    <s v="photography/photobooks"/>
    <n v="103"/>
    <n v="171"/>
    <x v="8"/>
    <x v="20"/>
  </r>
  <r>
    <n v="1193"/>
    <x v="1193"/>
    <s v="Images &amp; the stories behind them from a professional photographers 1st 16 years shooting assignments for major magazines &amp; ad agencies."/>
    <n v="50000"/>
    <n v="12792"/>
    <x v="0"/>
    <x v="0"/>
    <s v="USD"/>
    <n v="1460223453"/>
    <n v="1455043053"/>
    <b v="0"/>
    <n v="273"/>
    <b v="1"/>
    <s v="photography/photobooks"/>
    <n v="26"/>
    <n v="46.86"/>
    <x v="8"/>
    <x v="20"/>
  </r>
  <r>
    <n v="1194"/>
    <x v="1194"/>
    <s v="A beautifully presented hardcover book of aerial photographs that show the west coast of Ireland as it's never been seen before."/>
    <n v="100000"/>
    <n v="41"/>
    <x v="0"/>
    <x v="17"/>
    <s v="EUR"/>
    <n v="1428493379"/>
    <n v="1425901379"/>
    <b v="0"/>
    <n v="714"/>
    <b v="1"/>
    <s v="photography/photobooks"/>
    <n v="0"/>
    <n v="0.06"/>
    <x v="8"/>
    <x v="20"/>
  </r>
  <r>
    <n v="1195"/>
    <x v="1195"/>
    <s v="CALAMITA/Ã€ is a tool for investigating the contemporary Vajont and the topic of catastrophes in general._x000a_Â«CHE IDDIO CE LA MANDI BUONAÂ»"/>
    <n v="35000"/>
    <n v="8256"/>
    <x v="0"/>
    <x v="13"/>
    <s v="EUR"/>
    <n v="1450602000"/>
    <n v="1445415653"/>
    <b v="0"/>
    <n v="170"/>
    <b v="1"/>
    <s v="photography/photobooks"/>
    <n v="24"/>
    <n v="48.56"/>
    <x v="8"/>
    <x v="20"/>
  </r>
  <r>
    <n v="1196"/>
    <x v="1196"/>
    <s v="A book of male nudes photographed on location in Ibiza over the last 4 years."/>
    <n v="100000"/>
    <n v="0"/>
    <x v="0"/>
    <x v="1"/>
    <s v="GBP"/>
    <n v="1450467539"/>
    <n v="1447875539"/>
    <b v="0"/>
    <n v="512"/>
    <b v="1"/>
    <s v="photography/photobooks"/>
    <n v="0"/>
    <n v="0"/>
    <x v="8"/>
    <x v="20"/>
  </r>
  <r>
    <n v="1197"/>
    <x v="1197"/>
    <s v="A coffee table book celebrating Colorado brewery culture; exploring the passion and personality of local breweries through photographs."/>
    <n v="98000"/>
    <n v="100939"/>
    <x v="1"/>
    <x v="0"/>
    <s v="USD"/>
    <n v="1465797540"/>
    <n v="1463155034"/>
    <b v="0"/>
    <n v="314"/>
    <b v="1"/>
    <s v="photography/photobooks"/>
    <n v="103"/>
    <n v="321.45999999999998"/>
    <x v="8"/>
    <x v="20"/>
  </r>
  <r>
    <n v="1198"/>
    <x v="1198"/>
    <s v="The White Desert is a photo project, documenting the fragility and beauty of the planet, from the Arctic to Antarctic regions!"/>
    <n v="25000"/>
    <n v="106"/>
    <x v="0"/>
    <x v="0"/>
    <s v="USD"/>
    <n v="1451530800"/>
    <n v="1448463086"/>
    <b v="0"/>
    <n v="167"/>
    <b v="1"/>
    <s v="photography/photobooks"/>
    <n v="0"/>
    <n v="0.63"/>
    <x v="8"/>
    <x v="20"/>
  </r>
  <r>
    <n v="1199"/>
    <x v="1199"/>
    <s v="There are over 627.295 Syrian refugees in Jordan due to the war. Let me tell you some of their stories with the help of a photobook!"/>
    <n v="8000"/>
    <n v="1300"/>
    <x v="0"/>
    <x v="1"/>
    <s v="GBP"/>
    <n v="1436380200"/>
    <n v="1433615400"/>
    <b v="0"/>
    <n v="9"/>
    <b v="1"/>
    <s v="photography/photobooks"/>
    <n v="16"/>
    <n v="144.44"/>
    <x v="8"/>
    <x v="20"/>
  </r>
  <r>
    <n v="1200"/>
    <x v="1200"/>
    <s v="Modern Nomads Journal is an 88 page magazine style publication containing photo stories about Somalis in the Horn of Africa."/>
    <n v="16000"/>
    <n v="17260.37"/>
    <x v="1"/>
    <x v="0"/>
    <s v="USD"/>
    <n v="1429183656"/>
    <n v="1427369256"/>
    <b v="0"/>
    <n v="103"/>
    <b v="1"/>
    <s v="photography/photobooks"/>
    <n v="108"/>
    <n v="167.58"/>
    <x v="8"/>
    <x v="20"/>
  </r>
  <r>
    <n v="1201"/>
    <x v="1201"/>
    <s v="Documentary book about the lives of disabled people and Chernobyl victims living in governmental institutions called Internats"/>
    <n v="17600"/>
    <n v="0"/>
    <x v="0"/>
    <x v="1"/>
    <s v="GBP"/>
    <n v="1468593246"/>
    <n v="1466001246"/>
    <b v="0"/>
    <n v="111"/>
    <b v="1"/>
    <s v="photography/photobooks"/>
    <n v="0"/>
    <n v="0"/>
    <x v="8"/>
    <x v="20"/>
  </r>
  <r>
    <n v="1202"/>
    <x v="1202"/>
    <s v="This coffee table book features Melbourne as never seen before through the eyes of an artist now 93 years old. Melbourne from 1968-1971"/>
    <n v="100000"/>
    <n v="113015"/>
    <x v="1"/>
    <x v="2"/>
    <s v="AUD"/>
    <n v="1435388154"/>
    <n v="1432796154"/>
    <b v="0"/>
    <n v="271"/>
    <b v="1"/>
    <s v="photography/photobooks"/>
    <n v="113"/>
    <n v="417.03"/>
    <x v="8"/>
    <x v="20"/>
  </r>
  <r>
    <n v="1203"/>
    <x v="1203"/>
    <s v="reAPPEARANCES is a series of photographs shot with a digital toy camera, a visual and cultural journey through appearances."/>
    <n v="45000"/>
    <n v="0"/>
    <x v="0"/>
    <x v="0"/>
    <s v="USD"/>
    <n v="1433083527"/>
    <n v="1430491527"/>
    <b v="0"/>
    <n v="101"/>
    <b v="1"/>
    <s v="photography/photobooks"/>
    <n v="0"/>
    <n v="0"/>
    <x v="8"/>
    <x v="20"/>
  </r>
  <r>
    <n v="1204"/>
    <x v="1204"/>
    <s v="A fine art book capturing the beauty of nature in the Western United States by landscape photographer Cheyne Walls."/>
    <n v="35000"/>
    <n v="4939"/>
    <x v="0"/>
    <x v="0"/>
    <s v="USD"/>
    <n v="1449205200"/>
    <n v="1445363833"/>
    <b v="0"/>
    <n v="57"/>
    <b v="1"/>
    <s v="photography/photobooks"/>
    <n v="14"/>
    <n v="86.65"/>
    <x v="8"/>
    <x v="20"/>
  </r>
  <r>
    <n v="1205"/>
    <x v="1205"/>
    <s v="A photo book by photographer Mahdi Ehsaei depicting the little known minority of Afro-Iranians in South Iran in fascinating portraits."/>
    <n v="35000"/>
    <n v="1"/>
    <x v="0"/>
    <x v="12"/>
    <s v="EUR"/>
    <n v="1434197351"/>
    <n v="1431605351"/>
    <b v="0"/>
    <n v="62"/>
    <b v="1"/>
    <s v="photography/photobooks"/>
    <n v="0"/>
    <n v="0.02"/>
    <x v="8"/>
    <x v="20"/>
  </r>
  <r>
    <n v="1206"/>
    <x v="1206"/>
    <s v="Limited edition zine by photographic artist Esthaem, signed and hand-numbered including a screen printed banderole. Edition of 100."/>
    <n v="4000"/>
    <n v="4443"/>
    <x v="1"/>
    <x v="15"/>
    <s v="EUR"/>
    <n v="1489238940"/>
    <n v="1486406253"/>
    <b v="0"/>
    <n v="32"/>
    <b v="1"/>
    <s v="photography/photobooks"/>
    <n v="111"/>
    <n v="138.84"/>
    <x v="8"/>
    <x v="20"/>
  </r>
  <r>
    <n v="1207"/>
    <x v="1207"/>
    <s v="A humanistic photo book about ancestral &amp; post-modern Italy."/>
    <n v="48000"/>
    <n v="637"/>
    <x v="0"/>
    <x v="13"/>
    <s v="EUR"/>
    <n v="1459418400"/>
    <n v="1456827573"/>
    <b v="0"/>
    <n v="141"/>
    <b v="1"/>
    <s v="photography/photobooks"/>
    <n v="1"/>
    <n v="4.5199999999999996"/>
    <x v="8"/>
    <x v="20"/>
  </r>
  <r>
    <n v="1208"/>
    <x v="1208"/>
    <s v="Help me complete the photography and publish a fine art book on White Sands National Monument, a uniquely significant place."/>
    <n v="40000"/>
    <n v="842"/>
    <x v="0"/>
    <x v="0"/>
    <s v="USD"/>
    <n v="1458835264"/>
    <n v="1456246864"/>
    <b v="0"/>
    <n v="75"/>
    <b v="1"/>
    <s v="photography/photobooks"/>
    <n v="2"/>
    <n v="11.23"/>
    <x v="8"/>
    <x v="20"/>
  </r>
  <r>
    <n v="1209"/>
    <x v="1209"/>
    <s v="This 80 page book displays 75 beautiful images of the Holy Land, site descriptions, scripture and thought provoking comments."/>
    <n v="18000"/>
    <n v="21410"/>
    <x v="1"/>
    <x v="0"/>
    <s v="USD"/>
    <n v="1488053905"/>
    <n v="1485461905"/>
    <b v="0"/>
    <n v="46"/>
    <b v="1"/>
    <s v="photography/photobooks"/>
    <n v="119"/>
    <n v="465.43"/>
    <x v="8"/>
    <x v="20"/>
  </r>
  <r>
    <n v="1210"/>
    <x v="1210"/>
    <s v="En fotobok om livet i det enda andra GÃ¶teborg i vÃ¤rlden"/>
    <n v="100000"/>
    <n v="161459"/>
    <x v="1"/>
    <x v="11"/>
    <s v="SEK"/>
    <n v="1433106000"/>
    <n v="1431124572"/>
    <b v="0"/>
    <n v="103"/>
    <b v="1"/>
    <s v="photography/photobooks"/>
    <n v="161"/>
    <n v="1567.56"/>
    <x v="8"/>
    <x v="20"/>
  </r>
  <r>
    <n v="1211"/>
    <x v="1211"/>
    <s v="From 2010 to 2015, I took over 15 000 photos in Japan. Here's 500 of them. Landscape, city view, people and so much more!"/>
    <n v="4000"/>
    <n v="4085"/>
    <x v="1"/>
    <x v="5"/>
    <s v="CAD"/>
    <n v="1465505261"/>
    <n v="1464209261"/>
    <b v="0"/>
    <n v="6"/>
    <b v="1"/>
    <s v="photography/photobooks"/>
    <n v="102"/>
    <n v="680.83"/>
    <x v="8"/>
    <x v="20"/>
  </r>
  <r>
    <n v="1212"/>
    <x v="1212"/>
    <s v="Faces of Yoga is a series of uncomfortable photos of people in strange positions. The photo book will be ready for the holiday season!"/>
    <n v="10000"/>
    <n v="0"/>
    <x v="0"/>
    <x v="0"/>
    <s v="USD"/>
    <n v="1448586000"/>
    <n v="1447195695"/>
    <b v="0"/>
    <n v="83"/>
    <b v="1"/>
    <s v="photography/photobooks"/>
    <n v="0"/>
    <n v="0"/>
    <x v="8"/>
    <x v="20"/>
  </r>
  <r>
    <n v="1213"/>
    <x v="1213"/>
    <s v="A collection of 97 colour photographs showcasing Iceland's spectacular scenery, beautifully presented in 128 page hardcover book."/>
    <n v="20000"/>
    <n v="0"/>
    <x v="0"/>
    <x v="1"/>
    <s v="GBP"/>
    <n v="1485886100"/>
    <n v="1482862100"/>
    <b v="0"/>
    <n v="108"/>
    <b v="1"/>
    <s v="photography/photobooks"/>
    <n v="0"/>
    <n v="0"/>
    <x v="8"/>
    <x v="20"/>
  </r>
  <r>
    <n v="1214"/>
    <x v="1214"/>
    <s v="A coffee table book with photographs of nature's splendor from the mystical valley of Lachen in the Eastern recesses of the Himalaya."/>
    <n v="8000"/>
    <n v="106"/>
    <x v="0"/>
    <x v="0"/>
    <s v="USD"/>
    <n v="1433880605"/>
    <n v="1428696605"/>
    <b v="0"/>
    <n v="25"/>
    <b v="1"/>
    <s v="photography/photobooks"/>
    <n v="1"/>
    <n v="4.24"/>
    <x v="8"/>
    <x v="20"/>
  </r>
  <r>
    <n v="1215"/>
    <x v="1215"/>
    <s v="A photography book that brings you on a journey through Tokyo and beyond.   This is a collection of my best images from ShootTokyo."/>
    <n v="100000"/>
    <n v="0"/>
    <x v="0"/>
    <x v="0"/>
    <s v="USD"/>
    <n v="1401487756"/>
    <n v="1398895756"/>
    <b v="0"/>
    <n v="549"/>
    <b v="1"/>
    <s v="photography/photobooks"/>
    <n v="0"/>
    <n v="0"/>
    <x v="8"/>
    <x v="20"/>
  </r>
  <r>
    <n v="1216"/>
    <x v="1216"/>
    <s v="A fine art photography book taking a new look at the art of bonsai."/>
    <n v="50000"/>
    <n v="405"/>
    <x v="0"/>
    <x v="0"/>
    <s v="USD"/>
    <n v="1443826980"/>
    <n v="1441032457"/>
    <b v="0"/>
    <n v="222"/>
    <b v="1"/>
    <s v="photography/photobooks"/>
    <n v="1"/>
    <n v="1.82"/>
    <x v="8"/>
    <x v="20"/>
  </r>
  <r>
    <n v="1217"/>
    <x v="1217"/>
    <s v="&quot;Either Limits Or Contradictions&quot; is a Photo Book about the pace of life, death and time passing. A Daylight Books Publication."/>
    <n v="60000"/>
    <n v="636"/>
    <x v="0"/>
    <x v="0"/>
    <s v="USD"/>
    <n v="1468524340"/>
    <n v="1465932340"/>
    <b v="0"/>
    <n v="183"/>
    <b v="1"/>
    <s v="photography/photobooks"/>
    <n v="1"/>
    <n v="3.48"/>
    <x v="8"/>
    <x v="20"/>
  </r>
  <r>
    <n v="1218"/>
    <x v="1218"/>
    <s v="The Mountaineers Books and I, Carl Battreall, have teamed up to create the first photography book of the legendary Alaska Range."/>
    <n v="40000"/>
    <n v="430"/>
    <x v="0"/>
    <x v="0"/>
    <s v="USD"/>
    <n v="1446346800"/>
    <n v="1443714800"/>
    <b v="0"/>
    <n v="89"/>
    <b v="1"/>
    <s v="photography/photobooks"/>
    <n v="1"/>
    <n v="4.83"/>
    <x v="8"/>
    <x v="20"/>
  </r>
  <r>
    <n v="1219"/>
    <x v="1219"/>
    <s v="The Box is a fine art book of Ron Amato's innovative and seductive photography project."/>
    <n v="55000"/>
    <n v="210171"/>
    <x v="1"/>
    <x v="0"/>
    <s v="USD"/>
    <n v="1476961513"/>
    <n v="1474369513"/>
    <b v="0"/>
    <n v="253"/>
    <b v="1"/>
    <s v="photography/photobooks"/>
    <n v="382"/>
    <n v="830.72"/>
    <x v="8"/>
    <x v="20"/>
  </r>
  <r>
    <n v="1220"/>
    <x v="1220"/>
    <s v="A beautiful photo art book of portraits and conversations with people that may expand your idea of gender."/>
    <n v="40000"/>
    <n v="2200"/>
    <x v="0"/>
    <x v="12"/>
    <s v="EUR"/>
    <n v="1440515112"/>
    <n v="1437923112"/>
    <b v="0"/>
    <n v="140"/>
    <b v="1"/>
    <s v="photography/photobooks"/>
    <n v="6"/>
    <n v="15.71"/>
    <x v="8"/>
    <x v="20"/>
  </r>
  <r>
    <n v="1221"/>
    <x v="1221"/>
    <s v="Photography book exploring the community of Oldham Athletic Football Club, their relation to the town and the theatre of football."/>
    <n v="7000"/>
    <n v="100490.02"/>
    <x v="1"/>
    <x v="1"/>
    <s v="GBP"/>
    <n v="1480809600"/>
    <n v="1478431488"/>
    <b v="0"/>
    <n v="103"/>
    <b v="1"/>
    <s v="photography/photobooks"/>
    <n v="1436"/>
    <n v="975.63"/>
    <x v="8"/>
    <x v="20"/>
  </r>
  <r>
    <n v="1222"/>
    <x v="1222"/>
    <s v="Project Pilgrim is my effort to work towards normalizing mental health."/>
    <n v="30000"/>
    <n v="0"/>
    <x v="2"/>
    <x v="5"/>
    <s v="CAD"/>
    <n v="1459483200"/>
    <n v="1456852647"/>
    <b v="0"/>
    <n v="138"/>
    <b v="1"/>
    <s v="photography/photobooks"/>
    <n v="0"/>
    <n v="0"/>
    <x v="8"/>
    <x v="20"/>
  </r>
  <r>
    <n v="1223"/>
    <x v="1223"/>
    <s v="A photography book focusing on the people rather than the nature at Yosemite National Park."/>
    <n v="50000"/>
    <n v="27849.22"/>
    <x v="0"/>
    <x v="0"/>
    <s v="USD"/>
    <n v="1478754909"/>
    <n v="1476159309"/>
    <b v="0"/>
    <n v="191"/>
    <b v="1"/>
    <s v="photography/photobooks"/>
    <n v="56"/>
    <n v="145.81"/>
    <x v="8"/>
    <x v="20"/>
  </r>
  <r>
    <n v="1224"/>
    <x v="1224"/>
    <s v="Modern Celtic influenced CD.  Help me finish what I started before the stroke."/>
    <n v="4000"/>
    <n v="5496"/>
    <x v="1"/>
    <x v="0"/>
    <s v="USD"/>
    <n v="1402060302"/>
    <n v="1396876302"/>
    <b v="0"/>
    <n v="18"/>
    <b v="0"/>
    <s v="music/world music"/>
    <n v="137"/>
    <n v="305.33"/>
    <x v="4"/>
    <x v="21"/>
  </r>
  <r>
    <n v="1225"/>
    <x v="1225"/>
    <s v="My first music album is a collection of 9 songs honoring Mexico's prolific composer, Jose Alfredo Jimenez with my artistic vision."/>
    <n v="2000"/>
    <n v="2141"/>
    <x v="1"/>
    <x v="0"/>
    <s v="USD"/>
    <n v="1382478278"/>
    <n v="1377294278"/>
    <b v="0"/>
    <n v="3"/>
    <b v="0"/>
    <s v="music/world music"/>
    <n v="107"/>
    <n v="713.67"/>
    <x v="4"/>
    <x v="21"/>
  </r>
  <r>
    <n v="1226"/>
    <x v="1226"/>
    <s v="Pavlo will be independently filming his second full length PBS Special and DVD in May with director George Veras"/>
    <n v="5105"/>
    <n v="216"/>
    <x v="3"/>
    <x v="0"/>
    <s v="USD"/>
    <n v="1398042000"/>
    <n v="1395089981"/>
    <b v="0"/>
    <n v="40"/>
    <b v="0"/>
    <s v="music/world music"/>
    <n v="4"/>
    <n v="5.4"/>
    <x v="4"/>
    <x v="21"/>
  </r>
  <r>
    <n v="1227"/>
    <x v="1227"/>
    <s v="After winning the iStandard Phoenix Producer Showcase (6/25/14)  I have been invited to Beast of the Beats VIII in New York Nov. 6-9"/>
    <n v="500"/>
    <n v="620"/>
    <x v="1"/>
    <x v="0"/>
    <s v="USD"/>
    <n v="1407394800"/>
    <n v="1404770616"/>
    <b v="0"/>
    <n v="0"/>
    <b v="0"/>
    <s v="music/world music"/>
    <n v="124"/>
    <n v="0"/>
    <x v="4"/>
    <x v="21"/>
  </r>
  <r>
    <n v="1228"/>
    <x v="1228"/>
    <s v="Kat is partnering with Kickstarter to raise the funds to complete her first solo World music CD &quot;Gypsy&quot;!"/>
    <n v="5000"/>
    <n v="800"/>
    <x v="0"/>
    <x v="0"/>
    <s v="USD"/>
    <n v="1317231008"/>
    <n v="1312047008"/>
    <b v="0"/>
    <n v="24"/>
    <b v="0"/>
    <s v="music/world music"/>
    <n v="16"/>
    <n v="33.33"/>
    <x v="4"/>
    <x v="21"/>
  </r>
  <r>
    <n v="1229"/>
    <x v="1229"/>
    <s v="Bollywood composer Vanraj Bhatia, age 86, has written an opera based on a myth from the epic Mahabhatata. Presented in Queens May 11&amp;12"/>
    <n v="1200"/>
    <n v="1563"/>
    <x v="1"/>
    <x v="0"/>
    <s v="USD"/>
    <n v="1334592000"/>
    <n v="1331982127"/>
    <b v="0"/>
    <n v="1"/>
    <b v="0"/>
    <s v="music/world music"/>
    <n v="130"/>
    <n v="1563"/>
    <x v="4"/>
    <x v="21"/>
  </r>
  <r>
    <n v="1230"/>
    <x v="1230"/>
    <s v="It has been close to a decade since DC Talk began their &quot;Intermission&quot;.  It is time for A Live Concert Tribute &amp; DVD Movie!"/>
    <n v="500"/>
    <n v="618"/>
    <x v="1"/>
    <x v="0"/>
    <s v="USD"/>
    <n v="1298589630"/>
    <n v="1295997630"/>
    <b v="0"/>
    <n v="0"/>
    <b v="0"/>
    <s v="music/world music"/>
    <n v="124"/>
    <n v="0"/>
    <x v="4"/>
    <x v="21"/>
  </r>
  <r>
    <n v="1231"/>
    <x v="1231"/>
    <s v="a non-profit, free, all-day, all-ages music &amp; arts festival dedicated to promoting non-violent spaces for community engagement"/>
    <n v="500"/>
    <n v="610"/>
    <x v="1"/>
    <x v="0"/>
    <s v="USD"/>
    <n v="1440723600"/>
    <n v="1436394968"/>
    <b v="0"/>
    <n v="0"/>
    <b v="0"/>
    <s v="music/world music"/>
    <n v="122"/>
    <n v="0"/>
    <x v="4"/>
    <x v="21"/>
  </r>
  <r>
    <n v="1232"/>
    <x v="1232"/>
    <s v="CD-Book w/ 26 original songs + illustrations + activities that WORK developing full literacy skills (language &amp; math) of preschoolers."/>
    <n v="1500"/>
    <n v="455"/>
    <x v="0"/>
    <x v="0"/>
    <s v="USD"/>
    <n v="1381090870"/>
    <n v="1377030070"/>
    <b v="0"/>
    <n v="1"/>
    <b v="0"/>
    <s v="music/world music"/>
    <n v="30"/>
    <n v="455"/>
    <x v="4"/>
    <x v="21"/>
  </r>
  <r>
    <n v="1233"/>
    <x v="1233"/>
    <s v="A Shakulute mouthpiece will allow me to play my silver alto flute vertically  like my Japanese shakuhachis but with Western fingerings."/>
    <n v="2000"/>
    <n v="2027"/>
    <x v="1"/>
    <x v="0"/>
    <s v="USD"/>
    <n v="1329864374"/>
    <n v="1328049974"/>
    <b v="0"/>
    <n v="6"/>
    <b v="0"/>
    <s v="music/world music"/>
    <n v="101"/>
    <n v="337.83"/>
    <x v="4"/>
    <x v="21"/>
  </r>
  <r>
    <n v="1234"/>
    <x v="1234"/>
    <s v="We have been offered shows all over the world, to reach places and people with our music, for the experience of just doing it!"/>
    <n v="500"/>
    <n v="610"/>
    <x v="1"/>
    <x v="1"/>
    <s v="GBP"/>
    <n v="1422903342"/>
    <n v="1420311342"/>
    <b v="0"/>
    <n v="0"/>
    <b v="0"/>
    <s v="music/world music"/>
    <n v="122"/>
    <n v="0"/>
    <x v="4"/>
    <x v="21"/>
  </r>
  <r>
    <n v="1235"/>
    <x v="1235"/>
    <s v="We plan to make studio recordings for a CD that highlights six new works composed for our Shakuhachi and Koto Music concert series."/>
    <n v="2200"/>
    <n v="2355"/>
    <x v="1"/>
    <x v="0"/>
    <s v="USD"/>
    <n v="1387077299"/>
    <n v="1383621299"/>
    <b v="0"/>
    <n v="6"/>
    <b v="0"/>
    <s v="music/world music"/>
    <n v="107"/>
    <n v="392.5"/>
    <x v="4"/>
    <x v="21"/>
  </r>
  <r>
    <n v="1236"/>
    <x v="1236"/>
    <s v="Raising money to give the musicians their due."/>
    <n v="500"/>
    <n v="607"/>
    <x v="1"/>
    <x v="0"/>
    <s v="USD"/>
    <n v="1343491200"/>
    <n v="1342801164"/>
    <b v="0"/>
    <n v="0"/>
    <b v="0"/>
    <s v="music/world music"/>
    <n v="121"/>
    <n v="0"/>
    <x v="4"/>
    <x v="21"/>
  </r>
  <r>
    <n v="1237"/>
    <x v="1237"/>
    <s v="We have the songs, concept, need to add songs and mix/package for shows in Hawaii, book dates outside of Maui and advance his message"/>
    <n v="500"/>
    <n v="606"/>
    <x v="1"/>
    <x v="0"/>
    <s v="USD"/>
    <n v="1345790865"/>
    <n v="1344062865"/>
    <b v="0"/>
    <n v="0"/>
    <b v="0"/>
    <s v="music/world music"/>
    <n v="121"/>
    <n v="0"/>
    <x v="4"/>
    <x v="21"/>
  </r>
  <r>
    <n v="1238"/>
    <x v="1238"/>
    <s v="The purpose of the album is to pull from many differenet genres but to express life circumstances to reach everyday people through song"/>
    <n v="2000"/>
    <n v="2555"/>
    <x v="1"/>
    <x v="0"/>
    <s v="USD"/>
    <n v="1312641536"/>
    <n v="1310049536"/>
    <b v="0"/>
    <n v="3"/>
    <b v="0"/>
    <s v="music/world music"/>
    <n v="128"/>
    <n v="851.67"/>
    <x v="4"/>
    <x v="21"/>
  </r>
  <r>
    <n v="1239"/>
    <x v="1239"/>
    <s v="Please consider helping us with our new CD and Riverdance Tour"/>
    <n v="500"/>
    <n v="600"/>
    <x v="1"/>
    <x v="0"/>
    <s v="USD"/>
    <n v="1325804767"/>
    <n v="1323212767"/>
    <b v="0"/>
    <n v="0"/>
    <b v="0"/>
    <s v="music/world music"/>
    <n v="120"/>
    <n v="0"/>
    <x v="4"/>
    <x v="21"/>
  </r>
  <r>
    <n v="1240"/>
    <x v="1240"/>
    <s v="Sharing positive vibes of Peace, Love &amp; Unity with the World through conscious Reggae Music!"/>
    <n v="2500"/>
    <n v="3"/>
    <x v="0"/>
    <x v="0"/>
    <s v="USD"/>
    <n v="1373665860"/>
    <n v="1368579457"/>
    <b v="0"/>
    <n v="8"/>
    <b v="0"/>
    <s v="music/world music"/>
    <n v="0"/>
    <n v="0.38"/>
    <x v="4"/>
    <x v="21"/>
  </r>
  <r>
    <n v="1241"/>
    <x v="1241"/>
    <s v="We are non-profit founders creating a forest retreat for the inner city students to record\learn music in an inspirational sanctuary."/>
    <n v="7500"/>
    <n v="8000"/>
    <x v="1"/>
    <x v="0"/>
    <s v="USD"/>
    <n v="1414994340"/>
    <n v="1413057980"/>
    <b v="0"/>
    <n v="34"/>
    <b v="0"/>
    <s v="music/world music"/>
    <n v="107"/>
    <n v="235.29"/>
    <x v="4"/>
    <x v="21"/>
  </r>
  <r>
    <n v="1242"/>
    <x v="1242"/>
    <s v="Cellphonia 9/11 (http://cellphonia.org/911/) is one of the performance pieces in the Music After marathon concert on 9.11.11"/>
    <n v="1000"/>
    <n v="1000"/>
    <x v="1"/>
    <x v="0"/>
    <s v="USD"/>
    <n v="1315747080"/>
    <n v="1314417502"/>
    <b v="0"/>
    <n v="1"/>
    <b v="0"/>
    <s v="music/world music"/>
    <n v="100"/>
    <n v="1000"/>
    <x v="4"/>
    <x v="21"/>
  </r>
  <r>
    <n v="1243"/>
    <x v="1243"/>
    <s v="California's premier Latino cultural festival - music, theatre, film, workshops, visual arts, cuisine and more!"/>
    <n v="5000"/>
    <n v="5635"/>
    <x v="1"/>
    <x v="0"/>
    <s v="USD"/>
    <n v="1310158800"/>
    <n v="1304888771"/>
    <b v="0"/>
    <n v="38"/>
    <b v="0"/>
    <s v="music/world music"/>
    <n v="113"/>
    <n v="148.29"/>
    <x v="4"/>
    <x v="21"/>
  </r>
  <r>
    <n v="1244"/>
    <x v="1244"/>
    <s v="THEATRUM MUNDI releases DEBUT ALBUM! Pre-order &quot;The Eyes of the Realm&quot; and help make it happen!"/>
    <n v="6000"/>
    <n v="6000"/>
    <x v="1"/>
    <x v="0"/>
    <s v="USD"/>
    <n v="1366664400"/>
    <n v="1363981723"/>
    <b v="1"/>
    <n v="45"/>
    <b v="1"/>
    <s v="music/rock"/>
    <n v="100"/>
    <n v="133.33000000000001"/>
    <x v="4"/>
    <x v="11"/>
  </r>
  <r>
    <n v="1245"/>
    <x v="1245"/>
    <s v="Smokey Folk is a folk rock band with a vaudeville twist! We have 18 original songs and want to record an album. Help us out!"/>
    <n v="7000"/>
    <n v="7942"/>
    <x v="1"/>
    <x v="0"/>
    <s v="USD"/>
    <n v="1402755834"/>
    <n v="1400163834"/>
    <b v="1"/>
    <n v="17"/>
    <b v="1"/>
    <s v="music/rock"/>
    <n v="113"/>
    <n v="467.18"/>
    <x v="4"/>
    <x v="11"/>
  </r>
  <r>
    <n v="1246"/>
    <x v="1246"/>
    <s v="Candy Warpop, Las Vegas' female-fronted alt-punk rock monster, is raising money to fund the production of their first music video."/>
    <n v="7000"/>
    <n v="1102"/>
    <x v="0"/>
    <x v="0"/>
    <s v="USD"/>
    <n v="1323136949"/>
    <n v="1319245349"/>
    <b v="1"/>
    <n v="31"/>
    <b v="1"/>
    <s v="music/rock"/>
    <n v="16"/>
    <n v="35.549999999999997"/>
    <x v="4"/>
    <x v="11"/>
  </r>
  <r>
    <n v="1247"/>
    <x v="1247"/>
    <s v="BRAIN DEAD is going to record their debut EP and they need your help, Bozos!"/>
    <n v="11000"/>
    <n v="1788"/>
    <x v="0"/>
    <x v="0"/>
    <s v="USD"/>
    <n v="1367823655"/>
    <n v="1365231655"/>
    <b v="1"/>
    <n v="50"/>
    <b v="1"/>
    <s v="music/rock"/>
    <n v="16"/>
    <n v="35.76"/>
    <x v="4"/>
    <x v="11"/>
  </r>
  <r>
    <n v="1248"/>
    <x v="1248"/>
    <s v="The Vandies make pop rock in glorious Portland, Oregon. Help us fund our first full length album!"/>
    <n v="10000"/>
    <n v="10420"/>
    <x v="1"/>
    <x v="0"/>
    <s v="USD"/>
    <n v="1402642740"/>
    <n v="1399563953"/>
    <b v="1"/>
    <n v="59"/>
    <b v="1"/>
    <s v="music/rock"/>
    <n v="104"/>
    <n v="176.61"/>
    <x v="4"/>
    <x v="11"/>
  </r>
  <r>
    <n v="1249"/>
    <x v="1249"/>
    <s v="&quot;Let's Brighten It Up&quot; will be a seven song EP of originals heavily inspired by music from the 50s and 60s"/>
    <n v="15000"/>
    <n v="0"/>
    <x v="0"/>
    <x v="0"/>
    <s v="USD"/>
    <n v="1341683211"/>
    <n v="1339091211"/>
    <b v="1"/>
    <n v="81"/>
    <b v="1"/>
    <s v="music/rock"/>
    <n v="0"/>
    <n v="0"/>
    <x v="4"/>
    <x v="11"/>
  </r>
  <r>
    <n v="1250"/>
    <x v="1250"/>
    <s v="My new disc Human Kindness is some of the strongest &amp; most ambitious music Iâ€™ve made. Join me in giving it a solid push into the world."/>
    <n v="130000"/>
    <n v="0"/>
    <x v="0"/>
    <x v="0"/>
    <s v="USD"/>
    <n v="1410017131"/>
    <n v="1406129131"/>
    <b v="1"/>
    <n v="508"/>
    <b v="1"/>
    <s v="music/rock"/>
    <n v="0"/>
    <n v="0"/>
    <x v="4"/>
    <x v="11"/>
  </r>
  <r>
    <n v="1251"/>
    <x v="1251"/>
    <s v="A tour of europe with 3 memphis artist, Jack Oblivian, Harlan T Bobo and Shawn Cripps."/>
    <n v="17482"/>
    <n v="17482"/>
    <x v="1"/>
    <x v="0"/>
    <s v="USD"/>
    <n v="1316979167"/>
    <n v="1311795167"/>
    <b v="1"/>
    <n v="74"/>
    <b v="1"/>
    <s v="music/rock"/>
    <n v="100"/>
    <n v="236.24"/>
    <x v="4"/>
    <x v="11"/>
  </r>
  <r>
    <n v="1252"/>
    <x v="1252"/>
    <s v="Our hope is to re-release this 2007 Kiss Kiss cult classic &quot;Reality vs the Optimist&quot; on vinyl as was always our intention."/>
    <n v="12200"/>
    <n v="12571"/>
    <x v="1"/>
    <x v="0"/>
    <s v="USD"/>
    <n v="1382658169"/>
    <n v="1380238969"/>
    <b v="1"/>
    <n v="141"/>
    <b v="1"/>
    <s v="music/rock"/>
    <n v="103"/>
    <n v="89.16"/>
    <x v="4"/>
    <x v="11"/>
  </r>
  <r>
    <n v="1253"/>
    <x v="1253"/>
    <s v="Suburban Legends are working on the most important album EVER, but they are in need of your help and about 10 bucks... probably more!"/>
    <n v="75000"/>
    <n v="0"/>
    <x v="2"/>
    <x v="0"/>
    <s v="USD"/>
    <n v="1409770107"/>
    <n v="1407178107"/>
    <b v="1"/>
    <n v="711"/>
    <b v="1"/>
    <s v="music/rock"/>
    <n v="0"/>
    <n v="0"/>
    <x v="4"/>
    <x v="11"/>
  </r>
  <r>
    <n v="1254"/>
    <x v="1254"/>
    <s v="Fresh off the heels of, &quot;Let the Waves Come in Threes,&quot; (#6 National Folk Chart) we're making a new record. Huge thanks for your help!"/>
    <n v="35000"/>
    <n v="1785"/>
    <x v="2"/>
    <x v="0"/>
    <s v="USD"/>
    <n v="1293857940"/>
    <n v="1288968886"/>
    <b v="1"/>
    <n v="141"/>
    <b v="1"/>
    <s v="music/rock"/>
    <n v="5"/>
    <n v="12.66"/>
    <x v="4"/>
    <x v="11"/>
  </r>
  <r>
    <n v="1255"/>
    <x v="1255"/>
    <s v="Let the Space Bards abduct you on a quirky musical journey about two aliens struggling to fit in on planet Earth."/>
    <n v="17000"/>
    <n v="3001"/>
    <x v="0"/>
    <x v="0"/>
    <s v="USD"/>
    <n v="1385932652"/>
    <n v="1383337052"/>
    <b v="1"/>
    <n v="109"/>
    <b v="1"/>
    <s v="music/rock"/>
    <n v="18"/>
    <n v="27.53"/>
    <x v="4"/>
    <x v="11"/>
  </r>
  <r>
    <n v="1256"/>
    <x v="1256"/>
    <s v="Dylan Carlson of earth,major solo project lp/cd/dvd/book &quot;Falling with a Thousand Stars and Other Wonders from the House of Albion&quot;"/>
    <n v="93500"/>
    <n v="250"/>
    <x v="2"/>
    <x v="0"/>
    <s v="USD"/>
    <n v="1329084231"/>
    <n v="1326492231"/>
    <b v="1"/>
    <n v="361"/>
    <b v="1"/>
    <s v="music/rock"/>
    <n v="0"/>
    <n v="0.69"/>
    <x v="4"/>
    <x v="11"/>
  </r>
  <r>
    <n v="1257"/>
    <x v="1257"/>
    <s v="Three Lobed, a boutique psychedelic label focused on small run releases, is celebrating its 10th anniversary with a lush 4xLP set."/>
    <n v="40000"/>
    <n v="315222.2"/>
    <x v="1"/>
    <x v="0"/>
    <s v="USD"/>
    <n v="1301792590"/>
    <n v="1297562590"/>
    <b v="1"/>
    <n v="176"/>
    <b v="1"/>
    <s v="music/rock"/>
    <n v="788"/>
    <n v="1791.04"/>
    <x v="4"/>
    <x v="11"/>
  </r>
  <r>
    <n v="1258"/>
    <x v="1258"/>
    <s v="Mustard Plug needs help funding their new record.  Please help the Grand Rapids, MI band put out their 7th record!"/>
    <n v="55000"/>
    <n v="481"/>
    <x v="0"/>
    <x v="0"/>
    <s v="USD"/>
    <n v="1377960012"/>
    <n v="1375368012"/>
    <b v="1"/>
    <n v="670"/>
    <b v="1"/>
    <s v="music/rock"/>
    <n v="1"/>
    <n v="0.72"/>
    <x v="4"/>
    <x v="11"/>
  </r>
  <r>
    <n v="1259"/>
    <x v="1259"/>
    <s v="Falling From One is currently in the studio recording their first CD and they need your help!"/>
    <n v="8000"/>
    <n v="0"/>
    <x v="0"/>
    <x v="0"/>
    <s v="USD"/>
    <n v="1402286340"/>
    <n v="1399504664"/>
    <b v="1"/>
    <n v="96"/>
    <b v="1"/>
    <s v="music/rock"/>
    <n v="0"/>
    <n v="0"/>
    <x v="4"/>
    <x v="11"/>
  </r>
  <r>
    <n v="1260"/>
    <x v="1260"/>
    <s v="Cub Country is mastering our final 10 song recording and pressing it to 12&quot; vinyl with beautiful full-color original artwork."/>
    <n v="10000"/>
    <n v="10300"/>
    <x v="1"/>
    <x v="0"/>
    <s v="USD"/>
    <n v="1393445620"/>
    <n v="1390853620"/>
    <b v="1"/>
    <n v="74"/>
    <b v="1"/>
    <s v="music/rock"/>
    <n v="103"/>
    <n v="139.19"/>
    <x v="4"/>
    <x v="11"/>
  </r>
  <r>
    <n v="1261"/>
    <x v="1261"/>
    <s v="We just recorded a stellar EP and we're trying to put it out on vinyl.  Can you help these punx out?"/>
    <n v="6000"/>
    <n v="0"/>
    <x v="0"/>
    <x v="0"/>
    <s v="USD"/>
    <n v="1390983227"/>
    <n v="1388391227"/>
    <b v="1"/>
    <n v="52"/>
    <b v="1"/>
    <s v="music/rock"/>
    <n v="0"/>
    <n v="0"/>
    <x v="4"/>
    <x v="11"/>
  </r>
  <r>
    <n v="1262"/>
    <x v="1262"/>
    <s v="A soon to be husband and wife bringing hope to the music industry._x000a_You will fall in love with their sound and story."/>
    <n v="21000"/>
    <n v="21904"/>
    <x v="1"/>
    <x v="5"/>
    <s v="CAD"/>
    <n v="1392574692"/>
    <n v="1389982692"/>
    <b v="1"/>
    <n v="105"/>
    <b v="1"/>
    <s v="music/rock"/>
    <n v="104"/>
    <n v="208.61"/>
    <x v="4"/>
    <x v="11"/>
  </r>
  <r>
    <n v="1263"/>
    <x v="1263"/>
    <s v="A fresh batch of chaos from Toledo, Ohio's reggae-rockers, Tropic Bombs!"/>
    <n v="5000"/>
    <n v="6500.09"/>
    <x v="1"/>
    <x v="0"/>
    <s v="USD"/>
    <n v="1396054800"/>
    <n v="1393034470"/>
    <b v="1"/>
    <n v="41"/>
    <b v="1"/>
    <s v="music/rock"/>
    <n v="130"/>
    <n v="158.54"/>
    <x v="4"/>
    <x v="11"/>
  </r>
  <r>
    <n v="1264"/>
    <x v="1264"/>
    <s v="We are a four piece from Golden, CO, and have our hearts on getting into the studio this fall to get music from our heads to your ears."/>
    <n v="4100"/>
    <n v="645"/>
    <x v="3"/>
    <x v="0"/>
    <s v="USD"/>
    <n v="1383062083"/>
    <n v="1380556483"/>
    <b v="1"/>
    <n v="34"/>
    <b v="1"/>
    <s v="music/rock"/>
    <n v="16"/>
    <n v="18.97"/>
    <x v="4"/>
    <x v="11"/>
  </r>
  <r>
    <n v="1265"/>
    <x v="1265"/>
    <s v="Our [NEW ALBUM]  is 95% complete, what we need now is the funds to be able to tour and promote it nationwide. Better Than The Beatles Not Quite Disney"/>
    <n v="10000"/>
    <n v="136009.76"/>
    <x v="1"/>
    <x v="0"/>
    <s v="USD"/>
    <n v="1291131815"/>
    <n v="1287071015"/>
    <b v="1"/>
    <n v="66"/>
    <b v="1"/>
    <s v="music/rock"/>
    <n v="1360"/>
    <n v="2060.75"/>
    <x v="4"/>
    <x v="11"/>
  </r>
  <r>
    <n v="1266"/>
    <x v="1266"/>
    <s v="We are looking to record our first EP produced by Aaron Harris (ISIS/Palms) at Studio West."/>
    <n v="25000"/>
    <n v="1967"/>
    <x v="0"/>
    <x v="0"/>
    <s v="USD"/>
    <n v="1389474145"/>
    <n v="1386882145"/>
    <b v="1"/>
    <n v="50"/>
    <b v="1"/>
    <s v="music/rock"/>
    <n v="8"/>
    <n v="39.340000000000003"/>
    <x v="4"/>
    <x v="11"/>
  </r>
  <r>
    <n v="1267"/>
    <x v="1267"/>
    <s v="A Rock 'n Roll album with plenty of indie guitar swagger. Fresh tunes that are a continuation of my early '90s shoegaze daze."/>
    <n v="50000"/>
    <n v="51514.5"/>
    <x v="1"/>
    <x v="0"/>
    <s v="USD"/>
    <n v="1374674558"/>
    <n v="1372082558"/>
    <b v="1"/>
    <n v="159"/>
    <b v="1"/>
    <s v="music/rock"/>
    <n v="103"/>
    <n v="323.99"/>
    <x v="4"/>
    <x v="11"/>
  </r>
  <r>
    <n v="1268"/>
    <x v="1268"/>
    <s v="Full Devil Jacket Is releasing their first record in over 12 yrs and we want you to be a part of it!"/>
    <n v="35000"/>
    <n v="38082.69"/>
    <x v="1"/>
    <x v="0"/>
    <s v="USD"/>
    <n v="1379708247"/>
    <n v="1377116247"/>
    <b v="1"/>
    <n v="182"/>
    <b v="1"/>
    <s v="music/rock"/>
    <n v="109"/>
    <n v="209.25"/>
    <x v="4"/>
    <x v="11"/>
  </r>
  <r>
    <n v="1269"/>
    <x v="1269"/>
    <s v="Schooltree's new art rock opera is a symphonic odyssey through a dystopian dreamworld. Help fund the double album and illustrated book!"/>
    <n v="50000"/>
    <n v="408"/>
    <x v="2"/>
    <x v="0"/>
    <s v="USD"/>
    <n v="1460764800"/>
    <n v="1458157512"/>
    <b v="1"/>
    <n v="206"/>
    <b v="1"/>
    <s v="music/rock"/>
    <n v="1"/>
    <n v="1.98"/>
    <x v="4"/>
    <x v="11"/>
  </r>
  <r>
    <n v="1270"/>
    <x v="1270"/>
    <s v="We make awake metal using violins in place of guitars and want to record a full length album."/>
    <n v="30000"/>
    <n v="100"/>
    <x v="0"/>
    <x v="0"/>
    <s v="USD"/>
    <n v="1332704042"/>
    <n v="1327523642"/>
    <b v="1"/>
    <n v="169"/>
    <b v="1"/>
    <s v="music/rock"/>
    <n v="0"/>
    <n v="0.59"/>
    <x v="4"/>
    <x v="11"/>
  </r>
  <r>
    <n v="1271"/>
    <x v="1271"/>
    <s v="Flav Martin's 30-year overnight success project pretty much says it all. Dedicated to parenting, she's off to school, back to La musica"/>
    <n v="20000"/>
    <n v="4315"/>
    <x v="0"/>
    <x v="0"/>
    <s v="USD"/>
    <n v="1384363459"/>
    <n v="1381767859"/>
    <b v="1"/>
    <n v="31"/>
    <b v="1"/>
    <s v="music/rock"/>
    <n v="22"/>
    <n v="139.19"/>
    <x v="4"/>
    <x v="11"/>
  </r>
  <r>
    <n v="1272"/>
    <x v="1272"/>
    <s v="We're going back into the studio this spring to record a new album.  You've heard some of the new material at recent shows.  Be a part of the process!"/>
    <n v="15000"/>
    <n v="125"/>
    <x v="0"/>
    <x v="0"/>
    <s v="USD"/>
    <n v="1276574400"/>
    <n v="1270576379"/>
    <b v="1"/>
    <n v="28"/>
    <b v="1"/>
    <s v="music/rock"/>
    <n v="1"/>
    <n v="4.46"/>
    <x v="4"/>
    <x v="11"/>
  </r>
  <r>
    <n v="1273"/>
    <x v="1273"/>
    <s v="Run Coyote is raising funds to produce their debut album - &quot;Youth Haunts&quot; - on vinyl LP and CD"/>
    <n v="10000"/>
    <n v="47327"/>
    <x v="1"/>
    <x v="5"/>
    <s v="CAD"/>
    <n v="1409506291"/>
    <n v="1406914291"/>
    <b v="1"/>
    <n v="54"/>
    <b v="1"/>
    <s v="music/rock"/>
    <n v="473"/>
    <n v="876.43"/>
    <x v="4"/>
    <x v="11"/>
  </r>
  <r>
    <n v="1274"/>
    <x v="1274"/>
    <s v="Sun Shot is the working title of Assembly of Dust's new studio release.  It features 9 brand new songs and 4 never recorded"/>
    <n v="100000"/>
    <n v="0"/>
    <x v="2"/>
    <x v="0"/>
    <s v="USD"/>
    <n v="1346344425"/>
    <n v="1343320425"/>
    <b v="1"/>
    <n v="467"/>
    <b v="1"/>
    <s v="music/rock"/>
    <n v="0"/>
    <n v="0"/>
    <x v="4"/>
    <x v="11"/>
  </r>
  <r>
    <n v="1275"/>
    <x v="1275"/>
    <s v="ONLY A FEW HOURS LEFT TO GET YOUR ADVANCE COPY OF &quot;DANGEROUSLY CLOSE&quot; and to check out our other cool rewards!"/>
    <n v="50000"/>
    <n v="123920"/>
    <x v="1"/>
    <x v="0"/>
    <s v="USD"/>
    <n v="1375908587"/>
    <n v="1372884587"/>
    <b v="1"/>
    <n v="389"/>
    <b v="1"/>
    <s v="music/rock"/>
    <n v="248"/>
    <n v="318.56"/>
    <x v="4"/>
    <x v="11"/>
  </r>
  <r>
    <n v="1276"/>
    <x v="1276"/>
    <s v="Sponsor this Brooklyn punk band's debut seven-inch, MR. DREAM GOES TO JAIL."/>
    <n v="10000"/>
    <n v="0"/>
    <x v="0"/>
    <x v="0"/>
    <s v="USD"/>
    <n v="1251777600"/>
    <n v="1247504047"/>
    <b v="1"/>
    <n v="68"/>
    <b v="1"/>
    <s v="music/rock"/>
    <n v="0"/>
    <n v="0"/>
    <x v="4"/>
    <x v="11"/>
  </r>
  <r>
    <n v="1277"/>
    <x v="1277"/>
    <s v="My name is Nate Henry. I sang in a band called Sherwood for almost 10 years. Now I'm hoping to make another album of brand new music."/>
    <n v="40000"/>
    <n v="50091"/>
    <x v="1"/>
    <x v="0"/>
    <s v="USD"/>
    <n v="1346765347"/>
    <n v="1343741347"/>
    <b v="1"/>
    <n v="413"/>
    <b v="1"/>
    <s v="music/rock"/>
    <n v="125"/>
    <n v="121.29"/>
    <x v="4"/>
    <x v="11"/>
  </r>
  <r>
    <n v="1278"/>
    <x v="1278"/>
    <s v="The Bitter Suite is a 5 song rock medley to be released as a limited edition 180 gram vinyl record with custom etching on the B side."/>
    <n v="25000"/>
    <n v="25800"/>
    <x v="1"/>
    <x v="0"/>
    <s v="USD"/>
    <n v="1403661600"/>
    <n v="1401196766"/>
    <b v="1"/>
    <n v="190"/>
    <b v="1"/>
    <s v="music/rock"/>
    <n v="103"/>
    <n v="135.79"/>
    <x v="4"/>
    <x v="11"/>
  </r>
  <r>
    <n v="1279"/>
    <x v="1279"/>
    <s v="The Traveling Suitcase is a 3-piece rock outfit from Oshkosh, WI. We have released 2 albums since 2010 and we are ready to record!"/>
    <n v="35000"/>
    <n v="37354.269999999997"/>
    <x v="1"/>
    <x v="0"/>
    <s v="USD"/>
    <n v="1395624170"/>
    <n v="1392171770"/>
    <b v="1"/>
    <n v="189"/>
    <b v="1"/>
    <s v="music/rock"/>
    <n v="107"/>
    <n v="197.64"/>
    <x v="4"/>
    <x v="11"/>
  </r>
  <r>
    <n v="1280"/>
    <x v="1280"/>
    <s v="Nothing More is recording their forthcoming record and needs to join forces with you to make this album HUGE! "/>
    <n v="44250"/>
    <n v="47978"/>
    <x v="1"/>
    <x v="0"/>
    <s v="USD"/>
    <n v="1299003054"/>
    <n v="1291227054"/>
    <b v="1"/>
    <n v="130"/>
    <b v="1"/>
    <s v="music/rock"/>
    <n v="108"/>
    <n v="369.06"/>
    <x v="4"/>
    <x v="11"/>
  </r>
  <r>
    <n v="1281"/>
    <x v="1281"/>
    <s v="Cure for the Common pulls the trigger on their 2nd full-length LP, &quot;Laser Beretta,&quot; printed on high-quality 15 gram polycarbonate CDs"/>
    <n v="20000"/>
    <n v="20032"/>
    <x v="1"/>
    <x v="0"/>
    <s v="USD"/>
    <n v="1375033836"/>
    <n v="1373305836"/>
    <b v="1"/>
    <n v="74"/>
    <b v="1"/>
    <s v="music/rock"/>
    <n v="100"/>
    <n v="270.7"/>
    <x v="4"/>
    <x v="11"/>
  </r>
  <r>
    <n v="1282"/>
    <x v="1282"/>
    <s v="Natalie York is releasing her new album, &quot;PROMISES.&quot; Get involved by pre-ordering your copy of the record and other goodies here!"/>
    <n v="50000"/>
    <n v="1"/>
    <x v="0"/>
    <x v="0"/>
    <s v="USD"/>
    <n v="1386565140"/>
    <n v="1383909855"/>
    <b v="1"/>
    <n v="274"/>
    <b v="1"/>
    <s v="music/rock"/>
    <n v="0"/>
    <n v="0"/>
    <x v="4"/>
    <x v="11"/>
  </r>
  <r>
    <n v="1283"/>
    <x v="1283"/>
    <s v="Our 3rd album is halfway complete, but we need your help to record, mix and master the final product!"/>
    <n v="6000"/>
    <n v="6215"/>
    <x v="1"/>
    <x v="0"/>
    <s v="USD"/>
    <n v="1362974400"/>
    <n v="1360948389"/>
    <b v="1"/>
    <n v="22"/>
    <b v="1"/>
    <s v="music/rock"/>
    <n v="104"/>
    <n v="282.5"/>
    <x v="4"/>
    <x v="11"/>
  </r>
  <r>
    <n v="1284"/>
    <x v="1284"/>
    <s v="â€œFree Jujube Brownâ€ by Psalmayene 24 is coming home to NYC and we need YOUR support of this moving and inspiring piece"/>
    <n v="5845"/>
    <n v="2476"/>
    <x v="0"/>
    <x v="0"/>
    <s v="USD"/>
    <n v="1483203540"/>
    <n v="1481175482"/>
    <b v="0"/>
    <n v="31"/>
    <b v="1"/>
    <s v="theater/plays"/>
    <n v="42"/>
    <n v="79.87"/>
    <x v="1"/>
    <x v="6"/>
  </r>
  <r>
    <n v="1285"/>
    <x v="1285"/>
    <s v="The world premiere of hysterically funny and heartbreaking story about family, unconditional love and facing the unfaceable"/>
    <n v="6000"/>
    <n v="0"/>
    <x v="0"/>
    <x v="1"/>
    <s v="GBP"/>
    <n v="1434808775"/>
    <n v="1433512775"/>
    <b v="0"/>
    <n v="63"/>
    <b v="1"/>
    <s v="theater/plays"/>
    <n v="0"/>
    <n v="0"/>
    <x v="1"/>
    <x v="6"/>
  </r>
  <r>
    <n v="1286"/>
    <x v="1286"/>
    <s v="A touring production of FRED's modern adaptation of the classic Victorian comic novel, reaching out to new audiences."/>
    <n v="5000"/>
    <n v="5343"/>
    <x v="1"/>
    <x v="1"/>
    <s v="GBP"/>
    <n v="1424181600"/>
    <n v="1423041227"/>
    <b v="0"/>
    <n v="20"/>
    <b v="1"/>
    <s v="theater/plays"/>
    <n v="107"/>
    <n v="267.14999999999998"/>
    <x v="1"/>
    <x v="6"/>
  </r>
  <r>
    <n v="1287"/>
    <x v="1287"/>
    <s v="PantoSoc are taking Sweeney Todd to the Fringe!_x000a__x000a_We will be performing in Edinburgh for two weeks, and we need your help to get there!"/>
    <n v="3000"/>
    <n v="3363"/>
    <x v="1"/>
    <x v="1"/>
    <s v="GBP"/>
    <n v="1434120856"/>
    <n v="1428936856"/>
    <b v="0"/>
    <n v="25"/>
    <b v="1"/>
    <s v="theater/plays"/>
    <n v="112"/>
    <n v="134.52000000000001"/>
    <x v="1"/>
    <x v="6"/>
  </r>
  <r>
    <n v="1288"/>
    <x v="1288"/>
    <s v="EggSalad presents an unflinching new work mapping the mental landscape of addiction and recovery. Premiering in NY Aug 26-27 &amp; Sept 2!"/>
    <n v="10000"/>
    <n v="12041.66"/>
    <x v="1"/>
    <x v="0"/>
    <s v="USD"/>
    <n v="1470801600"/>
    <n v="1468122163"/>
    <b v="0"/>
    <n v="61"/>
    <b v="1"/>
    <s v="theater/plays"/>
    <n v="120"/>
    <n v="197.4"/>
    <x v="1"/>
    <x v="6"/>
  </r>
  <r>
    <n v="1289"/>
    <x v="1289"/>
    <s v="A chilling original Edwardian Comedy of errors and foolishness made for the Patrick Henry College stage."/>
    <n v="5000"/>
    <n v="13534"/>
    <x v="1"/>
    <x v="0"/>
    <s v="USD"/>
    <n v="1483499645"/>
    <n v="1480907645"/>
    <b v="0"/>
    <n v="52"/>
    <b v="1"/>
    <s v="theater/plays"/>
    <n v="271"/>
    <n v="260.27"/>
    <x v="1"/>
    <x v="6"/>
  </r>
  <r>
    <n v="1290"/>
    <x v="1290"/>
    <s v="Sometimes your Heart has to STOP for your Life to START."/>
    <n v="10000"/>
    <n v="10501"/>
    <x v="1"/>
    <x v="0"/>
    <s v="USD"/>
    <n v="1429772340"/>
    <n v="1427121931"/>
    <b v="0"/>
    <n v="86"/>
    <b v="1"/>
    <s v="theater/plays"/>
    <n v="105"/>
    <n v="122.1"/>
    <x v="1"/>
    <x v="6"/>
  </r>
  <r>
    <n v="1291"/>
    <x v="1291"/>
    <s v="Perception. Impulse. Love. The Enso Theatre Ensemble presents Jane Austen's &quot;Pride &amp; Prejudice&quot; like you've never seen it before."/>
    <n v="12000"/>
    <n v="0"/>
    <x v="0"/>
    <x v="0"/>
    <s v="USD"/>
    <n v="1428390000"/>
    <n v="1425224391"/>
    <b v="0"/>
    <n v="42"/>
    <b v="1"/>
    <s v="theater/plays"/>
    <n v="0"/>
    <n v="0"/>
    <x v="1"/>
    <x v="6"/>
  </r>
  <r>
    <n v="1292"/>
    <x v="1292"/>
    <s v="Empty Deck presents the most exciting unknown contemporary Scandinavian plays in co-production with The Other Room Theatre, Cardiff."/>
    <n v="5000"/>
    <n v="12321"/>
    <x v="1"/>
    <x v="1"/>
    <s v="GBP"/>
    <n v="1444172340"/>
    <n v="1441822828"/>
    <b v="0"/>
    <n v="52"/>
    <b v="1"/>
    <s v="theater/plays"/>
    <n v="246"/>
    <n v="236.94"/>
    <x v="1"/>
    <x v="6"/>
  </r>
  <r>
    <n v="1293"/>
    <x v="1293"/>
    <s v="Invest in the world premiere of WORSE THAN TIGERS at ACT, and in the future of Seattle's newest, female-led theatre company: RED STAGE."/>
    <n v="40000"/>
    <n v="0"/>
    <x v="0"/>
    <x v="0"/>
    <s v="USD"/>
    <n v="1447523371"/>
    <n v="1444927771"/>
    <b v="0"/>
    <n v="120"/>
    <b v="1"/>
    <s v="theater/plays"/>
    <n v="0"/>
    <n v="0"/>
    <x v="1"/>
    <x v="6"/>
  </r>
  <r>
    <n v="1294"/>
    <x v="1294"/>
    <s v="We have an award-winning Danish play, now we just need a bathroom set to perform it in. Spend a penny to help us build the set!"/>
    <n v="3000"/>
    <n v="3460"/>
    <x v="1"/>
    <x v="1"/>
    <s v="GBP"/>
    <n v="1445252400"/>
    <n v="1443696797"/>
    <b v="0"/>
    <n v="22"/>
    <b v="1"/>
    <s v="theater/plays"/>
    <n v="115"/>
    <n v="157.27000000000001"/>
    <x v="1"/>
    <x v="6"/>
  </r>
  <r>
    <n v="1295"/>
    <x v="1295"/>
    <s v="We had everything sorted for the Fringe, but now our accommodation and Edinburgh angel have fallen through. We're needing vital help."/>
    <n v="7500"/>
    <n v="8207"/>
    <x v="1"/>
    <x v="1"/>
    <s v="GBP"/>
    <n v="1438189200"/>
    <n v="1435585497"/>
    <b v="0"/>
    <n v="64"/>
    <b v="1"/>
    <s v="theater/plays"/>
    <n v="109"/>
    <n v="128.22999999999999"/>
    <x v="1"/>
    <x v="6"/>
  </r>
  <r>
    <n v="1296"/>
    <x v="1296"/>
    <s v="Creating outstanding performance experiences with young actors from all economic backgrounds. Making great theatre accessible to all!"/>
    <n v="5000"/>
    <n v="0"/>
    <x v="0"/>
    <x v="1"/>
    <s v="GBP"/>
    <n v="1457914373"/>
    <n v="1456189973"/>
    <b v="0"/>
    <n v="23"/>
    <b v="1"/>
    <s v="theater/plays"/>
    <n v="0"/>
    <n v="0"/>
    <x v="1"/>
    <x v="6"/>
  </r>
  <r>
    <n v="1297"/>
    <x v="1297"/>
    <s v="We will bring you the world of Tennessee Williams right to the front door of your home, school, church, theatre and community."/>
    <n v="50000"/>
    <n v="19430"/>
    <x v="0"/>
    <x v="0"/>
    <s v="USD"/>
    <n v="1462125358"/>
    <n v="1459533358"/>
    <b v="0"/>
    <n v="238"/>
    <b v="1"/>
    <s v="theater/plays"/>
    <n v="39"/>
    <n v="81.64"/>
    <x v="1"/>
    <x v="6"/>
  </r>
  <r>
    <n v="1298"/>
    <x v="1298"/>
    <s v="A play that raises awareness for mental health and explores the psychological effects childhood abuse can have on an adult."/>
    <n v="6000"/>
    <n v="6025"/>
    <x v="1"/>
    <x v="1"/>
    <s v="GBP"/>
    <n v="1461860432"/>
    <n v="1459268432"/>
    <b v="0"/>
    <n v="33"/>
    <b v="1"/>
    <s v="theater/plays"/>
    <n v="100"/>
    <n v="182.58"/>
    <x v="1"/>
    <x v="6"/>
  </r>
  <r>
    <n v="1299"/>
    <x v="1299"/>
    <s v="A new work inspired by the classic novel and created by Dallas teens under the direction of professional artists."/>
    <n v="11500"/>
    <n v="12879"/>
    <x v="2"/>
    <x v="0"/>
    <s v="USD"/>
    <n v="1436902359"/>
    <n v="1434310359"/>
    <b v="0"/>
    <n v="32"/>
    <b v="1"/>
    <s v="theater/plays"/>
    <n v="112"/>
    <n v="402.47"/>
    <x v="1"/>
    <x v="6"/>
  </r>
  <r>
    <n v="1300"/>
    <x v="1300"/>
    <s v="What would you do with the time ticking and the pressure building to make a choice?! Find out what happens in this hilarious new play!!"/>
    <n v="10000"/>
    <n v="13500"/>
    <x v="1"/>
    <x v="0"/>
    <s v="USD"/>
    <n v="1464807420"/>
    <n v="1461427938"/>
    <b v="0"/>
    <n v="24"/>
    <b v="1"/>
    <s v="theater/plays"/>
    <n v="135"/>
    <n v="562.5"/>
    <x v="1"/>
    <x v="6"/>
  </r>
  <r>
    <n v="1301"/>
    <x v="1301"/>
    <s v="The Attic Theater Company presents John Patrick Shanley's THE DREAMER EXAMINES HIS PILLOW, the first official revival since 1986"/>
    <n v="6000"/>
    <n v="341"/>
    <x v="2"/>
    <x v="0"/>
    <s v="USD"/>
    <n v="1437447600"/>
    <n v="1436551178"/>
    <b v="0"/>
    <n v="29"/>
    <b v="1"/>
    <s v="theater/plays"/>
    <n v="6"/>
    <n v="11.76"/>
    <x v="1"/>
    <x v="6"/>
  </r>
  <r>
    <n v="1302"/>
    <x v="1302"/>
    <s v="Boys of a Certain Age is a unique and special show that we're trying to remount in New York City in 2017."/>
    <n v="7500"/>
    <n v="250"/>
    <x v="0"/>
    <x v="0"/>
    <s v="USD"/>
    <n v="1480559011"/>
    <n v="1477963411"/>
    <b v="0"/>
    <n v="50"/>
    <b v="1"/>
    <s v="theater/plays"/>
    <n v="3"/>
    <n v="5"/>
    <x v="1"/>
    <x v="6"/>
  </r>
  <r>
    <n v="1303"/>
    <x v="1303"/>
    <s v="Groundbreaking queer theatre."/>
    <n v="12000"/>
    <n v="12000"/>
    <x v="1"/>
    <x v="1"/>
    <s v="GBP"/>
    <n v="1469962800"/>
    <n v="1468578920"/>
    <b v="0"/>
    <n v="108"/>
    <b v="1"/>
    <s v="theater/plays"/>
    <n v="100"/>
    <n v="111.11"/>
    <x v="1"/>
    <x v="6"/>
  </r>
  <r>
    <n v="1304"/>
    <x v="1304"/>
    <s v="Deal with the cold like a boss with battery-powered heating device that will heat you up in the most extreme environment."/>
    <n v="40000"/>
    <n v="46032"/>
    <x v="1"/>
    <x v="1"/>
    <s v="GBP"/>
    <n v="1489376405"/>
    <n v="1484196005"/>
    <b v="0"/>
    <n v="104"/>
    <b v="0"/>
    <s v="technology/wearables"/>
    <n v="115"/>
    <n v="442.62"/>
    <x v="2"/>
    <x v="8"/>
  </r>
  <r>
    <n v="1305"/>
    <x v="1305"/>
    <s v="Instantly alert and show friends and family where you are during an assault or an emergency with a ring that fits on your finger"/>
    <n v="20000"/>
    <n v="20128"/>
    <x v="1"/>
    <x v="0"/>
    <s v="USD"/>
    <n v="1469122200"/>
    <n v="1466611108"/>
    <b v="0"/>
    <n v="86"/>
    <b v="0"/>
    <s v="technology/wearables"/>
    <n v="101"/>
    <n v="234.05"/>
    <x v="2"/>
    <x v="8"/>
  </r>
  <r>
    <n v="1306"/>
    <x v="1306"/>
    <s v="Buhel SOUNDglassâ„¢SG05 Sunglasses &amp; headphones with BCTâ„¢ (Bone Conduction), high impact lenses (Z87.1+) &amp; exclusive patented technology"/>
    <n v="150000"/>
    <n v="2889"/>
    <x v="0"/>
    <x v="0"/>
    <s v="USD"/>
    <n v="1417690734"/>
    <n v="1415098734"/>
    <b v="0"/>
    <n v="356"/>
    <b v="0"/>
    <s v="technology/wearables"/>
    <n v="2"/>
    <n v="8.1199999999999992"/>
    <x v="2"/>
    <x v="8"/>
  </r>
  <r>
    <n v="1307"/>
    <x v="1307"/>
    <s v="Get VR to Everyone with Mailable, Ready to Use Viewers"/>
    <n v="15000"/>
    <n v="17390"/>
    <x v="1"/>
    <x v="0"/>
    <s v="USD"/>
    <n v="1455710679"/>
    <n v="1453118679"/>
    <b v="0"/>
    <n v="45"/>
    <b v="0"/>
    <s v="technology/wearables"/>
    <n v="116"/>
    <n v="386.44"/>
    <x v="2"/>
    <x v="8"/>
  </r>
  <r>
    <n v="1308"/>
    <x v="1308"/>
    <s v="Boost Band, a wristband that charges any device"/>
    <n v="4500"/>
    <n v="4530"/>
    <x v="1"/>
    <x v="0"/>
    <s v="USD"/>
    <n v="1475937812"/>
    <n v="1472481812"/>
    <b v="0"/>
    <n v="38"/>
    <b v="0"/>
    <s v="technology/wearables"/>
    <n v="101"/>
    <n v="119.21"/>
    <x v="2"/>
    <x v="8"/>
  </r>
  <r>
    <n v="1309"/>
    <x v="1309"/>
    <s v="Wicked fun and built for excitement, CORE is the safest and most versatile speaker you've ever worn."/>
    <n v="34000"/>
    <n v="43296"/>
    <x v="1"/>
    <x v="0"/>
    <s v="USD"/>
    <n v="1444943468"/>
    <n v="1441919468"/>
    <b v="0"/>
    <n v="35"/>
    <b v="0"/>
    <s v="technology/wearables"/>
    <n v="127"/>
    <n v="1237.03"/>
    <x v="2"/>
    <x v="8"/>
  </r>
  <r>
    <n v="1310"/>
    <x v="1310"/>
    <s v="An essential hoodie that holds all sized smart phones and keep your headphone wires tangle free."/>
    <n v="9665"/>
    <n v="12000"/>
    <x v="1"/>
    <x v="0"/>
    <s v="USD"/>
    <n v="1471622450"/>
    <n v="1467734450"/>
    <b v="0"/>
    <n v="24"/>
    <b v="0"/>
    <s v="technology/wearables"/>
    <n v="124"/>
    <n v="500"/>
    <x v="2"/>
    <x v="8"/>
  </r>
  <r>
    <n v="1311"/>
    <x v="1311"/>
    <s v="Control Dreams: Design Adventures, Improve Waking Performance, Explore Spirituality, Recall Dreams and Awaken Refreshed with Aladdin."/>
    <n v="180000"/>
    <n v="0"/>
    <x v="0"/>
    <x v="0"/>
    <s v="USD"/>
    <n v="1480536919"/>
    <n v="1477509319"/>
    <b v="0"/>
    <n v="100"/>
    <b v="0"/>
    <s v="technology/wearables"/>
    <n v="0"/>
    <n v="0"/>
    <x v="2"/>
    <x v="8"/>
  </r>
  <r>
    <n v="1312"/>
    <x v="1312"/>
    <s v="People loved the original Black and Gray GoSolo hats and asked for more. So we received sample for 3 more colors!"/>
    <n v="1300"/>
    <n v="1367"/>
    <x v="1"/>
    <x v="0"/>
    <s v="USD"/>
    <n v="1429375922"/>
    <n v="1426783922"/>
    <b v="0"/>
    <n v="1"/>
    <b v="0"/>
    <s v="technology/wearables"/>
    <n v="105"/>
    <n v="1367"/>
    <x v="2"/>
    <x v="8"/>
  </r>
  <r>
    <n v="1313"/>
    <x v="1313"/>
    <s v="Clip on owner recognition for any bag with 100db+ deterrence of others from opening or moving it. Plus forget-me-not notifications."/>
    <n v="30000"/>
    <n v="285309.33"/>
    <x v="1"/>
    <x v="0"/>
    <s v="USD"/>
    <n v="1457024514"/>
    <n v="1454432514"/>
    <b v="0"/>
    <n v="122"/>
    <b v="0"/>
    <s v="technology/wearables"/>
    <n v="951"/>
    <n v="2338.6"/>
    <x v="2"/>
    <x v="8"/>
  </r>
  <r>
    <n v="1314"/>
    <x v="1314"/>
    <s v="CulBox is an Open Source wrist watch for Arduino with built in Bluetooth and bunch of Hi-Tech sensors and tons of features for Makers"/>
    <n v="6000"/>
    <n v="0"/>
    <x v="0"/>
    <x v="0"/>
    <s v="USD"/>
    <n v="1477065860"/>
    <n v="1471881860"/>
    <b v="0"/>
    <n v="11"/>
    <b v="0"/>
    <s v="technology/wearables"/>
    <n v="0"/>
    <n v="0"/>
    <x v="2"/>
    <x v="8"/>
  </r>
  <r>
    <n v="1315"/>
    <x v="1315"/>
    <s v="Zoom will happen - THANK YOU! Received outside funding due amazing early success!"/>
    <n v="100000"/>
    <n v="50"/>
    <x v="2"/>
    <x v="0"/>
    <s v="USD"/>
    <n v="1446771600"/>
    <n v="1443700648"/>
    <b v="0"/>
    <n v="248"/>
    <b v="0"/>
    <s v="technology/wearables"/>
    <n v="0"/>
    <n v="0.2"/>
    <x v="2"/>
    <x v="8"/>
  </r>
  <r>
    <n v="1316"/>
    <x v="1316"/>
    <s v="Future Belt comes in just 3 sizes, but yet, is designed to fit waists ranging from 25-55 inches. No batteries, no gimmicks."/>
    <n v="960"/>
    <n v="1142"/>
    <x v="1"/>
    <x v="0"/>
    <s v="USD"/>
    <n v="1456700709"/>
    <n v="1453676709"/>
    <b v="0"/>
    <n v="1"/>
    <b v="0"/>
    <s v="technology/wearables"/>
    <n v="119"/>
    <n v="1142"/>
    <x v="2"/>
    <x v="8"/>
  </r>
  <r>
    <n v="1317"/>
    <x v="1317"/>
    <s v="Lorem ipsum dolor sit amet, consectetuer adipiscing elit. Aenean commodo ligula eget dolor. Aenean massa. Cum sociis natoque penatibus."/>
    <n v="30000"/>
    <n v="90"/>
    <x v="0"/>
    <x v="8"/>
    <s v="DKK"/>
    <n v="1469109600"/>
    <n v="1464586746"/>
    <b v="0"/>
    <n v="19"/>
    <b v="0"/>
    <s v="technology/wearables"/>
    <n v="0"/>
    <n v="4.74"/>
    <x v="2"/>
    <x v="8"/>
  </r>
  <r>
    <n v="1318"/>
    <x v="1318"/>
    <s v="Your Dog's Best Friend._x000a_Revolutionize the way you care about your pups and brings you peace of mind."/>
    <n v="17500"/>
    <n v="18100"/>
    <x v="1"/>
    <x v="0"/>
    <s v="USD"/>
    <n v="1420938172"/>
    <n v="1418346172"/>
    <b v="0"/>
    <n v="135"/>
    <b v="0"/>
    <s v="technology/wearables"/>
    <n v="103"/>
    <n v="134.07"/>
    <x v="2"/>
    <x v="8"/>
  </r>
  <r>
    <n v="1319"/>
    <x v="1319"/>
    <s v="Stand out at festivals, get people talking and support our latest campaign to augment your style with the latest LED technology."/>
    <n v="3500"/>
    <n v="5907"/>
    <x v="1"/>
    <x v="1"/>
    <s v="GBP"/>
    <n v="1405094400"/>
    <n v="1403810965"/>
    <b v="0"/>
    <n v="9"/>
    <b v="0"/>
    <s v="technology/wearables"/>
    <n v="169"/>
    <n v="656.33"/>
    <x v="2"/>
    <x v="8"/>
  </r>
  <r>
    <n v="1320"/>
    <x v="1320"/>
    <s v="Falls are the main cause of injury to elderly. Our wearable detects falls, sends notifications and streams health data in real time."/>
    <n v="3000"/>
    <n v="587"/>
    <x v="0"/>
    <x v="9"/>
    <s v="EUR"/>
    <n v="1483138800"/>
    <n v="1480610046"/>
    <b v="0"/>
    <n v="3"/>
    <b v="0"/>
    <s v="technology/wearables"/>
    <n v="20"/>
    <n v="195.67"/>
    <x v="2"/>
    <x v="8"/>
  </r>
  <r>
    <n v="1321"/>
    <x v="1321"/>
    <s v="Experience true sound quality and a membership platform that puts you in control of future headphones, features, design and prices."/>
    <n v="16000"/>
    <n v="911"/>
    <x v="0"/>
    <x v="11"/>
    <s v="SEK"/>
    <n v="1482515937"/>
    <n v="1479923937"/>
    <b v="0"/>
    <n v="7"/>
    <b v="0"/>
    <s v="technology/wearables"/>
    <n v="6"/>
    <n v="130.13999999999999"/>
    <x v="2"/>
    <x v="8"/>
  </r>
  <r>
    <n v="1322"/>
    <x v="1322"/>
    <s v="Invisible Reins - A Bluetooth innovation that links your child to your smart phone via an app. A safe zone can be set from 1-30 metres."/>
    <n v="2000"/>
    <n v="2001"/>
    <x v="1"/>
    <x v="1"/>
    <s v="GBP"/>
    <n v="1432223125"/>
    <n v="1429631125"/>
    <b v="0"/>
    <n v="4"/>
    <b v="0"/>
    <s v="technology/wearables"/>
    <n v="100"/>
    <n v="500.25"/>
    <x v="2"/>
    <x v="8"/>
  </r>
  <r>
    <n v="1323"/>
    <x v="1323"/>
    <s v="High quality earbuds with a built-in splitter. Share with more than one friend. Music, movies, conversations. Any audio, any device!"/>
    <n v="5000"/>
    <n v="50"/>
    <x v="2"/>
    <x v="0"/>
    <s v="USD"/>
    <n v="1461653700"/>
    <n v="1458665146"/>
    <b v="0"/>
    <n v="44"/>
    <b v="0"/>
    <s v="technology/wearables"/>
    <n v="1"/>
    <n v="1.1399999999999999"/>
    <x v="2"/>
    <x v="8"/>
  </r>
  <r>
    <n v="1324"/>
    <x v="1324"/>
    <s v="Monitor your actual UV exposure in real time and get notified when it's time to get out of the sun or when to reapply your sunscreen"/>
    <n v="12500"/>
    <n v="13014"/>
    <x v="1"/>
    <x v="0"/>
    <s v="USD"/>
    <n v="1476371552"/>
    <n v="1473779552"/>
    <b v="0"/>
    <n v="90"/>
    <b v="0"/>
    <s v="technology/wearables"/>
    <n v="104"/>
    <n v="144.6"/>
    <x v="2"/>
    <x v="8"/>
  </r>
  <r>
    <n v="1325"/>
    <x v="1325"/>
    <s v="The PowerCap is a device able to charge most mobile devices, and contains a battery for situations when the sun just isn't enough."/>
    <n v="3000"/>
    <n v="59"/>
    <x v="0"/>
    <x v="0"/>
    <s v="USD"/>
    <n v="1483063435"/>
    <n v="1480471435"/>
    <b v="0"/>
    <n v="8"/>
    <b v="0"/>
    <s v="technology/wearables"/>
    <n v="2"/>
    <n v="7.38"/>
    <x v="2"/>
    <x v="8"/>
  </r>
  <r>
    <n v="1326"/>
    <x v="1326"/>
    <s v="StrikeTec will revolutionize both the boxing scene and fitness industry by allowing you to track the progress of hand speed and force."/>
    <n v="4500"/>
    <n v="4522.22"/>
    <x v="1"/>
    <x v="0"/>
    <s v="USD"/>
    <n v="1421348428"/>
    <n v="1417460428"/>
    <b v="0"/>
    <n v="11"/>
    <b v="0"/>
    <s v="technology/wearables"/>
    <n v="100"/>
    <n v="411.11"/>
    <x v="2"/>
    <x v="8"/>
  </r>
  <r>
    <n v="1327"/>
    <x v="1327"/>
    <s v="CyClip is a way to mount the Apple Watch to your handlebars; ideal for navigation, notifications, and music control on the fly."/>
    <n v="5000"/>
    <n v="5700"/>
    <x v="1"/>
    <x v="0"/>
    <s v="USD"/>
    <n v="1432916235"/>
    <n v="1430324235"/>
    <b v="0"/>
    <n v="41"/>
    <b v="0"/>
    <s v="technology/wearables"/>
    <n v="114"/>
    <n v="139.02000000000001"/>
    <x v="2"/>
    <x v="8"/>
  </r>
  <r>
    <n v="1328"/>
    <x v="1328"/>
    <s v="Hydrate Edge is the first wearable that provides real-time, continuous hydration feedback. This is the new hydration gold standard."/>
    <n v="5000"/>
    <n v="6001"/>
    <x v="1"/>
    <x v="0"/>
    <s v="USD"/>
    <n v="1476458734"/>
    <n v="1472570734"/>
    <b v="0"/>
    <n v="15"/>
    <b v="0"/>
    <s v="technology/wearables"/>
    <n v="120"/>
    <n v="400.07"/>
    <x v="2"/>
    <x v="8"/>
  </r>
  <r>
    <n v="1329"/>
    <x v="1329"/>
    <s v="Xtnd is a hands free multifunctional device for your tablet, cell phone, &amp; camera. It's also a convenient backpack for storage."/>
    <n v="2800"/>
    <n v="3145"/>
    <x v="1"/>
    <x v="0"/>
    <s v="USD"/>
    <n v="1417501145"/>
    <n v="1414041545"/>
    <b v="0"/>
    <n v="9"/>
    <b v="0"/>
    <s v="technology/wearables"/>
    <n v="112"/>
    <n v="349.44"/>
    <x v="2"/>
    <x v="8"/>
  </r>
  <r>
    <n v="1330"/>
    <x v="1330"/>
    <s v="Outdoor play is essential. Wanderwatch helps to make it fun and safe! Fun for kids, great for parents. Time to Play!"/>
    <n v="20000"/>
    <n v="21316"/>
    <x v="1"/>
    <x v="0"/>
    <s v="USD"/>
    <n v="1467432000"/>
    <n v="1464763109"/>
    <b v="0"/>
    <n v="50"/>
    <b v="0"/>
    <s v="technology/wearables"/>
    <n v="107"/>
    <n v="426.32"/>
    <x v="2"/>
    <x v="8"/>
  </r>
  <r>
    <n v="1331"/>
    <x v="1331"/>
    <s v="The World's First Wearable Battery Backup - wireless, modular, flexible, and ultra-lightweight! Click, charge, go!!!"/>
    <n v="10000"/>
    <n v="481"/>
    <x v="0"/>
    <x v="0"/>
    <s v="USD"/>
    <n v="1471435554"/>
    <n v="1468843554"/>
    <b v="0"/>
    <n v="34"/>
    <b v="0"/>
    <s v="technology/wearables"/>
    <n v="5"/>
    <n v="14.15"/>
    <x v="2"/>
    <x v="8"/>
  </r>
  <r>
    <n v="1332"/>
    <x v="1332"/>
    <s v="Long bus queue and no seats around? This light weight seating device can be worn anywhere and at anytime! Belt that converts into seat."/>
    <n v="500"/>
    <n v="600"/>
    <x v="1"/>
    <x v="16"/>
    <s v="CHF"/>
    <n v="1485480408"/>
    <n v="1482888408"/>
    <b v="0"/>
    <n v="0"/>
    <b v="0"/>
    <s v="technology/wearables"/>
    <n v="120"/>
    <n v="0"/>
    <x v="2"/>
    <x v="8"/>
  </r>
  <r>
    <n v="1333"/>
    <x v="1333"/>
    <s v="Im in the process of creating a biohazard suit that can be worn like an extra layer, unlike these bulky units that are currently in use"/>
    <n v="500"/>
    <n v="570"/>
    <x v="1"/>
    <x v="2"/>
    <s v="AUD"/>
    <n v="1405478025"/>
    <n v="1402886025"/>
    <b v="0"/>
    <n v="0"/>
    <b v="0"/>
    <s v="technology/wearables"/>
    <n v="114"/>
    <n v="0"/>
    <x v="2"/>
    <x v="8"/>
  </r>
  <r>
    <n v="1334"/>
    <x v="1334"/>
    <s v="A wearable device that allows you to dock and operate your phone hands-free anywhere and everywhere!"/>
    <n v="35000"/>
    <n v="44388"/>
    <x v="1"/>
    <x v="0"/>
    <s v="USD"/>
    <n v="1457721287"/>
    <n v="1455129287"/>
    <b v="0"/>
    <n v="276"/>
    <b v="0"/>
    <s v="technology/wearables"/>
    <n v="127"/>
    <n v="160.83000000000001"/>
    <x v="2"/>
    <x v="8"/>
  </r>
  <r>
    <n v="1335"/>
    <x v="1335"/>
    <s v="Dial up your performance with UB Fit: 1st wearable resistance technology that allows you to tone muscles while doing a cardio workout"/>
    <n v="12500"/>
    <n v="40280"/>
    <x v="1"/>
    <x v="0"/>
    <s v="USD"/>
    <n v="1449354502"/>
    <n v="1446762502"/>
    <b v="0"/>
    <n v="16"/>
    <b v="0"/>
    <s v="technology/wearables"/>
    <n v="322"/>
    <n v="2517.5"/>
    <x v="2"/>
    <x v="8"/>
  </r>
  <r>
    <n v="1336"/>
    <x v="1336"/>
    <s v="JUMPY, a cool smart watch with open platform SDK brings limitless edutainment to kids' wrist and encourages parent-child interaction."/>
    <n v="180000"/>
    <n v="2028"/>
    <x v="2"/>
    <x v="0"/>
    <s v="USD"/>
    <n v="1418849028"/>
    <n v="1415825028"/>
    <b v="0"/>
    <n v="224"/>
    <b v="0"/>
    <s v="technology/wearables"/>
    <n v="1"/>
    <n v="9.0500000000000007"/>
    <x v="2"/>
    <x v="8"/>
  </r>
  <r>
    <n v="1337"/>
    <x v="1337"/>
    <s v="Discreet safety device connects you to a dedicated 24/7 monitoring team, keeping you safe anywhere in the United States"/>
    <n v="50000"/>
    <n v="201165"/>
    <x v="1"/>
    <x v="0"/>
    <s v="USD"/>
    <n v="1488549079"/>
    <n v="1485957079"/>
    <b v="0"/>
    <n v="140"/>
    <b v="0"/>
    <s v="technology/wearables"/>
    <n v="402"/>
    <n v="1436.89"/>
    <x v="2"/>
    <x v="8"/>
  </r>
  <r>
    <n v="1338"/>
    <x v="1338"/>
    <s v="HandL makes your phone feel like an organic extension of your hand. Elastic and brace system supports your device with just two fingers"/>
    <n v="4000"/>
    <n v="100"/>
    <x v="2"/>
    <x v="0"/>
    <s v="USD"/>
    <n v="1438543033"/>
    <n v="1435951033"/>
    <b v="0"/>
    <n v="15"/>
    <b v="0"/>
    <s v="technology/wearables"/>
    <n v="3"/>
    <n v="6.67"/>
    <x v="2"/>
    <x v="8"/>
  </r>
  <r>
    <n v="1339"/>
    <x v="1339"/>
    <s v="World's Smallest customizable Phone &amp; GPS Watch for kids !"/>
    <n v="10000"/>
    <n v="67"/>
    <x v="2"/>
    <x v="0"/>
    <s v="USD"/>
    <n v="1418056315"/>
    <n v="1414164715"/>
    <b v="0"/>
    <n v="37"/>
    <b v="0"/>
    <s v="technology/wearables"/>
    <n v="1"/>
    <n v="1.81"/>
    <x v="2"/>
    <x v="8"/>
  </r>
  <r>
    <n v="1340"/>
    <x v="1340"/>
    <s v="I would like to make nicer, more stylish looking frames for the Google Glass using 3D printing technology."/>
    <n v="500"/>
    <n v="570"/>
    <x v="1"/>
    <x v="0"/>
    <s v="USD"/>
    <n v="1408112253"/>
    <n v="1405520253"/>
    <b v="0"/>
    <n v="0"/>
    <b v="0"/>
    <s v="technology/wearables"/>
    <n v="114"/>
    <n v="0"/>
    <x v="2"/>
    <x v="8"/>
  </r>
  <r>
    <n v="1341"/>
    <x v="1341"/>
    <s v="BRILLAR: Your Kids Ultimate Wearable Companion. Educates, Rewards, Entertains, Calls, Motivates, Messages + Tracks Location &amp; Steps."/>
    <n v="49000"/>
    <n v="1333"/>
    <x v="2"/>
    <x v="1"/>
    <s v="GBP"/>
    <n v="1475333917"/>
    <n v="1472569117"/>
    <b v="0"/>
    <n v="46"/>
    <b v="0"/>
    <s v="technology/wearables"/>
    <n v="3"/>
    <n v="28.98"/>
    <x v="2"/>
    <x v="8"/>
  </r>
  <r>
    <n v="1342"/>
    <x v="1342"/>
    <s v="Method50 aims to prototype a revolutionary true heads up display to create a new way of living in, playing in, and viewing the world."/>
    <n v="2000"/>
    <n v="437"/>
    <x v="0"/>
    <x v="0"/>
    <s v="USD"/>
    <n v="1437161739"/>
    <n v="1434569739"/>
    <b v="0"/>
    <n v="1"/>
    <b v="0"/>
    <s v="technology/wearables"/>
    <n v="22"/>
    <n v="437"/>
    <x v="2"/>
    <x v="8"/>
  </r>
  <r>
    <n v="1343"/>
    <x v="1343"/>
    <s v="Sleepman is a bio-signal monitoring wristwatch featuring smart alarm with the unique sleep enhancement and fatigue detection options!"/>
    <n v="100000"/>
    <n v="206743.09"/>
    <x v="1"/>
    <x v="0"/>
    <s v="USD"/>
    <n v="1471579140"/>
    <n v="1466512683"/>
    <b v="0"/>
    <n v="323"/>
    <b v="0"/>
    <s v="technology/wearables"/>
    <n v="207"/>
    <n v="640.07000000000005"/>
    <x v="2"/>
    <x v="8"/>
  </r>
  <r>
    <n v="1344"/>
    <x v="1344"/>
    <s v="The is the ultimate guide to applied Eastern philosophy, martial arts, and the path of the warrior from a scientific perspective."/>
    <n v="15000"/>
    <n v="16232"/>
    <x v="1"/>
    <x v="5"/>
    <s v="CAD"/>
    <n v="1467313039"/>
    <n v="1464807439"/>
    <b v="0"/>
    <n v="139"/>
    <b v="1"/>
    <s v="publishing/nonfiction"/>
    <n v="108"/>
    <n v="116.78"/>
    <x v="3"/>
    <x v="9"/>
  </r>
  <r>
    <n v="1345"/>
    <x v="1345"/>
    <s v="Peacefully taking you through my journey of being raised as a Muslim then becoming Christian, and sharing the truths I unveiled."/>
    <n v="2500"/>
    <n v="15903.5"/>
    <x v="1"/>
    <x v="0"/>
    <s v="USD"/>
    <n v="1405366359"/>
    <n v="1402342359"/>
    <b v="0"/>
    <n v="7"/>
    <b v="1"/>
    <s v="publishing/nonfiction"/>
    <n v="636"/>
    <n v="2271.9299999999998"/>
    <x v="3"/>
    <x v="9"/>
  </r>
  <r>
    <n v="1346"/>
    <x v="1346"/>
    <s v="An anthology of nonfiction stories written by Nepal's Lesbian, Gay, Bisexual, and Transgender (LGBT) community."/>
    <n v="20000"/>
    <n v="153"/>
    <x v="0"/>
    <x v="0"/>
    <s v="USD"/>
    <n v="1372297751"/>
    <n v="1369705751"/>
    <b v="0"/>
    <n v="149"/>
    <b v="1"/>
    <s v="publishing/nonfiction"/>
    <n v="1"/>
    <n v="1.03"/>
    <x v="3"/>
    <x v="9"/>
  </r>
  <r>
    <n v="1347"/>
    <x v="1347"/>
    <s v="Must raise $2,500+ to republish &amp; spread the word about a guide Oprah's Magazine calls &quot;a go-to book for any start-up food company.&quot;"/>
    <n v="7500"/>
    <n v="9486.69"/>
    <x v="1"/>
    <x v="0"/>
    <s v="USD"/>
    <n v="1425741525"/>
    <n v="1423149525"/>
    <b v="0"/>
    <n v="31"/>
    <b v="1"/>
    <s v="publishing/nonfiction"/>
    <n v="126"/>
    <n v="306.02"/>
    <x v="3"/>
    <x v="9"/>
  </r>
  <r>
    <n v="1348"/>
    <x v="1348"/>
    <s v="South Florida. Honest &amp; dramatic &amp; engaging journal of overcoming serious illness. This book will keep you reading &amp; laughing. Really!"/>
    <n v="15000"/>
    <n v="30805"/>
    <x v="1"/>
    <x v="0"/>
    <s v="USD"/>
    <n v="1418904533"/>
    <n v="1416485333"/>
    <b v="0"/>
    <n v="26"/>
    <b v="1"/>
    <s v="publishing/nonfiction"/>
    <n v="205"/>
    <n v="1184.81"/>
    <x v="3"/>
    <x v="9"/>
  </r>
  <r>
    <n v="1349"/>
    <x v="1349"/>
    <s v="The first modern Jasper guidebook including over five hundred rock routes from alpine to bouldering, sport to trad multipitch and more."/>
    <n v="25000"/>
    <n v="29209.78"/>
    <x v="1"/>
    <x v="5"/>
    <s v="CAD"/>
    <n v="1450249140"/>
    <n v="1447055935"/>
    <b v="0"/>
    <n v="172"/>
    <b v="1"/>
    <s v="publishing/nonfiction"/>
    <n v="117"/>
    <n v="169.82"/>
    <x v="3"/>
    <x v="9"/>
  </r>
  <r>
    <n v="1350"/>
    <x v="1350"/>
    <s v="Illustrated historical book of impregnable Dunbar Castle and rise and fall of its powerful Scottish Earls of Dunbar from 1072-1435AD"/>
    <n v="15000"/>
    <n v="0"/>
    <x v="0"/>
    <x v="0"/>
    <s v="USD"/>
    <n v="1451089134"/>
    <n v="1448497134"/>
    <b v="0"/>
    <n v="78"/>
    <b v="1"/>
    <s v="publishing/nonfiction"/>
    <n v="0"/>
    <n v="0"/>
    <x v="3"/>
    <x v="9"/>
  </r>
  <r>
    <n v="1351"/>
    <x v="1351"/>
    <s v="Discover your purpose, live a more fulfilling life, leave a positive footprint on society."/>
    <n v="50000"/>
    <n v="360"/>
    <x v="0"/>
    <x v="0"/>
    <s v="USD"/>
    <n v="1455299144"/>
    <n v="1452707144"/>
    <b v="0"/>
    <n v="120"/>
    <b v="1"/>
    <s v="publishing/nonfiction"/>
    <n v="1"/>
    <n v="3"/>
    <x v="3"/>
    <x v="9"/>
  </r>
  <r>
    <n v="1352"/>
    <x v="1352"/>
    <s v="An important book, based on research, to make you and your learners smile again. Better smile sheets, better feedback, better learning!"/>
    <n v="35000"/>
    <n v="35123"/>
    <x v="1"/>
    <x v="0"/>
    <s v="USD"/>
    <n v="1441425540"/>
    <n v="1436968366"/>
    <b v="0"/>
    <n v="227"/>
    <b v="1"/>
    <s v="publishing/nonfiction"/>
    <n v="100"/>
    <n v="154.72999999999999"/>
    <x v="3"/>
    <x v="9"/>
  </r>
  <r>
    <n v="1353"/>
    <x v="1353"/>
    <s v="A book that teaches aspiring writers how to get from a basic idea to a fully rewritten screenplay."/>
    <n v="5000"/>
    <n v="53"/>
    <x v="0"/>
    <x v="0"/>
    <s v="USD"/>
    <n v="1362960000"/>
    <n v="1359946188"/>
    <b v="0"/>
    <n v="42"/>
    <b v="1"/>
    <s v="publishing/nonfiction"/>
    <n v="1"/>
    <n v="1.26"/>
    <x v="3"/>
    <x v="9"/>
  </r>
  <r>
    <n v="1354"/>
    <x v="1354"/>
    <s v="Raising awareness of childhood cancer by publishing my diary of Andrew's diagnosis and his journey to remission 1235 days later."/>
    <n v="5000"/>
    <n v="5105"/>
    <x v="1"/>
    <x v="1"/>
    <s v="GBP"/>
    <n v="1465672979"/>
    <n v="1463080979"/>
    <b v="0"/>
    <n v="64"/>
    <b v="1"/>
    <s v="publishing/nonfiction"/>
    <n v="102"/>
    <n v="79.77"/>
    <x v="3"/>
    <x v="9"/>
  </r>
  <r>
    <n v="1355"/>
    <x v="1355"/>
    <s v="Sherlock's Home was the most important Sherlock Holmes book of 2012 - about Undershaw - this project is to release language versions."/>
    <n v="9500"/>
    <n v="9525"/>
    <x v="1"/>
    <x v="1"/>
    <s v="GBP"/>
    <n v="1354269600"/>
    <n v="1351663605"/>
    <b v="0"/>
    <n v="121"/>
    <b v="1"/>
    <s v="publishing/nonfiction"/>
    <n v="100"/>
    <n v="78.72"/>
    <x v="3"/>
    <x v="9"/>
  </r>
  <r>
    <n v="1356"/>
    <x v="1356"/>
    <s v="At age 30, my husband Dan died from cancer. Left to recreate my life, I drew a line in my heart; became a nomad. This is a love story."/>
    <n v="18000"/>
    <n v="1020"/>
    <x v="0"/>
    <x v="0"/>
    <s v="USD"/>
    <n v="1372985760"/>
    <n v="1370393760"/>
    <b v="0"/>
    <n v="87"/>
    <b v="1"/>
    <s v="publishing/nonfiction"/>
    <n v="6"/>
    <n v="11.72"/>
    <x v="3"/>
    <x v="9"/>
  </r>
  <r>
    <n v="1357"/>
    <x v="1357"/>
    <s v="The search for identity leads one young woman to Mexico, where she follows her grandfather's journey back to America."/>
    <n v="7500"/>
    <n v="2070"/>
    <x v="2"/>
    <x v="0"/>
    <s v="USD"/>
    <n v="1362117540"/>
    <n v="1359587137"/>
    <b v="0"/>
    <n v="65"/>
    <b v="1"/>
    <s v="publishing/nonfiction"/>
    <n v="28"/>
    <n v="31.85"/>
    <x v="3"/>
    <x v="9"/>
  </r>
  <r>
    <n v="1358"/>
    <x v="1358"/>
    <s v="I am working on a book about what people do when they visit Masada, an ancient fortress in the Judean desert."/>
    <n v="10000"/>
    <n v="100"/>
    <x v="0"/>
    <x v="0"/>
    <s v="USD"/>
    <n v="1309009323"/>
    <n v="1306417323"/>
    <b v="0"/>
    <n v="49"/>
    <b v="1"/>
    <s v="publishing/nonfiction"/>
    <n v="1"/>
    <n v="2.04"/>
    <x v="3"/>
    <x v="9"/>
  </r>
  <r>
    <n v="1359"/>
    <x v="1359"/>
    <s v="Funding for a 2011 trip to Worldcon for research for &quot;UnConventional,&quot; a book on the history of the American fan convention."/>
    <n v="3500"/>
    <n v="380"/>
    <x v="0"/>
    <x v="0"/>
    <s v="USD"/>
    <n v="1309980790"/>
    <n v="1304623990"/>
    <b v="0"/>
    <n v="19"/>
    <b v="1"/>
    <s v="publishing/nonfiction"/>
    <n v="11"/>
    <n v="20"/>
    <x v="3"/>
    <x v="9"/>
  </r>
  <r>
    <n v="1360"/>
    <x v="1360"/>
    <s v="So Bad, It's Good! is a guide to finding the best films for your bad movie night."/>
    <n v="8000"/>
    <n v="0"/>
    <x v="0"/>
    <x v="0"/>
    <s v="USD"/>
    <n v="1343943420"/>
    <n v="1341524220"/>
    <b v="0"/>
    <n v="81"/>
    <b v="1"/>
    <s v="publishing/nonfiction"/>
    <n v="0"/>
    <n v="0"/>
    <x v="3"/>
    <x v="9"/>
  </r>
  <r>
    <n v="1361"/>
    <x v="1361"/>
    <s v="The forbidden dark art of roped soloing, for climbers who need to know in order to make the ultimate climb come true!"/>
    <n v="20000"/>
    <n v="2468"/>
    <x v="0"/>
    <x v="1"/>
    <s v="GBP"/>
    <n v="1403370772"/>
    <n v="1400778772"/>
    <b v="0"/>
    <n v="264"/>
    <b v="1"/>
    <s v="publishing/nonfiction"/>
    <n v="12"/>
    <n v="9.35"/>
    <x v="3"/>
    <x v="9"/>
  </r>
  <r>
    <n v="1362"/>
    <x v="1362"/>
    <s v="The never-before-told story of Karl Barth's (first and only) journey to the United States in 1962."/>
    <n v="4200"/>
    <n v="4230"/>
    <x v="1"/>
    <x v="0"/>
    <s v="USD"/>
    <n v="1378592731"/>
    <n v="1373408731"/>
    <b v="0"/>
    <n v="25"/>
    <b v="1"/>
    <s v="publishing/nonfiction"/>
    <n v="101"/>
    <n v="169.2"/>
    <x v="3"/>
    <x v="9"/>
  </r>
  <r>
    <n v="1363"/>
    <x v="1363"/>
    <s v="Identifying cancer and disease products we use everyday and are totally unaware of. Then substituting them with healthy alternatives"/>
    <n v="2000"/>
    <n v="5437"/>
    <x v="1"/>
    <x v="0"/>
    <s v="USD"/>
    <n v="1455523140"/>
    <n v="1453925727"/>
    <b v="0"/>
    <n v="5"/>
    <b v="1"/>
    <s v="publishing/nonfiction"/>
    <n v="272"/>
    <n v="1087.4000000000001"/>
    <x v="3"/>
    <x v="9"/>
  </r>
  <r>
    <n v="1364"/>
    <x v="1364"/>
    <s v="Help us Make Rock History with this Epic J.S.Fuck Extremerock Album written by Sune &quot;KÃ¸ter&quot; KÃ¸lster and produced by Flemming Rasmussen."/>
    <n v="100000"/>
    <n v="114977"/>
    <x v="1"/>
    <x v="8"/>
    <s v="DKK"/>
    <n v="1420648906"/>
    <n v="1415464906"/>
    <b v="0"/>
    <n v="144"/>
    <b v="1"/>
    <s v="music/rock"/>
    <n v="115"/>
    <n v="798.45"/>
    <x v="4"/>
    <x v="11"/>
  </r>
  <r>
    <n v="1365"/>
    <x v="1365"/>
    <s v="Our first professional studio album &quot;See The Light&quot; will be released this spring! Help us record, mix, master, and release the album!"/>
    <n v="20000"/>
    <n v="1821"/>
    <x v="0"/>
    <x v="0"/>
    <s v="USD"/>
    <n v="1426523752"/>
    <n v="1423935352"/>
    <b v="0"/>
    <n v="92"/>
    <b v="1"/>
    <s v="music/rock"/>
    <n v="9"/>
    <n v="19.79"/>
    <x v="4"/>
    <x v="11"/>
  </r>
  <r>
    <n v="1366"/>
    <x v="1366"/>
    <s v="A musical memorial for Alexi Petersen."/>
    <n v="25000"/>
    <n v="1241"/>
    <x v="2"/>
    <x v="0"/>
    <s v="USD"/>
    <n v="1417049663"/>
    <n v="1413158063"/>
    <b v="0"/>
    <n v="147"/>
    <b v="1"/>
    <s v="music/rock"/>
    <n v="5"/>
    <n v="8.44"/>
    <x v="4"/>
    <x v="11"/>
  </r>
  <r>
    <n v="1367"/>
    <x v="1367"/>
    <s v="House of Rabbits are recording our full-length, debut album! Support independent music, receive great rewards!"/>
    <n v="15000"/>
    <n v="16636.78"/>
    <x v="1"/>
    <x v="0"/>
    <s v="USD"/>
    <n v="1447463050"/>
    <n v="1444867450"/>
    <b v="0"/>
    <n v="90"/>
    <b v="1"/>
    <s v="music/rock"/>
    <n v="111"/>
    <n v="184.85"/>
    <x v="4"/>
    <x v="11"/>
  </r>
  <r>
    <n v="1368"/>
    <x v="1368"/>
    <s v="We are in the final stages of the creation of our 4th record, The Separation Effect. our most passionate record to date."/>
    <n v="15000"/>
    <n v="15265"/>
    <x v="1"/>
    <x v="0"/>
    <s v="USD"/>
    <n v="1434342894"/>
    <n v="1432269294"/>
    <b v="0"/>
    <n v="87"/>
    <b v="1"/>
    <s v="music/rock"/>
    <n v="102"/>
    <n v="175.46"/>
    <x v="4"/>
    <x v="11"/>
  </r>
  <r>
    <n v="1369"/>
    <x v="1369"/>
    <s v="Fawcett's FEEL BETTER is an album of love unrequited, realized, and rued, with echoes of Petty, Springsteen, Neil Young &amp; Coldplay."/>
    <n v="85000"/>
    <n v="126082.45"/>
    <x v="1"/>
    <x v="0"/>
    <s v="USD"/>
    <n v="1397225746"/>
    <n v="1394633746"/>
    <b v="0"/>
    <n v="406"/>
    <b v="1"/>
    <s v="music/rock"/>
    <n v="148"/>
    <n v="310.55"/>
    <x v="4"/>
    <x v="11"/>
  </r>
  <r>
    <n v="1370"/>
    <x v="1370"/>
    <s v="Songs about the first year of parenthood, often inappropriate for children"/>
    <n v="5000"/>
    <n v="5070"/>
    <x v="1"/>
    <x v="0"/>
    <s v="USD"/>
    <n v="1381881890"/>
    <n v="1380585890"/>
    <b v="0"/>
    <n v="20"/>
    <b v="1"/>
    <s v="music/rock"/>
    <n v="101"/>
    <n v="253.5"/>
    <x v="4"/>
    <x v="11"/>
  </r>
  <r>
    <n v="1371"/>
    <x v="1371"/>
    <s v="The Defiant Tour Documentary is a never before examination of the finances of a touring band and what it takes to go on the road."/>
    <n v="20000"/>
    <n v="1297"/>
    <x v="0"/>
    <x v="0"/>
    <s v="USD"/>
    <n v="1431022342"/>
    <n v="1428430342"/>
    <b v="0"/>
    <n v="70"/>
    <b v="1"/>
    <s v="music/rock"/>
    <n v="6"/>
    <n v="18.53"/>
    <x v="4"/>
    <x v="11"/>
  </r>
  <r>
    <n v="1372"/>
    <x v="1372"/>
    <s v="Please help us raise funds to press our new CD!"/>
    <n v="3000"/>
    <n v="3555"/>
    <x v="1"/>
    <x v="0"/>
    <s v="USD"/>
    <n v="1342115132"/>
    <n v="1339523132"/>
    <b v="0"/>
    <n v="16"/>
    <b v="1"/>
    <s v="music/rock"/>
    <n v="119"/>
    <n v="222.19"/>
    <x v="4"/>
    <x v="11"/>
  </r>
  <r>
    <n v="1373"/>
    <x v="1373"/>
    <s v="Help Broccoli Samurai raise money to get a new van and continue bringing you the jams!"/>
    <n v="25000"/>
    <n v="49811"/>
    <x v="1"/>
    <x v="0"/>
    <s v="USD"/>
    <n v="1483138233"/>
    <n v="1480546233"/>
    <b v="0"/>
    <n v="52"/>
    <b v="1"/>
    <s v="music/rock"/>
    <n v="199"/>
    <n v="957.9"/>
    <x v="4"/>
    <x v="11"/>
  </r>
  <r>
    <n v="1374"/>
    <x v="1374"/>
    <s v="After two successful EPs, Sisters of Murphy is back in the studio to release our first full-length album. We want YOU to be part of it!"/>
    <n v="8000"/>
    <n v="8730"/>
    <x v="3"/>
    <x v="0"/>
    <s v="USD"/>
    <n v="1458874388"/>
    <n v="1456285988"/>
    <b v="0"/>
    <n v="66"/>
    <b v="1"/>
    <s v="music/rock"/>
    <n v="109"/>
    <n v="132.27000000000001"/>
    <x v="4"/>
    <x v="11"/>
  </r>
  <r>
    <n v="1375"/>
    <x v="1375"/>
    <s v="Pampa Folks, l'album aux couleurs de dÃ©serts. Le quatuor, crÃ©Ã© en 2015  livre une Ã©nergie brute et prÃ©pare son premier album"/>
    <n v="20000"/>
    <n v="5"/>
    <x v="0"/>
    <x v="6"/>
    <s v="EUR"/>
    <n v="1484444119"/>
    <n v="1481852119"/>
    <b v="0"/>
    <n v="109"/>
    <b v="1"/>
    <s v="music/rock"/>
    <n v="0"/>
    <n v="0.05"/>
    <x v="4"/>
    <x v="11"/>
  </r>
  <r>
    <n v="1376"/>
    <x v="1376"/>
    <s v="Dead Pirates are planning a second pressing of HIGHMARE LP, who wants one ?"/>
    <n v="25000"/>
    <n v="310"/>
    <x v="0"/>
    <x v="1"/>
    <s v="GBP"/>
    <n v="1480784606"/>
    <n v="1478189006"/>
    <b v="0"/>
    <n v="168"/>
    <b v="1"/>
    <s v="music/rock"/>
    <n v="1"/>
    <n v="1.85"/>
    <x v="4"/>
    <x v="11"/>
  </r>
  <r>
    <n v="1377"/>
    <x v="1377"/>
    <s v="Stereo Jo is set to release a 5 song EP. Your donation will directly help w/ recording, design, production, &amp; duplication. Thank You :)"/>
    <n v="5000"/>
    <n v="2965"/>
    <x v="0"/>
    <x v="0"/>
    <s v="USD"/>
    <n v="1486095060"/>
    <n v="1484198170"/>
    <b v="0"/>
    <n v="31"/>
    <b v="1"/>
    <s v="music/rock"/>
    <n v="59"/>
    <n v="95.65"/>
    <x v="4"/>
    <x v="11"/>
  </r>
  <r>
    <n v="1378"/>
    <x v="1378"/>
    <s v="A psychedelic post rock masterpiece!"/>
    <n v="10000"/>
    <n v="15591"/>
    <x v="1"/>
    <x v="1"/>
    <s v="GBP"/>
    <n v="1470075210"/>
    <n v="1468779210"/>
    <b v="0"/>
    <n v="133"/>
    <b v="1"/>
    <s v="music/rock"/>
    <n v="156"/>
    <n v="117.23"/>
    <x v="4"/>
    <x v="11"/>
  </r>
  <r>
    <n v="1379"/>
    <x v="1379"/>
    <s v="---------The long-awaited debut full-length from Justin Ruddy--------"/>
    <n v="30000"/>
    <n v="0"/>
    <x v="0"/>
    <x v="0"/>
    <s v="USD"/>
    <n v="1433504876"/>
    <n v="1430912876"/>
    <b v="0"/>
    <n v="151"/>
    <b v="1"/>
    <s v="music/rock"/>
    <n v="0"/>
    <n v="0"/>
    <x v="4"/>
    <x v="11"/>
  </r>
  <r>
    <n v="1380"/>
    <x v="1380"/>
    <s v="A DIY MUSIC FESTIVAL FROM ST. LOUIS MO! Bands make their own festival, help make it legit!"/>
    <n v="2000"/>
    <n v="2000.66"/>
    <x v="1"/>
    <x v="0"/>
    <s v="USD"/>
    <n v="1433815200"/>
    <n v="1431886706"/>
    <b v="0"/>
    <n v="5"/>
    <b v="1"/>
    <s v="music/rock"/>
    <n v="100"/>
    <n v="400.13"/>
    <x v="4"/>
    <x v="11"/>
  </r>
  <r>
    <n v="1381"/>
    <x v="1381"/>
    <s v="&quot;Me &amp; Eugene&quot; is a five song original EP blending reggae roots, rock, and soul. We canâ€™t wait for you to hear what weâ€™ve created."/>
    <n v="15000"/>
    <n v="301"/>
    <x v="0"/>
    <x v="0"/>
    <s v="USD"/>
    <n v="1482988125"/>
    <n v="1480396125"/>
    <b v="0"/>
    <n v="73"/>
    <b v="1"/>
    <s v="music/rock"/>
    <n v="2"/>
    <n v="4.12"/>
    <x v="4"/>
    <x v="11"/>
  </r>
  <r>
    <n v="1382"/>
    <x v="1382"/>
    <s v="We're making a new record -- independently! We've got some great new songs we're really excited to bring to you!"/>
    <n v="23000"/>
    <n v="23530"/>
    <x v="1"/>
    <x v="0"/>
    <s v="USD"/>
    <n v="1367867536"/>
    <n v="1365275536"/>
    <b v="0"/>
    <n v="148"/>
    <b v="1"/>
    <s v="music/rock"/>
    <n v="102"/>
    <n v="158.99"/>
    <x v="4"/>
    <x v="11"/>
  </r>
  <r>
    <n v="1383"/>
    <x v="1383"/>
    <s v="Instrumental Post-Rock meets Progressive Rock &amp; Cinematic atmospheres. Get your dose of blissful guitar tones, grooves &amp; live strings!"/>
    <n v="12000"/>
    <n v="17350.13"/>
    <x v="1"/>
    <x v="5"/>
    <s v="CAD"/>
    <n v="1482457678"/>
    <n v="1480729678"/>
    <b v="0"/>
    <n v="93"/>
    <b v="1"/>
    <s v="music/rock"/>
    <n v="145"/>
    <n v="186.56"/>
    <x v="4"/>
    <x v="11"/>
  </r>
  <r>
    <n v="1384"/>
    <x v="1384"/>
    <s v="Outland Warrior is my first solo musical project, featuring songs written by me and recorded at my home studio."/>
    <n v="11999"/>
    <n v="10"/>
    <x v="2"/>
    <x v="0"/>
    <s v="USD"/>
    <n v="1436117922"/>
    <n v="1433525922"/>
    <b v="0"/>
    <n v="63"/>
    <b v="1"/>
    <s v="music/rock"/>
    <n v="0"/>
    <n v="0.16"/>
    <x v="4"/>
    <x v="11"/>
  </r>
  <r>
    <n v="1385"/>
    <x v="1385"/>
    <s v="Musicians, singers &amp; songwriters from all over the world collaborate via YouTube in order to create an amazing album!"/>
    <n v="25000"/>
    <n v="25"/>
    <x v="0"/>
    <x v="12"/>
    <s v="EUR"/>
    <n v="1461931860"/>
    <n v="1457109121"/>
    <b v="0"/>
    <n v="134"/>
    <b v="1"/>
    <s v="music/rock"/>
    <n v="0"/>
    <n v="0.19"/>
    <x v="4"/>
    <x v="11"/>
  </r>
  <r>
    <n v="1386"/>
    <x v="1386"/>
    <s v="We are a classic hard rock/heavy metal band just trying to keep rock alive!"/>
    <n v="3500"/>
    <n v="5599"/>
    <x v="1"/>
    <x v="0"/>
    <s v="USD"/>
    <n v="1438183889"/>
    <n v="1435591889"/>
    <b v="0"/>
    <n v="14"/>
    <b v="1"/>
    <s v="music/rock"/>
    <n v="160"/>
    <n v="399.93"/>
    <x v="4"/>
    <x v="11"/>
  </r>
  <r>
    <n v="1387"/>
    <x v="1387"/>
    <s v="Less than one week to PLEDGE YOUR SUPPORT for THE FAMILY BUSINESS as the band raises funds for the next full length rock album."/>
    <n v="15000"/>
    <n v="3172"/>
    <x v="0"/>
    <x v="0"/>
    <s v="USD"/>
    <n v="1433305800"/>
    <n v="1430604395"/>
    <b v="0"/>
    <n v="78"/>
    <b v="1"/>
    <s v="music/rock"/>
    <n v="21"/>
    <n v="40.67"/>
    <x v="4"/>
    <x v="11"/>
  </r>
  <r>
    <n v="1388"/>
    <x v="1388"/>
    <s v="&quot;The Great Bright Horses&quot; is finished and ready for release! Help us put on the finishing touches and share it with the universe."/>
    <n v="20000"/>
    <n v="0"/>
    <x v="0"/>
    <x v="0"/>
    <s v="USD"/>
    <n v="1476720840"/>
    <n v="1474469117"/>
    <b v="0"/>
    <n v="112"/>
    <b v="1"/>
    <s v="music/rock"/>
    <n v="0"/>
    <n v="0"/>
    <x v="4"/>
    <x v="11"/>
  </r>
  <r>
    <n v="1389"/>
    <x v="1389"/>
    <s v="Help fund the pressing of DANCEHALL's first record by pre-ordering it in advance!!!"/>
    <n v="3400"/>
    <n v="4313"/>
    <x v="1"/>
    <x v="1"/>
    <s v="GBP"/>
    <n v="1471087957"/>
    <n v="1468495957"/>
    <b v="0"/>
    <n v="34"/>
    <b v="1"/>
    <s v="music/rock"/>
    <n v="127"/>
    <n v="126.85"/>
    <x v="4"/>
    <x v="11"/>
  </r>
  <r>
    <n v="1390"/>
    <x v="1390"/>
    <s v="Breakout Artist Management will be working with us on a brand new music video and we need your help!"/>
    <n v="9041"/>
    <n v="90"/>
    <x v="0"/>
    <x v="0"/>
    <s v="USD"/>
    <n v="1430154720"/>
    <n v="1427224606"/>
    <b v="0"/>
    <n v="19"/>
    <b v="1"/>
    <s v="music/rock"/>
    <n v="1"/>
    <n v="4.74"/>
    <x v="4"/>
    <x v="11"/>
  </r>
  <r>
    <n v="1391"/>
    <x v="1391"/>
    <s v="With the money donated through this project we intend on investing in sound equipment for live shows"/>
    <n v="3000"/>
    <n v="3080"/>
    <x v="1"/>
    <x v="0"/>
    <s v="USD"/>
    <n v="1440219540"/>
    <n v="1436369818"/>
    <b v="0"/>
    <n v="13"/>
    <b v="1"/>
    <s v="music/rock"/>
    <n v="103"/>
    <n v="236.92"/>
    <x v="4"/>
    <x v="11"/>
  </r>
  <r>
    <n v="1392"/>
    <x v="1392"/>
    <s v="Telesomniac is a rock band from Provo, UT releasing their debut album Thirty-One Flashes in the Dark."/>
    <n v="8000"/>
    <n v="8620"/>
    <x v="1"/>
    <x v="0"/>
    <s v="USD"/>
    <n v="1456976586"/>
    <n v="1454298186"/>
    <b v="0"/>
    <n v="104"/>
    <b v="1"/>
    <s v="music/rock"/>
    <n v="108"/>
    <n v="82.88"/>
    <x v="4"/>
    <x v="11"/>
  </r>
  <r>
    <n v="1393"/>
    <x v="1393"/>
    <s v="Rock n' Roll tales of our times"/>
    <n v="25000"/>
    <n v="29531"/>
    <x v="1"/>
    <x v="0"/>
    <s v="USD"/>
    <n v="1470068523"/>
    <n v="1467476523"/>
    <b v="0"/>
    <n v="52"/>
    <b v="1"/>
    <s v="music/rock"/>
    <n v="118"/>
    <n v="567.9"/>
    <x v="4"/>
    <x v="11"/>
  </r>
  <r>
    <n v="1394"/>
    <x v="1394"/>
    <s v="We've finally finished recording our first full length album! We're getting together all the merch to go along with the release."/>
    <n v="4000"/>
    <n v="0"/>
    <x v="0"/>
    <x v="0"/>
    <s v="USD"/>
    <n v="1488337200"/>
    <n v="1484623726"/>
    <b v="0"/>
    <n v="17"/>
    <b v="1"/>
    <s v="music/rock"/>
    <n v="0"/>
    <n v="0"/>
    <x v="4"/>
    <x v="11"/>
  </r>
  <r>
    <n v="1395"/>
    <x v="1395"/>
    <s v="Help Quiet Oaks record their debut album!!!"/>
    <n v="10000"/>
    <n v="11070"/>
    <x v="1"/>
    <x v="0"/>
    <s v="USD"/>
    <n v="1484430481"/>
    <n v="1481838481"/>
    <b v="0"/>
    <n v="82"/>
    <b v="1"/>
    <s v="music/rock"/>
    <n v="111"/>
    <n v="135"/>
    <x v="4"/>
    <x v="11"/>
  </r>
  <r>
    <n v="1396"/>
    <x v="1396"/>
    <s v="Bret Coats with producers Nick Jay &amp; Robert Coats resulting in an epic rock &amp; roll experience that has the makings of a true classic."/>
    <n v="18500"/>
    <n v="20190"/>
    <x v="1"/>
    <x v="0"/>
    <s v="USD"/>
    <n v="1423871882"/>
    <n v="1421279882"/>
    <b v="0"/>
    <n v="73"/>
    <b v="1"/>
    <s v="music/rock"/>
    <n v="109"/>
    <n v="276.58"/>
    <x v="4"/>
    <x v="11"/>
  </r>
  <r>
    <n v="1397"/>
    <x v="1397"/>
    <s v="HALLS OF THE MACHINE needs your support for the final production and release of their latest work titled, ALL TRIBAL DIGNITARIES."/>
    <n v="30000"/>
    <n v="50"/>
    <x v="0"/>
    <x v="0"/>
    <s v="USD"/>
    <n v="1477603140"/>
    <n v="1475013710"/>
    <b v="0"/>
    <n v="158"/>
    <b v="1"/>
    <s v="music/rock"/>
    <n v="0"/>
    <n v="0.32"/>
    <x v="4"/>
    <x v="11"/>
  </r>
  <r>
    <n v="1398"/>
    <x v="1398"/>
    <s v="'StonyCold', a Kansas-based 80's Rock Band, is recording their first all-cover tunes CD, 'Back To the 80's With StonyCold!'"/>
    <n v="12444"/>
    <n v="12929.35"/>
    <x v="1"/>
    <x v="0"/>
    <s v="USD"/>
    <n v="1467752334"/>
    <n v="1465160334"/>
    <b v="0"/>
    <n v="65"/>
    <b v="1"/>
    <s v="music/rock"/>
    <n v="104"/>
    <n v="198.91"/>
    <x v="4"/>
    <x v="11"/>
  </r>
  <r>
    <n v="1399"/>
    <x v="1399"/>
    <s v="20 years of Rocket &amp; a Bomb live DVD and download + a brand new Michael Knott EP released on 7&quot; vinyl, Cd, and download!"/>
    <n v="30000"/>
    <n v="5"/>
    <x v="0"/>
    <x v="0"/>
    <s v="USD"/>
    <n v="1412640373"/>
    <n v="1410048373"/>
    <b v="0"/>
    <n v="184"/>
    <b v="1"/>
    <s v="music/rock"/>
    <n v="0"/>
    <n v="0.03"/>
    <x v="4"/>
    <x v="11"/>
  </r>
  <r>
    <n v="1400"/>
    <x v="1400"/>
    <s v="We're looking to our fans to help partially fund the new album. It's 12 tracks in length &amp; will be a musical trip like no other!"/>
    <n v="3000"/>
    <n v="3250"/>
    <x v="1"/>
    <x v="1"/>
    <s v="GBP"/>
    <n v="1465709400"/>
    <n v="1462695073"/>
    <b v="0"/>
    <n v="34"/>
    <b v="1"/>
    <s v="music/rock"/>
    <n v="108"/>
    <n v="95.59"/>
    <x v="4"/>
    <x v="11"/>
  </r>
  <r>
    <n v="1401"/>
    <x v="1401"/>
    <s v="Based on the success of the â€œVagabondâ€ Michale is releasing a very limited edition version of the Album entitled â€œVagabond Acousticâ€"/>
    <n v="30000"/>
    <n v="136924.35"/>
    <x v="1"/>
    <x v="0"/>
    <s v="USD"/>
    <n v="1369612474"/>
    <n v="1367798074"/>
    <b v="0"/>
    <n v="240"/>
    <b v="1"/>
    <s v="music/rock"/>
    <n v="456"/>
    <n v="570.52"/>
    <x v="4"/>
    <x v="11"/>
  </r>
  <r>
    <n v="1402"/>
    <x v="1402"/>
    <s v="Help us fund our latest project - a 5 track EP: fast-paced, hard-hitting, female-fronted rock with catchy choruses and lyrics to match!"/>
    <n v="8000"/>
    <n v="8084"/>
    <x v="1"/>
    <x v="1"/>
    <s v="GBP"/>
    <n v="1430439411"/>
    <n v="1425259011"/>
    <b v="0"/>
    <n v="113"/>
    <b v="1"/>
    <s v="music/rock"/>
    <n v="101"/>
    <n v="71.540000000000006"/>
    <x v="4"/>
    <x v="11"/>
  </r>
  <r>
    <n v="1403"/>
    <x v="1403"/>
    <s v="Gregorian Rock merges Gregorian chant with modern music. It is serene, yet pummeling. It's not for everyone, but it might be for you."/>
    <n v="10000"/>
    <n v="24315"/>
    <x v="1"/>
    <x v="0"/>
    <s v="USD"/>
    <n v="1374802235"/>
    <n v="1372210235"/>
    <b v="0"/>
    <n v="66"/>
    <b v="1"/>
    <s v="music/rock"/>
    <n v="243"/>
    <n v="368.41"/>
    <x v="4"/>
    <x v="11"/>
  </r>
  <r>
    <n v="1404"/>
    <x v="1404"/>
    <s v="Translation &amp; publication of possibly the most famous piece of English literature - Act II Scene II of Romeo and Juliet into txt-speak."/>
    <n v="2500"/>
    <n v="2"/>
    <x v="0"/>
    <x v="1"/>
    <s v="GBP"/>
    <n v="1424607285"/>
    <n v="1422447285"/>
    <b v="1"/>
    <n v="5"/>
    <b v="0"/>
    <s v="publishing/translations"/>
    <n v="0"/>
    <n v="0.4"/>
    <x v="3"/>
    <x v="22"/>
  </r>
  <r>
    <n v="1405"/>
    <x v="1405"/>
    <s v="Will more people read the Bible if it were translated into Emoticons?"/>
    <n v="2000"/>
    <n v="2000"/>
    <x v="1"/>
    <x v="0"/>
    <s v="USD"/>
    <n v="1417195201"/>
    <n v="1414599601"/>
    <b v="1"/>
    <n v="17"/>
    <b v="0"/>
    <s v="publishing/translations"/>
    <n v="100"/>
    <n v="117.65"/>
    <x v="3"/>
    <x v="22"/>
  </r>
  <r>
    <n v="1406"/>
    <x v="1406"/>
    <s v="The White coat and the battle dress uniform"/>
    <n v="1000"/>
    <n v="2110.5"/>
    <x v="1"/>
    <x v="13"/>
    <s v="EUR"/>
    <n v="1449914400"/>
    <n v="1445336607"/>
    <b v="0"/>
    <n v="3"/>
    <b v="0"/>
    <s v="publishing/translations"/>
    <n v="211"/>
    <n v="703.5"/>
    <x v="3"/>
    <x v="22"/>
  </r>
  <r>
    <n v="1407"/>
    <x v="1407"/>
    <s v="I traveled, I took pictures, I met people, I ate. Then I wrote a travel journal that needs editing, translation, and publishing."/>
    <n v="1000"/>
    <n v="2053"/>
    <x v="1"/>
    <x v="0"/>
    <s v="USD"/>
    <n v="1407847978"/>
    <n v="1405687978"/>
    <b v="0"/>
    <n v="2"/>
    <b v="0"/>
    <s v="publishing/translations"/>
    <n v="205"/>
    <n v="1026.5"/>
    <x v="3"/>
    <x v="22"/>
  </r>
  <r>
    <n v="1408"/>
    <x v="1408"/>
    <s v="A translation of the legendary series of chess books &quot;General Treatise on Chess&quot; by R. Grau. A complete chess course for all levels."/>
    <n v="1750"/>
    <n v="2210"/>
    <x v="1"/>
    <x v="1"/>
    <s v="GBP"/>
    <n v="1447451756"/>
    <n v="1444856156"/>
    <b v="0"/>
    <n v="6"/>
    <b v="0"/>
    <s v="publishing/translations"/>
    <n v="126"/>
    <n v="368.33"/>
    <x v="3"/>
    <x v="22"/>
  </r>
  <r>
    <n v="1409"/>
    <x v="1409"/>
    <s v="Modern Literal Translation of the 1st Book of the Torah in English and Russian with sub-linear and interlinear layout."/>
    <n v="500"/>
    <n v="565"/>
    <x v="1"/>
    <x v="0"/>
    <s v="USD"/>
    <n v="1420085535"/>
    <n v="1414897935"/>
    <b v="0"/>
    <n v="0"/>
    <b v="0"/>
    <s v="publishing/translations"/>
    <n v="113"/>
    <n v="0"/>
    <x v="3"/>
    <x v="22"/>
  </r>
  <r>
    <n v="1410"/>
    <x v="1410"/>
    <s v="Let's translate this book! A fundamental guide to existential workspaces: how to recover efficiency generating environmental well-being"/>
    <n v="930"/>
    <n v="986"/>
    <x v="1"/>
    <x v="13"/>
    <s v="EUR"/>
    <n v="1464939520"/>
    <n v="1461051520"/>
    <b v="0"/>
    <n v="1"/>
    <b v="0"/>
    <s v="publishing/translations"/>
    <n v="106"/>
    <n v="986"/>
    <x v="3"/>
    <x v="22"/>
  </r>
  <r>
    <n v="1411"/>
    <x v="1411"/>
    <s v="There have been an exorbident number of translations of this most beautiful poem though none have ever been done by a nineteen year old"/>
    <n v="1000"/>
    <n v="1015"/>
    <x v="1"/>
    <x v="1"/>
    <s v="GBP"/>
    <n v="1423185900"/>
    <n v="1420766700"/>
    <b v="0"/>
    <n v="3"/>
    <b v="0"/>
    <s v="publishing/translations"/>
    <n v="102"/>
    <n v="338.33"/>
    <x v="3"/>
    <x v="22"/>
  </r>
  <r>
    <n v="1412"/>
    <x v="1412"/>
    <s v="â€œClimbing Silver!â€- An English translation of the Young Adult Shogi novella"/>
    <n v="2500"/>
    <n v="2800"/>
    <x v="1"/>
    <x v="0"/>
    <s v="USD"/>
    <n v="1417656699"/>
    <n v="1415064699"/>
    <b v="0"/>
    <n v="13"/>
    <b v="0"/>
    <s v="publishing/translations"/>
    <n v="112"/>
    <n v="215.38"/>
    <x v="3"/>
    <x v="22"/>
  </r>
  <r>
    <n v="1413"/>
    <x v="1413"/>
    <s v="I need funds to publish a book based on a selection of sentences from the Gospel demonstrating that Christianity is a strong religion."/>
    <n v="2000"/>
    <n v="385"/>
    <x v="0"/>
    <x v="13"/>
    <s v="EUR"/>
    <n v="1455964170"/>
    <n v="1450780170"/>
    <b v="0"/>
    <n v="1"/>
    <b v="0"/>
    <s v="publishing/translations"/>
    <n v="19"/>
    <n v="385"/>
    <x v="3"/>
    <x v="22"/>
  </r>
  <r>
    <n v="1414"/>
    <x v="1414"/>
    <s v="Create an open source &quot;interlinear&quot; translation fo the Greek New Testament in re-publishable and open source database format."/>
    <n v="911"/>
    <n v="5"/>
    <x v="2"/>
    <x v="0"/>
    <s v="USD"/>
    <n v="1483423467"/>
    <n v="1480831467"/>
    <b v="0"/>
    <n v="1"/>
    <b v="0"/>
    <s v="publishing/translations"/>
    <n v="1"/>
    <n v="5"/>
    <x v="3"/>
    <x v="22"/>
  </r>
  <r>
    <n v="1415"/>
    <x v="1415"/>
    <s v="This is a Series of 6 Books on Blessed Oscar A. Romero`s Writings. This Project will help to pay the translation costs of Volume 2."/>
    <n v="3500"/>
    <n v="3540"/>
    <x v="1"/>
    <x v="0"/>
    <s v="USD"/>
    <n v="1439741591"/>
    <n v="1436285591"/>
    <b v="0"/>
    <n v="9"/>
    <b v="0"/>
    <s v="publishing/translations"/>
    <n v="101"/>
    <n v="393.33"/>
    <x v="3"/>
    <x v="22"/>
  </r>
  <r>
    <n v="1416"/>
    <x v="1416"/>
    <s v="glenn's  book of quotes is designed to give the readers a thought for the day , lighten the mood  and put a smile  on their faces."/>
    <n v="500"/>
    <n v="564.66"/>
    <x v="1"/>
    <x v="0"/>
    <s v="USD"/>
    <n v="1448147619"/>
    <n v="1445552019"/>
    <b v="0"/>
    <n v="0"/>
    <b v="0"/>
    <s v="publishing/translations"/>
    <n v="113"/>
    <n v="0"/>
    <x v="3"/>
    <x v="22"/>
  </r>
  <r>
    <n v="1417"/>
    <x v="1417"/>
    <s v="Digitization of 8 rare Siddha Yoga books written by a Yogi - coming in the lineage of Sri Sri Sri Sadhasiva Brahmendra himself!"/>
    <n v="1500"/>
    <n v="2370"/>
    <x v="1"/>
    <x v="0"/>
    <s v="USD"/>
    <n v="1442315460"/>
    <n v="1439696174"/>
    <b v="0"/>
    <n v="2"/>
    <b v="0"/>
    <s v="publishing/translations"/>
    <n v="158"/>
    <n v="1185"/>
    <x v="3"/>
    <x v="22"/>
  </r>
  <r>
    <n v="1418"/>
    <x v="1418"/>
    <s v="Â¿Y si hubiera una camino intermedio entre ciencia y religion?_x000a_Descubre la respuesta ayudando a publicar y traducir este libro."/>
    <n v="1000"/>
    <n v="1001.49"/>
    <x v="1"/>
    <x v="3"/>
    <s v="EUR"/>
    <n v="1456397834"/>
    <n v="1453805834"/>
    <b v="0"/>
    <n v="1"/>
    <b v="0"/>
    <s v="publishing/translations"/>
    <n v="100"/>
    <n v="1001.49"/>
    <x v="3"/>
    <x v="22"/>
  </r>
  <r>
    <n v="1419"/>
    <x v="1419"/>
    <s v="Argentinian Author Seeks to Tour America to Educate on Womenâ€™s Sexuality in Latin America / Autora Argentina Busca Gira en EEUU"/>
    <n v="3000"/>
    <n v="0"/>
    <x v="0"/>
    <x v="0"/>
    <s v="USD"/>
    <n v="1476010619"/>
    <n v="1473418619"/>
    <b v="0"/>
    <n v="10"/>
    <b v="0"/>
    <s v="publishing/translations"/>
    <n v="0"/>
    <n v="0"/>
    <x v="3"/>
    <x v="22"/>
  </r>
  <r>
    <n v="1420"/>
    <x v="1420"/>
    <s v="Help me butcher Shakespeare in a satirical fashion."/>
    <n v="1000"/>
    <n v="78"/>
    <x v="0"/>
    <x v="0"/>
    <s v="USD"/>
    <n v="1467129686"/>
    <n v="1464969686"/>
    <b v="0"/>
    <n v="3"/>
    <b v="0"/>
    <s v="publishing/translations"/>
    <n v="8"/>
    <n v="26"/>
    <x v="3"/>
    <x v="22"/>
  </r>
  <r>
    <n v="1421"/>
    <x v="1421"/>
    <s v="English translation of &quot;The Escape to Myanmar&quot;, a fictive novel about people from Sweden who arrive in Myanmar/Burma as war refugees."/>
    <n v="2000"/>
    <n v="5414"/>
    <x v="1"/>
    <x v="11"/>
    <s v="SEK"/>
    <n v="1423432709"/>
    <n v="1420840709"/>
    <b v="0"/>
    <n v="2"/>
    <b v="0"/>
    <s v="publishing/translations"/>
    <n v="271"/>
    <n v="2707"/>
    <x v="3"/>
    <x v="22"/>
  </r>
  <r>
    <n v="1422"/>
    <x v="1422"/>
    <s v="Protecting children from sexual abuse through the medium of story telling; accessing 20% of the world's population through translation."/>
    <n v="1250"/>
    <n v="1300"/>
    <x v="1"/>
    <x v="4"/>
    <s v="NZD"/>
    <n v="1474436704"/>
    <n v="1471844704"/>
    <b v="0"/>
    <n v="2"/>
    <b v="0"/>
    <s v="publishing/translations"/>
    <n v="104"/>
    <n v="650"/>
    <x v="3"/>
    <x v="22"/>
  </r>
  <r>
    <n v="1423"/>
    <x v="1423"/>
    <s v="Help fund me to destroy the monopoly Rupert Murdoch has over the publication of modern bibles. I have a new one to rival the NKJV."/>
    <n v="2000"/>
    <n v="380"/>
    <x v="0"/>
    <x v="2"/>
    <s v="AUD"/>
    <n v="1451637531"/>
    <n v="1449045531"/>
    <b v="0"/>
    <n v="1"/>
    <b v="0"/>
    <s v="publishing/translations"/>
    <n v="19"/>
    <n v="380"/>
    <x v="3"/>
    <x v="22"/>
  </r>
  <r>
    <n v="1424"/>
    <x v="1424"/>
    <s v="A short book of practical mantras that can be used every day of the week. Mantras are cogwheels of universal engines."/>
    <n v="5000"/>
    <n v="5000"/>
    <x v="1"/>
    <x v="0"/>
    <s v="USD"/>
    <n v="1479233602"/>
    <n v="1478106802"/>
    <b v="0"/>
    <n v="14"/>
    <b v="0"/>
    <s v="publishing/translations"/>
    <n v="100"/>
    <n v="357.14"/>
    <x v="3"/>
    <x v="22"/>
  </r>
  <r>
    <n v="1425"/>
    <x v="1425"/>
    <s v="Translation  Thai language to English and other languages of the story (written by me) about&quot; Promote Travel &amp; Business in America&quot;"/>
    <n v="500"/>
    <n v="564"/>
    <x v="1"/>
    <x v="0"/>
    <s v="USD"/>
    <n v="1430276959"/>
    <n v="1427684959"/>
    <b v="0"/>
    <n v="0"/>
    <b v="0"/>
    <s v="publishing/translations"/>
    <n v="113"/>
    <n v="0"/>
    <x v="3"/>
    <x v="22"/>
  </r>
  <r>
    <n v="1426"/>
    <x v="1426"/>
    <s v="The World of Sharks is an interactive eBook for the iPad and Mac. It shall be translated into english to make it available worldwide."/>
    <n v="500"/>
    <n v="551"/>
    <x v="1"/>
    <x v="12"/>
    <s v="EUR"/>
    <n v="1440408120"/>
    <n v="1435224120"/>
    <b v="0"/>
    <n v="0"/>
    <b v="0"/>
    <s v="publishing/translations"/>
    <n v="110"/>
    <n v="0"/>
    <x v="3"/>
    <x v="22"/>
  </r>
  <r>
    <n v="1427"/>
    <x v="1427"/>
    <s v="The book with advices that can save many lives._x000a_You will find here many case studies, extreme situations and solutions."/>
    <n v="2885"/>
    <n v="2485"/>
    <x v="0"/>
    <x v="12"/>
    <s v="EUR"/>
    <n v="1474230385"/>
    <n v="1471638385"/>
    <b v="0"/>
    <n v="4"/>
    <b v="0"/>
    <s v="publishing/translations"/>
    <n v="86"/>
    <n v="621.25"/>
    <x v="3"/>
    <x v="22"/>
  </r>
  <r>
    <n v="1428"/>
    <x v="1428"/>
    <s v="My father wrote a book about raising a blind child. I, as a professional translator, am going to write it in English for everyone."/>
    <n v="1500"/>
    <n v="1515.08"/>
    <x v="1"/>
    <x v="3"/>
    <s v="EUR"/>
    <n v="1459584417"/>
    <n v="1456996017"/>
    <b v="0"/>
    <n v="3"/>
    <b v="0"/>
    <s v="publishing/translations"/>
    <n v="101"/>
    <n v="505.03"/>
    <x v="3"/>
    <x v="22"/>
  </r>
  <r>
    <n v="1429"/>
    <x v="1429"/>
    <s v="A guy in his 30's tries to live his &quot;American Dream&quot;, but quickly it turns into a nightmare. (A Novel)"/>
    <n v="500"/>
    <n v="550"/>
    <x v="1"/>
    <x v="0"/>
    <s v="USD"/>
    <n v="1428629242"/>
    <n v="1426037242"/>
    <b v="0"/>
    <n v="0"/>
    <b v="0"/>
    <s v="publishing/translations"/>
    <n v="110"/>
    <n v="0"/>
    <x v="3"/>
    <x v="22"/>
  </r>
  <r>
    <n v="1430"/>
    <x v="1430"/>
    <s v="Profesional translation and publishing of the book on unique synthesis of project management and meditation"/>
    <n v="2800"/>
    <n v="435"/>
    <x v="0"/>
    <x v="0"/>
    <s v="USD"/>
    <n v="1419017488"/>
    <n v="1416339088"/>
    <b v="0"/>
    <n v="5"/>
    <b v="0"/>
    <s v="publishing/translations"/>
    <n v="16"/>
    <n v="87"/>
    <x v="3"/>
    <x v="22"/>
  </r>
  <r>
    <n v="1431"/>
    <x v="1431"/>
    <s v="Iran does not adhere to International Copyright Laws. Please help me publish a Persian translation before it is illegally translated."/>
    <n v="15000"/>
    <n v="1575"/>
    <x v="2"/>
    <x v="0"/>
    <s v="USD"/>
    <n v="1448517816"/>
    <n v="1445922216"/>
    <b v="0"/>
    <n v="47"/>
    <b v="0"/>
    <s v="publishing/translations"/>
    <n v="11"/>
    <n v="33.51"/>
    <x v="3"/>
    <x v="22"/>
  </r>
  <r>
    <n v="1432"/>
    <x v="1432"/>
    <s v="THE HOLY BIB-EL Translated By Leon Cook. The Creation: CHAPTER 1.  1* In the beginning Gods created The Heavens and The Planet Earth."/>
    <n v="500"/>
    <n v="550"/>
    <x v="1"/>
    <x v="0"/>
    <s v="USD"/>
    <n v="1437417828"/>
    <n v="1434825828"/>
    <b v="0"/>
    <n v="0"/>
    <b v="0"/>
    <s v="publishing/translations"/>
    <n v="110"/>
    <n v="0"/>
    <x v="3"/>
    <x v="22"/>
  </r>
  <r>
    <n v="1433"/>
    <x v="1433"/>
    <s v="Publish my book on the Gayatri Mantra in English for the benefit of the readers and the children at the orphanage in Jhansi, India"/>
    <n v="3500"/>
    <n v="3660"/>
    <x v="1"/>
    <x v="13"/>
    <s v="EUR"/>
    <n v="1481367600"/>
    <n v="1477839675"/>
    <b v="0"/>
    <n v="10"/>
    <b v="0"/>
    <s v="publishing/translations"/>
    <n v="105"/>
    <n v="366"/>
    <x v="3"/>
    <x v="22"/>
  </r>
  <r>
    <n v="1434"/>
    <x v="1434"/>
    <s v="Interest from abroad to publish my book SOCIALCAPITALISM. Need translation to English master. Help appreciated."/>
    <n v="22000"/>
    <n v="10"/>
    <x v="2"/>
    <x v="8"/>
    <s v="DKK"/>
    <n v="1433775600"/>
    <n v="1431973478"/>
    <b v="0"/>
    <n v="11"/>
    <b v="0"/>
    <s v="publishing/translations"/>
    <n v="0"/>
    <n v="0.91"/>
    <x v="3"/>
    <x v="22"/>
  </r>
  <r>
    <n v="1435"/>
    <x v="1435"/>
    <s v="English translation of the first book from a sword and sorcery Fantasy trilogy, by Paolo Parente"/>
    <n v="1000"/>
    <n v="2035.05"/>
    <x v="1"/>
    <x v="13"/>
    <s v="EUR"/>
    <n v="1444589020"/>
    <n v="1441997020"/>
    <b v="0"/>
    <n v="2"/>
    <b v="0"/>
    <s v="publishing/translations"/>
    <n v="204"/>
    <n v="1017.53"/>
    <x v="3"/>
    <x v="22"/>
  </r>
  <r>
    <n v="1436"/>
    <x v="1436"/>
    <s v="Help us to get www.mySurgery.de, an interactive eLearning-Website for general and visceral surgery, translated to english language."/>
    <n v="1930"/>
    <n v="75"/>
    <x v="0"/>
    <x v="12"/>
    <s v="EUR"/>
    <n v="1456043057"/>
    <n v="1453451057"/>
    <b v="0"/>
    <n v="2"/>
    <b v="0"/>
    <s v="publishing/translations"/>
    <n v="4"/>
    <n v="37.5"/>
    <x v="3"/>
    <x v="22"/>
  </r>
  <r>
    <n v="1437"/>
    <x v="1437"/>
    <s v="Introducing A True Story That Bridges Borders: Join Us As We Translate THE BACHELOR CHAPTERS: A THINKING WOMAN'S ROMANCE Into Spanish!"/>
    <n v="3500"/>
    <n v="3710"/>
    <x v="1"/>
    <x v="0"/>
    <s v="USD"/>
    <n v="1405227540"/>
    <n v="1402058739"/>
    <b v="0"/>
    <n v="22"/>
    <b v="0"/>
    <s v="publishing/translations"/>
    <n v="106"/>
    <n v="168.64"/>
    <x v="3"/>
    <x v="22"/>
  </r>
  <r>
    <n v="1438"/>
    <x v="1438"/>
    <s v="Feltmaking is an acient yet modern craft using wool in creative ways. Our thorough guides should be for people all over the world."/>
    <n v="3000"/>
    <n v="3292"/>
    <x v="1"/>
    <x v="8"/>
    <s v="DKK"/>
    <n v="1461765300"/>
    <n v="1459198499"/>
    <b v="0"/>
    <n v="8"/>
    <b v="0"/>
    <s v="publishing/translations"/>
    <n v="110"/>
    <n v="411.5"/>
    <x v="3"/>
    <x v="22"/>
  </r>
  <r>
    <n v="1439"/>
    <x v="1439"/>
    <s v="My English  novel has received excellent reviews. To address the great interest from Germany I want to translate it into German."/>
    <n v="2000"/>
    <n v="2681"/>
    <x v="1"/>
    <x v="5"/>
    <s v="CAD"/>
    <n v="1425758101"/>
    <n v="1423166101"/>
    <b v="0"/>
    <n v="6"/>
    <b v="0"/>
    <s v="publishing/translations"/>
    <n v="134"/>
    <n v="446.83"/>
    <x v="3"/>
    <x v="22"/>
  </r>
  <r>
    <n v="1440"/>
    <x v="1440"/>
    <s v="The Museum of Perfume in Milan has been publishing its own magazine since 1998 in Italian. We would like to translate it English."/>
    <n v="900"/>
    <n v="1408"/>
    <x v="1"/>
    <x v="13"/>
    <s v="EUR"/>
    <n v="1464285463"/>
    <n v="1461693463"/>
    <b v="0"/>
    <n v="1"/>
    <b v="0"/>
    <s v="publishing/translations"/>
    <n v="156"/>
    <n v="1408"/>
    <x v="3"/>
    <x v="22"/>
  </r>
  <r>
    <n v="1441"/>
    <x v="1441"/>
    <s v="Guru Granth Sahib; User Friendly. A book which captures the essence of the Guru Granth Sahib in modern English and also made digital."/>
    <n v="5800"/>
    <n v="6628"/>
    <x v="1"/>
    <x v="1"/>
    <s v="GBP"/>
    <n v="1441995769"/>
    <n v="1436811769"/>
    <b v="0"/>
    <n v="3"/>
    <b v="0"/>
    <s v="publishing/translations"/>
    <n v="114"/>
    <n v="2209.33"/>
    <x v="3"/>
    <x v="22"/>
  </r>
  <r>
    <n v="1442"/>
    <x v="1442"/>
    <s v="If people contribute on Kickstarter, I will be able to give this 159-page e-book anthology away free to libraries and e-bookreaders.  I"/>
    <n v="500"/>
    <n v="545"/>
    <x v="1"/>
    <x v="0"/>
    <s v="USD"/>
    <n v="1464190158"/>
    <n v="1461598158"/>
    <b v="0"/>
    <n v="0"/>
    <b v="0"/>
    <s v="publishing/translations"/>
    <n v="109"/>
    <n v="0"/>
    <x v="3"/>
    <x v="22"/>
  </r>
  <r>
    <n v="1443"/>
    <x v="1443"/>
    <s v="Hello everyone !_x000a_I need your help for translate my saga Fantasy : Icarus at the school of the gods - Book 1&quot;."/>
    <n v="500"/>
    <n v="540"/>
    <x v="3"/>
    <x v="6"/>
    <s v="EUR"/>
    <n v="1483395209"/>
    <n v="1480803209"/>
    <b v="0"/>
    <n v="0"/>
    <b v="0"/>
    <s v="publishing/translations"/>
    <n v="108"/>
    <n v="0"/>
    <x v="3"/>
    <x v="22"/>
  </r>
  <r>
    <n v="1444"/>
    <x v="1444"/>
    <s v="We as a successfull german stock market newsletter publisher want expand in the US market!"/>
    <n v="500"/>
    <n v="540"/>
    <x v="1"/>
    <x v="12"/>
    <s v="EUR"/>
    <n v="1442091462"/>
    <n v="1436907462"/>
    <b v="0"/>
    <n v="0"/>
    <b v="0"/>
    <s v="publishing/translations"/>
    <n v="108"/>
    <n v="0"/>
    <x v="3"/>
    <x v="22"/>
  </r>
  <r>
    <n v="1445"/>
    <x v="1445"/>
    <s v="Erstellung einer deutschen Ãœbersetzung ( Lesbarmachung ) des Buches Finnegans Wake von James Joyce. Die Umsetzung erfolgt 1 zu 1."/>
    <n v="500"/>
    <n v="537"/>
    <x v="1"/>
    <x v="12"/>
    <s v="EUR"/>
    <n v="1434286855"/>
    <n v="1431694855"/>
    <b v="0"/>
    <n v="0"/>
    <b v="0"/>
    <s v="publishing/translations"/>
    <n v="107"/>
    <n v="0"/>
    <x v="3"/>
    <x v="22"/>
  </r>
  <r>
    <n v="1446"/>
    <x v="1446"/>
    <s v="All backers can help us with 1â‚¬ to create the 1st Italian Manual Kickstarter - Per chi vuole finanziare le proprie idee con successo"/>
    <n v="500"/>
    <n v="530.11"/>
    <x v="1"/>
    <x v="13"/>
    <s v="EUR"/>
    <n v="1461235478"/>
    <n v="1459507478"/>
    <b v="0"/>
    <n v="0"/>
    <b v="0"/>
    <s v="publishing/translations"/>
    <n v="106"/>
    <n v="0"/>
    <x v="3"/>
    <x v="22"/>
  </r>
  <r>
    <n v="1447"/>
    <x v="1447"/>
    <s v="I'm creating a dictionary of multiple Indian languages."/>
    <n v="1850"/>
    <n v="145"/>
    <x v="0"/>
    <x v="0"/>
    <s v="USD"/>
    <n v="1467999134"/>
    <n v="1465407134"/>
    <b v="0"/>
    <n v="3"/>
    <b v="0"/>
    <s v="publishing/translations"/>
    <n v="8"/>
    <n v="48.33"/>
    <x v="3"/>
    <x v="22"/>
  </r>
  <r>
    <n v="1448"/>
    <x v="1448"/>
    <s v="For people in schools to the retired._x000a_Aim is to get in to schools,gyms,work places and to travel all over the world doing talks on it."/>
    <n v="500"/>
    <n v="530"/>
    <x v="1"/>
    <x v="2"/>
    <s v="AUD"/>
    <n v="1432272300"/>
    <n v="1429655318"/>
    <b v="0"/>
    <n v="0"/>
    <b v="0"/>
    <s v="publishing/translations"/>
    <n v="106"/>
    <n v="0"/>
    <x v="3"/>
    <x v="22"/>
  </r>
  <r>
    <n v="1449"/>
    <x v="1449"/>
    <s v="Calling out Backers throughout the world. We are here to provide an intermediate channel to offer U.S. products worldwide. PLEASE READ!"/>
    <n v="500"/>
    <n v="527.45000000000005"/>
    <x v="1"/>
    <x v="0"/>
    <s v="USD"/>
    <n v="1431286105"/>
    <n v="1427138905"/>
    <b v="0"/>
    <n v="0"/>
    <b v="0"/>
    <s v="publishing/translations"/>
    <n v="105"/>
    <n v="0"/>
    <x v="3"/>
    <x v="22"/>
  </r>
  <r>
    <n v="1450"/>
    <x v="1450"/>
    <s v="A book of pickle recipes narrated by a mama grizzly speaking in incomplete and run-on sentences and her orangutan friend. #Artofthedill"/>
    <n v="900"/>
    <n v="1290"/>
    <x v="1"/>
    <x v="0"/>
    <s v="USD"/>
    <n v="1455941197"/>
    <n v="1453349197"/>
    <b v="0"/>
    <n v="1"/>
    <b v="0"/>
    <s v="publishing/translations"/>
    <n v="143"/>
    <n v="1290"/>
    <x v="3"/>
    <x v="22"/>
  </r>
  <r>
    <n v="1451"/>
    <x v="1451"/>
    <s v="Modern Literal Translation of the Torah in English and Russian with sub-linear and interlinear layout."/>
    <n v="1000"/>
    <n v="41"/>
    <x v="0"/>
    <x v="0"/>
    <s v="USD"/>
    <n v="1416355259"/>
    <n v="1413759659"/>
    <b v="0"/>
    <n v="2"/>
    <b v="0"/>
    <s v="publishing/translations"/>
    <n v="4"/>
    <n v="20.5"/>
    <x v="3"/>
    <x v="22"/>
  </r>
  <r>
    <n v="1452"/>
    <x v="1452"/>
    <s v="I am gathering rare, out-of-print Judo books for preservation, translation and sharing."/>
    <n v="500"/>
    <n v="525"/>
    <x v="1"/>
    <x v="0"/>
    <s v="USD"/>
    <n v="1406566363"/>
    <n v="1403974363"/>
    <b v="0"/>
    <n v="0"/>
    <b v="0"/>
    <s v="publishing/translations"/>
    <n v="105"/>
    <n v="0"/>
    <x v="3"/>
    <x v="22"/>
  </r>
  <r>
    <n v="1453"/>
    <x v="1453"/>
    <s v="The ambitious translation of one of the most important books in the history of medicine by Charles Estienne, the classmate of Vesalius"/>
    <n v="500"/>
    <n v="525"/>
    <x v="1"/>
    <x v="6"/>
    <s v="EUR"/>
    <n v="1492270947"/>
    <n v="1488386547"/>
    <b v="0"/>
    <n v="0"/>
    <b v="0"/>
    <s v="publishing/translations"/>
    <n v="105"/>
    <n v="0"/>
    <x v="3"/>
    <x v="22"/>
  </r>
  <r>
    <n v="1454"/>
    <x v="1454"/>
    <s v="Our Beginner's Guide to Fibromyalgia is to be translated into English. Endorsed by leading Rheumatology &amp; Psychology Societies in Spain"/>
    <n v="1000"/>
    <n v="1884"/>
    <x v="1"/>
    <x v="3"/>
    <s v="EUR"/>
    <n v="1461535140"/>
    <n v="1459716480"/>
    <b v="0"/>
    <n v="1"/>
    <b v="0"/>
    <s v="publishing/translations"/>
    <n v="188"/>
    <n v="1884"/>
    <x v="3"/>
    <x v="22"/>
  </r>
  <r>
    <n v="1455"/>
    <x v="1455"/>
    <s v="The teachings of Tulku Sanjay Tsering, the body, speech and mind emanation of the esteemed 20th century Dzogchen Master Khenpo Ngaga"/>
    <n v="5000"/>
    <n v="5195"/>
    <x v="1"/>
    <x v="0"/>
    <s v="USD"/>
    <n v="1409924340"/>
    <n v="1405181320"/>
    <b v="0"/>
    <n v="7"/>
    <b v="0"/>
    <s v="publishing/translations"/>
    <n v="104"/>
    <n v="742.14"/>
    <x v="3"/>
    <x v="22"/>
  </r>
  <r>
    <n v="1456"/>
    <x v="1456"/>
    <s v="English Version of my auto-published novel"/>
    <n v="2000"/>
    <n v="2215"/>
    <x v="1"/>
    <x v="13"/>
    <s v="EUR"/>
    <n v="1483459365"/>
    <n v="1480867365"/>
    <b v="0"/>
    <n v="3"/>
    <b v="0"/>
    <s v="publishing/translations"/>
    <n v="111"/>
    <n v="738.33"/>
    <x v="3"/>
    <x v="22"/>
  </r>
  <r>
    <n v="1457"/>
    <x v="1457"/>
    <s v="Age is more than just a number, I hope your younger than you feel."/>
    <n v="500"/>
    <n v="520"/>
    <x v="1"/>
    <x v="0"/>
    <s v="USD"/>
    <n v="1447281044"/>
    <n v="1444685444"/>
    <b v="0"/>
    <n v="0"/>
    <b v="0"/>
    <s v="publishing/translations"/>
    <n v="104"/>
    <n v="0"/>
    <x v="3"/>
    <x v="22"/>
  </r>
  <r>
    <n v="1458"/>
    <x v="1458"/>
    <s v="I decided to get help. I respect AA and recognize the value of it's methods but the overwhelming religious language is a big hurdle. ."/>
    <n v="500"/>
    <n v="520"/>
    <x v="1"/>
    <x v="0"/>
    <s v="USD"/>
    <n v="1407729600"/>
    <n v="1405097760"/>
    <b v="0"/>
    <n v="0"/>
    <b v="0"/>
    <s v="publishing/translations"/>
    <n v="104"/>
    <n v="0"/>
    <x v="3"/>
    <x v="22"/>
  </r>
  <r>
    <n v="1459"/>
    <x v="1459"/>
    <s v="What if you suddenly found out, that your life wasnÂ´t the life you thought you had? What if you were like all the others!"/>
    <n v="500"/>
    <n v="520"/>
    <x v="1"/>
    <x v="8"/>
    <s v="DKK"/>
    <n v="1449077100"/>
    <n v="1446612896"/>
    <b v="0"/>
    <n v="0"/>
    <b v="0"/>
    <s v="publishing/translations"/>
    <n v="104"/>
    <n v="0"/>
    <x v="3"/>
    <x v="22"/>
  </r>
  <r>
    <n v="1460"/>
    <x v="1460"/>
    <s v="KJV2015 Easier to understand for our kids and family not leaving out one verse or changing a meaning one bit."/>
    <n v="500"/>
    <n v="519"/>
    <x v="1"/>
    <x v="0"/>
    <s v="USD"/>
    <n v="1417391100"/>
    <n v="1412371898"/>
    <b v="0"/>
    <n v="0"/>
    <b v="0"/>
    <s v="publishing/translations"/>
    <n v="104"/>
    <n v="0"/>
    <x v="3"/>
    <x v="22"/>
  </r>
  <r>
    <n v="1461"/>
    <x v="1461"/>
    <s v="Series 2 of Relatively Prime, a podcast of stories from the Mathematical Domain"/>
    <n v="38000"/>
    <n v="10"/>
    <x v="0"/>
    <x v="0"/>
    <s v="USD"/>
    <n v="1413849600"/>
    <n v="1410967754"/>
    <b v="1"/>
    <n v="340"/>
    <b v="1"/>
    <s v="publishing/radio &amp; podcasts"/>
    <n v="0"/>
    <n v="0.03"/>
    <x v="3"/>
    <x v="23"/>
  </r>
  <r>
    <n v="1462"/>
    <x v="1462"/>
    <s v="A new radio show focused on short fiction produced by Louisville Public Media"/>
    <n v="11737"/>
    <n v="11747.18"/>
    <x v="1"/>
    <x v="0"/>
    <s v="USD"/>
    <n v="1365609271"/>
    <n v="1363017271"/>
    <b v="1"/>
    <n v="150"/>
    <b v="1"/>
    <s v="publishing/radio &amp; podcasts"/>
    <n v="100"/>
    <n v="78.31"/>
    <x v="3"/>
    <x v="23"/>
  </r>
  <r>
    <n v="1463"/>
    <x v="1463"/>
    <s v="The River Runs Through Us is a six-part, yearlong radio series exploring the meaning and metaphor of the Connecticut River."/>
    <n v="3750"/>
    <n v="30"/>
    <x v="0"/>
    <x v="0"/>
    <s v="USD"/>
    <n v="1365367938"/>
    <n v="1361483538"/>
    <b v="1"/>
    <n v="25"/>
    <b v="1"/>
    <s v="publishing/radio &amp; podcasts"/>
    <n v="1"/>
    <n v="1.2"/>
    <x v="3"/>
    <x v="23"/>
  </r>
  <r>
    <n v="1464"/>
    <x v="1464"/>
    <s v="The Best Science Media on the Web"/>
    <n v="21000"/>
    <n v="198415.01"/>
    <x v="1"/>
    <x v="0"/>
    <s v="USD"/>
    <n v="1361029958"/>
    <n v="1358437958"/>
    <b v="1"/>
    <n v="234"/>
    <b v="1"/>
    <s v="publishing/radio &amp; podcasts"/>
    <n v="945"/>
    <n v="847.93"/>
    <x v="3"/>
    <x v="23"/>
  </r>
  <r>
    <n v="1465"/>
    <x v="1465"/>
    <s v="Idle Thumbs was a podcast that ran for two years. People liked it, and we liked doing it. We want to bring it back, better than before."/>
    <n v="350000"/>
    <n v="0"/>
    <x v="0"/>
    <x v="0"/>
    <s v="USD"/>
    <n v="1332385200"/>
    <n v="1329759452"/>
    <b v="1"/>
    <n v="2602"/>
    <b v="1"/>
    <s v="publishing/radio &amp; podcasts"/>
    <n v="0"/>
    <n v="0"/>
    <x v="3"/>
    <x v="23"/>
  </r>
  <r>
    <n v="1466"/>
    <x v="1466"/>
    <s v="WAYO needs your financial support to operate in 2016. Help keep the creativity and ideas of the Rochester community on the radio!"/>
    <n v="45000"/>
    <n v="46100.69"/>
    <x v="1"/>
    <x v="0"/>
    <s v="USD"/>
    <n v="1452574800"/>
    <n v="1449029266"/>
    <b v="1"/>
    <n v="248"/>
    <b v="1"/>
    <s v="publishing/radio &amp; podcasts"/>
    <n v="102"/>
    <n v="185.89"/>
    <x v="3"/>
    <x v="23"/>
  </r>
  <r>
    <n v="1467"/>
    <x v="1467"/>
    <s v="We are a new Spanish language podcast telling uniquely Latin American stories."/>
    <n v="100000"/>
    <n v="8537"/>
    <x v="2"/>
    <x v="0"/>
    <s v="USD"/>
    <n v="1332699285"/>
    <n v="1327518885"/>
    <b v="1"/>
    <n v="600"/>
    <b v="1"/>
    <s v="publishing/radio &amp; podcasts"/>
    <n v="9"/>
    <n v="14.23"/>
    <x v="3"/>
    <x v="23"/>
  </r>
  <r>
    <n v="1468"/>
    <x v="1468"/>
    <s v="Destination DIY is a radio show &amp; podcast showcasing all kinds of creativity. Please help us make a new season of shows for your ears!"/>
    <n v="25000"/>
    <n v="2630"/>
    <x v="2"/>
    <x v="0"/>
    <s v="USD"/>
    <n v="1307838049"/>
    <n v="1302654049"/>
    <b v="1"/>
    <n v="293"/>
    <b v="1"/>
    <s v="publishing/radio &amp; podcasts"/>
    <n v="11"/>
    <n v="8.98"/>
    <x v="3"/>
    <x v="23"/>
  </r>
  <r>
    <n v="1469"/>
    <x v="1469"/>
    <s v="Get the inside edge on the stories that connect Americans to the world -- in your ear every week."/>
    <n v="100000"/>
    <n v="100036"/>
    <x v="1"/>
    <x v="0"/>
    <s v="USD"/>
    <n v="1360938109"/>
    <n v="1358346109"/>
    <b v="1"/>
    <n v="321"/>
    <b v="1"/>
    <s v="publishing/radio &amp; podcasts"/>
    <n v="100"/>
    <n v="311.64"/>
    <x v="3"/>
    <x v="23"/>
  </r>
  <r>
    <n v="1470"/>
    <x v="1470"/>
    <s v="Carlos Mena presents the CASAMENA Radio Hour Vol 1, a  2-CD Mix and Compilation featuring new and unreleased Deep and Afro house."/>
    <n v="5000"/>
    <n v="15121"/>
    <x v="1"/>
    <x v="0"/>
    <s v="USD"/>
    <n v="1356724263"/>
    <n v="1354909863"/>
    <b v="1"/>
    <n v="81"/>
    <b v="1"/>
    <s v="publishing/radio &amp; podcasts"/>
    <n v="302"/>
    <n v="186.68"/>
    <x v="3"/>
    <x v="23"/>
  </r>
  <r>
    <n v="1471"/>
    <x v="1471"/>
    <s v="Help improve the equipment, signal, and reach of 93.5 KNCE True Taos Radio, a new experiment in grassroots community media."/>
    <n v="80000"/>
    <n v="160920"/>
    <x v="1"/>
    <x v="0"/>
    <s v="USD"/>
    <n v="1428620334"/>
    <n v="1426028334"/>
    <b v="1"/>
    <n v="343"/>
    <b v="1"/>
    <s v="publishing/radio &amp; podcasts"/>
    <n v="201"/>
    <n v="469.15"/>
    <x v="3"/>
    <x v="23"/>
  </r>
  <r>
    <n v="1472"/>
    <x v="1472"/>
    <s v="A podcast about surprising struggles in early parenthood, created and hosted by award-winning author and radio producer Hillary Frank."/>
    <n v="88888"/>
    <n v="11"/>
    <x v="0"/>
    <x v="0"/>
    <s v="USD"/>
    <n v="1381928503"/>
    <n v="1379336503"/>
    <b v="1"/>
    <n v="336"/>
    <b v="1"/>
    <s v="publishing/radio &amp; podcasts"/>
    <n v="0"/>
    <n v="0.03"/>
    <x v="3"/>
    <x v="23"/>
  </r>
  <r>
    <n v="1473"/>
    <x v="1473"/>
    <s v="Public Radio Project"/>
    <n v="5000"/>
    <n v="7415"/>
    <x v="1"/>
    <x v="0"/>
    <s v="USD"/>
    <n v="1330644639"/>
    <n v="1328052639"/>
    <b v="1"/>
    <n v="47"/>
    <b v="1"/>
    <s v="publishing/radio &amp; podcasts"/>
    <n v="148"/>
    <n v="157.77000000000001"/>
    <x v="3"/>
    <x v="23"/>
  </r>
  <r>
    <n v="1474"/>
    <x v="1474"/>
    <s v="We ended the Seattle Geekly podcast back in mid 2011, We've been thinking of bringing it back but we need help monetarily."/>
    <n v="10000"/>
    <n v="110"/>
    <x v="0"/>
    <x v="0"/>
    <s v="USD"/>
    <n v="1379093292"/>
    <n v="1376501292"/>
    <b v="1"/>
    <n v="76"/>
    <b v="1"/>
    <s v="publishing/radio &amp; podcasts"/>
    <n v="1"/>
    <n v="1.45"/>
    <x v="3"/>
    <x v="23"/>
  </r>
  <r>
    <n v="1475"/>
    <x v="1475"/>
    <s v="We're raising money to create a 30-hour comedy marathon and an upcoming tour to celebrate our 10-year podcast anniversary."/>
    <n v="65000"/>
    <n v="35"/>
    <x v="0"/>
    <x v="0"/>
    <s v="USD"/>
    <n v="1419051540"/>
    <n v="1416244863"/>
    <b v="1"/>
    <n v="441"/>
    <b v="1"/>
    <s v="publishing/radio &amp; podcasts"/>
    <n v="0"/>
    <n v="0.08"/>
    <x v="3"/>
    <x v="23"/>
  </r>
  <r>
    <n v="1476"/>
    <x v="1476"/>
    <s v="The Comedy Button is a brand new nerd pop culture podcast with weekly video sketches."/>
    <n v="100000"/>
    <n v="0"/>
    <x v="0"/>
    <x v="0"/>
    <s v="USD"/>
    <n v="1315616422"/>
    <n v="1313024422"/>
    <b v="1"/>
    <n v="916"/>
    <b v="1"/>
    <s v="publishing/radio &amp; podcasts"/>
    <n v="0"/>
    <n v="0"/>
    <x v="3"/>
    <x v="23"/>
  </r>
  <r>
    <n v="1477"/>
    <x v="1477"/>
    <s v="WMSE, a community-funded radio station in Milwaukee, WI needs to replace its in-house digital studio to keep live music on the air."/>
    <n v="82000"/>
    <n v="8190"/>
    <x v="0"/>
    <x v="0"/>
    <s v="USD"/>
    <n v="1324609200"/>
    <n v="1319467604"/>
    <b v="1"/>
    <n v="369"/>
    <b v="1"/>
    <s v="publishing/radio &amp; podcasts"/>
    <n v="10"/>
    <n v="22.2"/>
    <x v="3"/>
    <x v="23"/>
  </r>
  <r>
    <n v="1478"/>
    <x v="1478"/>
    <s v="We are a team of multimedia reporters covering the global economy. We are going to make a t-shirt and tell the story of its creation."/>
    <n v="5000000"/>
    <n v="0"/>
    <x v="0"/>
    <x v="0"/>
    <s v="USD"/>
    <n v="1368564913"/>
    <n v="1367355313"/>
    <b v="1"/>
    <n v="20242"/>
    <b v="1"/>
    <s v="publishing/radio &amp; podcasts"/>
    <n v="0"/>
    <n v="0"/>
    <x v="3"/>
    <x v="23"/>
  </r>
  <r>
    <n v="1479"/>
    <x v="1479"/>
    <s v="A former intelligence analyst/government transparency advocate talks to his colleagues about the past year's NSA revelations."/>
    <n v="6500"/>
    <n v="114"/>
    <x v="0"/>
    <x v="0"/>
    <s v="USD"/>
    <n v="1399694340"/>
    <n v="1398448389"/>
    <b v="1"/>
    <n v="71"/>
    <b v="1"/>
    <s v="publishing/radio &amp; podcasts"/>
    <n v="2"/>
    <n v="1.61"/>
    <x v="3"/>
    <x v="23"/>
  </r>
  <r>
    <n v="1480"/>
    <x v="1480"/>
    <s v="The Stage at KDHX will be a beacon for artistic independence in the heart of the country, showcasing new artists and old favorites."/>
    <n v="126000"/>
    <n v="137254.84"/>
    <x v="1"/>
    <x v="0"/>
    <s v="USD"/>
    <n v="1374858000"/>
    <n v="1373408699"/>
    <b v="1"/>
    <n v="635"/>
    <b v="1"/>
    <s v="publishing/radio &amp; podcasts"/>
    <n v="109"/>
    <n v="216.15"/>
    <x v="3"/>
    <x v="23"/>
  </r>
  <r>
    <n v="1481"/>
    <x v="1481"/>
    <s v="This will be my first collection of short stories, written from ideas and scraps of ideas that I've had since I was a young child."/>
    <n v="2000"/>
    <n v="2000"/>
    <x v="1"/>
    <x v="5"/>
    <s v="CAD"/>
    <n v="1383430145"/>
    <n v="1380838145"/>
    <b v="0"/>
    <n v="6"/>
    <b v="0"/>
    <s v="publishing/fiction"/>
    <n v="100"/>
    <n v="333.33"/>
    <x v="3"/>
    <x v="10"/>
  </r>
  <r>
    <n v="1482"/>
    <x v="1482"/>
    <s v="Those who believe, call them Gods._x000a_Those who don't believe, call them aliens._x000a_Either way, you can't stop the war."/>
    <n v="1000"/>
    <n v="750"/>
    <x v="0"/>
    <x v="0"/>
    <s v="USD"/>
    <n v="1347004260"/>
    <n v="1345062936"/>
    <b v="0"/>
    <n v="1"/>
    <b v="0"/>
    <s v="publishing/fiction"/>
    <n v="75"/>
    <n v="750"/>
    <x v="3"/>
    <x v="10"/>
  </r>
  <r>
    <n v="1483"/>
    <x v="1483"/>
    <s v="When three social outcasts discover that Fictional characters are invading their world, they must form a team to stop this evil force."/>
    <n v="1500"/>
    <n v="1671"/>
    <x v="1"/>
    <x v="0"/>
    <s v="USD"/>
    <n v="1469162275"/>
    <n v="1467002275"/>
    <b v="0"/>
    <n v="2"/>
    <b v="0"/>
    <s v="publishing/fiction"/>
    <n v="111"/>
    <n v="835.5"/>
    <x v="3"/>
    <x v="10"/>
  </r>
  <r>
    <n v="1484"/>
    <x v="1484"/>
    <s v="The mussings of an old wizard"/>
    <n v="500"/>
    <n v="516"/>
    <x v="1"/>
    <x v="0"/>
    <s v="USD"/>
    <n v="1342882260"/>
    <n v="1337834963"/>
    <b v="0"/>
    <n v="0"/>
    <b v="0"/>
    <s v="publishing/fiction"/>
    <n v="103"/>
    <n v="0"/>
    <x v="3"/>
    <x v="10"/>
  </r>
  <r>
    <n v="1485"/>
    <x v="1485"/>
    <s v="Covenant Kept is a unique story that follows an ordinary woman through an extraordinary spiritual journey. Please help fund me."/>
    <n v="2000"/>
    <n v="2270.37"/>
    <x v="1"/>
    <x v="0"/>
    <s v="USD"/>
    <n v="1434827173"/>
    <n v="1430939173"/>
    <b v="0"/>
    <n v="3"/>
    <b v="0"/>
    <s v="publishing/fiction"/>
    <n v="114"/>
    <n v="756.79"/>
    <x v="3"/>
    <x v="10"/>
  </r>
  <r>
    <n v="1486"/>
    <x v="1486"/>
    <s v="Follow the intimate and intense journey of a young woman's last moments of her unexpected death and journey to the continuance of life."/>
    <n v="1500"/>
    <n v="1561"/>
    <x v="1"/>
    <x v="0"/>
    <s v="USD"/>
    <n v="1425009761"/>
    <n v="1422417761"/>
    <b v="0"/>
    <n v="3"/>
    <b v="0"/>
    <s v="publishing/fiction"/>
    <n v="104"/>
    <n v="520.33000000000004"/>
    <x v="3"/>
    <x v="10"/>
  </r>
  <r>
    <n v="1487"/>
    <x v="1487"/>
    <s v="A lover becomes an enemy when a line has been crossed. Torn between memories and reality, his mask of sanity is slipping."/>
    <n v="500"/>
    <n v="503.22"/>
    <x v="1"/>
    <x v="0"/>
    <s v="USD"/>
    <n v="1470175271"/>
    <n v="1467583271"/>
    <b v="0"/>
    <n v="0"/>
    <b v="0"/>
    <s v="publishing/fiction"/>
    <n v="101"/>
    <n v="0"/>
    <x v="3"/>
    <x v="10"/>
  </r>
  <r>
    <n v="1488"/>
    <x v="1488"/>
    <s v="A blockbuster sci-fi adventure. What would you do if one day your life changed to beyond the imaginable?"/>
    <n v="2500"/>
    <n v="4890"/>
    <x v="1"/>
    <x v="2"/>
    <s v="AUD"/>
    <n v="1388928660"/>
    <n v="1386336660"/>
    <b v="0"/>
    <n v="6"/>
    <b v="0"/>
    <s v="publishing/fiction"/>
    <n v="196"/>
    <n v="815"/>
    <x v="3"/>
    <x v="10"/>
  </r>
  <r>
    <n v="1489"/>
    <x v="1489"/>
    <s v="My project is a novel, QUIET ENJOYMENT. It is a funny and serious story of one friend helping another deal with AIDS."/>
    <n v="500"/>
    <n v="502"/>
    <x v="1"/>
    <x v="0"/>
    <s v="USD"/>
    <n v="1352994052"/>
    <n v="1350398452"/>
    <b v="0"/>
    <n v="0"/>
    <b v="0"/>
    <s v="publishing/fiction"/>
    <n v="100"/>
    <n v="0"/>
    <x v="3"/>
    <x v="10"/>
  </r>
  <r>
    <n v="1490"/>
    <x v="1490"/>
    <s v="Book ll of The Merlin Chronicles is ready to publish- just need that great cover art like Book l has: Kickstarter Book Cover Project"/>
    <n v="3759"/>
    <n v="32"/>
    <x v="0"/>
    <x v="0"/>
    <s v="USD"/>
    <n v="1380720474"/>
    <n v="1378214874"/>
    <b v="0"/>
    <n v="19"/>
    <b v="0"/>
    <s v="publishing/fiction"/>
    <n v="1"/>
    <n v="1.68"/>
    <x v="3"/>
    <x v="10"/>
  </r>
  <r>
    <n v="1491"/>
    <x v="1491"/>
    <s v="What do you get when you take outlaws, guns, gold and and old beagle in the old west? Adventure!"/>
    <n v="2000"/>
    <n v="358"/>
    <x v="0"/>
    <x v="0"/>
    <s v="USD"/>
    <n v="1424014680"/>
    <n v="1418922443"/>
    <b v="0"/>
    <n v="1"/>
    <b v="0"/>
    <s v="publishing/fiction"/>
    <n v="18"/>
    <n v="358"/>
    <x v="3"/>
    <x v="10"/>
  </r>
  <r>
    <n v="1492"/>
    <x v="1492"/>
    <s v="The Grym Brothers is a series about two brothers who are grim reapers, hunting down souls that canâ€™t or wonâ€™t move on the afterlife."/>
    <n v="1400"/>
    <n v="45"/>
    <x v="0"/>
    <x v="0"/>
    <s v="USD"/>
    <n v="1308431646"/>
    <n v="1305839646"/>
    <b v="0"/>
    <n v="2"/>
    <b v="0"/>
    <s v="publishing/fiction"/>
    <n v="3"/>
    <n v="22.5"/>
    <x v="3"/>
    <x v="10"/>
  </r>
  <r>
    <n v="1493"/>
    <x v="1493"/>
    <s v="Help illustrate the sequel to the bestselling _x000a_The Transylvania Flying Squad of Detectives"/>
    <n v="500"/>
    <n v="501"/>
    <x v="1"/>
    <x v="0"/>
    <s v="USD"/>
    <n v="1371415675"/>
    <n v="1368823675"/>
    <b v="0"/>
    <n v="0"/>
    <b v="0"/>
    <s v="publishing/fiction"/>
    <n v="100"/>
    <n v="0"/>
    <x v="3"/>
    <x v="10"/>
  </r>
  <r>
    <n v="1494"/>
    <x v="1494"/>
    <s v="Help this story of the 1862 Confederate invasion of Maryland be published! It is to Sharpsburg as The Killer Angels is to Gettysburg."/>
    <n v="3000"/>
    <n v="0"/>
    <x v="0"/>
    <x v="0"/>
    <s v="USD"/>
    <n v="1428075480"/>
    <n v="1425489613"/>
    <b v="0"/>
    <n v="11"/>
    <b v="0"/>
    <s v="publishing/fiction"/>
    <n v="0"/>
    <n v="0"/>
    <x v="3"/>
    <x v="10"/>
  </r>
  <r>
    <n v="1495"/>
    <x v="1495"/>
    <s v="The Adventures of Penelope Hawthorne. Part One: The Spellbook of Dracone."/>
    <n v="500"/>
    <n v="500"/>
    <x v="1"/>
    <x v="0"/>
    <s v="USD"/>
    <n v="1314471431"/>
    <n v="1311879431"/>
    <b v="0"/>
    <n v="0"/>
    <b v="0"/>
    <s v="publishing/fiction"/>
    <n v="100"/>
    <n v="0"/>
    <x v="3"/>
    <x v="10"/>
  </r>
  <r>
    <n v="1496"/>
    <x v="1496"/>
    <s v="Capturing the awe-inspiring magic of the likes of LoTR, Tainted Steel tells the story of one mans' struggle against Destiny."/>
    <n v="500"/>
    <n v="500"/>
    <x v="2"/>
    <x v="0"/>
    <s v="USD"/>
    <n v="1410866659"/>
    <n v="1405682659"/>
    <b v="0"/>
    <n v="0"/>
    <b v="0"/>
    <s v="publishing/fiction"/>
    <n v="100"/>
    <n v="0"/>
    <x v="3"/>
    <x v="10"/>
  </r>
  <r>
    <n v="1497"/>
    <x v="1497"/>
    <s v="After 25 years apart, a father and son's reunion is less magical and more explosive as the revelations come out and the gloves come off"/>
    <n v="900"/>
    <n v="1200"/>
    <x v="1"/>
    <x v="0"/>
    <s v="USD"/>
    <n v="1375299780"/>
    <n v="1371655522"/>
    <b v="0"/>
    <n v="1"/>
    <b v="0"/>
    <s v="publishing/fiction"/>
    <n v="133"/>
    <n v="1200"/>
    <x v="3"/>
    <x v="10"/>
  </r>
  <r>
    <n v="1498"/>
    <x v="1498"/>
    <s v="Is a dead body in her bar enough to make this cop return to the force? She tried to retire . . but can she? A page-turning crime novel."/>
    <n v="1500"/>
    <n v="2598"/>
    <x v="1"/>
    <x v="0"/>
    <s v="USD"/>
    <n v="1409787378"/>
    <n v="1405899378"/>
    <b v="0"/>
    <n v="3"/>
    <b v="0"/>
    <s v="publishing/fiction"/>
    <n v="173"/>
    <n v="866"/>
    <x v="3"/>
    <x v="10"/>
  </r>
  <r>
    <n v="1499"/>
    <x v="1499"/>
    <s v="Coming soon, a new science fiction novel about human evolution and sorcery. In the near future, you are either forced to adapt or die"/>
    <n v="1000"/>
    <n v="611"/>
    <x v="0"/>
    <x v="0"/>
    <s v="USD"/>
    <n v="1470355833"/>
    <n v="1465171833"/>
    <b v="0"/>
    <n v="1"/>
    <b v="0"/>
    <s v="publishing/fiction"/>
    <n v="61"/>
    <n v="611"/>
    <x v="3"/>
    <x v="10"/>
  </r>
  <r>
    <n v="1500"/>
    <x v="1500"/>
    <s v="A young hero, sword play, epic tales, swamp monsters, a gang of thieves, and romance and betrayal. Forging your own destiny ain't easy."/>
    <n v="3300"/>
    <n v="14.5"/>
    <x v="0"/>
    <x v="0"/>
    <s v="USD"/>
    <n v="1367444557"/>
    <n v="1364852557"/>
    <b v="0"/>
    <n v="15"/>
    <b v="0"/>
    <s v="publishing/fiction"/>
    <n v="0"/>
    <n v="0.97"/>
    <x v="3"/>
    <x v="10"/>
  </r>
  <r>
    <n v="1501"/>
    <x v="1501"/>
    <s v="A hardcover book of surf, outdoor and nature photos from the British Columbia coast."/>
    <n v="200000"/>
    <n v="0"/>
    <x v="2"/>
    <x v="5"/>
    <s v="CAD"/>
    <n v="1436364023"/>
    <n v="1433772023"/>
    <b v="1"/>
    <n v="885"/>
    <b v="1"/>
    <s v="photography/photobooks"/>
    <n v="0"/>
    <n v="0"/>
    <x v="8"/>
    <x v="20"/>
  </r>
  <r>
    <n v="1502"/>
    <x v="1502"/>
    <s v="Cosmic Surgery is a photo book, set in the not too distant future where the world of cosmetic surgery is about to be transformed"/>
    <n v="50000"/>
    <n v="50803"/>
    <x v="1"/>
    <x v="1"/>
    <s v="GBP"/>
    <n v="1458943200"/>
    <n v="1456491680"/>
    <b v="1"/>
    <n v="329"/>
    <b v="1"/>
    <s v="photography/photobooks"/>
    <n v="102"/>
    <n v="154.41999999999999"/>
    <x v="8"/>
    <x v="20"/>
  </r>
  <r>
    <n v="1503"/>
    <x v="1503"/>
    <s v="A self-published photobook starring the Puffin and the Gannet and the islands they live on; Skokholm Island (Wales) and Helgoland."/>
    <n v="10000"/>
    <n v="12800"/>
    <x v="1"/>
    <x v="18"/>
    <s v="EUR"/>
    <n v="1477210801"/>
    <n v="1472026801"/>
    <b v="1"/>
    <n v="71"/>
    <b v="1"/>
    <s v="photography/photobooks"/>
    <n v="128"/>
    <n v="180.28"/>
    <x v="8"/>
    <x v="20"/>
  </r>
  <r>
    <n v="1504"/>
    <x v="1504"/>
    <s v="A football photography book like no other about the 2014 World Cup in Brazil, by Ryu Voelkel."/>
    <n v="50000"/>
    <n v="0"/>
    <x v="0"/>
    <x v="1"/>
    <s v="GBP"/>
    <n v="1402389180"/>
    <n v="1399996024"/>
    <b v="1"/>
    <n v="269"/>
    <b v="1"/>
    <s v="photography/photobooks"/>
    <n v="0"/>
    <n v="0"/>
    <x v="8"/>
    <x v="20"/>
  </r>
  <r>
    <n v="1505"/>
    <x v="1505"/>
    <s v="Michal Iwanowskiâ€™s photobook documents a 2,200 km solitary journey that echoes his grandfatherâ€™s daring escape from a PoW camp."/>
    <n v="44000"/>
    <n v="54116.28"/>
    <x v="1"/>
    <x v="12"/>
    <s v="EUR"/>
    <n v="1458676860"/>
    <n v="1455446303"/>
    <b v="1"/>
    <n v="345"/>
    <b v="1"/>
    <s v="photography/photobooks"/>
    <n v="123"/>
    <n v="156.86000000000001"/>
    <x v="8"/>
    <x v="20"/>
  </r>
  <r>
    <n v="1506"/>
    <x v="1506"/>
    <s v="A photographic book consisting of 36 colour photographs that explore Holden Lane High School in its final state."/>
    <n v="5000"/>
    <n v="5535"/>
    <x v="1"/>
    <x v="1"/>
    <s v="GBP"/>
    <n v="1406227904"/>
    <n v="1403635904"/>
    <b v="1"/>
    <n v="43"/>
    <b v="1"/>
    <s v="photography/photobooks"/>
    <n v="111"/>
    <n v="128.72"/>
    <x v="8"/>
    <x v="20"/>
  </r>
  <r>
    <n v="1507"/>
    <x v="1507"/>
    <s v="This project is for the production of a photobook at the culmination of a photo documentary that is known as &quot;It's Better In The Wind.&quot;"/>
    <n v="7900"/>
    <n v="1322"/>
    <x v="2"/>
    <x v="0"/>
    <s v="USD"/>
    <n v="1273911000"/>
    <n v="1268822909"/>
    <b v="1"/>
    <n v="33"/>
    <b v="1"/>
    <s v="photography/photobooks"/>
    <n v="17"/>
    <n v="40.06"/>
    <x v="8"/>
    <x v="20"/>
  </r>
  <r>
    <n v="1508"/>
    <x v="1508"/>
    <s v="Destino tells the story of Central American migrants on the arduous trek across Mexico in pursuit of the American Dream."/>
    <n v="50000"/>
    <n v="670"/>
    <x v="2"/>
    <x v="0"/>
    <s v="USD"/>
    <n v="1403880281"/>
    <n v="1401201881"/>
    <b v="1"/>
    <n v="211"/>
    <b v="1"/>
    <s v="photography/photobooks"/>
    <n v="1"/>
    <n v="3.18"/>
    <x v="8"/>
    <x v="20"/>
  </r>
  <r>
    <n v="1509"/>
    <x v="1509"/>
    <s v="A photobook about climate change, natural catastrophes, and to what extent disaster management became part of our landscape."/>
    <n v="50000"/>
    <n v="6962"/>
    <x v="0"/>
    <x v="12"/>
    <s v="EUR"/>
    <n v="1487113140"/>
    <n v="1484570885"/>
    <b v="1"/>
    <n v="196"/>
    <b v="1"/>
    <s v="photography/photobooks"/>
    <n v="14"/>
    <n v="35.520000000000003"/>
    <x v="8"/>
    <x v="20"/>
  </r>
  <r>
    <n v="1510"/>
    <x v="1510"/>
    <s v="A unique insider 10-year photo-diary of rave culture-people-places. 1st edition sold out; new edition available in the USA &amp; Europe."/>
    <n v="40000"/>
    <n v="79686.05"/>
    <x v="1"/>
    <x v="1"/>
    <s v="GBP"/>
    <n v="1405761278"/>
    <n v="1403169278"/>
    <b v="1"/>
    <n v="405"/>
    <b v="1"/>
    <s v="photography/photobooks"/>
    <n v="199"/>
    <n v="196.76"/>
    <x v="8"/>
    <x v="20"/>
  </r>
  <r>
    <n v="1511"/>
    <x v="1511"/>
    <s v="A book that presents an account of my daughterâ€™s adoption through an examination of 19th-century &quot;hidden mother&quot; photographs"/>
    <n v="40000"/>
    <n v="11032"/>
    <x v="0"/>
    <x v="0"/>
    <s v="USD"/>
    <n v="1447858804"/>
    <n v="1445263204"/>
    <b v="1"/>
    <n v="206"/>
    <b v="1"/>
    <s v="photography/photobooks"/>
    <n v="28"/>
    <n v="53.55"/>
    <x v="8"/>
    <x v="20"/>
  </r>
  <r>
    <n v="1512"/>
    <x v="1512"/>
    <s v="DC's top street photographers document the inauguration of Donald J. Trump -- 3 days that will rock a nation and change the world."/>
    <n v="50000"/>
    <n v="50"/>
    <x v="0"/>
    <x v="0"/>
    <s v="USD"/>
    <n v="1486311939"/>
    <n v="1483719939"/>
    <b v="1"/>
    <n v="335"/>
    <b v="1"/>
    <s v="photography/photobooks"/>
    <n v="0"/>
    <n v="0.15"/>
    <x v="8"/>
    <x v="20"/>
  </r>
  <r>
    <n v="1513"/>
    <x v="1513"/>
    <s v="An intimate portrait of Russian women in their private spaces by late photographer Andy Rocchelli published by Cesura."/>
    <n v="30000"/>
    <n v="30610"/>
    <x v="1"/>
    <x v="1"/>
    <s v="GBP"/>
    <n v="1405523866"/>
    <n v="1402931866"/>
    <b v="1"/>
    <n v="215"/>
    <b v="1"/>
    <s v="photography/photobooks"/>
    <n v="102"/>
    <n v="142.37"/>
    <x v="8"/>
    <x v="20"/>
  </r>
  <r>
    <n v="1514"/>
    <x v="1514"/>
    <s v="Racing Age is a documentary photography book about masters track &amp; field athletes of retirement age and older."/>
    <n v="60000"/>
    <n v="259"/>
    <x v="0"/>
    <x v="0"/>
    <s v="USD"/>
    <n v="1443363640"/>
    <n v="1439907640"/>
    <b v="1"/>
    <n v="176"/>
    <b v="1"/>
    <s v="photography/photobooks"/>
    <n v="0"/>
    <n v="1.47"/>
    <x v="8"/>
    <x v="20"/>
  </r>
  <r>
    <n v="1515"/>
    <x v="1515"/>
    <s v="Eyes as Big as Plates - The book! Featuring over 50 portraits, field notes and behind the scenes stories from seniors around the world."/>
    <n v="2000000"/>
    <n v="376"/>
    <x v="0"/>
    <x v="10"/>
    <s v="NOK"/>
    <n v="1458104697"/>
    <n v="1455516297"/>
    <b v="1"/>
    <n v="555"/>
    <b v="1"/>
    <s v="photography/photobooks"/>
    <n v="0"/>
    <n v="0.68"/>
    <x v="8"/>
    <x v="20"/>
  </r>
  <r>
    <n v="1516"/>
    <x v="1516"/>
    <s v="'Everything flows' - Heraclitus   // A visual poem on lifeâ€™s transitory nature, told through the lens of a contemporary nomad."/>
    <n v="50000"/>
    <n v="0"/>
    <x v="0"/>
    <x v="0"/>
    <s v="USD"/>
    <n v="1475762400"/>
    <n v="1473160292"/>
    <b v="1"/>
    <n v="116"/>
    <b v="1"/>
    <s v="photography/photobooks"/>
    <n v="0"/>
    <n v="0"/>
    <x v="8"/>
    <x v="20"/>
  </r>
  <r>
    <n v="1517"/>
    <x v="1517"/>
    <s v="THE WATCHERS is the first book of photos by Haley Morris-Cafiero.  It will contain the images from Wait Watchers and new photos."/>
    <n v="50000"/>
    <n v="108397.11"/>
    <x v="1"/>
    <x v="0"/>
    <s v="USD"/>
    <n v="1417845600"/>
    <n v="1415194553"/>
    <b v="1"/>
    <n v="615"/>
    <b v="1"/>
    <s v="photography/photobooks"/>
    <n v="217"/>
    <n v="176.26"/>
    <x v="8"/>
    <x v="20"/>
  </r>
  <r>
    <n v="1518"/>
    <x v="1518"/>
    <s v="A photobook of Robin Schwartz's ongoing series with her daughter Amelia."/>
    <n v="75000"/>
    <n v="1748"/>
    <x v="2"/>
    <x v="0"/>
    <s v="USD"/>
    <n v="1401565252"/>
    <n v="1398973252"/>
    <b v="1"/>
    <n v="236"/>
    <b v="1"/>
    <s v="photography/photobooks"/>
    <n v="2"/>
    <n v="7.41"/>
    <x v="8"/>
    <x v="20"/>
  </r>
  <r>
    <n v="1519"/>
    <x v="1519"/>
    <s v="A documentary photobook that captures the late 70s in evangelical America seen thru the eyes of a closeted and religious young man."/>
    <n v="25000"/>
    <n v="298"/>
    <x v="0"/>
    <x v="0"/>
    <s v="USD"/>
    <n v="1403301540"/>
    <n v="1400867283"/>
    <b v="1"/>
    <n v="145"/>
    <b v="1"/>
    <s v="photography/photobooks"/>
    <n v="1"/>
    <n v="2.06"/>
    <x v="8"/>
    <x v="20"/>
  </r>
  <r>
    <n v="1520"/>
    <x v="1520"/>
    <s v="A self-published photography book by Andrew Miksys from his new series about Belarus"/>
    <n v="50000"/>
    <n v="1"/>
    <x v="0"/>
    <x v="0"/>
    <s v="USD"/>
    <n v="1418961600"/>
    <n v="1415824513"/>
    <b v="1"/>
    <n v="167"/>
    <b v="1"/>
    <s v="photography/photobooks"/>
    <n v="0"/>
    <n v="0.01"/>
    <x v="8"/>
    <x v="20"/>
  </r>
  <r>
    <n v="1521"/>
    <x v="1521"/>
    <s v="STREET, a hard-bound book 9 1/2&quot;x 11&quot; 106 black and white photographs shot in New York City from 1975 through 1998."/>
    <n v="100000"/>
    <n v="2"/>
    <x v="0"/>
    <x v="0"/>
    <s v="USD"/>
    <n v="1465272091"/>
    <n v="1462248091"/>
    <b v="1"/>
    <n v="235"/>
    <b v="1"/>
    <s v="photography/photobooks"/>
    <n v="0"/>
    <n v="0.01"/>
    <x v="8"/>
    <x v="20"/>
  </r>
  <r>
    <n v="1522"/>
    <x v="1522"/>
    <s v="A stunning Smartphone enabled coffee table book based on Robyn Davidsonâ€™s legendary 1,700 mile camel trek across the Australian Outback"/>
    <n v="133800"/>
    <n v="0"/>
    <x v="0"/>
    <x v="0"/>
    <s v="USD"/>
    <n v="1413575739"/>
    <n v="1410983739"/>
    <b v="1"/>
    <n v="452"/>
    <b v="1"/>
    <s v="photography/photobooks"/>
    <n v="0"/>
    <n v="0"/>
    <x v="8"/>
    <x v="20"/>
  </r>
  <r>
    <n v="1523"/>
    <x v="1523"/>
    <s v="Monograph featuring PDX photographer Jake Shivery's 8x10 contact portraits; 1/2 plates and 1/2 extensive essay.  Approx. 9x12, 108 pgs."/>
    <n v="50000"/>
    <n v="57754"/>
    <x v="1"/>
    <x v="0"/>
    <s v="USD"/>
    <n v="1419292800"/>
    <n v="1416592916"/>
    <b v="1"/>
    <n v="241"/>
    <b v="1"/>
    <s v="photography/photobooks"/>
    <n v="116"/>
    <n v="239.64"/>
    <x v="8"/>
    <x v="20"/>
  </r>
  <r>
    <n v="1524"/>
    <x v="1524"/>
    <s v="Limited edition split zine by photographers AdeY and Kersti K. 100 signed and hand numbered copies!"/>
    <n v="18000"/>
    <n v="10"/>
    <x v="2"/>
    <x v="11"/>
    <s v="SEK"/>
    <n v="1487592090"/>
    <n v="1485000090"/>
    <b v="1"/>
    <n v="28"/>
    <b v="1"/>
    <s v="photography/photobooks"/>
    <n v="0"/>
    <n v="0.36"/>
    <x v="8"/>
    <x v="20"/>
  </r>
  <r>
    <n v="1525"/>
    <x v="1525"/>
    <s v="With content created in Iceland, Silver Hour is a book of photographs, journal entries, and drawings about light and the landscape."/>
    <n v="12000"/>
    <n v="2358"/>
    <x v="0"/>
    <x v="0"/>
    <s v="USD"/>
    <n v="1471539138"/>
    <n v="1468947138"/>
    <b v="1"/>
    <n v="140"/>
    <b v="1"/>
    <s v="photography/photobooks"/>
    <n v="20"/>
    <n v="16.84"/>
    <x v="8"/>
    <x v="20"/>
  </r>
  <r>
    <n v="1526"/>
    <x v="1526"/>
    <s v="Landscapes &amp; human bodies; striking images from Jean-Paul Bourdier. What you see is real; no digital altering; all analog photography."/>
    <n v="60000"/>
    <n v="3200"/>
    <x v="0"/>
    <x v="0"/>
    <s v="USD"/>
    <n v="1453185447"/>
    <n v="1448951847"/>
    <b v="1"/>
    <n v="280"/>
    <b v="1"/>
    <s v="photography/photobooks"/>
    <n v="5"/>
    <n v="11.43"/>
    <x v="8"/>
    <x v="20"/>
  </r>
  <r>
    <n v="1527"/>
    <x v="1527"/>
    <s v="Eight creatives visited Japan. This is a unique photo-book of their separate but collected experiences."/>
    <n v="10000"/>
    <n v="10556"/>
    <x v="1"/>
    <x v="0"/>
    <s v="USD"/>
    <n v="1489497886"/>
    <n v="1487082286"/>
    <b v="1"/>
    <n v="70"/>
    <b v="1"/>
    <s v="photography/photobooks"/>
    <n v="106"/>
    <n v="150.80000000000001"/>
    <x v="8"/>
    <x v="20"/>
  </r>
  <r>
    <n v="1528"/>
    <x v="1528"/>
    <s v="A book of street photos from around Shibuya that I've made between 2011-2016."/>
    <n v="24000"/>
    <n v="4853"/>
    <x v="0"/>
    <x v="0"/>
    <s v="USD"/>
    <n v="1485907200"/>
    <n v="1483292122"/>
    <b v="1"/>
    <n v="160"/>
    <b v="1"/>
    <s v="photography/photobooks"/>
    <n v="20"/>
    <n v="30.33"/>
    <x v="8"/>
    <x v="20"/>
  </r>
  <r>
    <n v="1529"/>
    <x v="1529"/>
    <s v="An empowering photo book that transforms hurtful experiences into strength and solidarity."/>
    <n v="50000"/>
    <n v="10"/>
    <x v="0"/>
    <x v="0"/>
    <s v="USD"/>
    <n v="1426773920"/>
    <n v="1424185520"/>
    <b v="1"/>
    <n v="141"/>
    <b v="1"/>
    <s v="photography/photobooks"/>
    <n v="0"/>
    <n v="7.0000000000000007E-2"/>
    <x v="8"/>
    <x v="20"/>
  </r>
  <r>
    <n v="1530"/>
    <x v="1530"/>
    <s v="A photobook made by 4-year-old Hawkeye Huey: National Geographic's youngest photographer and Rolling Stone's top 100 on Instagram"/>
    <n v="100000"/>
    <n v="35338"/>
    <x v="0"/>
    <x v="0"/>
    <s v="USD"/>
    <n v="1445624695"/>
    <n v="1443464695"/>
    <b v="1"/>
    <n v="874"/>
    <b v="1"/>
    <s v="photography/photobooks"/>
    <n v="35"/>
    <n v="40.43"/>
    <x v="8"/>
    <x v="20"/>
  </r>
  <r>
    <n v="1531"/>
    <x v="1531"/>
    <s v="A street level, film, photographic representation of the character of the City of Roses, from a native Portlander's honest perspective."/>
    <n v="10000"/>
    <n v="30047.64"/>
    <x v="1"/>
    <x v="0"/>
    <s v="USD"/>
    <n v="1417402800"/>
    <n v="1414610126"/>
    <b v="1"/>
    <n v="73"/>
    <b v="1"/>
    <s v="photography/photobooks"/>
    <n v="300"/>
    <n v="411.61"/>
    <x v="8"/>
    <x v="20"/>
  </r>
  <r>
    <n v="1532"/>
    <x v="1532"/>
    <s v="Award winning photography celebrating the artistry of geiko and maiko and the exquisite traditions of their Kyoto communities."/>
    <n v="50000"/>
    <n v="106222"/>
    <x v="1"/>
    <x v="2"/>
    <s v="AUD"/>
    <n v="1455548400"/>
    <n v="1453461865"/>
    <b v="1"/>
    <n v="294"/>
    <b v="1"/>
    <s v="photography/photobooks"/>
    <n v="212"/>
    <n v="361.3"/>
    <x v="8"/>
    <x v="20"/>
  </r>
  <r>
    <n v="1533"/>
    <x v="1533"/>
    <s v="This is an intimate story about a family, focusing on their love and strength in the face of mortality."/>
    <n v="150000"/>
    <n v="3"/>
    <x v="0"/>
    <x v="0"/>
    <s v="USD"/>
    <n v="1462161540"/>
    <n v="1457913777"/>
    <b v="1"/>
    <n v="740"/>
    <b v="1"/>
    <s v="photography/photobooks"/>
    <n v="0"/>
    <n v="0"/>
    <x v="8"/>
    <x v="20"/>
  </r>
  <r>
    <n v="1534"/>
    <x v="1534"/>
    <s v="The Art of Abandonment is an award winning photographic series that explores the beauty and history of our modern ruins."/>
    <n v="75000"/>
    <n v="47074"/>
    <x v="0"/>
    <x v="0"/>
    <s v="USD"/>
    <n v="1441383062"/>
    <n v="1438791062"/>
    <b v="1"/>
    <n v="369"/>
    <b v="1"/>
    <s v="photography/photobooks"/>
    <n v="63"/>
    <n v="127.57"/>
    <x v="8"/>
    <x v="20"/>
  </r>
  <r>
    <n v="1535"/>
    <x v="1535"/>
    <s v="&quot;Small Steps are Giant Leaps&quot; is about reminding parents that to our kids this is a new and exciting world just waiting to be explored."/>
    <n v="15000"/>
    <n v="108"/>
    <x v="3"/>
    <x v="0"/>
    <s v="USD"/>
    <n v="1464040800"/>
    <n v="1461527631"/>
    <b v="1"/>
    <n v="110"/>
    <b v="1"/>
    <s v="photography/photobooks"/>
    <n v="1"/>
    <n v="0.98"/>
    <x v="8"/>
    <x v="20"/>
  </r>
  <r>
    <n v="1536"/>
    <x v="1536"/>
    <s v="Travel around the world on a backpacking trip 3 years in the making through a book with amazing photos and stories to over 60 countries"/>
    <n v="70000"/>
    <n v="800"/>
    <x v="0"/>
    <x v="0"/>
    <s v="USD"/>
    <n v="1440702910"/>
    <n v="1438110910"/>
    <b v="1"/>
    <n v="455"/>
    <b v="1"/>
    <s v="photography/photobooks"/>
    <n v="1"/>
    <n v="1.76"/>
    <x v="8"/>
    <x v="20"/>
  </r>
  <r>
    <n v="1537"/>
    <x v="1537"/>
    <s v="A Photobook about one of the most fascinating places on earth -     the sacred Mount Kailash in Tibet."/>
    <n v="50000"/>
    <n v="6663"/>
    <x v="0"/>
    <x v="12"/>
    <s v="EUR"/>
    <n v="1470506400"/>
    <n v="1467358427"/>
    <b v="1"/>
    <n v="224"/>
    <b v="1"/>
    <s v="photography/photobooks"/>
    <n v="13"/>
    <n v="29.75"/>
    <x v="8"/>
    <x v="20"/>
  </r>
  <r>
    <n v="1538"/>
    <x v="1538"/>
    <s v="I want to travel through the National Parks to take pictures of the little things, the &quot;missed&quot; things, that people overlook."/>
    <n v="20000"/>
    <n v="115"/>
    <x v="2"/>
    <x v="0"/>
    <s v="USD"/>
    <n v="1421952370"/>
    <n v="1418064370"/>
    <b v="1"/>
    <n v="46"/>
    <b v="1"/>
    <s v="photography/photobooks"/>
    <n v="1"/>
    <n v="2.5"/>
    <x v="8"/>
    <x v="20"/>
  </r>
  <r>
    <n v="1539"/>
    <x v="1539"/>
    <s v="Stunning hardcover coffee table book spanning over 25 years of music photography and stories in Marin County, CA by Bob Minkin"/>
    <n v="60000"/>
    <n v="979"/>
    <x v="0"/>
    <x v="0"/>
    <s v="USD"/>
    <n v="1483481019"/>
    <n v="1480629819"/>
    <b v="0"/>
    <n v="284"/>
    <b v="1"/>
    <s v="photography/photobooks"/>
    <n v="2"/>
    <n v="3.45"/>
    <x v="8"/>
    <x v="20"/>
  </r>
  <r>
    <n v="1540"/>
    <x v="1540"/>
    <s v="A series of large format film &amp; Polaroid images created to produce a hardcover book. All profits donated to Rain Forest Action Network."/>
    <n v="49000"/>
    <n v="19572"/>
    <x v="0"/>
    <x v="0"/>
    <s v="USD"/>
    <n v="1416964500"/>
    <n v="1414368616"/>
    <b v="1"/>
    <n v="98"/>
    <b v="1"/>
    <s v="photography/photobooks"/>
    <n v="40"/>
    <n v="199.71"/>
    <x v="8"/>
    <x v="20"/>
  </r>
  <r>
    <n v="1541"/>
    <x v="1541"/>
    <s v="My Goal is to travel across Panama with my team and capture the beauty and wildlife throughout the canal."/>
    <n v="1000"/>
    <n v="1001"/>
    <x v="1"/>
    <x v="0"/>
    <s v="USD"/>
    <n v="1420045538"/>
    <n v="1417453538"/>
    <b v="0"/>
    <n v="2"/>
    <b v="0"/>
    <s v="photography/nature"/>
    <n v="100"/>
    <n v="500.5"/>
    <x v="8"/>
    <x v="24"/>
  </r>
  <r>
    <n v="1542"/>
    <x v="1542"/>
    <s v="The photography project aims to show challenges &amp; successes of a  student attempting to continue his family beekeeping heritage."/>
    <n v="1100"/>
    <n v="1100"/>
    <x v="1"/>
    <x v="5"/>
    <s v="CAD"/>
    <n v="1435708500"/>
    <n v="1434412500"/>
    <b v="0"/>
    <n v="1"/>
    <b v="0"/>
    <s v="photography/nature"/>
    <n v="100"/>
    <n v="1100"/>
    <x v="8"/>
    <x v="24"/>
  </r>
  <r>
    <n v="1543"/>
    <x v="1543"/>
    <s v="I plan to take pictures of the sunrise in the MidWest every day in 2015 and compile them in a slide show for distribution."/>
    <n v="1000"/>
    <n v="1150"/>
    <x v="1"/>
    <x v="0"/>
    <s v="USD"/>
    <n v="1416662034"/>
    <n v="1414066434"/>
    <b v="0"/>
    <n v="1"/>
    <b v="0"/>
    <s v="photography/nature"/>
    <n v="115"/>
    <n v="1150"/>
    <x v="8"/>
    <x v="24"/>
  </r>
  <r>
    <n v="1544"/>
    <x v="1544"/>
    <s v="My name is Travis LaFee, I live in beautiful McCall, Idaho. I wish to display the beauty of valley county by taking pics outdoors."/>
    <n v="500"/>
    <n v="500"/>
    <x v="1"/>
    <x v="0"/>
    <s v="USD"/>
    <n v="1427847480"/>
    <n v="1424222024"/>
    <b v="0"/>
    <n v="0"/>
    <b v="0"/>
    <s v="photography/nature"/>
    <n v="100"/>
    <n v="0"/>
    <x v="8"/>
    <x v="24"/>
  </r>
  <r>
    <n v="1545"/>
    <x v="1545"/>
    <s v="&quot;He will not be a wise man who does not study human hearts!&quot;_x000a_Hope in natural art, creation!"/>
    <n v="900"/>
    <n v="1175"/>
    <x v="1"/>
    <x v="0"/>
    <s v="USD"/>
    <n v="1425330960"/>
    <n v="1422393234"/>
    <b v="0"/>
    <n v="1"/>
    <b v="0"/>
    <s v="photography/nature"/>
    <n v="131"/>
    <n v="1175"/>
    <x v="8"/>
    <x v="24"/>
  </r>
  <r>
    <n v="1546"/>
    <x v="1546"/>
    <s v="Buy and maintain 6 acres of land in West Ireland as a Wildlife Refuge for an endangered species of native Raptor called the Hen Harrier"/>
    <n v="2500"/>
    <n v="2565"/>
    <x v="1"/>
    <x v="1"/>
    <s v="GBP"/>
    <n v="1410930399"/>
    <n v="1405746399"/>
    <b v="0"/>
    <n v="11"/>
    <b v="0"/>
    <s v="photography/nature"/>
    <n v="103"/>
    <n v="233.18"/>
    <x v="8"/>
    <x v="24"/>
  </r>
  <r>
    <n v="1547"/>
    <x v="1547"/>
    <s v="I have produced a limited number (100) of five 8x10 prints of mixed photography I would like to share with you."/>
    <n v="500"/>
    <n v="500"/>
    <x v="1"/>
    <x v="0"/>
    <s v="USD"/>
    <n v="1487844882"/>
    <n v="1487240082"/>
    <b v="0"/>
    <n v="0"/>
    <b v="0"/>
    <s v="photography/nature"/>
    <n v="100"/>
    <n v="0"/>
    <x v="8"/>
    <x v="24"/>
  </r>
  <r>
    <n v="1548"/>
    <x v="1548"/>
    <s v="Beauty is in the eye of the beholder and I want to inspire conservation through color."/>
    <n v="1500"/>
    <n v="3385"/>
    <x v="1"/>
    <x v="0"/>
    <s v="USD"/>
    <n v="1447020620"/>
    <n v="1444425020"/>
    <b v="0"/>
    <n v="1"/>
    <b v="0"/>
    <s v="photography/nature"/>
    <n v="226"/>
    <n v="3385"/>
    <x v="8"/>
    <x v="24"/>
  </r>
  <r>
    <n v="1549"/>
    <x v="1549"/>
    <s v="A 2016 calendar collection of landscape and wildlife photographs from award winning photographer, Steve Marler."/>
    <n v="2000"/>
    <n v="2412.02"/>
    <x v="1"/>
    <x v="0"/>
    <s v="USD"/>
    <n v="1446524159"/>
    <n v="1443928559"/>
    <b v="0"/>
    <n v="6"/>
    <b v="0"/>
    <s v="photography/nature"/>
    <n v="121"/>
    <n v="402"/>
    <x v="8"/>
    <x v="24"/>
  </r>
  <r>
    <n v="1550"/>
    <x v="1550"/>
    <s v="A photographic journal of a Costa Rican frog survey: recording the effects of habitat fragmentation on these charismatic amphibians."/>
    <n v="2000"/>
    <n v="1351"/>
    <x v="0"/>
    <x v="1"/>
    <s v="GBP"/>
    <n v="1463050034"/>
    <n v="1460458034"/>
    <b v="0"/>
    <n v="7"/>
    <b v="0"/>
    <s v="photography/nature"/>
    <n v="68"/>
    <n v="193"/>
    <x v="8"/>
    <x v="24"/>
  </r>
  <r>
    <n v="1551"/>
    <x v="1551"/>
    <s v="I can do it but help can't hurt. Sweet Montana photos like never seen before. Be a part of Randy Hoffman Photography and our activities"/>
    <n v="500"/>
    <n v="500"/>
    <x v="1"/>
    <x v="0"/>
    <s v="USD"/>
    <n v="1432756039"/>
    <n v="1430164039"/>
    <b v="0"/>
    <n v="0"/>
    <b v="0"/>
    <s v="photography/nature"/>
    <n v="100"/>
    <n v="0"/>
    <x v="8"/>
    <x v="24"/>
  </r>
  <r>
    <n v="1552"/>
    <x v="1552"/>
    <s v="Help me spend this fall capturing autumnâ€™s spectacular season in detail so I can create high quality images for home dÃ©cor."/>
    <n v="6000"/>
    <n v="6360"/>
    <x v="1"/>
    <x v="0"/>
    <s v="USD"/>
    <n v="1412135940"/>
    <n v="1410366708"/>
    <b v="0"/>
    <n v="16"/>
    <b v="0"/>
    <s v="photography/nature"/>
    <n v="106"/>
    <n v="397.5"/>
    <x v="8"/>
    <x v="24"/>
  </r>
  <r>
    <n v="1553"/>
    <x v="1553"/>
    <s v="This project is about exhibiting the raw beauty of the elements through highlining, surfing, fire spinning and rock climbing."/>
    <n v="500"/>
    <n v="500"/>
    <x v="1"/>
    <x v="0"/>
    <s v="USD"/>
    <n v="1441176447"/>
    <n v="1438584447"/>
    <b v="0"/>
    <n v="0"/>
    <b v="0"/>
    <s v="photography/nature"/>
    <n v="100"/>
    <n v="0"/>
    <x v="8"/>
    <x v="24"/>
  </r>
  <r>
    <n v="1554"/>
    <x v="1554"/>
    <s v="I create art by photographing flowers/seeds i would love to buy my own camera/computer/Photoshop and restore my old shed into my studio"/>
    <n v="500"/>
    <n v="500"/>
    <x v="1"/>
    <x v="2"/>
    <s v="AUD"/>
    <n v="1438495390"/>
    <n v="1435903390"/>
    <b v="0"/>
    <n v="0"/>
    <b v="0"/>
    <s v="photography/nature"/>
    <n v="100"/>
    <n v="0"/>
    <x v="8"/>
    <x v="24"/>
  </r>
  <r>
    <n v="1555"/>
    <x v="1555"/>
    <s v="I am traveling the coastline of Maine and will be taking pictures of all the scenery and lighthouses in the area."/>
    <n v="500"/>
    <n v="500"/>
    <x v="1"/>
    <x v="0"/>
    <s v="USD"/>
    <n v="1442509200"/>
    <n v="1440513832"/>
    <b v="0"/>
    <n v="0"/>
    <b v="0"/>
    <s v="photography/nature"/>
    <n v="100"/>
    <n v="0"/>
    <x v="8"/>
    <x v="24"/>
  </r>
  <r>
    <n v="1556"/>
    <x v="1556"/>
    <s v="To gather a collection of photographs for a coffee table book that displays the beauty of Canada's west."/>
    <n v="3200"/>
    <n v="3400"/>
    <x v="1"/>
    <x v="5"/>
    <s v="CAD"/>
    <n v="1467603624"/>
    <n v="1465011624"/>
    <b v="0"/>
    <n v="12"/>
    <b v="0"/>
    <s v="photography/nature"/>
    <n v="106"/>
    <n v="283.33"/>
    <x v="8"/>
    <x v="24"/>
  </r>
  <r>
    <n v="1557"/>
    <x v="1557"/>
    <s v="I have always been captivated by photography, Now I am trying to set up my own company and publish my pictures."/>
    <n v="2000"/>
    <n v="285"/>
    <x v="0"/>
    <x v="0"/>
    <s v="USD"/>
    <n v="1411227633"/>
    <n v="1408549233"/>
    <b v="0"/>
    <n v="1"/>
    <b v="0"/>
    <s v="photography/nature"/>
    <n v="14"/>
    <n v="285"/>
    <x v="8"/>
    <x v="24"/>
  </r>
  <r>
    <n v="1558"/>
    <x v="1558"/>
    <s v="A large 2016 wall-calendar (A3 when open) featuring 12 stunning photographs by Lucy Wood."/>
    <n v="1500"/>
    <n v="10"/>
    <x v="2"/>
    <x v="1"/>
    <s v="GBP"/>
    <n v="1440763920"/>
    <n v="1435656759"/>
    <b v="0"/>
    <n v="3"/>
    <b v="0"/>
    <s v="photography/nature"/>
    <n v="1"/>
    <n v="3.33"/>
    <x v="8"/>
    <x v="24"/>
  </r>
  <r>
    <n v="1559"/>
    <x v="1559"/>
    <s v="The goal of this project is to provide scientific evidence of bigfoot in the North Cascades."/>
    <n v="1500"/>
    <n v="1668"/>
    <x v="1"/>
    <x v="0"/>
    <s v="USD"/>
    <n v="1430270199"/>
    <n v="1428974199"/>
    <b v="0"/>
    <n v="1"/>
    <b v="0"/>
    <s v="photography/nature"/>
    <n v="111"/>
    <n v="1668"/>
    <x v="8"/>
    <x v="24"/>
  </r>
  <r>
    <n v="1560"/>
    <x v="1560"/>
    <s v="I would like to share my landscape photographic travels of 2014 with more than just family an friends. 12 months of images."/>
    <n v="2000"/>
    <n v="45"/>
    <x v="0"/>
    <x v="0"/>
    <s v="USD"/>
    <n v="1415842193"/>
    <n v="1414110593"/>
    <b v="0"/>
    <n v="4"/>
    <b v="0"/>
    <s v="photography/nature"/>
    <n v="2"/>
    <n v="11.25"/>
    <x v="8"/>
    <x v="24"/>
  </r>
  <r>
    <n v="1561"/>
    <x v="1561"/>
    <s v="An illustrated retrospective of the journey from African to African American using a collection of fine art engravings &amp; photographs."/>
    <n v="1650"/>
    <n v="1660"/>
    <x v="1"/>
    <x v="0"/>
    <s v="USD"/>
    <n v="1383789603"/>
    <n v="1381194003"/>
    <b v="0"/>
    <n v="1"/>
    <b v="0"/>
    <s v="publishing/art books"/>
    <n v="101"/>
    <n v="1660"/>
    <x v="3"/>
    <x v="25"/>
  </r>
  <r>
    <n v="1562"/>
    <x v="1562"/>
    <s v="My project is writing and illustrating a childrens book using my little Red Vespa to be able to obtain..yes a red scooter. The world calls to me!!"/>
    <n v="500"/>
    <n v="500"/>
    <x v="1"/>
    <x v="0"/>
    <s v="USD"/>
    <n v="1259715000"/>
    <n v="1253712916"/>
    <b v="0"/>
    <n v="0"/>
    <b v="0"/>
    <s v="publishing/art books"/>
    <n v="100"/>
    <n v="0"/>
    <x v="3"/>
    <x v="25"/>
  </r>
  <r>
    <n v="1563"/>
    <x v="1563"/>
    <s v="Unique book revealing my discoveries in the Empty Quarter of Oman. Collection of travel writing, poetry, artwork and science!"/>
    <n v="2000"/>
    <n v="5"/>
    <x v="0"/>
    <x v="1"/>
    <s v="GBP"/>
    <n v="1394815751"/>
    <n v="1389635351"/>
    <b v="0"/>
    <n v="2"/>
    <b v="0"/>
    <s v="publishing/art books"/>
    <n v="0"/>
    <n v="2.5"/>
    <x v="3"/>
    <x v="25"/>
  </r>
  <r>
    <n v="1564"/>
    <x v="1564"/>
    <s v="This is a book of art and poetry that highlights the highs and lows of a young 20 something coming to terms with her bipolar."/>
    <n v="1000"/>
    <n v="1150"/>
    <x v="1"/>
    <x v="0"/>
    <s v="USD"/>
    <n v="1432843500"/>
    <n v="1430124509"/>
    <b v="0"/>
    <n v="1"/>
    <b v="0"/>
    <s v="publishing/art books"/>
    <n v="115"/>
    <n v="1150"/>
    <x v="3"/>
    <x v="25"/>
  </r>
  <r>
    <n v="1565"/>
    <x v="1565"/>
    <s v="Award-winning artists compete to have their art featured in the National Forests Passport Book depicting 9 Forest Regions of the US."/>
    <n v="2000"/>
    <n v="278"/>
    <x v="0"/>
    <x v="0"/>
    <s v="USD"/>
    <n v="1307554261"/>
    <n v="1304962261"/>
    <b v="0"/>
    <n v="1"/>
    <b v="0"/>
    <s v="publishing/art books"/>
    <n v="14"/>
    <n v="278"/>
    <x v="3"/>
    <x v="25"/>
  </r>
  <r>
    <n v="1566"/>
    <x v="1566"/>
    <s v="Joe DeVito's first Art Book and original King Kong novellas available in both Limited and Deluxe Editions."/>
    <n v="18000"/>
    <n v="21884.69"/>
    <x v="1"/>
    <x v="0"/>
    <s v="USD"/>
    <n v="1469656800"/>
    <n v="1467151204"/>
    <b v="0"/>
    <n v="59"/>
    <b v="0"/>
    <s v="publishing/art books"/>
    <n v="122"/>
    <n v="370.93"/>
    <x v="3"/>
    <x v="25"/>
  </r>
  <r>
    <n v="1567"/>
    <x v="1567"/>
    <s v="Traveling to create a book of my photography! Help support my trip and buy a book! Also limited edition t-shirts and prints for sale!"/>
    <n v="2500"/>
    <n v="3226"/>
    <x v="1"/>
    <x v="0"/>
    <s v="USD"/>
    <n v="1392595200"/>
    <n v="1391293745"/>
    <b v="0"/>
    <n v="13"/>
    <b v="0"/>
    <s v="publishing/art books"/>
    <n v="129"/>
    <n v="248.15"/>
    <x v="3"/>
    <x v="25"/>
  </r>
  <r>
    <n v="1568"/>
    <x v="1568"/>
    <s v="A world adventure to seek culture and inspiration through art. Putting a visual documentation of our journey into a book."/>
    <n v="10000"/>
    <n v="435"/>
    <x v="2"/>
    <x v="0"/>
    <s v="USD"/>
    <n v="1419384585"/>
    <n v="1416360585"/>
    <b v="0"/>
    <n v="22"/>
    <b v="0"/>
    <s v="publishing/art books"/>
    <n v="4"/>
    <n v="19.77"/>
    <x v="3"/>
    <x v="25"/>
  </r>
  <r>
    <n v="1569"/>
    <x v="1569"/>
    <s v="to be removed"/>
    <n v="500"/>
    <n v="351"/>
    <x v="0"/>
    <x v="0"/>
    <s v="USD"/>
    <n v="1369498714"/>
    <n v="1366906714"/>
    <b v="0"/>
    <n v="0"/>
    <b v="0"/>
    <s v="publishing/art books"/>
    <n v="70"/>
    <n v="0"/>
    <x v="3"/>
    <x v="25"/>
  </r>
  <r>
    <n v="1570"/>
    <x v="1570"/>
    <s v="A Coloring Book of Breathtaking Beauties_x000a_To Calm the Heart and Soul"/>
    <n v="7214"/>
    <n v="22991.01"/>
    <x v="1"/>
    <x v="0"/>
    <s v="USD"/>
    <n v="1460140282"/>
    <n v="1457551882"/>
    <b v="0"/>
    <n v="52"/>
    <b v="0"/>
    <s v="publishing/art books"/>
    <n v="319"/>
    <n v="442.13"/>
    <x v="3"/>
    <x v="25"/>
  </r>
  <r>
    <n v="1571"/>
    <x v="1571"/>
    <s v="An inspiring photo book about an unique Caucasus Expedition by two backpackers - Erna Gaspar (photographer) &amp; Adrian Lorincz (writer)."/>
    <n v="2000"/>
    <n v="0"/>
    <x v="0"/>
    <x v="1"/>
    <s v="GBP"/>
    <n v="1434738483"/>
    <n v="1432146483"/>
    <b v="0"/>
    <n v="4"/>
    <b v="0"/>
    <s v="publishing/art books"/>
    <n v="0"/>
    <n v="0"/>
    <x v="3"/>
    <x v="25"/>
  </r>
  <r>
    <n v="1572"/>
    <x v="1572"/>
    <s v="So many brides want a country wedding, but where to start? Whether you want a barn or a tipi, this guide can help you plan your day."/>
    <n v="2000"/>
    <n v="2060"/>
    <x v="1"/>
    <x v="1"/>
    <s v="GBP"/>
    <n v="1456703940"/>
    <n v="1454546859"/>
    <b v="0"/>
    <n v="3"/>
    <b v="0"/>
    <s v="publishing/art books"/>
    <n v="103"/>
    <n v="686.67"/>
    <x v="3"/>
    <x v="25"/>
  </r>
  <r>
    <n v="1573"/>
    <x v="1573"/>
    <s v="This is a first-of-its-kind 12&quot;x12&quot; trading card coffee table book featuring over 100 cards celebrating the awesomeness of Canada"/>
    <n v="2350"/>
    <n v="4135"/>
    <x v="1"/>
    <x v="5"/>
    <s v="CAD"/>
    <n v="1491019140"/>
    <n v="1487548802"/>
    <b v="0"/>
    <n v="3"/>
    <b v="0"/>
    <s v="publishing/art books"/>
    <n v="176"/>
    <n v="1378.33"/>
    <x v="3"/>
    <x v="25"/>
  </r>
  <r>
    <n v="1574"/>
    <x v="1574"/>
    <s v="BLK/MTL's Illustrated Works 100's of Hi-Res Pics ft. Custom Artist Carmine Diaz's popular Paintings packed into 1 Coffee table Art Book"/>
    <n v="3000"/>
    <n v="807"/>
    <x v="0"/>
    <x v="0"/>
    <s v="USD"/>
    <n v="1424211329"/>
    <n v="1421187329"/>
    <b v="0"/>
    <n v="6"/>
    <b v="0"/>
    <s v="publishing/art books"/>
    <n v="27"/>
    <n v="134.5"/>
    <x v="3"/>
    <x v="25"/>
  </r>
  <r>
    <n v="1575"/>
    <x v="1575"/>
    <s v="A stunning, limited-edition photography book displaying the colorful and exotic marine life in the waters along the Channel Islands"/>
    <n v="6999"/>
    <n v="7495"/>
    <x v="1"/>
    <x v="0"/>
    <s v="USD"/>
    <n v="1404909296"/>
    <n v="1402317296"/>
    <b v="0"/>
    <n v="35"/>
    <b v="0"/>
    <s v="publishing/art books"/>
    <n v="107"/>
    <n v="214.14"/>
    <x v="3"/>
    <x v="25"/>
  </r>
  <r>
    <n v="1576"/>
    <x v="1576"/>
    <s v="For the publication of my first 3 books: an Art book, a graphic novel, and a coloring book"/>
    <n v="3000"/>
    <n v="8014"/>
    <x v="1"/>
    <x v="0"/>
    <s v="USD"/>
    <n v="1435698368"/>
    <n v="1431810368"/>
    <b v="0"/>
    <n v="10"/>
    <b v="0"/>
    <s v="publishing/art books"/>
    <n v="267"/>
    <n v="801.4"/>
    <x v="3"/>
    <x v="25"/>
  </r>
  <r>
    <n v="1577"/>
    <x v="1577"/>
    <s v="I've been putting together a portfolio of fine abstract photography of the highest quality, color, and design. A vision of beauty!"/>
    <n v="1500"/>
    <n v="2333"/>
    <x v="1"/>
    <x v="0"/>
    <s v="USD"/>
    <n v="1343161248"/>
    <n v="1337977248"/>
    <b v="0"/>
    <n v="2"/>
    <b v="0"/>
    <s v="publishing/art books"/>
    <n v="156"/>
    <n v="1166.5"/>
    <x v="3"/>
    <x v="25"/>
  </r>
  <r>
    <n v="1578"/>
    <x v="1578"/>
    <s v="2 artists, 1 month, 1 laptop, minimum wage, plenty of coffee proving a transmedia production worth noticing doesn't need a million dollar budget."/>
    <n v="2200"/>
    <n v="0"/>
    <x v="0"/>
    <x v="0"/>
    <s v="USD"/>
    <n v="1283392800"/>
    <n v="1281317691"/>
    <b v="0"/>
    <n v="4"/>
    <b v="0"/>
    <s v="publishing/art books"/>
    <n v="0"/>
    <n v="0"/>
    <x v="3"/>
    <x v="25"/>
  </r>
  <r>
    <n v="1579"/>
    <x v="1579"/>
    <s v="'Compilation of visual and literary art through fine art photography, graphic art, and poetry."/>
    <n v="1300"/>
    <n v="1301"/>
    <x v="1"/>
    <x v="0"/>
    <s v="USD"/>
    <n v="1377734091"/>
    <n v="1374882891"/>
    <b v="0"/>
    <n v="2"/>
    <b v="0"/>
    <s v="publishing/art books"/>
    <n v="100"/>
    <n v="650.5"/>
    <x v="3"/>
    <x v="25"/>
  </r>
  <r>
    <n v="1580"/>
    <x v="1580"/>
    <s v="Creating my 2nd book depicting the people and places in Brevard County w/current images + traveling to obtain new ones."/>
    <n v="500"/>
    <n v="300"/>
    <x v="0"/>
    <x v="0"/>
    <s v="USD"/>
    <n v="1337562726"/>
    <n v="1332378726"/>
    <b v="0"/>
    <n v="0"/>
    <b v="0"/>
    <s v="publishing/art books"/>
    <n v="60"/>
    <n v="0"/>
    <x v="3"/>
    <x v="25"/>
  </r>
  <r>
    <n v="1581"/>
    <x v="1581"/>
    <s v="Photographic canvas prints depicting different scenes from around the globe, including local images taken in Sussex England."/>
    <n v="1000"/>
    <n v="417"/>
    <x v="0"/>
    <x v="1"/>
    <s v="GBP"/>
    <n v="1450521990"/>
    <n v="1447757190"/>
    <b v="0"/>
    <n v="1"/>
    <b v="0"/>
    <s v="photography/places"/>
    <n v="42"/>
    <n v="417"/>
    <x v="8"/>
    <x v="26"/>
  </r>
  <r>
    <n v="1582"/>
    <x v="1582"/>
    <s v="I create canvas prints of images from in and around New Orleans"/>
    <n v="2000"/>
    <n v="35"/>
    <x v="0"/>
    <x v="0"/>
    <s v="USD"/>
    <n v="1445894400"/>
    <n v="1440961053"/>
    <b v="0"/>
    <n v="3"/>
    <b v="0"/>
    <s v="photography/places"/>
    <n v="2"/>
    <n v="11.67"/>
    <x v="8"/>
    <x v="26"/>
  </r>
  <r>
    <n v="1583"/>
    <x v="1583"/>
    <s v="I am a photographer who is inspired by the original Jules Verne story. I will make a thousands of photo and video materials for You."/>
    <n v="1000"/>
    <n v="1873"/>
    <x v="1"/>
    <x v="1"/>
    <s v="GBP"/>
    <n v="1411681391"/>
    <n v="1409089391"/>
    <b v="0"/>
    <n v="1"/>
    <b v="0"/>
    <s v="photography/places"/>
    <n v="187"/>
    <n v="1873"/>
    <x v="8"/>
    <x v="26"/>
  </r>
  <r>
    <n v="1584"/>
    <x v="1584"/>
    <s v="25 Kansas State Parks in the next year. What a great adventure to take together. Join me. Together we can photo this beautiful state."/>
    <n v="500"/>
    <n v="260"/>
    <x v="0"/>
    <x v="0"/>
    <s v="USD"/>
    <n v="1401464101"/>
    <n v="1400600101"/>
    <b v="0"/>
    <n v="0"/>
    <b v="0"/>
    <s v="photography/places"/>
    <n v="52"/>
    <n v="0"/>
    <x v="8"/>
    <x v="26"/>
  </r>
  <r>
    <n v="1585"/>
    <x v="1585"/>
    <s v="We've explored some of the most amazing places in New Zealand and can't think of a better way to share our experiences than a photo :)"/>
    <n v="5000"/>
    <n v="5226"/>
    <x v="1"/>
    <x v="5"/>
    <s v="CAD"/>
    <n v="1482663600"/>
    <n v="1480800568"/>
    <b v="0"/>
    <n v="12"/>
    <b v="0"/>
    <s v="photography/places"/>
    <n v="105"/>
    <n v="435.5"/>
    <x v="8"/>
    <x v="26"/>
  </r>
  <r>
    <n v="1586"/>
    <x v="1586"/>
    <s v="Show the world the beauty that is in all of our back yards!"/>
    <n v="500"/>
    <n v="258"/>
    <x v="3"/>
    <x v="0"/>
    <s v="USD"/>
    <n v="1428197422"/>
    <n v="1425609022"/>
    <b v="0"/>
    <n v="0"/>
    <b v="0"/>
    <s v="photography/places"/>
    <n v="52"/>
    <n v="0"/>
    <x v="8"/>
    <x v="26"/>
  </r>
  <r>
    <n v="1587"/>
    <x v="1587"/>
    <s v="Aerial Photographs of Historical Structures and Landmarks across the US. Experience the Antique structures from the most Unique Angles!"/>
    <n v="900"/>
    <n v="1066"/>
    <x v="1"/>
    <x v="0"/>
    <s v="USD"/>
    <n v="1418510965"/>
    <n v="1415918965"/>
    <b v="0"/>
    <n v="1"/>
    <b v="0"/>
    <s v="photography/places"/>
    <n v="118"/>
    <n v="1066"/>
    <x v="8"/>
    <x v="26"/>
  </r>
  <r>
    <n v="1588"/>
    <x v="1588"/>
    <s v="Southeast Texas as seen through the lens of a cell phone camera"/>
    <n v="500"/>
    <n v="237"/>
    <x v="0"/>
    <x v="0"/>
    <s v="USD"/>
    <n v="1422735120"/>
    <n v="1420091999"/>
    <b v="0"/>
    <n v="0"/>
    <b v="0"/>
    <s v="photography/places"/>
    <n v="47"/>
    <n v="0"/>
    <x v="8"/>
    <x v="26"/>
  </r>
  <r>
    <n v="1589"/>
    <x v="1589"/>
    <s v="I want to be able to have my own photography inside a canvas and have it be displayed everywhere."/>
    <n v="500"/>
    <n v="205"/>
    <x v="0"/>
    <x v="0"/>
    <s v="USD"/>
    <n v="1444433886"/>
    <n v="1441841886"/>
    <b v="0"/>
    <n v="0"/>
    <b v="0"/>
    <s v="photography/places"/>
    <n v="41"/>
    <n v="0"/>
    <x v="8"/>
    <x v="26"/>
  </r>
  <r>
    <n v="1590"/>
    <x v="1590"/>
    <s v="Discover Italy through photography."/>
    <n v="4000"/>
    <n v="4140"/>
    <x v="1"/>
    <x v="13"/>
    <s v="EUR"/>
    <n v="1443040464"/>
    <n v="1440448464"/>
    <b v="0"/>
    <n v="2"/>
    <b v="0"/>
    <s v="photography/places"/>
    <n v="104"/>
    <n v="2070"/>
    <x v="8"/>
    <x v="26"/>
  </r>
  <r>
    <n v="1591"/>
    <x v="1591"/>
    <s v="Hi, my name is CiarÃ¡n May &amp; i'm a photographer from Co Fermanagh, Ireland. With your support  we can bring this wonderful book to life."/>
    <n v="10000"/>
    <n v="19292.5"/>
    <x v="1"/>
    <x v="1"/>
    <s v="GBP"/>
    <n v="1459700741"/>
    <n v="1457112341"/>
    <b v="0"/>
    <n v="92"/>
    <b v="0"/>
    <s v="photography/places"/>
    <n v="193"/>
    <n v="209.7"/>
    <x v="8"/>
    <x v="26"/>
  </r>
  <r>
    <n v="1592"/>
    <x v="1592"/>
    <s v="A portfolio collage of beautiful pictures of authentic Pittsburgh locations and scenery."/>
    <n v="500"/>
    <n v="170"/>
    <x v="0"/>
    <x v="0"/>
    <s v="USD"/>
    <n v="1427503485"/>
    <n v="1423619085"/>
    <b v="0"/>
    <n v="0"/>
    <b v="0"/>
    <s v="photography/places"/>
    <n v="34"/>
    <n v="0"/>
    <x v="8"/>
    <x v="26"/>
  </r>
  <r>
    <n v="1593"/>
    <x v="1593"/>
    <s v="A trip to fulfill a dream of capturing the wonders and history of ancient Italy in person."/>
    <n v="1000"/>
    <n v="72"/>
    <x v="0"/>
    <x v="0"/>
    <s v="USD"/>
    <n v="1425154655"/>
    <n v="1422562655"/>
    <b v="0"/>
    <n v="3"/>
    <b v="0"/>
    <s v="photography/places"/>
    <n v="7"/>
    <n v="24"/>
    <x v="8"/>
    <x v="26"/>
  </r>
  <r>
    <n v="1594"/>
    <x v="1594"/>
    <s v="I photograph my love of New Orleans, create canvases and share those memories with you."/>
    <n v="2100"/>
    <n v="2690"/>
    <x v="1"/>
    <x v="0"/>
    <s v="USD"/>
    <n v="1463329260"/>
    <n v="1458147982"/>
    <b v="0"/>
    <n v="10"/>
    <b v="0"/>
    <s v="photography/places"/>
    <n v="128"/>
    <n v="269"/>
    <x v="8"/>
    <x v="26"/>
  </r>
  <r>
    <n v="1595"/>
    <x v="1595"/>
    <s v="To make a coffee table book,  displaying civil war battlefields and forts,  taken at the same time of year the battles were fought."/>
    <n v="2500"/>
    <n v="2525"/>
    <x v="1"/>
    <x v="0"/>
    <s v="USD"/>
    <n v="1403122380"/>
    <n v="1400634728"/>
    <b v="0"/>
    <n v="7"/>
    <b v="0"/>
    <s v="photography/places"/>
    <n v="101"/>
    <n v="360.71"/>
    <x v="8"/>
    <x v="26"/>
  </r>
  <r>
    <n v="1596"/>
    <x v="1596"/>
    <s v="London is beautiful. I want to create a book of stunning images from in and around our great city"/>
    <n v="1800"/>
    <n v="8807"/>
    <x v="1"/>
    <x v="1"/>
    <s v="GBP"/>
    <n v="1418469569"/>
    <n v="1414577969"/>
    <b v="0"/>
    <n v="3"/>
    <b v="0"/>
    <s v="photography/places"/>
    <n v="489"/>
    <n v="2935.67"/>
    <x v="8"/>
    <x v="26"/>
  </r>
  <r>
    <n v="1597"/>
    <x v="1597"/>
    <s v="We're starting up a new an improved way to do vacation rental management, but we need some funding to kick start it!"/>
    <n v="500"/>
    <n v="140"/>
    <x v="0"/>
    <x v="0"/>
    <s v="USD"/>
    <n v="1474360197"/>
    <n v="1471768197"/>
    <b v="0"/>
    <n v="0"/>
    <b v="0"/>
    <s v="photography/places"/>
    <n v="28"/>
    <n v="0"/>
    <x v="8"/>
    <x v="26"/>
  </r>
  <r>
    <n v="1598"/>
    <x v="1598"/>
    <s v="I want to get our there and expand my photography skills and take a trip to Tornado alley to get more shots of storms and hopefully to"/>
    <n v="900"/>
    <n v="1035"/>
    <x v="1"/>
    <x v="0"/>
    <s v="USD"/>
    <n v="1437926458"/>
    <n v="1432742458"/>
    <b v="0"/>
    <n v="1"/>
    <b v="0"/>
    <s v="photography/places"/>
    <n v="115"/>
    <n v="1035"/>
    <x v="8"/>
    <x v="26"/>
  </r>
  <r>
    <n v="1599"/>
    <x v="1599"/>
    <s v="A London photographer trekking 5,895m up Africa's Mount Kilimanjaro to pursue and enrich a career."/>
    <n v="500"/>
    <n v="137"/>
    <x v="0"/>
    <x v="1"/>
    <s v="GBP"/>
    <n v="1460116576"/>
    <n v="1457528176"/>
    <b v="0"/>
    <n v="0"/>
    <b v="0"/>
    <s v="photography/places"/>
    <n v="27"/>
    <n v="0"/>
    <x v="8"/>
    <x v="26"/>
  </r>
  <r>
    <n v="1600"/>
    <x v="1600"/>
    <s v="I plan to document volunteer work on an organic farm in rural India, and photograph the people and places I encounter during the trip."/>
    <n v="2500"/>
    <n v="8173"/>
    <x v="1"/>
    <x v="0"/>
    <s v="USD"/>
    <n v="1405401060"/>
    <n v="1401585752"/>
    <b v="0"/>
    <n v="9"/>
    <b v="0"/>
    <s v="photography/places"/>
    <n v="327"/>
    <n v="908.11"/>
    <x v="8"/>
    <x v="26"/>
  </r>
  <r>
    <n v="1601"/>
    <x v="1601"/>
    <s v="We're so close to releasing our long-awaited debut album! A little help will go a long way... let's do this!"/>
    <n v="8000"/>
    <n v="8001"/>
    <x v="1"/>
    <x v="0"/>
    <s v="USD"/>
    <n v="1304561633"/>
    <n v="1301969633"/>
    <b v="0"/>
    <n v="56"/>
    <b v="1"/>
    <s v="music/rock"/>
    <n v="100"/>
    <n v="142.88"/>
    <x v="4"/>
    <x v="11"/>
  </r>
  <r>
    <n v="1602"/>
    <x v="1602"/>
    <s v="We need the help of fans of both music and film alike to help us create our collective vision for this song."/>
    <n v="5000"/>
    <n v="2286"/>
    <x v="0"/>
    <x v="0"/>
    <s v="USD"/>
    <n v="1318633200"/>
    <n v="1314947317"/>
    <b v="0"/>
    <n v="32"/>
    <b v="1"/>
    <s v="music/rock"/>
    <n v="46"/>
    <n v="71.44"/>
    <x v="4"/>
    <x v="11"/>
  </r>
  <r>
    <n v="1603"/>
    <x v="1603"/>
    <s v="An exercise in the wild and dangerous world of solo musicianship by Maxwell D Feinstein."/>
    <n v="5500"/>
    <n v="2336"/>
    <x v="0"/>
    <x v="0"/>
    <s v="USD"/>
    <n v="1327723459"/>
    <n v="1322539459"/>
    <b v="0"/>
    <n v="30"/>
    <b v="1"/>
    <s v="music/rock"/>
    <n v="42"/>
    <n v="77.87"/>
    <x v="4"/>
    <x v="11"/>
  </r>
  <r>
    <n v="1604"/>
    <x v="1604"/>
    <s v="Kentucky Knife Fight is making a music video for the release of their new song, &quot;Love the Lonely.&quot; Raising money for production costs."/>
    <n v="10000"/>
    <n v="506"/>
    <x v="2"/>
    <x v="0"/>
    <s v="USD"/>
    <n v="1332011835"/>
    <n v="1328559435"/>
    <b v="0"/>
    <n v="70"/>
    <b v="1"/>
    <s v="music/rock"/>
    <n v="5"/>
    <n v="7.23"/>
    <x v="4"/>
    <x v="11"/>
  </r>
  <r>
    <n v="1605"/>
    <x v="1605"/>
    <s v="A Band of Orcs needs gas, tires &amp; tags to get to GenCon Indy for the debut of their 28 mm gaming miniatures and historic live concert!"/>
    <n v="16500"/>
    <n v="1"/>
    <x v="0"/>
    <x v="0"/>
    <s v="USD"/>
    <n v="1312182000"/>
    <n v="1311380313"/>
    <b v="0"/>
    <n v="44"/>
    <b v="1"/>
    <s v="music/rock"/>
    <n v="0"/>
    <n v="0.02"/>
    <x v="4"/>
    <x v="11"/>
  </r>
  <r>
    <n v="1606"/>
    <x v="1606"/>
    <s v="The Scurvies, an independent punk rock 'n' roll band are recording a new album to be released on vinyl and CD, on their very own label."/>
    <n v="20000"/>
    <n v="56146"/>
    <x v="1"/>
    <x v="0"/>
    <s v="USD"/>
    <n v="1300930838"/>
    <n v="1293158438"/>
    <b v="0"/>
    <n v="92"/>
    <b v="1"/>
    <s v="music/rock"/>
    <n v="281"/>
    <n v="610.28"/>
    <x v="4"/>
    <x v="11"/>
  </r>
  <r>
    <n v="1607"/>
    <x v="1607"/>
    <s v="The world's only all-Asian American dance rock band, The Slants, needs a bus to tour cons, shows, and festivals."/>
    <n v="35000"/>
    <n v="60180"/>
    <x v="1"/>
    <x v="0"/>
    <s v="USD"/>
    <n v="1339701851"/>
    <n v="1337887451"/>
    <b v="0"/>
    <n v="205"/>
    <b v="1"/>
    <s v="music/rock"/>
    <n v="172"/>
    <n v="293.56"/>
    <x v="4"/>
    <x v="11"/>
  </r>
  <r>
    <n v="1608"/>
    <x v="1608"/>
    <s v="The Devil &amp; Me's Debut album, &quot;...It's Not A Dream&quot;, featuring 9 original, Hard Rock songs."/>
    <n v="5000"/>
    <n v="0"/>
    <x v="0"/>
    <x v="0"/>
    <s v="USD"/>
    <n v="1388553960"/>
    <n v="1385754986"/>
    <b v="0"/>
    <n v="23"/>
    <b v="1"/>
    <s v="music/rock"/>
    <n v="0"/>
    <n v="0"/>
    <x v="4"/>
    <x v="11"/>
  </r>
  <r>
    <n v="1609"/>
    <x v="1609"/>
    <s v="Still the Sky's Limit is finishing their first full length album and going on a full US tour, and WE NEED YOUR HELP!"/>
    <n v="5000"/>
    <n v="6300"/>
    <x v="1"/>
    <x v="0"/>
    <s v="USD"/>
    <n v="1320220800"/>
    <n v="1315612909"/>
    <b v="0"/>
    <n v="4"/>
    <b v="1"/>
    <s v="music/rock"/>
    <n v="126"/>
    <n v="1575"/>
    <x v="4"/>
    <x v="11"/>
  </r>
  <r>
    <n v="1610"/>
    <x v="1610"/>
    <s v="So The Story Goes is the upcoming album from &quot;Just Joe&quot; Altier."/>
    <n v="15000"/>
    <n v="2249"/>
    <x v="0"/>
    <x v="0"/>
    <s v="USD"/>
    <n v="1355609510"/>
    <n v="1353017510"/>
    <b v="0"/>
    <n v="112"/>
    <b v="1"/>
    <s v="music/rock"/>
    <n v="15"/>
    <n v="20.079999999999998"/>
    <x v="4"/>
    <x v="11"/>
  </r>
  <r>
    <n v="1611"/>
    <x v="1611"/>
    <s v="Skelton-Luns CD/7&quot; No Big Deal."/>
    <n v="4000"/>
    <n v="4028"/>
    <x v="1"/>
    <x v="0"/>
    <s v="USD"/>
    <n v="1370390432"/>
    <n v="1368576032"/>
    <b v="0"/>
    <n v="27"/>
    <b v="1"/>
    <s v="music/rock"/>
    <n v="101"/>
    <n v="149.19"/>
    <x v="4"/>
    <x v="11"/>
  </r>
  <r>
    <n v="1612"/>
    <x v="1612"/>
    <s v="Help us achieve our goal to get our van repaired, gassed up, and road-ready for our winter tour!"/>
    <n v="3000"/>
    <n v="3080"/>
    <x v="1"/>
    <x v="0"/>
    <s v="USD"/>
    <n v="1357160384"/>
    <n v="1354568384"/>
    <b v="0"/>
    <n v="11"/>
    <b v="1"/>
    <s v="music/rock"/>
    <n v="103"/>
    <n v="280"/>
    <x v="4"/>
    <x v="11"/>
  </r>
  <r>
    <n v="1613"/>
    <x v="1613"/>
    <s v="Ghosts and Paper Hearts are getting ready to release their new EP and we want it to be sent everywhere. Help us out PLEASE!!!!!"/>
    <n v="4000"/>
    <n v="4103"/>
    <x v="1"/>
    <x v="0"/>
    <s v="USD"/>
    <n v="1342921202"/>
    <n v="1340329202"/>
    <b v="0"/>
    <n v="26"/>
    <b v="1"/>
    <s v="music/rock"/>
    <n v="103"/>
    <n v="157.81"/>
    <x v="4"/>
    <x v="11"/>
  </r>
  <r>
    <n v="1614"/>
    <x v="1614"/>
    <s v="We are going into the studio this June/July to begin our New Album. Pre-order the CD &amp; join us as we present The Greatest Show Alive."/>
    <n v="14500"/>
    <n v="39137"/>
    <x v="1"/>
    <x v="0"/>
    <s v="USD"/>
    <n v="1407085200"/>
    <n v="1401924769"/>
    <b v="0"/>
    <n v="77"/>
    <b v="1"/>
    <s v="music/rock"/>
    <n v="270"/>
    <n v="508.27"/>
    <x v="4"/>
    <x v="11"/>
  </r>
  <r>
    <n v="1615"/>
    <x v="1615"/>
    <s v="We are Reno Divorce!! Here is a taste of our upcoming release and we invite you to be a part of it."/>
    <n v="25000"/>
    <n v="125"/>
    <x v="0"/>
    <x v="0"/>
    <s v="USD"/>
    <n v="1323742396"/>
    <n v="1319850796"/>
    <b v="0"/>
    <n v="136"/>
    <b v="1"/>
    <s v="music/rock"/>
    <n v="1"/>
    <n v="0.92"/>
    <x v="4"/>
    <x v="11"/>
  </r>
  <r>
    <n v="1616"/>
    <x v="1616"/>
    <s v="HELP! We don't have much time.....Join Aly Jados in making her new EP a reality before the world ends!!!!"/>
    <n v="25000"/>
    <n v="34676"/>
    <x v="1"/>
    <x v="0"/>
    <s v="USD"/>
    <n v="1353621600"/>
    <n v="1350061821"/>
    <b v="0"/>
    <n v="157"/>
    <b v="1"/>
    <s v="music/rock"/>
    <n v="139"/>
    <n v="220.87"/>
    <x v="4"/>
    <x v="11"/>
  </r>
  <r>
    <n v="1617"/>
    <x v="1617"/>
    <s v="The Coffis Brothers &amp;The Mountain Men are recording a brand new full length record."/>
    <n v="25000"/>
    <n v="29089"/>
    <x v="1"/>
    <x v="0"/>
    <s v="USD"/>
    <n v="1383332400"/>
    <n v="1380470188"/>
    <b v="0"/>
    <n v="158"/>
    <b v="1"/>
    <s v="music/rock"/>
    <n v="116"/>
    <n v="184.11"/>
    <x v="4"/>
    <x v="11"/>
  </r>
  <r>
    <n v="1618"/>
    <x v="1618"/>
    <s v="Janus Word combines hard rock with melodic acoustic music for a unique and awesome sound."/>
    <n v="5000"/>
    <n v="5202.5"/>
    <x v="1"/>
    <x v="0"/>
    <s v="USD"/>
    <n v="1362757335"/>
    <n v="1359301335"/>
    <b v="0"/>
    <n v="27"/>
    <b v="1"/>
    <s v="music/rock"/>
    <n v="104"/>
    <n v="192.69"/>
    <x v="4"/>
    <x v="11"/>
  </r>
  <r>
    <n v="1619"/>
    <x v="1619"/>
    <s v="Creating a live show experience that does justice to the musicianship and time spent rehearsing.  Help us weave this sonic tapestry!"/>
    <n v="5500"/>
    <n v="858"/>
    <x v="0"/>
    <x v="0"/>
    <s v="USD"/>
    <n v="1410755286"/>
    <n v="1408940886"/>
    <b v="0"/>
    <n v="23"/>
    <b v="1"/>
    <s v="music/rock"/>
    <n v="16"/>
    <n v="37.299999999999997"/>
    <x v="4"/>
    <x v="11"/>
  </r>
  <r>
    <n v="1620"/>
    <x v="1620"/>
    <s v="Kickstarting my music career with 300 hard copy CDs of my first release."/>
    <n v="4500"/>
    <n v="4518"/>
    <x v="1"/>
    <x v="0"/>
    <s v="USD"/>
    <n v="1361606940"/>
    <n v="1361002140"/>
    <b v="0"/>
    <n v="17"/>
    <b v="1"/>
    <s v="music/rock"/>
    <n v="100"/>
    <n v="265.76"/>
    <x v="4"/>
    <x v="11"/>
  </r>
  <r>
    <n v="1621"/>
    <x v="1621"/>
    <s v="Its long over due! Help us fund our debut album! We need all our friends and fans support on this! Lets make it happen!"/>
    <n v="17000"/>
    <n v="0"/>
    <x v="0"/>
    <x v="0"/>
    <s v="USD"/>
    <n v="1338177540"/>
    <n v="1333550015"/>
    <b v="0"/>
    <n v="37"/>
    <b v="1"/>
    <s v="music/rock"/>
    <n v="0"/>
    <n v="0"/>
    <x v="4"/>
    <x v="11"/>
  </r>
  <r>
    <n v="1622"/>
    <x v="1622"/>
    <s v="Join in PrincessFrank's conquest of the Rock&amp;Roll kingdom! Pledge your support and help him claim the throne of Rock!"/>
    <n v="20000"/>
    <n v="25"/>
    <x v="2"/>
    <x v="0"/>
    <s v="USD"/>
    <n v="1418803140"/>
    <n v="1415343874"/>
    <b v="0"/>
    <n v="65"/>
    <b v="1"/>
    <s v="music/rock"/>
    <n v="0"/>
    <n v="0.38"/>
    <x v="4"/>
    <x v="11"/>
  </r>
  <r>
    <n v="1623"/>
    <x v="1623"/>
    <s v="We play covers of mod and ska classics to enthusiastic crowds. Now we want to leave our own original mark on mod musical history."/>
    <n v="3500"/>
    <n v="30"/>
    <x v="0"/>
    <x v="1"/>
    <s v="GBP"/>
    <n v="1377621089"/>
    <n v="1372437089"/>
    <b v="0"/>
    <n v="18"/>
    <b v="1"/>
    <s v="music/rock"/>
    <n v="1"/>
    <n v="1.67"/>
    <x v="4"/>
    <x v="11"/>
  </r>
  <r>
    <n v="1624"/>
    <x v="1624"/>
    <s v="Joey De Noble is raising money to help record his latest music, and he wants YOU to be a part of it!"/>
    <n v="4700"/>
    <n v="5259"/>
    <x v="1"/>
    <x v="0"/>
    <s v="USD"/>
    <n v="1357721335"/>
    <n v="1354265335"/>
    <b v="0"/>
    <n v="25"/>
    <b v="1"/>
    <s v="music/rock"/>
    <n v="112"/>
    <n v="210.36"/>
    <x v="4"/>
    <x v="11"/>
  </r>
  <r>
    <n v="1625"/>
    <x v="1625"/>
    <s v="Progressive metal band Redemption is preparing to film its second live DVD at the Progpower festival in Atlanta, GA in September, 2012."/>
    <n v="30000"/>
    <n v="1626"/>
    <x v="0"/>
    <x v="0"/>
    <s v="USD"/>
    <n v="1347382053"/>
    <n v="1344962853"/>
    <b v="0"/>
    <n v="104"/>
    <b v="1"/>
    <s v="music/rock"/>
    <n v="5"/>
    <n v="15.63"/>
    <x v="4"/>
    <x v="11"/>
  </r>
  <r>
    <n v="1626"/>
    <x v="1626"/>
    <s v="Help Christian Rock Band &quot;The Protest&quot; fund their new album and further their mission of positively impacting lives."/>
    <n v="20000"/>
    <n v="75099.199999999997"/>
    <x v="1"/>
    <x v="0"/>
    <s v="USD"/>
    <n v="1385932867"/>
    <n v="1383337267"/>
    <b v="0"/>
    <n v="108"/>
    <b v="1"/>
    <s v="music/rock"/>
    <n v="375"/>
    <n v="695.36"/>
    <x v="4"/>
    <x v="11"/>
  </r>
  <r>
    <n v="1627"/>
    <x v="1627"/>
    <s v="River of Thorns is a recording duo based in southeast Michigan.  We're releasing a great sounding cd recorded in a tiny home studio!"/>
    <n v="7000"/>
    <n v="1002"/>
    <x v="0"/>
    <x v="0"/>
    <s v="USD"/>
    <n v="1353905940"/>
    <n v="1351011489"/>
    <b v="0"/>
    <n v="38"/>
    <b v="1"/>
    <s v="music/rock"/>
    <n v="14"/>
    <n v="26.37"/>
    <x v="4"/>
    <x v="11"/>
  </r>
  <r>
    <n v="1628"/>
    <x v="1628"/>
    <s v="Original Jewish rock music on human relationships and identity"/>
    <n v="10000"/>
    <n v="12400.61"/>
    <x v="1"/>
    <x v="0"/>
    <s v="USD"/>
    <n v="1403026882"/>
    <n v="1400175682"/>
    <b v="0"/>
    <n v="88"/>
    <b v="1"/>
    <s v="music/rock"/>
    <n v="124"/>
    <n v="140.91999999999999"/>
    <x v="4"/>
    <x v="11"/>
  </r>
  <r>
    <n v="1629"/>
    <x v="1629"/>
    <s v="Help Off The Turnpike release new music, and set fire to everything!"/>
    <n v="18000"/>
    <n v="1455"/>
    <x v="0"/>
    <x v="0"/>
    <s v="USD"/>
    <n v="1392929333"/>
    <n v="1389041333"/>
    <b v="0"/>
    <n v="82"/>
    <b v="1"/>
    <s v="music/rock"/>
    <n v="8"/>
    <n v="17.739999999999998"/>
    <x v="4"/>
    <x v="11"/>
  </r>
  <r>
    <n v="1630"/>
    <x v="1630"/>
    <s v="Inspired by the legacy of Tex Tucker, Golden Grenade is setting out to record their first CD with heavy hearts and intense purpose."/>
    <n v="26000"/>
    <n v="678"/>
    <x v="0"/>
    <x v="0"/>
    <s v="USD"/>
    <n v="1330671540"/>
    <n v="1328040375"/>
    <b v="0"/>
    <n v="126"/>
    <b v="1"/>
    <s v="music/rock"/>
    <n v="3"/>
    <n v="5.38"/>
    <x v="4"/>
    <x v="11"/>
  </r>
  <r>
    <n v="1631"/>
    <x v="1631"/>
    <s v="We're putting together our next studio album, and we want you to be a part of it. Check out the video for some clips from the studio."/>
    <n v="40000"/>
    <n v="6130"/>
    <x v="2"/>
    <x v="0"/>
    <s v="USD"/>
    <n v="1350074261"/>
    <n v="1347482261"/>
    <b v="0"/>
    <n v="133"/>
    <b v="1"/>
    <s v="music/rock"/>
    <n v="15"/>
    <n v="46.09"/>
    <x v="4"/>
    <x v="11"/>
  </r>
  <r>
    <n v="1632"/>
    <x v="1632"/>
    <s v="Hey everyone! If you don't already know, we're Culprit, a 4-piece rock band from Los Angeles &amp; we are in dire need of a new tour van!"/>
    <n v="10000"/>
    <n v="15443"/>
    <x v="1"/>
    <x v="0"/>
    <s v="USD"/>
    <n v="1316851854"/>
    <n v="1311667854"/>
    <b v="0"/>
    <n v="47"/>
    <b v="1"/>
    <s v="music/rock"/>
    <n v="154"/>
    <n v="328.57"/>
    <x v="4"/>
    <x v="11"/>
  </r>
  <r>
    <n v="1633"/>
    <x v="1633"/>
    <s v="We are a four piece rock band that has played shows in and around NYC including Mercury Lounge.  Two of our members are now in LA."/>
    <n v="25000"/>
    <n v="7344"/>
    <x v="0"/>
    <x v="0"/>
    <s v="USD"/>
    <n v="1326690000"/>
    <n v="1324329156"/>
    <b v="0"/>
    <n v="58"/>
    <b v="1"/>
    <s v="music/rock"/>
    <n v="29"/>
    <n v="126.62"/>
    <x v="4"/>
    <x v="11"/>
  </r>
  <r>
    <n v="1634"/>
    <x v="1634"/>
    <s v="Recording Debut  Album w/ Producer Ikey Owens from Free Moral Agents/ The Mars Volta"/>
    <n v="5500"/>
    <n v="5845"/>
    <x v="1"/>
    <x v="0"/>
    <s v="USD"/>
    <n v="1306994340"/>
    <n v="1303706001"/>
    <b v="0"/>
    <n v="32"/>
    <b v="1"/>
    <s v="music/rock"/>
    <n v="106"/>
    <n v="182.66"/>
    <x v="4"/>
    <x v="11"/>
  </r>
  <r>
    <n v="1635"/>
    <x v="1635"/>
    <s v="TWO will be recording their next album, MOUNTAINS, in July and need your help to make their vision a reality. Many perks are available!"/>
    <n v="7500"/>
    <n v="1555"/>
    <x v="3"/>
    <x v="0"/>
    <s v="USD"/>
    <n v="1468270261"/>
    <n v="1463086261"/>
    <b v="0"/>
    <n v="37"/>
    <b v="1"/>
    <s v="music/rock"/>
    <n v="21"/>
    <n v="42.03"/>
    <x v="4"/>
    <x v="11"/>
  </r>
  <r>
    <n v="1636"/>
    <x v="1636"/>
    <s v="Butch County is a hard rockin bunch of girls and boy-girls from Austin.  Help us show San Francisco  Pride how we do it in Texas!"/>
    <n v="12000"/>
    <n v="14000"/>
    <x v="1"/>
    <x v="0"/>
    <s v="USD"/>
    <n v="1307851200"/>
    <n v="1304129088"/>
    <b v="0"/>
    <n v="87"/>
    <b v="1"/>
    <s v="music/rock"/>
    <n v="117"/>
    <n v="160.91999999999999"/>
    <x v="4"/>
    <x v="11"/>
  </r>
  <r>
    <n v="1637"/>
    <x v="1637"/>
    <s v="We (the band Sunset) has been invited to play in Philadelphia.   Help us get there and you will receive special prizes."/>
    <n v="3000"/>
    <n v="1170"/>
    <x v="0"/>
    <x v="0"/>
    <s v="USD"/>
    <n v="1262302740"/>
    <n v="1257444140"/>
    <b v="0"/>
    <n v="15"/>
    <b v="1"/>
    <s v="music/rock"/>
    <n v="39"/>
    <n v="78"/>
    <x v="4"/>
    <x v="11"/>
  </r>
  <r>
    <n v="1638"/>
    <x v="1638"/>
    <s v="Avenues will be going in to the studio to record a new EP with Matt Allison!"/>
    <n v="4000"/>
    <n v="5100"/>
    <x v="1"/>
    <x v="0"/>
    <s v="USD"/>
    <n v="1362086700"/>
    <n v="1358180968"/>
    <b v="0"/>
    <n v="27"/>
    <b v="1"/>
    <s v="music/rock"/>
    <n v="128"/>
    <n v="188.89"/>
    <x v="4"/>
    <x v="11"/>
  </r>
  <r>
    <n v="1639"/>
    <x v="1639"/>
    <s v="We've written the music and now it's time to record. We're excited to work with Nic at Different Fur studios but we need your help!"/>
    <n v="5000"/>
    <n v="7220"/>
    <x v="1"/>
    <x v="0"/>
    <s v="USD"/>
    <n v="1330789165"/>
    <n v="1328197165"/>
    <b v="0"/>
    <n v="19"/>
    <b v="1"/>
    <s v="music/rock"/>
    <n v="144"/>
    <n v="380"/>
    <x v="4"/>
    <x v="11"/>
  </r>
  <r>
    <n v="1640"/>
    <x v="1640"/>
    <s v="We are a friendly neighborhood electronic pop duo from Los Angeles. We want to shoot a music video for a song from our debut album."/>
    <n v="3250"/>
    <n v="25"/>
    <x v="0"/>
    <x v="0"/>
    <s v="USD"/>
    <n v="1280800740"/>
    <n v="1279603955"/>
    <b v="0"/>
    <n v="17"/>
    <b v="1"/>
    <s v="music/rock"/>
    <n v="1"/>
    <n v="1.47"/>
    <x v="4"/>
    <x v="11"/>
  </r>
  <r>
    <n v="1641"/>
    <x v="1641"/>
    <s v="Music Video For Upbeat and Inspiring Song - Run For Your Life"/>
    <n v="7500"/>
    <n v="7833"/>
    <x v="1"/>
    <x v="0"/>
    <s v="USD"/>
    <n v="1418998744"/>
    <n v="1416406744"/>
    <b v="0"/>
    <n v="26"/>
    <b v="1"/>
    <s v="music/pop"/>
    <n v="104"/>
    <n v="301.27"/>
    <x v="4"/>
    <x v="27"/>
  </r>
  <r>
    <n v="1642"/>
    <x v="1642"/>
    <s v="Pop Garden Radio Presents: The Rock on the Road Tour Season 2 CD. 23 great Pop tracks from independent Pop artists."/>
    <n v="5000"/>
    <n v="0"/>
    <x v="0"/>
    <x v="0"/>
    <s v="USD"/>
    <n v="1308011727"/>
    <n v="1306283727"/>
    <b v="0"/>
    <n v="28"/>
    <b v="1"/>
    <s v="music/pop"/>
    <n v="0"/>
    <n v="0"/>
    <x v="4"/>
    <x v="27"/>
  </r>
  <r>
    <n v="1643"/>
    <x v="1643"/>
    <s v="This Is All Now is putting out a brand new record, and we need YOUR help to do it!"/>
    <n v="18000"/>
    <n v="1767"/>
    <x v="0"/>
    <x v="0"/>
    <s v="USD"/>
    <n v="1348516012"/>
    <n v="1345924012"/>
    <b v="0"/>
    <n v="37"/>
    <b v="1"/>
    <s v="music/pop"/>
    <n v="10"/>
    <n v="47.76"/>
    <x v="4"/>
    <x v="27"/>
  </r>
  <r>
    <n v="1644"/>
    <x v="1644"/>
    <s v="Be a part of helping Singer/Songwriter Kevin Wood bring his 3rd Album &quot;Out Among The Wolves&quot; from the studio to you!"/>
    <n v="28000"/>
    <n v="11594"/>
    <x v="0"/>
    <x v="0"/>
    <s v="USD"/>
    <n v="1353551160"/>
    <n v="1348363560"/>
    <b v="0"/>
    <n v="128"/>
    <b v="1"/>
    <s v="music/pop"/>
    <n v="41"/>
    <n v="90.58"/>
    <x v="4"/>
    <x v="27"/>
  </r>
  <r>
    <n v="1645"/>
    <x v="1645"/>
    <s v="&quot;All I Have is filled with soaring pianos and bright guitars; heartfelt songs coupled with intuitive melodic compositions&quot;"/>
    <n v="15000"/>
    <n v="15285"/>
    <x v="1"/>
    <x v="0"/>
    <s v="USD"/>
    <n v="1379515740"/>
    <n v="1378306140"/>
    <b v="0"/>
    <n v="10"/>
    <b v="1"/>
    <s v="music/pop"/>
    <n v="102"/>
    <n v="1528.5"/>
    <x v="4"/>
    <x v="27"/>
  </r>
  <r>
    <n v="1646"/>
    <x v="1646"/>
    <s v="Album 3 funds.We have 13 amazing songs ready to go . a fantastic engineer to mix them, James Aparicio(Depeche Mode/Liars.We need you xx"/>
    <n v="6500"/>
    <n v="215"/>
    <x v="0"/>
    <x v="1"/>
    <s v="GBP"/>
    <n v="1408039860"/>
    <n v="1405248503"/>
    <b v="0"/>
    <n v="83"/>
    <b v="1"/>
    <s v="music/pop"/>
    <n v="3"/>
    <n v="2.59"/>
    <x v="4"/>
    <x v="27"/>
  </r>
  <r>
    <n v="1647"/>
    <x v="1647"/>
    <s v="Grammy Pop Soul Artist Jaysin is raising funds to make the most EPIC Music Video ever and he wants to PUT YOU IN IT!"/>
    <n v="15000"/>
    <n v="25"/>
    <x v="0"/>
    <x v="0"/>
    <s v="USD"/>
    <n v="1339235377"/>
    <n v="1336643377"/>
    <b v="0"/>
    <n v="46"/>
    <b v="1"/>
    <s v="music/pop"/>
    <n v="0"/>
    <n v="0.54"/>
    <x v="4"/>
    <x v="27"/>
  </r>
  <r>
    <n v="1648"/>
    <x v="1648"/>
    <s v="We've finished recording our debut LP &quot;Wide Awake&quot; and would love to have it pressed on vinyl, but we need your help"/>
    <n v="8000"/>
    <n v="11751"/>
    <x v="1"/>
    <x v="0"/>
    <s v="USD"/>
    <n v="1300636482"/>
    <n v="1298048082"/>
    <b v="0"/>
    <n v="90"/>
    <b v="1"/>
    <s v="music/pop"/>
    <n v="147"/>
    <n v="130.57"/>
    <x v="4"/>
    <x v="27"/>
  </r>
  <r>
    <n v="1649"/>
    <x v="1649"/>
    <s v="This is it! The new Sam Lyons album #3. Help me make it happen by pledging today - pre-order the CD and other cool stuff right here."/>
    <n v="10000"/>
    <n v="10555"/>
    <x v="1"/>
    <x v="0"/>
    <s v="USD"/>
    <n v="1400862355"/>
    <n v="1396974355"/>
    <b v="0"/>
    <n v="81"/>
    <b v="1"/>
    <s v="music/pop"/>
    <n v="106"/>
    <n v="130.31"/>
    <x v="4"/>
    <x v="27"/>
  </r>
  <r>
    <n v="1650"/>
    <x v="1650"/>
    <s v="Help me record a CD that uses pop styling to give a fresh sound to ancient wisdom from scripture!"/>
    <n v="8000"/>
    <n v="8519"/>
    <x v="1"/>
    <x v="0"/>
    <s v="USD"/>
    <n v="1381314437"/>
    <n v="1378722437"/>
    <b v="0"/>
    <n v="32"/>
    <b v="1"/>
    <s v="music/pop"/>
    <n v="106"/>
    <n v="266.22000000000003"/>
    <x v="4"/>
    <x v="27"/>
  </r>
  <r>
    <n v="1651"/>
    <x v="1651"/>
    <s v="Pop/Alternative/Classical/Electronic artist Dakota Lillie is making a music video for the opening track on his album &quot;The Dream&quot;"/>
    <n v="5500"/>
    <n v="16210"/>
    <x v="1"/>
    <x v="0"/>
    <s v="USD"/>
    <n v="1303801140"/>
    <n v="1300916220"/>
    <b v="0"/>
    <n v="20"/>
    <b v="1"/>
    <s v="music/pop"/>
    <n v="295"/>
    <n v="810.5"/>
    <x v="4"/>
    <x v="27"/>
  </r>
  <r>
    <n v="1652"/>
    <x v="1652"/>
    <s v="A stunning musical story, telling of the triumphs and struggles we experience through our relationships with life, friends and lovers."/>
    <n v="12000"/>
    <n v="2800"/>
    <x v="0"/>
    <x v="0"/>
    <s v="USD"/>
    <n v="1385297393"/>
    <n v="1382701793"/>
    <b v="0"/>
    <n v="70"/>
    <b v="1"/>
    <s v="music/pop"/>
    <n v="23"/>
    <n v="40"/>
    <x v="4"/>
    <x v="27"/>
  </r>
  <r>
    <n v="1653"/>
    <x v="1653"/>
    <s v="On 4/26, The Narrative will head out on their 1st full US tour with Eisley and aim to raise $7,500 to cover tour expenses. "/>
    <n v="25000"/>
    <n v="0"/>
    <x v="0"/>
    <x v="0"/>
    <s v="USD"/>
    <n v="1303675296"/>
    <n v="1300996896"/>
    <b v="0"/>
    <n v="168"/>
    <b v="1"/>
    <s v="music/pop"/>
    <n v="0"/>
    <n v="0"/>
    <x v="4"/>
    <x v="27"/>
  </r>
  <r>
    <n v="1654"/>
    <x v="1654"/>
    <s v="i have 3 new, killer songs that i must record immediately. i can certify the lethal-ness of the songs. these may be my best songs yet!"/>
    <n v="5000"/>
    <n v="36"/>
    <x v="0"/>
    <x v="0"/>
    <s v="USD"/>
    <n v="1334784160"/>
    <n v="1332192160"/>
    <b v="0"/>
    <n v="34"/>
    <b v="1"/>
    <s v="music/pop"/>
    <n v="1"/>
    <n v="1.06"/>
    <x v="4"/>
    <x v="27"/>
  </r>
  <r>
    <n v="1655"/>
    <x v="1655"/>
    <s v="Berklee College of Music student, Meg Porter needs YOUR help to fund her very first EP!"/>
    <n v="6000"/>
    <n v="7015"/>
    <x v="1"/>
    <x v="0"/>
    <s v="USD"/>
    <n v="1333648820"/>
    <n v="1331060420"/>
    <b v="0"/>
    <n v="48"/>
    <b v="1"/>
    <s v="music/pop"/>
    <n v="117"/>
    <n v="146.15"/>
    <x v="4"/>
    <x v="27"/>
  </r>
  <r>
    <n v="1656"/>
    <x v="1656"/>
    <s v="The making of a quality, full length album journeying through a pop/folk/rock/americana sound_x000a_noisetrade.com/jaredmitchellmusic"/>
    <n v="20000"/>
    <n v="1862"/>
    <x v="0"/>
    <x v="0"/>
    <s v="USD"/>
    <n v="1355437052"/>
    <n v="1352845052"/>
    <b v="0"/>
    <n v="48"/>
    <b v="1"/>
    <s v="music/pop"/>
    <n v="9"/>
    <n v="38.79"/>
    <x v="4"/>
    <x v="27"/>
  </r>
  <r>
    <n v="1657"/>
    <x v="1657"/>
    <s v="The long anticipated debut album from singer/songwriter Lynette will be recorded this June in Nashville! You can help make it happen!"/>
    <n v="57000"/>
    <n v="8827"/>
    <x v="0"/>
    <x v="0"/>
    <s v="USD"/>
    <n v="1337885168"/>
    <n v="1335293168"/>
    <b v="0"/>
    <n v="221"/>
    <b v="1"/>
    <s v="music/pop"/>
    <n v="15"/>
    <n v="39.94"/>
    <x v="4"/>
    <x v="27"/>
  </r>
  <r>
    <n v="1658"/>
    <x v="1658"/>
    <s v="I've had numerous song ideas spinning around in my head for years now, please help me get them out- into a studio and into your homes!"/>
    <n v="20000"/>
    <n v="21742.78"/>
    <x v="1"/>
    <x v="0"/>
    <s v="USD"/>
    <n v="1355840400"/>
    <n v="1352524767"/>
    <b v="0"/>
    <n v="107"/>
    <b v="1"/>
    <s v="music/pop"/>
    <n v="109"/>
    <n v="203.2"/>
    <x v="4"/>
    <x v="27"/>
  </r>
  <r>
    <n v="1659"/>
    <x v="1659"/>
    <s v="The long awaited Christmas EP is in session! We need your help to get it professionally mixed, produced and manufactured."/>
    <n v="3000"/>
    <n v="3150"/>
    <x v="1"/>
    <x v="1"/>
    <s v="GBP"/>
    <n v="1387281600"/>
    <n v="1384811721"/>
    <b v="0"/>
    <n v="45"/>
    <b v="1"/>
    <s v="music/pop"/>
    <n v="105"/>
    <n v="70"/>
    <x v="4"/>
    <x v="27"/>
  </r>
  <r>
    <n v="1660"/>
    <x v="1660"/>
    <s v="Vogliamo realizzare un risotto fragole e champagne e condividerlo con i nostri fan. Faremo il risotto durante un concerto casalingo."/>
    <n v="4000"/>
    <n v="4040"/>
    <x v="1"/>
    <x v="13"/>
    <s v="EUR"/>
    <n v="1462053540"/>
    <n v="1459355950"/>
    <b v="0"/>
    <n v="36"/>
    <b v="1"/>
    <s v="music/pop"/>
    <n v="101"/>
    <n v="112.22"/>
    <x v="4"/>
    <x v="27"/>
  </r>
  <r>
    <n v="1661"/>
    <x v="1661"/>
    <s v="I am excited to present my debut pop project Kyana!_x000a_Piano and vocal sounds embedded in sophisticated, bold arrangements &amp; brisk beats"/>
    <n v="20000"/>
    <n v="76105"/>
    <x v="1"/>
    <x v="15"/>
    <s v="EUR"/>
    <n v="1453064400"/>
    <n v="1449359831"/>
    <b v="0"/>
    <n v="101"/>
    <b v="1"/>
    <s v="music/pop"/>
    <n v="381"/>
    <n v="753.51"/>
    <x v="4"/>
    <x v="27"/>
  </r>
  <r>
    <n v="1662"/>
    <x v="1662"/>
    <s v="I am a singer/songwriter from Miami Beach working on my first fully produced album entitled &quot;Illusion&quot;. Support independent music!!"/>
    <n v="22000"/>
    <n v="5557"/>
    <x v="0"/>
    <x v="0"/>
    <s v="USD"/>
    <n v="1325310336"/>
    <n v="1320122736"/>
    <b v="0"/>
    <n v="62"/>
    <b v="1"/>
    <s v="music/pop"/>
    <n v="25"/>
    <n v="89.63"/>
    <x v="4"/>
    <x v="27"/>
  </r>
  <r>
    <n v="1663"/>
    <x v="1663"/>
    <s v="music is as important to the eyes as it is to the ears. help bring ghost to life in front of your eyes."/>
    <n v="4000"/>
    <n v="105881"/>
    <x v="1"/>
    <x v="0"/>
    <s v="USD"/>
    <n v="1422750707"/>
    <n v="1420158707"/>
    <b v="0"/>
    <n v="32"/>
    <b v="1"/>
    <s v="music/pop"/>
    <n v="2647"/>
    <n v="3308.78"/>
    <x v="4"/>
    <x v="27"/>
  </r>
  <r>
    <n v="1664"/>
    <x v="1664"/>
    <s v="Korean-American Soprano Grace's Debut Album - coming up in June 2012. Come and be part of this exciting project!"/>
    <n v="9500"/>
    <n v="0"/>
    <x v="0"/>
    <x v="0"/>
    <s v="USD"/>
    <n v="1331870340"/>
    <n v="1328033818"/>
    <b v="0"/>
    <n v="89"/>
    <b v="1"/>
    <s v="music/pop"/>
    <n v="0"/>
    <n v="0"/>
    <x v="4"/>
    <x v="27"/>
  </r>
  <r>
    <n v="1665"/>
    <x v="1665"/>
    <s v="Simply Put is recording our debut album and needs to raise funds for studio time, printing and possibly the start of a sound system.  "/>
    <n v="10275"/>
    <n v="14653"/>
    <x v="1"/>
    <x v="0"/>
    <s v="USD"/>
    <n v="1298343600"/>
    <n v="1295624113"/>
    <b v="0"/>
    <n v="93"/>
    <b v="1"/>
    <s v="music/pop"/>
    <n v="143"/>
    <n v="157.56"/>
    <x v="4"/>
    <x v="27"/>
  </r>
  <r>
    <n v="1666"/>
    <x v="1666"/>
    <s v="Play a KEY role in Venus On Fire's success - Working with a World Class Producer to make a memorable EP."/>
    <n v="10000"/>
    <n v="12165"/>
    <x v="1"/>
    <x v="0"/>
    <s v="USD"/>
    <n v="1364447073"/>
    <n v="1361858673"/>
    <b v="0"/>
    <n v="98"/>
    <b v="1"/>
    <s v="music/pop"/>
    <n v="122"/>
    <n v="124.13"/>
    <x v="4"/>
    <x v="27"/>
  </r>
  <r>
    <n v="1667"/>
    <x v="1667"/>
    <s v="I am so excited to be recording my debut EP called &quot;A Sign of Weakness&quot; as well as shooting a music video for the title track!"/>
    <n v="11260"/>
    <n v="12007.18"/>
    <x v="1"/>
    <x v="0"/>
    <s v="USD"/>
    <n v="1394521140"/>
    <n v="1392169298"/>
    <b v="0"/>
    <n v="82"/>
    <b v="1"/>
    <s v="music/pop"/>
    <n v="107"/>
    <n v="146.43"/>
    <x v="4"/>
    <x v="27"/>
  </r>
  <r>
    <n v="1668"/>
    <x v="1668"/>
    <s v="Making my debut EP &quot;Words Left In My Mind&quot; with the help of Kickstarter and all you awesome people! Thanks for the support!!"/>
    <n v="22000"/>
    <n v="881"/>
    <x v="0"/>
    <x v="0"/>
    <s v="USD"/>
    <n v="1322454939"/>
    <n v="1319859339"/>
    <b v="0"/>
    <n v="116"/>
    <b v="1"/>
    <s v="music/pop"/>
    <n v="4"/>
    <n v="7.59"/>
    <x v="4"/>
    <x v="27"/>
  </r>
  <r>
    <n v="1669"/>
    <x v="1669"/>
    <s v="Hi guys! I'll be recording a 6-7 song EP this summer and I need your help to make it happen! _x000a_Any support is appreciated!"/>
    <n v="8000"/>
    <n v="8227"/>
    <x v="1"/>
    <x v="0"/>
    <s v="USD"/>
    <n v="1464729276"/>
    <n v="1459545276"/>
    <b v="0"/>
    <n v="52"/>
    <b v="1"/>
    <s v="music/pop"/>
    <n v="103"/>
    <n v="158.21"/>
    <x v="4"/>
    <x v="27"/>
  </r>
  <r>
    <n v="1670"/>
    <x v="1670"/>
    <s v="We are ready to record our first album, but we need your help to make it a reality. Be an active part in producing this record and you'll be rewarded!"/>
    <n v="4000"/>
    <n v="4261"/>
    <x v="1"/>
    <x v="0"/>
    <s v="USD"/>
    <n v="1278302400"/>
    <n v="1273961999"/>
    <b v="0"/>
    <n v="23"/>
    <b v="1"/>
    <s v="music/pop"/>
    <n v="107"/>
    <n v="185.26"/>
    <x v="4"/>
    <x v="27"/>
  </r>
  <r>
    <n v="1671"/>
    <x v="1671"/>
    <s v="I am seeking funding in order to help take my music from a hobby to a career."/>
    <n v="5500"/>
    <n v="6515"/>
    <x v="1"/>
    <x v="0"/>
    <s v="USD"/>
    <n v="1470056614"/>
    <n v="1467464614"/>
    <b v="0"/>
    <n v="77"/>
    <b v="1"/>
    <s v="music/pop"/>
    <n v="118"/>
    <n v="84.61"/>
    <x v="4"/>
    <x v="27"/>
  </r>
  <r>
    <n v="1672"/>
    <x v="1672"/>
    <s v="Sweet, sweet harmonies from Portland Oregon's premiere high school women's a cappella group."/>
    <n v="5050"/>
    <n v="10"/>
    <x v="0"/>
    <x v="0"/>
    <s v="USD"/>
    <n v="1338824730"/>
    <n v="1336232730"/>
    <b v="0"/>
    <n v="49"/>
    <b v="1"/>
    <s v="music/pop"/>
    <n v="0"/>
    <n v="0.2"/>
    <x v="4"/>
    <x v="27"/>
  </r>
  <r>
    <n v="1673"/>
    <x v="1673"/>
    <s v="After our exciting mixing session at the Wilco loft, we're ready to master and press vinyl for The Astronomer's newest record!"/>
    <n v="8000"/>
    <n v="425"/>
    <x v="0"/>
    <x v="0"/>
    <s v="USD"/>
    <n v="1425675892"/>
    <n v="1423083892"/>
    <b v="0"/>
    <n v="59"/>
    <b v="1"/>
    <s v="music/pop"/>
    <n v="5"/>
    <n v="7.2"/>
    <x v="4"/>
    <x v="27"/>
  </r>
  <r>
    <n v="1674"/>
    <x v="1674"/>
    <s v="This is my biggest project YET! The songs are recorded &amp; I need your help to package &amp; promote this music. Let's finish this together!"/>
    <n v="25000"/>
    <n v="26233.45"/>
    <x v="1"/>
    <x v="0"/>
    <s v="USD"/>
    <n v="1471503540"/>
    <n v="1468852306"/>
    <b v="0"/>
    <n v="113"/>
    <b v="1"/>
    <s v="music/pop"/>
    <n v="105"/>
    <n v="232.15"/>
    <x v="4"/>
    <x v="27"/>
  </r>
  <r>
    <n v="1675"/>
    <x v="1675"/>
    <s v="The Great Party is releasing their debut album. Here's your chance to be a part of it!"/>
    <n v="5000"/>
    <n v="177"/>
    <x v="0"/>
    <x v="0"/>
    <s v="USD"/>
    <n v="1318802580"/>
    <n v="1316194540"/>
    <b v="0"/>
    <n v="34"/>
    <b v="1"/>
    <s v="music/pop"/>
    <n v="4"/>
    <n v="5.21"/>
    <x v="4"/>
    <x v="27"/>
  </r>
  <r>
    <n v="1676"/>
    <x v="1676"/>
    <s v="Help fund Bridge 19's tour in support of their first duo record, to be released in May 2012."/>
    <n v="10000"/>
    <n v="1000"/>
    <x v="0"/>
    <x v="0"/>
    <s v="USD"/>
    <n v="1334980740"/>
    <n v="1330968347"/>
    <b v="0"/>
    <n v="42"/>
    <b v="1"/>
    <s v="music/pop"/>
    <n v="10"/>
    <n v="23.81"/>
    <x v="4"/>
    <x v="27"/>
  </r>
  <r>
    <n v="1677"/>
    <x v="1677"/>
    <s v="It's time to record my new album. Studio, musicians and arranger are ready, are you coming on this journey with me?"/>
    <n v="20000"/>
    <n v="0"/>
    <x v="0"/>
    <x v="3"/>
    <s v="EUR"/>
    <n v="1460786340"/>
    <n v="1455615976"/>
    <b v="0"/>
    <n v="42"/>
    <b v="1"/>
    <s v="music/pop"/>
    <n v="0"/>
    <n v="0"/>
    <x v="4"/>
    <x v="27"/>
  </r>
  <r>
    <n v="1678"/>
    <x v="1678"/>
    <s v="Help me make an amazing music video so that I can take my music to the next level and get a manager!"/>
    <n v="5000"/>
    <n v="6301"/>
    <x v="1"/>
    <x v="0"/>
    <s v="USD"/>
    <n v="1391718671"/>
    <n v="1390509071"/>
    <b v="0"/>
    <n v="49"/>
    <b v="1"/>
    <s v="music/pop"/>
    <n v="126"/>
    <n v="128.59"/>
    <x v="4"/>
    <x v="27"/>
  </r>
  <r>
    <n v="1679"/>
    <x v="1679"/>
    <s v="Your ticket for an adventure in STEREOPHONIC, INTERSTELLAR  HI-FIDELITY_x000a_w/ your crooning Star-Captain, Jody Mulgrew. Pre-Order Today."/>
    <n v="10000"/>
    <n v="1506"/>
    <x v="0"/>
    <x v="0"/>
    <s v="USD"/>
    <n v="1311298745"/>
    <n v="1309311545"/>
    <b v="0"/>
    <n v="56"/>
    <b v="1"/>
    <s v="music/pop"/>
    <n v="15"/>
    <n v="26.89"/>
    <x v="4"/>
    <x v="27"/>
  </r>
  <r>
    <n v="1680"/>
    <x v="1680"/>
    <s v="Working Musician dilemma #164: how the taxman put Kick the Record 2.0 on hold"/>
    <n v="4600"/>
    <n v="5535"/>
    <x v="1"/>
    <x v="0"/>
    <s v="USD"/>
    <n v="1405188667"/>
    <n v="1402596667"/>
    <b v="0"/>
    <n v="25"/>
    <b v="1"/>
    <s v="music/pop"/>
    <n v="120"/>
    <n v="221.4"/>
    <x v="4"/>
    <x v="27"/>
  </r>
  <r>
    <n v="1681"/>
    <x v="1681"/>
    <s v="Slugs &amp; Bugs is making TWO NEW Sing the Bible CDs in 2017, with Scripture songs all about Jesus - His words, His life, and His mission."/>
    <n v="150000"/>
    <n v="25"/>
    <x v="0"/>
    <x v="0"/>
    <s v="USD"/>
    <n v="1490752800"/>
    <n v="1486522484"/>
    <b v="0"/>
    <n v="884"/>
    <b v="0"/>
    <s v="music/faith"/>
    <n v="0"/>
    <n v="0.03"/>
    <x v="4"/>
    <x v="28"/>
  </r>
  <r>
    <n v="1682"/>
    <x v="1682"/>
    <s v="Christian singer-wongerwriter searching for funding to record CD of original Christian music."/>
    <n v="500"/>
    <n v="130"/>
    <x v="0"/>
    <x v="0"/>
    <s v="USD"/>
    <n v="1492142860"/>
    <n v="1486962460"/>
    <b v="0"/>
    <n v="0"/>
    <b v="0"/>
    <s v="music/faith"/>
    <n v="26"/>
    <n v="0"/>
    <x v="4"/>
    <x v="28"/>
  </r>
  <r>
    <n v="1683"/>
    <x v="1683"/>
    <s v="Rendre tÃ©moignage de ce que Dieu fait chaque jour pour moi et venir en  aide  aux autres, c'est  mon but."/>
    <n v="3500"/>
    <n v="50"/>
    <x v="0"/>
    <x v="6"/>
    <s v="EUR"/>
    <n v="1491590738"/>
    <n v="1489517138"/>
    <b v="0"/>
    <n v="10"/>
    <b v="0"/>
    <s v="music/faith"/>
    <n v="1"/>
    <n v="5"/>
    <x v="4"/>
    <x v="28"/>
  </r>
  <r>
    <n v="1684"/>
    <x v="1684"/>
    <s v="New Music from Marty Mikles!  A new EP all about God's Goodness &amp; Mercy."/>
    <n v="25000"/>
    <n v="0"/>
    <x v="0"/>
    <x v="0"/>
    <s v="USD"/>
    <n v="1489775641"/>
    <n v="1487360041"/>
    <b v="0"/>
    <n v="101"/>
    <b v="0"/>
    <s v="music/faith"/>
    <n v="0"/>
    <n v="0"/>
    <x v="4"/>
    <x v="28"/>
  </r>
  <r>
    <n v="1685"/>
    <x v="1685"/>
    <s v="My name is Brad Dassey.  I've been composing and making music for 18 years now.  I want to get my music out there even further."/>
    <n v="2500"/>
    <n v="4320"/>
    <x v="1"/>
    <x v="0"/>
    <s v="USD"/>
    <n v="1490331623"/>
    <n v="1487743223"/>
    <b v="0"/>
    <n v="15"/>
    <b v="0"/>
    <s v="music/faith"/>
    <n v="173"/>
    <n v="288"/>
    <x v="4"/>
    <x v="28"/>
  </r>
  <r>
    <n v="1686"/>
    <x v="1686"/>
    <s v="I will transcribe, into Western musical notation and Romanized transliteration, the complete Torah as sung in the Ashkenazic tradition."/>
    <n v="1000"/>
    <n v="11744.9"/>
    <x v="1"/>
    <x v="5"/>
    <s v="CAD"/>
    <n v="1493320519"/>
    <n v="1488140119"/>
    <b v="0"/>
    <n v="1"/>
    <b v="0"/>
    <s v="music/faith"/>
    <n v="1174"/>
    <n v="11744.9"/>
    <x v="4"/>
    <x v="28"/>
  </r>
  <r>
    <n v="1687"/>
    <x v="1687"/>
    <s v="Be a part of bringing &quot;YOU SAY SPEAK WE SAY MOVE&quot; into existence with FIKE. This is our first album since moving back to Baton Rouge!"/>
    <n v="10000"/>
    <n v="0"/>
    <x v="0"/>
    <x v="0"/>
    <s v="USD"/>
    <n v="1491855300"/>
    <n v="1488935245"/>
    <b v="0"/>
    <n v="39"/>
    <b v="0"/>
    <s v="music/faith"/>
    <n v="0"/>
    <n v="0"/>
    <x v="4"/>
    <x v="28"/>
  </r>
  <r>
    <n v="1688"/>
    <x v="1688"/>
    <s v="Professionally recording a worship and contemporary Christian music album that connects to people and connects their heart to God."/>
    <n v="5000"/>
    <n v="6181"/>
    <x v="1"/>
    <x v="0"/>
    <s v="USD"/>
    <n v="1491738594"/>
    <n v="1489150194"/>
    <b v="0"/>
    <n v="7"/>
    <b v="0"/>
    <s v="music/faith"/>
    <n v="124"/>
    <n v="883"/>
    <x v="4"/>
    <x v="28"/>
  </r>
  <r>
    <n v="1689"/>
    <x v="1689"/>
    <s v="Praising the Living God in the second half of life."/>
    <n v="7000"/>
    <n v="7711.3"/>
    <x v="1"/>
    <x v="0"/>
    <s v="USD"/>
    <n v="1489700230"/>
    <n v="1487111830"/>
    <b v="0"/>
    <n v="14"/>
    <b v="0"/>
    <s v="music/faith"/>
    <n v="110"/>
    <n v="550.80999999999995"/>
    <x v="4"/>
    <x v="28"/>
  </r>
  <r>
    <n v="1690"/>
    <x v="1690"/>
    <s v="Our newest project! We are hard at it trying to bring music that uplifts the spirit, and tells a story of life-changing love."/>
    <n v="3000"/>
    <n v="3955"/>
    <x v="1"/>
    <x v="0"/>
    <s v="USD"/>
    <n v="1491470442"/>
    <n v="1488882042"/>
    <b v="0"/>
    <n v="11"/>
    <b v="0"/>
    <s v="music/faith"/>
    <n v="132"/>
    <n v="359.55"/>
    <x v="4"/>
    <x v="28"/>
  </r>
  <r>
    <n v="1691"/>
    <x v="1691"/>
    <s v="TUV Online is making highly effective vocal training available &amp; affordable to churches, worship leaders and singers around the world!"/>
    <n v="25000"/>
    <n v="25312"/>
    <x v="1"/>
    <x v="0"/>
    <s v="USD"/>
    <n v="1491181200"/>
    <n v="1488387008"/>
    <b v="0"/>
    <n v="38"/>
    <b v="0"/>
    <s v="music/faith"/>
    <n v="101"/>
    <n v="666.11"/>
    <x v="4"/>
    <x v="28"/>
  </r>
  <r>
    <n v="1692"/>
    <x v="1692"/>
    <s v="After 3 years.....It's time for some new music! Album #2 is in motion and I can't wait to share it with all of you!"/>
    <n v="7000"/>
    <n v="7527"/>
    <x v="1"/>
    <x v="0"/>
    <s v="USD"/>
    <n v="1490572740"/>
    <n v="1487734667"/>
    <b v="0"/>
    <n v="15"/>
    <b v="0"/>
    <s v="music/faith"/>
    <n v="108"/>
    <n v="501.8"/>
    <x v="4"/>
    <x v="28"/>
  </r>
  <r>
    <n v="1693"/>
    <x v="1693"/>
    <s v="Creating and playing music is what i love. I long to produce &amp; release fresh, raw and relevant songs that come straight from the heart."/>
    <n v="2500"/>
    <n v="2520"/>
    <x v="1"/>
    <x v="1"/>
    <s v="GBP"/>
    <n v="1491768000"/>
    <n v="1489097112"/>
    <b v="0"/>
    <n v="8"/>
    <b v="0"/>
    <s v="music/faith"/>
    <n v="101"/>
    <n v="315"/>
    <x v="4"/>
    <x v="28"/>
  </r>
  <r>
    <n v="1694"/>
    <x v="1694"/>
    <s v="Hey all I'm building out my Christian Recording studio in a new building. I have the building but lack the funds to build it out!!!"/>
    <n v="1000"/>
    <n v="401"/>
    <x v="0"/>
    <x v="0"/>
    <s v="USD"/>
    <n v="1490589360"/>
    <n v="1488038674"/>
    <b v="0"/>
    <n v="1"/>
    <b v="0"/>
    <s v="music/faith"/>
    <n v="40"/>
    <n v="401"/>
    <x v="4"/>
    <x v="28"/>
  </r>
  <r>
    <n v="1695"/>
    <x v="1695"/>
    <s v="We are the Preacher's Daughters &amp; recording a HYMNS CD with our unique vocal duo &amp; interwoven Cello. Hymns in a fresh, beautiful way."/>
    <n v="5000"/>
    <n v="403"/>
    <x v="0"/>
    <x v="0"/>
    <s v="USD"/>
    <n v="1491786000"/>
    <n v="1488847514"/>
    <b v="0"/>
    <n v="23"/>
    <b v="0"/>
    <s v="music/faith"/>
    <n v="8"/>
    <n v="17.52"/>
    <x v="4"/>
    <x v="28"/>
  </r>
  <r>
    <n v="1696"/>
    <x v="1696"/>
    <s v="I was dying. No will to live. Angel spoke to me. Changed my life. Help me to Share the message with the world. My life changing story."/>
    <n v="500"/>
    <n v="115"/>
    <x v="0"/>
    <x v="0"/>
    <s v="USD"/>
    <n v="1491007211"/>
    <n v="1488418811"/>
    <b v="0"/>
    <n v="0"/>
    <b v="0"/>
    <s v="music/faith"/>
    <n v="23"/>
    <n v="0"/>
    <x v="4"/>
    <x v="28"/>
  </r>
  <r>
    <n v="1697"/>
    <x v="1697"/>
    <s v="You can help create an awesome new worship album and in return get exclusive rewards ONLY for backers of this project."/>
    <n v="7500"/>
    <n v="7785"/>
    <x v="1"/>
    <x v="0"/>
    <s v="USD"/>
    <n v="1491781648"/>
    <n v="1489193248"/>
    <b v="0"/>
    <n v="22"/>
    <b v="0"/>
    <s v="music/faith"/>
    <n v="104"/>
    <n v="353.86"/>
    <x v="4"/>
    <x v="28"/>
  </r>
  <r>
    <n v="1698"/>
    <x v="1698"/>
    <s v="This Music is a Powerful Tool / Ministry to the mindset_x000a_of Global Christianity in an Artistic &amp; innovative Musical_x000a_Format_ Album &amp; Tour"/>
    <n v="500"/>
    <n v="110"/>
    <x v="0"/>
    <x v="0"/>
    <s v="USD"/>
    <n v="1490499180"/>
    <n v="1488430760"/>
    <b v="0"/>
    <n v="0"/>
    <b v="0"/>
    <s v="music/faith"/>
    <n v="22"/>
    <n v="0"/>
    <x v="4"/>
    <x v="28"/>
  </r>
  <r>
    <n v="1699"/>
    <x v="1699"/>
    <s v="Friends! Will you help me create a new worship album??! I want this album to give God the worship he deserves and draw people to Him."/>
    <n v="2300"/>
    <n v="3510"/>
    <x v="1"/>
    <x v="0"/>
    <s v="USD"/>
    <n v="1491943445"/>
    <n v="1489351445"/>
    <b v="0"/>
    <n v="4"/>
    <b v="0"/>
    <s v="music/faith"/>
    <n v="153"/>
    <n v="877.5"/>
    <x v="4"/>
    <x v="28"/>
  </r>
  <r>
    <n v="1700"/>
    <x v="1700"/>
    <s v="My debut full-length album. This album will be a new direction as we hope to capture the worship that happens when you're at camp."/>
    <n v="15000"/>
    <n v="0"/>
    <x v="0"/>
    <x v="0"/>
    <s v="USD"/>
    <n v="1491019200"/>
    <n v="1488418990"/>
    <b v="0"/>
    <n v="79"/>
    <b v="0"/>
    <s v="music/faith"/>
    <n v="0"/>
    <n v="0"/>
    <x v="4"/>
    <x v="28"/>
  </r>
  <r>
    <n v="1701"/>
    <x v="1701"/>
    <s v="The passion I have for music is intense, super natural and uniquely divine.The encompassing vibe of a great song dressed in great beat"/>
    <n v="1000"/>
    <n v="1147"/>
    <x v="1"/>
    <x v="0"/>
    <s v="USD"/>
    <n v="1421337405"/>
    <n v="1418745405"/>
    <b v="0"/>
    <n v="2"/>
    <b v="0"/>
    <s v="music/faith"/>
    <n v="115"/>
    <n v="573.5"/>
    <x v="4"/>
    <x v="28"/>
  </r>
  <r>
    <n v="1702"/>
    <x v="1702"/>
    <s v="I can do all things through christ jesus"/>
    <n v="900"/>
    <n v="1025"/>
    <x v="1"/>
    <x v="0"/>
    <s v="USD"/>
    <n v="1427745150"/>
    <n v="1425156750"/>
    <b v="0"/>
    <n v="1"/>
    <b v="0"/>
    <s v="music/faith"/>
    <n v="114"/>
    <n v="1025"/>
    <x v="4"/>
    <x v="28"/>
  </r>
  <r>
    <n v="1703"/>
    <x v="1703"/>
    <s v="I would love for you to be a part of helping me raise money for music and video production to launch my first Worship album!"/>
    <n v="1500"/>
    <n v="1920"/>
    <x v="1"/>
    <x v="0"/>
    <s v="USD"/>
    <n v="1441003537"/>
    <n v="1435819537"/>
    <b v="0"/>
    <n v="2"/>
    <b v="0"/>
    <s v="music/faith"/>
    <n v="128"/>
    <n v="960"/>
    <x v="4"/>
    <x v="28"/>
  </r>
  <r>
    <n v="1704"/>
    <x v="1704"/>
    <s v="We want to record an album of popular praise &amp; worship songs with our own influence and style."/>
    <n v="5000"/>
    <n v="25"/>
    <x v="0"/>
    <x v="0"/>
    <s v="USD"/>
    <n v="1424056873"/>
    <n v="1421464873"/>
    <b v="0"/>
    <n v="11"/>
    <b v="0"/>
    <s v="music/faith"/>
    <n v="1"/>
    <n v="2.27"/>
    <x v="4"/>
    <x v="28"/>
  </r>
  <r>
    <n v="1705"/>
    <x v="1705"/>
    <s v="An instrumental album that ranges from hymns to contemporary music. All the music is recorded by myself."/>
    <n v="500"/>
    <n v="100"/>
    <x v="0"/>
    <x v="0"/>
    <s v="USD"/>
    <n v="1441814400"/>
    <n v="1440807846"/>
    <b v="0"/>
    <n v="0"/>
    <b v="0"/>
    <s v="music/faith"/>
    <n v="20"/>
    <n v="0"/>
    <x v="4"/>
    <x v="28"/>
  </r>
  <r>
    <n v="1706"/>
    <x v="1706"/>
    <s v="Unsere &quot;Aufgabe&quot; ist es, fÃ¼r Christen da zu sein die keiner Gemeinde angehÃ¶ren. Zudem spielt Lobpreis eine Zentrale Rolle."/>
    <n v="500"/>
    <n v="100"/>
    <x v="0"/>
    <x v="12"/>
    <s v="EUR"/>
    <n v="1440314472"/>
    <n v="1435130472"/>
    <b v="0"/>
    <n v="0"/>
    <b v="0"/>
    <s v="music/faith"/>
    <n v="20"/>
    <n v="0"/>
    <x v="4"/>
    <x v="28"/>
  </r>
  <r>
    <n v="1707"/>
    <x v="1707"/>
    <s v="We exist to proclaim the love of Christ through music! Partner with our ministry and help us spread God's love with a new studio album!"/>
    <n v="3000"/>
    <n v="63"/>
    <x v="0"/>
    <x v="0"/>
    <s v="USD"/>
    <n v="1459181895"/>
    <n v="1456593495"/>
    <b v="0"/>
    <n v="9"/>
    <b v="0"/>
    <s v="music/faith"/>
    <n v="2"/>
    <n v="7"/>
    <x v="4"/>
    <x v="28"/>
  </r>
  <r>
    <n v="1708"/>
    <x v="1708"/>
    <s v="A debut album for the New Gate Church's praise team; making a cd filled with original songs from a team of misfits with 1 goal in mind"/>
    <n v="500"/>
    <n v="70"/>
    <x v="2"/>
    <x v="0"/>
    <s v="USD"/>
    <n v="1462135706"/>
    <n v="1458679706"/>
    <b v="0"/>
    <n v="0"/>
    <b v="0"/>
    <s v="music/faith"/>
    <n v="14"/>
    <n v="0"/>
    <x v="4"/>
    <x v="28"/>
  </r>
  <r>
    <n v="1709"/>
    <x v="1709"/>
    <s v="A project to set psalms to music. The psalms are taken from the English Standard Version (ESV) of the Bible."/>
    <n v="2000"/>
    <n v="4"/>
    <x v="2"/>
    <x v="0"/>
    <s v="USD"/>
    <n v="1409513940"/>
    <n v="1405949514"/>
    <b v="0"/>
    <n v="4"/>
    <b v="0"/>
    <s v="music/faith"/>
    <n v="0"/>
    <n v="1"/>
    <x v="4"/>
    <x v="28"/>
  </r>
  <r>
    <n v="1710"/>
    <x v="1710"/>
    <s v="We want to create a gospel live album which has never been produced before."/>
    <n v="1500"/>
    <n v="0"/>
    <x v="2"/>
    <x v="12"/>
    <s v="EUR"/>
    <n v="1453122000"/>
    <n v="1449151888"/>
    <b v="0"/>
    <n v="1"/>
    <b v="0"/>
    <s v="music/faith"/>
    <n v="0"/>
    <n v="0"/>
    <x v="4"/>
    <x v="28"/>
  </r>
  <r>
    <n v="1711"/>
    <x v="1711"/>
    <s v="&quot;Redemption&quot; is a multi-cultural worship album aimed at giving you an 'around-the-world' experience of Jesus-focused worship."/>
    <n v="4000"/>
    <n v="5086"/>
    <x v="1"/>
    <x v="0"/>
    <s v="USD"/>
    <n v="1409585434"/>
    <n v="1406907034"/>
    <b v="0"/>
    <n v="2"/>
    <b v="0"/>
    <s v="music/faith"/>
    <n v="127"/>
    <n v="2543"/>
    <x v="4"/>
    <x v="28"/>
  </r>
  <r>
    <n v="1712"/>
    <x v="1712"/>
    <s v="Recording/equipment for MCM - a team of musicians who will help your local musicians to hold your own Cowboy Church with Gospel Music"/>
    <n v="500"/>
    <n v="70"/>
    <x v="0"/>
    <x v="0"/>
    <s v="USD"/>
    <n v="1435701353"/>
    <n v="1430517353"/>
    <b v="0"/>
    <n v="0"/>
    <b v="0"/>
    <s v="music/faith"/>
    <n v="14"/>
    <n v="0"/>
    <x v="4"/>
    <x v="28"/>
  </r>
  <r>
    <n v="1713"/>
    <x v="1713"/>
    <s v="This music project is a compilation to my up-coming book UNCOVERED ME, I need your support to help me go to New York and complete it."/>
    <n v="1500"/>
    <n v="1661"/>
    <x v="1"/>
    <x v="0"/>
    <s v="USD"/>
    <n v="1412536412"/>
    <n v="1409944412"/>
    <b v="0"/>
    <n v="1"/>
    <b v="0"/>
    <s v="music/faith"/>
    <n v="111"/>
    <n v="1661"/>
    <x v="4"/>
    <x v="28"/>
  </r>
  <r>
    <n v="1714"/>
    <x v="1714"/>
    <s v="Change the world. Music should be more fun, positive, and compassionate. What goes into your ears is important- same for your kids."/>
    <n v="5400"/>
    <n v="6646"/>
    <x v="1"/>
    <x v="0"/>
    <s v="USD"/>
    <n v="1430517761"/>
    <n v="1427925761"/>
    <b v="0"/>
    <n v="17"/>
    <b v="0"/>
    <s v="music/faith"/>
    <n v="123"/>
    <n v="390.94"/>
    <x v="4"/>
    <x v="28"/>
  </r>
  <r>
    <n v="1715"/>
    <x v="1715"/>
    <s v="Kimberly Stokes the daughter of Elder Baby Stokes Jr, of Bibleway C.O.G.I.C, is currently working on a EP. She is sharing her heart"/>
    <n v="1000"/>
    <n v="1351"/>
    <x v="1"/>
    <x v="0"/>
    <s v="USD"/>
    <n v="1427772120"/>
    <n v="1425186785"/>
    <b v="0"/>
    <n v="2"/>
    <b v="0"/>
    <s v="music/faith"/>
    <n v="135"/>
    <n v="675.5"/>
    <x v="4"/>
    <x v="28"/>
  </r>
  <r>
    <n v="1716"/>
    <x v="1716"/>
    <s v="New Twin Cities based Gospel Chorus and music ministry. Join us as we grow and support this exciting mission with our launch Feb 11th!!"/>
    <n v="2000"/>
    <n v="2265"/>
    <x v="1"/>
    <x v="0"/>
    <s v="USD"/>
    <n v="1481295099"/>
    <n v="1477835499"/>
    <b v="0"/>
    <n v="3"/>
    <b v="0"/>
    <s v="music/faith"/>
    <n v="113"/>
    <n v="755"/>
    <x v="4"/>
    <x v="28"/>
  </r>
  <r>
    <n v="1717"/>
    <x v="1717"/>
    <s v="Our first record created to reach, inspire, and ultimately express the love of Jesus to our generation."/>
    <n v="5000"/>
    <n v="271"/>
    <x v="0"/>
    <x v="0"/>
    <s v="USD"/>
    <n v="1461211200"/>
    <n v="1459467238"/>
    <b v="0"/>
    <n v="41"/>
    <b v="0"/>
    <s v="music/faith"/>
    <n v="5"/>
    <n v="6.61"/>
    <x v="4"/>
    <x v="28"/>
  </r>
  <r>
    <n v="1718"/>
    <x v="1718"/>
    <s v="A melody for the galaxy."/>
    <n v="1800"/>
    <n v="2635"/>
    <x v="1"/>
    <x v="0"/>
    <s v="USD"/>
    <n v="1463201940"/>
    <n v="1459435149"/>
    <b v="0"/>
    <n v="2"/>
    <b v="0"/>
    <s v="music/faith"/>
    <n v="146"/>
    <n v="1317.5"/>
    <x v="4"/>
    <x v="28"/>
  </r>
  <r>
    <n v="1719"/>
    <x v="1719"/>
    <s v="Building the foundation for a great work! Join us on our journey to bring a fresh approach to ministry through song and testimony!"/>
    <n v="1500"/>
    <n v="10"/>
    <x v="0"/>
    <x v="0"/>
    <s v="USD"/>
    <n v="1410958191"/>
    <n v="1408366191"/>
    <b v="0"/>
    <n v="3"/>
    <b v="0"/>
    <s v="music/faith"/>
    <n v="1"/>
    <n v="3.33"/>
    <x v="4"/>
    <x v="28"/>
  </r>
  <r>
    <n v="1720"/>
    <x v="1720"/>
    <s v="Justin and Elly Heckel just finished recording their Debut Album and need your help to release it to the rest of the World!"/>
    <n v="2413"/>
    <n v="650"/>
    <x v="0"/>
    <x v="0"/>
    <s v="USD"/>
    <n v="1415562471"/>
    <n v="1412966871"/>
    <b v="0"/>
    <n v="8"/>
    <b v="0"/>
    <s v="music/faith"/>
    <n v="27"/>
    <n v="81.25"/>
    <x v="4"/>
    <x v="28"/>
  </r>
  <r>
    <n v="1721"/>
    <x v="1721"/>
    <s v="Heavens calling is an album for people all over the world in need of a healing for the soul, positive mindset and total prosperity"/>
    <n v="500"/>
    <n v="50"/>
    <x v="0"/>
    <x v="0"/>
    <s v="USD"/>
    <n v="1449831863"/>
    <n v="1447239863"/>
    <b v="0"/>
    <n v="0"/>
    <b v="0"/>
    <s v="music/faith"/>
    <n v="10"/>
    <n v="0"/>
    <x v="4"/>
    <x v="28"/>
  </r>
  <r>
    <n v="1722"/>
    <x v="1722"/>
    <s v="I am raising money to leave a legacy for the DC Gospel Stars and preserve this art form for music lovers of this style."/>
    <n v="900"/>
    <n v="980"/>
    <x v="1"/>
    <x v="0"/>
    <s v="USD"/>
    <n v="1459642200"/>
    <n v="1456441429"/>
    <b v="0"/>
    <n v="1"/>
    <b v="0"/>
    <s v="music/faith"/>
    <n v="109"/>
    <n v="980"/>
    <x v="4"/>
    <x v="28"/>
  </r>
  <r>
    <n v="1723"/>
    <x v="1723"/>
    <s v="We are a vocal group from the Northwest looking to create a gospel, jazz, a cappella ablum and would love the support of music lovers."/>
    <n v="3000"/>
    <n v="7445.14"/>
    <x v="1"/>
    <x v="0"/>
    <s v="USD"/>
    <n v="1435730400"/>
    <n v="1430855315"/>
    <b v="0"/>
    <n v="3"/>
    <b v="0"/>
    <s v="music/faith"/>
    <n v="248"/>
    <n v="2481.71"/>
    <x v="4"/>
    <x v="28"/>
  </r>
  <r>
    <n v="1724"/>
    <x v="1724"/>
    <s v="We are just some guys who Love the Lord and want to share our personal experiences of what GOD has done for us through our music."/>
    <n v="1500"/>
    <n v="5"/>
    <x v="0"/>
    <x v="0"/>
    <s v="USD"/>
    <n v="1414707762"/>
    <n v="1412115762"/>
    <b v="0"/>
    <n v="4"/>
    <b v="0"/>
    <s v="music/faith"/>
    <n v="0"/>
    <n v="1.25"/>
    <x v="4"/>
    <x v="28"/>
  </r>
  <r>
    <n v="1725"/>
    <x v="1725"/>
    <s v="Christian band signed to VECA Records to release their debut album in Spring 2015.  This ministry is relying on faith-based donations."/>
    <n v="3000"/>
    <n v="3133"/>
    <x v="1"/>
    <x v="0"/>
    <s v="USD"/>
    <n v="1408922049"/>
    <n v="1406330049"/>
    <b v="0"/>
    <n v="9"/>
    <b v="0"/>
    <s v="music/faith"/>
    <n v="104"/>
    <n v="348.11"/>
    <x v="4"/>
    <x v="28"/>
  </r>
  <r>
    <n v="1726"/>
    <x v="1726"/>
    <s v="Amanda Joy Hall's sophomore album, &quot;Every Day&quot;. Release expected July 2014"/>
    <n v="6500"/>
    <n v="0"/>
    <x v="0"/>
    <x v="0"/>
    <s v="USD"/>
    <n v="1403906664"/>
    <n v="1401401064"/>
    <b v="0"/>
    <n v="16"/>
    <b v="0"/>
    <s v="music/faith"/>
    <n v="0"/>
    <n v="0"/>
    <x v="4"/>
    <x v="28"/>
  </r>
  <r>
    <n v="1727"/>
    <x v="1727"/>
    <s v="Please help fund my second Prophetic Guitar album. Be a part of a pioneering and groundbreaking sound released from Heaven."/>
    <n v="900"/>
    <n v="905"/>
    <x v="1"/>
    <x v="1"/>
    <s v="GBP"/>
    <n v="1428231600"/>
    <n v="1423520177"/>
    <b v="0"/>
    <n v="1"/>
    <b v="0"/>
    <s v="music/faith"/>
    <n v="101"/>
    <n v="905"/>
    <x v="4"/>
    <x v="28"/>
  </r>
  <r>
    <n v="1728"/>
    <x v="1728"/>
    <s v="Be in God's presence through instrumental covers of hymns. Help me build a home studio to freely distribute this album."/>
    <n v="3500"/>
    <n v="4340"/>
    <x v="1"/>
    <x v="0"/>
    <s v="USD"/>
    <n v="1445439674"/>
    <n v="1442847674"/>
    <b v="0"/>
    <n v="7"/>
    <b v="0"/>
    <s v="music/faith"/>
    <n v="124"/>
    <n v="620"/>
    <x v="4"/>
    <x v="28"/>
  </r>
  <r>
    <n v="1729"/>
    <x v="1729"/>
    <s v="A few years back, I was inspired to write some songs, turned out the messages are real but a little scary, I need help to produce."/>
    <n v="500"/>
    <n v="30"/>
    <x v="0"/>
    <x v="0"/>
    <s v="USD"/>
    <n v="1465521306"/>
    <n v="1460337306"/>
    <b v="0"/>
    <n v="0"/>
    <b v="0"/>
    <s v="music/faith"/>
    <n v="6"/>
    <n v="0"/>
    <x v="4"/>
    <x v="28"/>
  </r>
  <r>
    <n v="1730"/>
    <x v="1730"/>
    <s v="Hello, I am raising money to fund my first solo Album.  This project is my testimony that God is truly our shelter in the storm."/>
    <n v="500"/>
    <n v="25"/>
    <x v="0"/>
    <x v="0"/>
    <s v="USD"/>
    <n v="1445738783"/>
    <n v="1443146783"/>
    <b v="0"/>
    <n v="0"/>
    <b v="0"/>
    <s v="music/faith"/>
    <n v="5"/>
    <n v="0"/>
    <x v="4"/>
    <x v="28"/>
  </r>
  <r>
    <n v="1731"/>
    <x v="1731"/>
    <s v="We are a Christin Worship band looking to midwest tour. God Bless!"/>
    <n v="500"/>
    <n v="25"/>
    <x v="2"/>
    <x v="0"/>
    <s v="USD"/>
    <n v="1434034800"/>
    <n v="1432849552"/>
    <b v="0"/>
    <n v="0"/>
    <b v="0"/>
    <s v="music/faith"/>
    <n v="5"/>
    <n v="0"/>
    <x v="4"/>
    <x v="28"/>
  </r>
  <r>
    <n v="1732"/>
    <x v="1732"/>
    <s v="This event will be free to the public with approximately 20 Christian vocalist and choirs from several genres. Rock,Blue Grass,Hip Hop."/>
    <n v="500"/>
    <n v="23"/>
    <x v="0"/>
    <x v="0"/>
    <s v="USD"/>
    <n v="1452920400"/>
    <n v="1447777481"/>
    <b v="0"/>
    <n v="0"/>
    <b v="0"/>
    <s v="music/faith"/>
    <n v="5"/>
    <n v="0"/>
    <x v="4"/>
    <x v="28"/>
  </r>
  <r>
    <n v="1733"/>
    <x v="1733"/>
    <s v="I am trying to share the music I am blessed to have written. https://www.johncox4.com or https://reverbnation.com/johncox4"/>
    <n v="500"/>
    <n v="20"/>
    <x v="0"/>
    <x v="0"/>
    <s v="USD"/>
    <n v="1473802200"/>
    <n v="1472746374"/>
    <b v="0"/>
    <n v="0"/>
    <b v="0"/>
    <s v="music/faith"/>
    <n v="4"/>
    <n v="0"/>
    <x v="4"/>
    <x v="28"/>
  </r>
  <r>
    <n v="1734"/>
    <x v="1734"/>
    <s v="This is a double venture project. I have finished a new manuscript and currently working on creating a Christian rap CD."/>
    <n v="900"/>
    <n v="900"/>
    <x v="1"/>
    <x v="0"/>
    <s v="USD"/>
    <n v="1431046356"/>
    <n v="1428454356"/>
    <b v="0"/>
    <n v="1"/>
    <b v="0"/>
    <s v="music/faith"/>
    <n v="100"/>
    <n v="900"/>
    <x v="4"/>
    <x v="28"/>
  </r>
  <r>
    <n v="1735"/>
    <x v="1735"/>
    <s v="RainSong is letting my buy a discounted guitar. I will use this to offer my talents to the ministry programs I'm a part of."/>
    <n v="2000"/>
    <n v="2015"/>
    <x v="1"/>
    <x v="0"/>
    <s v="USD"/>
    <n v="1470598345"/>
    <n v="1468006345"/>
    <b v="0"/>
    <n v="2"/>
    <b v="0"/>
    <s v="music/faith"/>
    <n v="101"/>
    <n v="1007.5"/>
    <x v="4"/>
    <x v="28"/>
  </r>
  <r>
    <n v="1736"/>
    <x v="1736"/>
    <s v="A unique meditative album reflecting on the life of Christ, inviting Him into your presence"/>
    <n v="1200"/>
    <n v="0"/>
    <x v="0"/>
    <x v="0"/>
    <s v="USD"/>
    <n v="1447018833"/>
    <n v="1444423233"/>
    <b v="0"/>
    <n v="1"/>
    <b v="0"/>
    <s v="music/faith"/>
    <n v="0"/>
    <n v="0"/>
    <x v="4"/>
    <x v="28"/>
  </r>
  <r>
    <n v="1737"/>
    <x v="1737"/>
    <s v="An instrumental project in which all songs are incorporated around the healing power of our God. Used for times of prayer &amp; devotion"/>
    <n v="3500"/>
    <n v="4181"/>
    <x v="1"/>
    <x v="0"/>
    <s v="USD"/>
    <n v="1437432392"/>
    <n v="1434840392"/>
    <b v="0"/>
    <n v="15"/>
    <b v="0"/>
    <s v="music/faith"/>
    <n v="119"/>
    <n v="278.73"/>
    <x v="4"/>
    <x v="28"/>
  </r>
  <r>
    <n v="1738"/>
    <x v="1738"/>
    <s v="Music that inspires and gives hope for overcoming and change. And it is good music."/>
    <n v="1100"/>
    <n v="115"/>
    <x v="0"/>
    <x v="0"/>
    <s v="USD"/>
    <n v="1412283542"/>
    <n v="1409691542"/>
    <b v="0"/>
    <n v="1"/>
    <b v="0"/>
    <s v="music/faith"/>
    <n v="10"/>
    <n v="115"/>
    <x v="4"/>
    <x v="28"/>
  </r>
  <r>
    <n v="1739"/>
    <x v="1739"/>
    <s v="HELP US RECORD -- SWEET LOVE -- Listen to this sped up ROUGH version and be sure and check out the unique REWARDS ---"/>
    <n v="900"/>
    <n v="345"/>
    <x v="0"/>
    <x v="0"/>
    <s v="USD"/>
    <n v="1462391932"/>
    <n v="1457297932"/>
    <b v="0"/>
    <n v="1"/>
    <b v="0"/>
    <s v="music/faith"/>
    <n v="38"/>
    <n v="345"/>
    <x v="4"/>
    <x v="28"/>
  </r>
  <r>
    <n v="1740"/>
    <x v="1740"/>
    <s v="I recently recorded a new single. With your help I can return to the studio. Would you like to be part of my next worship project?"/>
    <n v="500"/>
    <n v="10"/>
    <x v="0"/>
    <x v="0"/>
    <s v="USD"/>
    <n v="1437075422"/>
    <n v="1434483422"/>
    <b v="0"/>
    <n v="0"/>
    <b v="0"/>
    <s v="music/faith"/>
    <n v="2"/>
    <n v="0"/>
    <x v="4"/>
    <x v="28"/>
  </r>
  <r>
    <n v="1741"/>
    <x v="1741"/>
    <s v="A photo journal documenting my experiences and travels across New Zealand"/>
    <n v="5000"/>
    <n v="50"/>
    <x v="0"/>
    <x v="1"/>
    <s v="GBP"/>
    <n v="1433948671"/>
    <n v="1430060671"/>
    <b v="0"/>
    <n v="52"/>
    <b v="1"/>
    <s v="photography/photobooks"/>
    <n v="1"/>
    <n v="0.96"/>
    <x v="8"/>
    <x v="20"/>
  </r>
  <r>
    <n v="1742"/>
    <x v="1742"/>
    <s v="Clark &amp; Addison: A Wrigley Field Photography Book that would be the perfect addition to your sports collection, office or coffee table!"/>
    <n v="6048"/>
    <n v="413"/>
    <x v="0"/>
    <x v="0"/>
    <s v="USD"/>
    <n v="1483822800"/>
    <n v="1481058170"/>
    <b v="0"/>
    <n v="34"/>
    <b v="1"/>
    <s v="photography/photobooks"/>
    <n v="7"/>
    <n v="12.15"/>
    <x v="8"/>
    <x v="20"/>
  </r>
  <r>
    <n v="1743"/>
    <x v="1743"/>
    <s v="Visual documentation of the endangered IÃ±upiat language, captured in the form of a printed photography book."/>
    <n v="16000"/>
    <n v="16165.6"/>
    <x v="1"/>
    <x v="0"/>
    <s v="USD"/>
    <n v="1472270340"/>
    <n v="1470348775"/>
    <b v="0"/>
    <n v="67"/>
    <b v="1"/>
    <s v="photography/photobooks"/>
    <n v="101"/>
    <n v="241.28"/>
    <x v="8"/>
    <x v="20"/>
  </r>
  <r>
    <n v="1744"/>
    <x v="1744"/>
    <s v="This book is the embodiment of my passion for water &amp; photography, which I hope will inspire you to pick up your camera and explore."/>
    <n v="19000"/>
    <n v="1145"/>
    <x v="3"/>
    <x v="1"/>
    <s v="GBP"/>
    <n v="1425821477"/>
    <n v="1421937077"/>
    <b v="0"/>
    <n v="70"/>
    <b v="1"/>
    <s v="photography/photobooks"/>
    <n v="6"/>
    <n v="16.36"/>
    <x v="8"/>
    <x v="20"/>
  </r>
  <r>
    <n v="1745"/>
    <x v="1745"/>
    <s v="A Guidebook to the Coolest Places and Things About Detroit by The Nain Rouge, or Red Gnome, Detroit's oldest and coolest resident."/>
    <n v="20000"/>
    <n v="21935"/>
    <x v="1"/>
    <x v="0"/>
    <s v="USD"/>
    <n v="1482372000"/>
    <n v="1479276838"/>
    <b v="0"/>
    <n v="89"/>
    <b v="1"/>
    <s v="photography/photobooks"/>
    <n v="110"/>
    <n v="246.46"/>
    <x v="8"/>
    <x v="20"/>
  </r>
  <r>
    <n v="1746"/>
    <x v="1746"/>
    <s v="Photo-documenting the refugees of France. Witnessing their humanity. Exploring the common threads of what it means to live at the Edge."/>
    <n v="50000"/>
    <n v="50653.11"/>
    <x v="1"/>
    <x v="0"/>
    <s v="USD"/>
    <n v="1479952800"/>
    <n v="1477368867"/>
    <b v="0"/>
    <n v="107"/>
    <b v="1"/>
    <s v="photography/photobooks"/>
    <n v="101"/>
    <n v="473.39"/>
    <x v="8"/>
    <x v="20"/>
  </r>
  <r>
    <n v="1747"/>
    <x v="1747"/>
    <s v="A beautiful, limited edition, photobook about the story of the last year of my mother's life, to be published by Dewi Lewis."/>
    <n v="25000"/>
    <n v="1040"/>
    <x v="2"/>
    <x v="1"/>
    <s v="GBP"/>
    <n v="1447426800"/>
    <n v="1444904830"/>
    <b v="0"/>
    <n v="159"/>
    <b v="1"/>
    <s v="photography/photobooks"/>
    <n v="4"/>
    <n v="6.54"/>
    <x v="8"/>
    <x v="20"/>
  </r>
  <r>
    <n v="1748"/>
    <x v="1748"/>
    <s v="Telling the story of the city through remarkable people who live in Vancouver today."/>
    <n v="150000"/>
    <n v="0"/>
    <x v="0"/>
    <x v="5"/>
    <s v="CAD"/>
    <n v="1441234143"/>
    <n v="1438642143"/>
    <b v="0"/>
    <n v="181"/>
    <b v="1"/>
    <s v="photography/photobooks"/>
    <n v="0"/>
    <n v="0"/>
    <x v="8"/>
    <x v="20"/>
  </r>
  <r>
    <n v="1749"/>
    <x v="1749"/>
    <s v="Help me fund the production run of my first book by local Photographer Sandro Ortolani."/>
    <n v="30000"/>
    <n v="96015.9"/>
    <x v="1"/>
    <x v="19"/>
    <s v="EUR"/>
    <n v="1488394800"/>
    <n v="1485213921"/>
    <b v="0"/>
    <n v="131"/>
    <b v="1"/>
    <s v="photography/photobooks"/>
    <n v="320"/>
    <n v="732.95"/>
    <x v="8"/>
    <x v="20"/>
  </r>
  <r>
    <n v="1750"/>
    <x v="1750"/>
    <s v="A book of portraits and histories making LGBT (Lesbian, Gay, Transgender, Bisexual) loving relationships visible, normal, and accepted."/>
    <n v="25000"/>
    <n v="26182.5"/>
    <x v="1"/>
    <x v="0"/>
    <s v="USD"/>
    <n v="1461096304"/>
    <n v="1458936304"/>
    <b v="0"/>
    <n v="125"/>
    <b v="1"/>
    <s v="photography/photobooks"/>
    <n v="105"/>
    <n v="209.46"/>
    <x v="8"/>
    <x v="20"/>
  </r>
  <r>
    <n v="1751"/>
    <x v="1751"/>
    <s v="Photographs and stories culled from 10 years of road trips through rural Greece"/>
    <n v="25000"/>
    <n v="29939"/>
    <x v="1"/>
    <x v="0"/>
    <s v="USD"/>
    <n v="1426787123"/>
    <n v="1424198723"/>
    <b v="0"/>
    <n v="61"/>
    <b v="1"/>
    <s v="photography/photobooks"/>
    <n v="120"/>
    <n v="490.8"/>
    <x v="8"/>
    <x v="20"/>
  </r>
  <r>
    <n v="1752"/>
    <x v="1752"/>
    <s v="A little book of calm, in picture form, that will soothe the soul and un-furrow the brow."/>
    <n v="9999"/>
    <n v="167820.6"/>
    <x v="1"/>
    <x v="1"/>
    <s v="GBP"/>
    <n v="1476425082"/>
    <n v="1473833082"/>
    <b v="0"/>
    <n v="90"/>
    <b v="1"/>
    <s v="photography/photobooks"/>
    <n v="1678"/>
    <n v="1864.67"/>
    <x v="8"/>
    <x v="20"/>
  </r>
  <r>
    <n v="1753"/>
    <x v="1753"/>
    <s v="A friend or fiend? To me he is both, this is his story - in his words, out of his mind, in my photos and straight in to your hearts!"/>
    <n v="40000"/>
    <n v="193963.9"/>
    <x v="1"/>
    <x v="8"/>
    <s v="DKK"/>
    <n v="1458579568"/>
    <n v="1455991168"/>
    <b v="0"/>
    <n v="35"/>
    <b v="1"/>
    <s v="photography/photobooks"/>
    <n v="485"/>
    <n v="5541.83"/>
    <x v="8"/>
    <x v="20"/>
  </r>
  <r>
    <n v="1754"/>
    <x v="1754"/>
    <s v="A photography publication that looks behind the myths, clichÃ©s and fairytales that surround Ottawa, the capital of Canada."/>
    <n v="25000"/>
    <n v="509"/>
    <x v="0"/>
    <x v="5"/>
    <s v="CAD"/>
    <n v="1428091353"/>
    <n v="1425502953"/>
    <b v="0"/>
    <n v="90"/>
    <b v="1"/>
    <s v="photography/photobooks"/>
    <n v="2"/>
    <n v="5.66"/>
    <x v="8"/>
    <x v="20"/>
  </r>
  <r>
    <n v="1755"/>
    <x v="1755"/>
    <s v="For about a year I've been taking pictures while walking around the block with my dog. Want to publish a ebook of what I captured."/>
    <n v="1400"/>
    <n v="0"/>
    <x v="0"/>
    <x v="0"/>
    <s v="USD"/>
    <n v="1444071361"/>
    <n v="1441479361"/>
    <b v="0"/>
    <n v="4"/>
    <b v="1"/>
    <s v="photography/photobooks"/>
    <n v="0"/>
    <n v="0"/>
    <x v="8"/>
    <x v="20"/>
  </r>
  <r>
    <n v="1756"/>
    <x v="1756"/>
    <s v="214 is a photobook about the local hip hop culture in Dallas, Texas between 2012 and 2014 by photographer, Mariah Tyler."/>
    <n v="15000"/>
    <n v="16000"/>
    <x v="1"/>
    <x v="0"/>
    <s v="USD"/>
    <n v="1472443269"/>
    <n v="1468987269"/>
    <b v="0"/>
    <n v="120"/>
    <b v="1"/>
    <s v="photography/photobooks"/>
    <n v="107"/>
    <n v="133.33000000000001"/>
    <x v="8"/>
    <x v="20"/>
  </r>
  <r>
    <n v="1757"/>
    <x v="1757"/>
    <s v="I want to create a self published photo art book on the topic of the resurgence of femininity."/>
    <n v="15000"/>
    <n v="17444"/>
    <x v="1"/>
    <x v="0"/>
    <s v="USD"/>
    <n v="1485631740"/>
    <n v="1483041083"/>
    <b v="0"/>
    <n v="14"/>
    <b v="1"/>
    <s v="photography/photobooks"/>
    <n v="116"/>
    <n v="1246"/>
    <x v="8"/>
    <x v="20"/>
  </r>
  <r>
    <n v="1758"/>
    <x v="1758"/>
    <s v="Yashica TLRs (Twin Lens Reflex) history cards are a cool way to present Yashica TLR collections in a fun way: by playing cards. Enjoy!"/>
    <n v="4500"/>
    <n v="4935"/>
    <x v="1"/>
    <x v="0"/>
    <s v="USD"/>
    <n v="1468536992"/>
    <n v="1463352992"/>
    <b v="0"/>
    <n v="27"/>
    <b v="1"/>
    <s v="photography/photobooks"/>
    <n v="110"/>
    <n v="182.78"/>
    <x v="8"/>
    <x v="20"/>
  </r>
  <r>
    <n v="1759"/>
    <x v="1759"/>
    <s v="Death Valley will be the first photo book of Andi State"/>
    <n v="15000"/>
    <n v="243"/>
    <x v="0"/>
    <x v="0"/>
    <s v="USD"/>
    <n v="1427309629"/>
    <n v="1425585229"/>
    <b v="0"/>
    <n v="49"/>
    <b v="1"/>
    <s v="photography/photobooks"/>
    <n v="2"/>
    <n v="4.96"/>
    <x v="8"/>
    <x v="20"/>
  </r>
  <r>
    <n v="1760"/>
    <x v="1760"/>
    <s v="Thank you all so much for your pledges! We reached the goal! To continue supporting or for any questions email arisjerome@gmail.com"/>
    <n v="22000"/>
    <n v="40357"/>
    <x v="1"/>
    <x v="0"/>
    <s v="USD"/>
    <n v="1456416513"/>
    <n v="1454688513"/>
    <b v="0"/>
    <n v="102"/>
    <b v="1"/>
    <s v="photography/photobooks"/>
    <n v="183"/>
    <n v="395.66"/>
    <x v="8"/>
    <x v="20"/>
  </r>
  <r>
    <n v="1761"/>
    <x v="1761"/>
    <s v="A hardcover photobook telling the naked truth of a young photographers journey."/>
    <n v="2000"/>
    <n v="2340"/>
    <x v="1"/>
    <x v="1"/>
    <s v="GBP"/>
    <n v="1442065060"/>
    <n v="1437745060"/>
    <b v="0"/>
    <n v="3"/>
    <b v="1"/>
    <s v="photography/photobooks"/>
    <n v="117"/>
    <n v="780"/>
    <x v="8"/>
    <x v="20"/>
  </r>
  <r>
    <n v="1762"/>
    <x v="1762"/>
    <s v="Project rewards $25 gets you 190+ digital images"/>
    <n v="3700"/>
    <n v="9342"/>
    <x v="1"/>
    <x v="0"/>
    <s v="USD"/>
    <n v="1457739245"/>
    <n v="1455147245"/>
    <b v="0"/>
    <n v="25"/>
    <b v="1"/>
    <s v="photography/photobooks"/>
    <n v="252"/>
    <n v="373.68"/>
    <x v="8"/>
    <x v="20"/>
  </r>
  <r>
    <n v="1763"/>
    <x v="1763"/>
    <s v="Hardcover photo book featuring bold, beautiful, confident models and coffee tables in outrageous juxtaposition with the backgrounds."/>
    <n v="30000"/>
    <n v="37104.03"/>
    <x v="1"/>
    <x v="0"/>
    <s v="USD"/>
    <n v="1477255840"/>
    <n v="1474663840"/>
    <b v="0"/>
    <n v="118"/>
    <b v="1"/>
    <s v="photography/photobooks"/>
    <n v="124"/>
    <n v="314.44"/>
    <x v="8"/>
    <x v="20"/>
  </r>
  <r>
    <n v="1764"/>
    <x v="1764"/>
    <s v="Individual sportspeople are masters of their own destiny. This book is a gritty behind the scenes look at boxers striving for success"/>
    <n v="6000"/>
    <n v="9500"/>
    <x v="1"/>
    <x v="1"/>
    <s v="GBP"/>
    <n v="1407065979"/>
    <n v="1404560379"/>
    <b v="1"/>
    <n v="39"/>
    <b v="0"/>
    <s v="photography/photobooks"/>
    <n v="158"/>
    <n v="243.59"/>
    <x v="8"/>
    <x v="20"/>
  </r>
  <r>
    <n v="1765"/>
    <x v="1765"/>
    <s v="Everyday I meet new people and everyday I learn a new story. These are the most popular of those stories from the first year of OTWISI."/>
    <n v="20000"/>
    <n v="640"/>
    <x v="0"/>
    <x v="0"/>
    <s v="USD"/>
    <n v="1407972712"/>
    <n v="1405380712"/>
    <b v="1"/>
    <n v="103"/>
    <b v="0"/>
    <s v="photography/photobooks"/>
    <n v="3"/>
    <n v="6.21"/>
    <x v="8"/>
    <x v="20"/>
  </r>
  <r>
    <n v="1766"/>
    <x v="1766"/>
    <s v="I want to create a beautiful book which documents the Melbourne music scene."/>
    <n v="500"/>
    <n v="8"/>
    <x v="0"/>
    <x v="2"/>
    <s v="AUD"/>
    <n v="1408999088"/>
    <n v="1407184688"/>
    <b v="1"/>
    <n v="0"/>
    <b v="0"/>
    <s v="photography/photobooks"/>
    <n v="2"/>
    <n v="0"/>
    <x v="8"/>
    <x v="20"/>
  </r>
  <r>
    <n v="1767"/>
    <x v="1767"/>
    <s v="A photographic search for the true meaning of pride for ones country during the World Cup"/>
    <n v="6700"/>
    <n v="13323"/>
    <x v="1"/>
    <x v="0"/>
    <s v="USD"/>
    <n v="1407080884"/>
    <n v="1404488884"/>
    <b v="1"/>
    <n v="39"/>
    <b v="0"/>
    <s v="photography/photobooks"/>
    <n v="199"/>
    <n v="341.62"/>
    <x v="8"/>
    <x v="20"/>
  </r>
  <r>
    <n v="1768"/>
    <x v="1768"/>
    <s v="My goal is to create a catalog of farm-to-table recipes with stunning images from restaurants and farms in the southwest."/>
    <n v="2000"/>
    <n v="2864"/>
    <x v="1"/>
    <x v="0"/>
    <s v="USD"/>
    <n v="1411824444"/>
    <n v="1406640444"/>
    <b v="1"/>
    <n v="15"/>
    <b v="0"/>
    <s v="photography/photobooks"/>
    <n v="143"/>
    <n v="190.93"/>
    <x v="8"/>
    <x v="20"/>
  </r>
  <r>
    <n v="1769"/>
    <x v="1769"/>
    <s v="To create a publication, and exhibition documenting the collection of Jamie Ross, longtime collector of Navajo Textiles"/>
    <n v="4059"/>
    <n v="470"/>
    <x v="0"/>
    <x v="0"/>
    <s v="USD"/>
    <n v="1421177959"/>
    <n v="1418585959"/>
    <b v="1"/>
    <n v="22"/>
    <b v="0"/>
    <s v="photography/photobooks"/>
    <n v="12"/>
    <n v="21.36"/>
    <x v="8"/>
    <x v="20"/>
  </r>
  <r>
    <n v="1770"/>
    <x v="1770"/>
    <s v="Auto-Archives non-profit library will publish a book of previously unseen 60s and 70s motor racing images by photographer Peter Darley."/>
    <n v="35000"/>
    <n v="35932"/>
    <x v="1"/>
    <x v="0"/>
    <s v="USD"/>
    <n v="1413312194"/>
    <n v="1410288194"/>
    <b v="1"/>
    <n v="92"/>
    <b v="0"/>
    <s v="photography/photobooks"/>
    <n v="103"/>
    <n v="390.57"/>
    <x v="8"/>
    <x v="20"/>
  </r>
  <r>
    <n v="1771"/>
    <x v="1771"/>
    <s v="Photographic book on the historic oil region of Pennsylvania where Edwin Drake drilled the well that started the modern oil industry."/>
    <n v="3750"/>
    <n v="4055"/>
    <x v="1"/>
    <x v="1"/>
    <s v="GBP"/>
    <n v="1414107040"/>
    <n v="1411515040"/>
    <b v="1"/>
    <n v="25"/>
    <b v="0"/>
    <s v="photography/photobooks"/>
    <n v="108"/>
    <n v="162.19999999999999"/>
    <x v="8"/>
    <x v="20"/>
  </r>
  <r>
    <n v="1772"/>
    <x v="1772"/>
    <s v="A photobook and a short documentary film telling the story of Holocaust in Northwestern Lithuania"/>
    <n v="3500"/>
    <n v="4343"/>
    <x v="1"/>
    <x v="1"/>
    <s v="GBP"/>
    <n v="1404666836"/>
    <n v="1399482836"/>
    <b v="1"/>
    <n v="19"/>
    <b v="0"/>
    <s v="photography/photobooks"/>
    <n v="124"/>
    <n v="228.58"/>
    <x v="8"/>
    <x v="20"/>
  </r>
  <r>
    <n v="1773"/>
    <x v="1773"/>
    <s v="True Faith is a book about the true story of Ed Stilley and his promise to God to make instruments and give them to children for free."/>
    <n v="5000"/>
    <n v="14166"/>
    <x v="1"/>
    <x v="0"/>
    <s v="USD"/>
    <n v="1421691298"/>
    <n v="1417803298"/>
    <b v="1"/>
    <n v="19"/>
    <b v="0"/>
    <s v="photography/photobooks"/>
    <n v="283"/>
    <n v="745.58"/>
    <x v="8"/>
    <x v="20"/>
  </r>
  <r>
    <n v="1774"/>
    <x v="1774"/>
    <s v="A photo book of the artist's present and future portraits from 2013 to 2015, including actor and human rights activist George Takei."/>
    <n v="4500"/>
    <n v="5052"/>
    <x v="1"/>
    <x v="0"/>
    <s v="USD"/>
    <n v="1417273140"/>
    <n v="1413609292"/>
    <b v="1"/>
    <n v="13"/>
    <b v="0"/>
    <s v="photography/photobooks"/>
    <n v="112"/>
    <n v="388.62"/>
    <x v="8"/>
    <x v="20"/>
  </r>
  <r>
    <n v="1775"/>
    <x v="1775"/>
    <s v="Rarely seen images of Muhammad Ali in his prime as he trained in Miami Beach at the famous 5th Street Gym in the early 70s"/>
    <n v="50000"/>
    <n v="3317"/>
    <x v="2"/>
    <x v="0"/>
    <s v="USD"/>
    <n v="1414193160"/>
    <n v="1410305160"/>
    <b v="1"/>
    <n v="124"/>
    <b v="0"/>
    <s v="photography/photobooks"/>
    <n v="7"/>
    <n v="26.75"/>
    <x v="8"/>
    <x v="20"/>
  </r>
  <r>
    <n v="1776"/>
    <x v="1776"/>
    <s v="A documentation of the implications of hedonistic architectural ventures in Dubai, the fastest growing city on the planet."/>
    <n v="2500"/>
    <n v="3010.01"/>
    <x v="1"/>
    <x v="1"/>
    <s v="GBP"/>
    <n v="1414623471"/>
    <n v="1411513071"/>
    <b v="1"/>
    <n v="4"/>
    <b v="0"/>
    <s v="photography/photobooks"/>
    <n v="120"/>
    <n v="752.5"/>
    <x v="8"/>
    <x v="20"/>
  </r>
  <r>
    <n v="1777"/>
    <x v="1777"/>
    <s v="Photobook â€˜All along the Control Towerâ€™ by Theo and Frans Barten. Photos of more than 50 disused WW2 Control Towers in the UK."/>
    <n v="3000"/>
    <n v="10067.5"/>
    <x v="1"/>
    <x v="9"/>
    <s v="EUR"/>
    <n v="1424421253"/>
    <n v="1421829253"/>
    <b v="1"/>
    <n v="10"/>
    <b v="0"/>
    <s v="photography/photobooks"/>
    <n v="336"/>
    <n v="1006.75"/>
    <x v="8"/>
    <x v="20"/>
  </r>
  <r>
    <n v="1778"/>
    <x v="1778"/>
    <s v="This book combines portraits of Cuban life and and society with quotes from a diverse group of Cubans that live in Cuba now."/>
    <n v="4000"/>
    <n v="100"/>
    <x v="0"/>
    <x v="0"/>
    <s v="USD"/>
    <n v="1427485395"/>
    <n v="1423600995"/>
    <b v="1"/>
    <n v="15"/>
    <b v="0"/>
    <s v="photography/photobooks"/>
    <n v="3"/>
    <n v="6.67"/>
    <x v="8"/>
    <x v="20"/>
  </r>
  <r>
    <n v="1779"/>
    <x v="1779"/>
    <s v="Publication of an award-winning photographic series that explores the endless and beautiful dance between creation and destruction."/>
    <n v="10000"/>
    <n v="11385"/>
    <x v="1"/>
    <x v="0"/>
    <s v="USD"/>
    <n v="1472834180"/>
    <n v="1470242180"/>
    <b v="1"/>
    <n v="38"/>
    <b v="0"/>
    <s v="photography/photobooks"/>
    <n v="114"/>
    <n v="299.61"/>
    <x v="8"/>
    <x v="20"/>
  </r>
  <r>
    <n v="1780"/>
    <x v="1780"/>
    <s v="It is time to recognize and give to the indigenus groups the credit they deserve. It is time to understand where we come from."/>
    <n v="30000"/>
    <n v="11828"/>
    <x v="0"/>
    <x v="0"/>
    <s v="USD"/>
    <n v="1467469510"/>
    <n v="1462285510"/>
    <b v="1"/>
    <n v="152"/>
    <b v="0"/>
    <s v="photography/photobooks"/>
    <n v="39"/>
    <n v="77.819999999999993"/>
    <x v="8"/>
    <x v="20"/>
  </r>
  <r>
    <n v="1781"/>
    <x v="1781"/>
    <s v="A photobook of the US presidential election from a citizen's point of view, showing the major conventions, rallies, and election day."/>
    <n v="5000"/>
    <n v="445"/>
    <x v="0"/>
    <x v="0"/>
    <s v="USD"/>
    <n v="1473950945"/>
    <n v="1471272545"/>
    <b v="1"/>
    <n v="24"/>
    <b v="0"/>
    <s v="photography/photobooks"/>
    <n v="9"/>
    <n v="18.54"/>
    <x v="8"/>
    <x v="20"/>
  </r>
  <r>
    <n v="1782"/>
    <x v="1782"/>
    <s v="I am traveling across the entire USA documenting cocktail culture to publish a stunning hard cover photo book of the resulting work."/>
    <n v="15000"/>
    <n v="1332"/>
    <x v="2"/>
    <x v="0"/>
    <s v="USD"/>
    <n v="1456062489"/>
    <n v="1453211289"/>
    <b v="1"/>
    <n v="76"/>
    <b v="0"/>
    <s v="photography/photobooks"/>
    <n v="9"/>
    <n v="17.53"/>
    <x v="8"/>
    <x v="20"/>
  </r>
  <r>
    <n v="1783"/>
    <x v="1783"/>
    <s v="My Buddy Spirit and I, Ara, camping full time camera on hand for a bit over nine years. &quot;Hue of my Vision&quot; is our Photo Book."/>
    <n v="25000"/>
    <n v="1217"/>
    <x v="0"/>
    <x v="0"/>
    <s v="USD"/>
    <n v="1432248478"/>
    <n v="1429656478"/>
    <b v="1"/>
    <n v="185"/>
    <b v="0"/>
    <s v="photography/photobooks"/>
    <n v="5"/>
    <n v="6.58"/>
    <x v="8"/>
    <x v="20"/>
  </r>
  <r>
    <n v="1784"/>
    <x v="1784"/>
    <s v="I want to publish my first photo book and make prints based on a series of rooftop cityscapes I took in 2014 of the city that I love."/>
    <n v="5500"/>
    <n v="0"/>
    <x v="2"/>
    <x v="0"/>
    <s v="USD"/>
    <n v="1422674700"/>
    <n v="1419954240"/>
    <b v="1"/>
    <n v="33"/>
    <b v="0"/>
    <s v="photography/photobooks"/>
    <n v="0"/>
    <n v="0"/>
    <x v="8"/>
    <x v="20"/>
  </r>
  <r>
    <n v="1785"/>
    <x v="1785"/>
    <s v="A book about a school bus converted into a living space, and the adventure shared by friends on its maiden voyage."/>
    <n v="12500"/>
    <n v="1"/>
    <x v="0"/>
    <x v="0"/>
    <s v="USD"/>
    <n v="1413417600"/>
    <n v="1410750855"/>
    <b v="1"/>
    <n v="108"/>
    <b v="0"/>
    <s v="photography/photobooks"/>
    <n v="0"/>
    <n v="0.01"/>
    <x v="8"/>
    <x v="20"/>
  </r>
  <r>
    <n v="1786"/>
    <x v="1786"/>
    <s v="A photo book that shows a timeless trip from Portugal to Sri Lanka in a subjective point of view through an old Hasselblad objective."/>
    <n v="3900"/>
    <n v="2059"/>
    <x v="2"/>
    <x v="9"/>
    <s v="EUR"/>
    <n v="1418649177"/>
    <n v="1416057177"/>
    <b v="1"/>
    <n v="29"/>
    <b v="0"/>
    <s v="photography/photobooks"/>
    <n v="53"/>
    <n v="71"/>
    <x v="8"/>
    <x v="20"/>
  </r>
  <r>
    <n v="1787"/>
    <x v="1787"/>
    <s v="Raising awareness to the effects of global warming through photographs of the high mountains of Peru."/>
    <n v="5000"/>
    <n v="5012.25"/>
    <x v="1"/>
    <x v="0"/>
    <s v="USD"/>
    <n v="1428158637"/>
    <n v="1425570237"/>
    <b v="1"/>
    <n v="24"/>
    <b v="0"/>
    <s v="photography/photobooks"/>
    <n v="100"/>
    <n v="208.84"/>
    <x v="8"/>
    <x v="20"/>
  </r>
  <r>
    <n v="1788"/>
    <x v="1788"/>
    <s v="A photo book celebrating Goths, exploring their lives and giving an insight into what Goth is for them."/>
    <n v="1900"/>
    <n v="2182"/>
    <x v="1"/>
    <x v="1"/>
    <s v="GBP"/>
    <n v="1414795542"/>
    <n v="1412203542"/>
    <b v="1"/>
    <n v="4"/>
    <b v="0"/>
    <s v="photography/photobooks"/>
    <n v="115"/>
    <n v="545.5"/>
    <x v="8"/>
    <x v="20"/>
  </r>
  <r>
    <n v="1789"/>
    <x v="1789"/>
    <s v="I want to create a portfolio to show all the aspects of the adrenaline filled game of paintball. Focusing on tournament players"/>
    <n v="1500"/>
    <n v="427"/>
    <x v="0"/>
    <x v="0"/>
    <s v="USD"/>
    <n v="1421042403"/>
    <n v="1415858403"/>
    <b v="1"/>
    <n v="4"/>
    <b v="0"/>
    <s v="photography/photobooks"/>
    <n v="28"/>
    <n v="106.75"/>
    <x v="8"/>
    <x v="20"/>
  </r>
  <r>
    <n v="1790"/>
    <x v="1790"/>
    <s v="70 years of incredible photography sits patiently in old film sheet boxes, waiting for a return to relevance."/>
    <n v="5000"/>
    <n v="5376"/>
    <x v="1"/>
    <x v="0"/>
    <s v="USD"/>
    <n v="1423152678"/>
    <n v="1420560678"/>
    <b v="1"/>
    <n v="15"/>
    <b v="0"/>
    <s v="photography/photobooks"/>
    <n v="108"/>
    <n v="358.4"/>
    <x v="8"/>
    <x v="20"/>
  </r>
  <r>
    <n v="1791"/>
    <x v="1791"/>
    <s v="For the love of street photography and the beauty of traditional cultures in southern Italy."/>
    <n v="2000"/>
    <n v="2005"/>
    <x v="1"/>
    <x v="1"/>
    <s v="GBP"/>
    <n v="1422553565"/>
    <n v="1417369565"/>
    <b v="1"/>
    <n v="4"/>
    <b v="0"/>
    <s v="photography/photobooks"/>
    <n v="100"/>
    <n v="501.25"/>
    <x v="8"/>
    <x v="20"/>
  </r>
  <r>
    <n v="1792"/>
    <x v="1792"/>
    <s v="In 1970 Helaine Garren shot a series of images at Bensingerâ€™s Pool Hall in Chicago, Illinois."/>
    <n v="39000"/>
    <n v="25"/>
    <x v="0"/>
    <x v="0"/>
    <s v="USD"/>
    <n v="1439189940"/>
    <n v="1435970682"/>
    <b v="1"/>
    <n v="139"/>
    <b v="0"/>
    <s v="photography/photobooks"/>
    <n v="0"/>
    <n v="0.18"/>
    <x v="8"/>
    <x v="20"/>
  </r>
  <r>
    <n v="1793"/>
    <x v="1793"/>
    <s v="The beginning of a long term project to document life of the Karen ethnic group on the border of Thailand and Burma."/>
    <n v="1500"/>
    <n v="302"/>
    <x v="0"/>
    <x v="2"/>
    <s v="AUD"/>
    <n v="1417127040"/>
    <n v="1414531440"/>
    <b v="1"/>
    <n v="2"/>
    <b v="0"/>
    <s v="photography/photobooks"/>
    <n v="20"/>
    <n v="151"/>
    <x v="8"/>
    <x v="20"/>
  </r>
  <r>
    <n v="1794"/>
    <x v="1794"/>
    <s v="&quot;Venus as Menâ€ is a book about beauty of masculine nude. Is a reflection about men as a sensitive and sensual being and gender equity."/>
    <n v="4000"/>
    <n v="110"/>
    <x v="0"/>
    <x v="0"/>
    <s v="USD"/>
    <n v="1423660422"/>
    <n v="1420636422"/>
    <b v="1"/>
    <n v="18"/>
    <b v="0"/>
    <s v="photography/photobooks"/>
    <n v="3"/>
    <n v="6.11"/>
    <x v="8"/>
    <x v="20"/>
  </r>
  <r>
    <n v="1795"/>
    <x v="1795"/>
    <s v="A photography book documenting the impact of the ISAF mission on the Afghan people of Mazar-e Sharif."/>
    <n v="28000"/>
    <n v="10846"/>
    <x v="0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0500"/>
    <n v="766"/>
    <x v="0"/>
    <x v="1"/>
    <s v="GBP"/>
    <n v="1469356366"/>
    <n v="1464172366"/>
    <b v="1"/>
    <n v="86"/>
    <b v="0"/>
    <s v="photography/photobooks"/>
    <n v="7"/>
    <n v="8.91"/>
    <x v="8"/>
    <x v="20"/>
  </r>
  <r>
    <n v="1797"/>
    <x v="1797"/>
    <s v="A photography book that serves as a call to action for Congress to stand up for survivors of domestic and sexual assault."/>
    <n v="20000"/>
    <n v="0"/>
    <x v="0"/>
    <x v="0"/>
    <s v="USD"/>
    <n v="1481809189"/>
    <n v="1479217189"/>
    <b v="1"/>
    <n v="140"/>
    <b v="0"/>
    <s v="photography/photobooks"/>
    <n v="0"/>
    <n v="0"/>
    <x v="8"/>
    <x v="20"/>
  </r>
  <r>
    <n v="1798"/>
    <x v="1798"/>
    <s v="A photographic series on Mexican cowboys that I want to have published as a fine art book that will also include cowboy poetry."/>
    <n v="6350"/>
    <n v="6506"/>
    <x v="1"/>
    <x v="0"/>
    <s v="USD"/>
    <n v="1454572233"/>
    <n v="1449388233"/>
    <b v="1"/>
    <n v="37"/>
    <b v="0"/>
    <s v="photography/photobooks"/>
    <n v="102"/>
    <n v="175.84"/>
    <x v="8"/>
    <x v="20"/>
  </r>
  <r>
    <n v="1799"/>
    <x v="1799"/>
    <s v="The UnDiscovered Image, a monthly publication dedicated to photographers."/>
    <n v="1700"/>
    <n v="410"/>
    <x v="0"/>
    <x v="1"/>
    <s v="GBP"/>
    <n v="1415740408"/>
    <n v="1414008808"/>
    <b v="1"/>
    <n v="6"/>
    <b v="0"/>
    <s v="photography/photobooks"/>
    <n v="24"/>
    <n v="68.33"/>
    <x v="8"/>
    <x v="20"/>
  </r>
  <r>
    <n v="1800"/>
    <x v="1800"/>
    <s v="Shot over 3 years in the U.K &amp; U.S, and featured in press worldwide, we need your help to back the highly anticipated Sikh Project book"/>
    <n v="25000"/>
    <n v="1072"/>
    <x v="0"/>
    <x v="1"/>
    <s v="GBP"/>
    <n v="1476109970"/>
    <n v="1473517970"/>
    <b v="1"/>
    <n v="113"/>
    <b v="0"/>
    <s v="photography/photobooks"/>
    <n v="4"/>
    <n v="9.49"/>
    <x v="8"/>
    <x v="20"/>
  </r>
  <r>
    <n v="1801"/>
    <x v="1801"/>
    <s v="Get involved in Come, Bring, Punish, a new photo book by Ewen Spencer, documenting the European Ballroom scene and the life around it"/>
    <n v="7000"/>
    <n v="4176"/>
    <x v="0"/>
    <x v="1"/>
    <s v="GBP"/>
    <n v="1450181400"/>
    <n v="1447429868"/>
    <b v="1"/>
    <n v="37"/>
    <b v="0"/>
    <s v="photography/photobooks"/>
    <n v="60"/>
    <n v="112.86"/>
    <x v="8"/>
    <x v="20"/>
  </r>
  <r>
    <n v="1802"/>
    <x v="1802"/>
    <s v="Inner Darkness turned into a photobook. Personal work i shot during my recovery...in Berlin."/>
    <n v="5000"/>
    <n v="5665"/>
    <x v="1"/>
    <x v="12"/>
    <s v="EUR"/>
    <n v="1435442340"/>
    <n v="1433416830"/>
    <b v="1"/>
    <n v="18"/>
    <b v="0"/>
    <s v="photography/photobooks"/>
    <n v="113"/>
    <n v="314.72000000000003"/>
    <x v="8"/>
    <x v="20"/>
  </r>
  <r>
    <n v="1803"/>
    <x v="1803"/>
    <s v="Photographs capture fleeting experiences, where childhood is our past and adulthood is our future. In between. On the verge."/>
    <n v="15000"/>
    <n v="684"/>
    <x v="0"/>
    <x v="0"/>
    <s v="USD"/>
    <n v="1423878182"/>
    <n v="1421199782"/>
    <b v="1"/>
    <n v="75"/>
    <b v="0"/>
    <s v="photography/photobooks"/>
    <n v="5"/>
    <n v="9.1199999999999992"/>
    <x v="8"/>
    <x v="20"/>
  </r>
  <r>
    <n v="1804"/>
    <x v="1804"/>
    <s v="A beautiful book of Polaroid photographs which celebrates the beauty, diversity, and distinctive character of Colombia"/>
    <n v="15000"/>
    <n v="2524"/>
    <x v="0"/>
    <x v="0"/>
    <s v="USD"/>
    <n v="1447521404"/>
    <n v="1444061804"/>
    <b v="1"/>
    <n v="52"/>
    <b v="0"/>
    <s v="photography/photobooks"/>
    <n v="17"/>
    <n v="48.54"/>
    <x v="8"/>
    <x v="20"/>
  </r>
  <r>
    <n v="1805"/>
    <x v="1805"/>
    <s v="The production of the book about my long term project &quot;The Travellers&quot;, Ireland`s biggest minority group with a nomadic origin."/>
    <n v="22000"/>
    <n v="70"/>
    <x v="0"/>
    <x v="12"/>
    <s v="EUR"/>
    <n v="1443808800"/>
    <n v="1441048658"/>
    <b v="1"/>
    <n v="122"/>
    <b v="0"/>
    <s v="photography/photobooks"/>
    <n v="0"/>
    <n v="0.56999999999999995"/>
    <x v="8"/>
    <x v="20"/>
  </r>
  <r>
    <n v="1806"/>
    <x v="1806"/>
    <s v="Join me in publishing an amazing and unprecedented book with full frontal photopraphs of 8 American Presidents Naked"/>
    <n v="3000"/>
    <n v="3273"/>
    <x v="1"/>
    <x v="1"/>
    <s v="GBP"/>
    <n v="1412090349"/>
    <n v="1409066349"/>
    <b v="1"/>
    <n v="8"/>
    <b v="0"/>
    <s v="photography/photobooks"/>
    <n v="109"/>
    <n v="409.13"/>
    <x v="8"/>
    <x v="20"/>
  </r>
  <r>
    <n v="1807"/>
    <x v="1807"/>
    <s v="I want to explore alternative cultures and lifestyles in America."/>
    <n v="3000"/>
    <n v="3084"/>
    <x v="1"/>
    <x v="0"/>
    <s v="USD"/>
    <n v="1411868313"/>
    <n v="1409276313"/>
    <b v="1"/>
    <n v="8"/>
    <b v="0"/>
    <s v="photography/photobooks"/>
    <n v="103"/>
    <n v="385.5"/>
    <x v="8"/>
    <x v="20"/>
  </r>
  <r>
    <n v="1808"/>
    <x v="1808"/>
    <s v="An Iranian Journey exposes the duality of life in modern Iran where youth navigate a thicket of Islamic laws and customs to live freely"/>
    <n v="30000"/>
    <n v="1026"/>
    <x v="0"/>
    <x v="0"/>
    <s v="USD"/>
    <n v="1486830030"/>
    <n v="1483806030"/>
    <b v="1"/>
    <n v="96"/>
    <b v="0"/>
    <s v="photography/photobooks"/>
    <n v="3"/>
    <n v="10.69"/>
    <x v="8"/>
    <x v="20"/>
  </r>
  <r>
    <n v="1809"/>
    <x v="1809"/>
    <s v="A stunning photo book highlighting the visual diversity of the City of Hamilton and showcasing it in a new light."/>
    <n v="2600"/>
    <n v="2857"/>
    <x v="1"/>
    <x v="5"/>
    <s v="CAD"/>
    <n v="1425246439"/>
    <n v="1422222439"/>
    <b v="1"/>
    <n v="9"/>
    <b v="0"/>
    <s v="photography/photobooks"/>
    <n v="110"/>
    <n v="317.44"/>
    <x v="8"/>
    <x v="20"/>
  </r>
  <r>
    <n v="1810"/>
    <x v="1810"/>
    <s v="Film Speed is a series of Zines focusing on architecture shot completely on 35 and 120mm film."/>
    <n v="1000"/>
    <n v="1870.99"/>
    <x v="1"/>
    <x v="0"/>
    <s v="USD"/>
    <n v="1408657826"/>
    <n v="1407621026"/>
    <b v="0"/>
    <n v="2"/>
    <b v="0"/>
    <s v="photography/photobooks"/>
    <n v="187"/>
    <n v="935.5"/>
    <x v="8"/>
    <x v="20"/>
  </r>
  <r>
    <n v="1811"/>
    <x v="1811"/>
    <s v="A collection of 365 color photographs of sunsets in 2014, beautifully presented in a hardcover book."/>
    <n v="1500"/>
    <n v="270"/>
    <x v="0"/>
    <x v="0"/>
    <s v="USD"/>
    <n v="1414123200"/>
    <n v="1408962270"/>
    <b v="0"/>
    <n v="26"/>
    <b v="0"/>
    <s v="photography/photobooks"/>
    <n v="18"/>
    <n v="10.38"/>
    <x v="8"/>
    <x v="20"/>
  </r>
  <r>
    <n v="1812"/>
    <x v="1812"/>
    <s v="Run Rwanda - 211 miles, 100 photos:  An intimate visual documentation  of the inspiring and innovative reality of modern day Rwanda"/>
    <n v="3500"/>
    <n v="4678.5"/>
    <x v="1"/>
    <x v="1"/>
    <s v="GBP"/>
    <n v="1467531536"/>
    <n v="1464939536"/>
    <b v="0"/>
    <n v="23"/>
    <b v="0"/>
    <s v="photography/photobooks"/>
    <n v="134"/>
    <n v="203.41"/>
    <x v="8"/>
    <x v="20"/>
  </r>
  <r>
    <n v="1813"/>
    <x v="1813"/>
    <s v="This project aims to document, Libyan photographic history; through both print and artisan mediums ."/>
    <n v="500"/>
    <n v="6"/>
    <x v="0"/>
    <x v="1"/>
    <s v="GBP"/>
    <n v="1407532812"/>
    <n v="1404940812"/>
    <b v="0"/>
    <n v="0"/>
    <b v="0"/>
    <s v="photography/photobooks"/>
    <n v="1"/>
    <n v="0"/>
    <x v="8"/>
    <x v="20"/>
  </r>
  <r>
    <n v="1814"/>
    <x v="1814"/>
    <s v="A self published photo book documenting the overwhelming presence of the colour pink, in young girls lives here in the UK."/>
    <n v="15000"/>
    <n v="24321.1"/>
    <x v="1"/>
    <x v="1"/>
    <s v="GBP"/>
    <n v="1425108736"/>
    <n v="1422516736"/>
    <b v="0"/>
    <n v="140"/>
    <b v="0"/>
    <s v="photography/photobooks"/>
    <n v="162"/>
    <n v="173.72"/>
    <x v="8"/>
    <x v="20"/>
  </r>
  <r>
    <n v="1815"/>
    <x v="1815"/>
    <s v="Photographic roadtrip from Dallas/Ft Worth, Texas to Florida's beaches. A summer photography roadtrip project to include 5 states."/>
    <n v="500"/>
    <n v="5"/>
    <x v="0"/>
    <x v="0"/>
    <s v="USD"/>
    <n v="1435787137"/>
    <n v="1434577537"/>
    <b v="0"/>
    <n v="0"/>
    <b v="0"/>
    <s v="photography/photobooks"/>
    <n v="1"/>
    <n v="0"/>
    <x v="8"/>
    <x v="20"/>
  </r>
  <r>
    <n v="1816"/>
    <x v="1816"/>
    <s v="A unique Photographic Book Project about the Passionate Moments and Strong Emotions that lie within Karate"/>
    <n v="3000"/>
    <n v="1126"/>
    <x v="0"/>
    <x v="16"/>
    <s v="CHF"/>
    <n v="1469473200"/>
    <n v="1467061303"/>
    <b v="0"/>
    <n v="6"/>
    <b v="0"/>
    <s v="photography/photobooks"/>
    <n v="38"/>
    <n v="187.67"/>
    <x v="8"/>
    <x v="20"/>
  </r>
  <r>
    <n v="1817"/>
    <x v="1817"/>
    <s v="Hundreds of breathtaking rodeo photographs collected in a beautiful coffee table book."/>
    <n v="25000"/>
    <n v="610"/>
    <x v="0"/>
    <x v="0"/>
    <s v="USD"/>
    <n v="1485759540"/>
    <n v="1480607607"/>
    <b v="0"/>
    <n v="100"/>
    <b v="0"/>
    <s v="photography/photobooks"/>
    <n v="2"/>
    <n v="6.1"/>
    <x v="8"/>
    <x v="20"/>
  </r>
  <r>
    <n v="1818"/>
    <x v="1818"/>
    <s v="We are all different, this is a way to honor and celebrate the authenticity in being different."/>
    <n v="500"/>
    <n v="2"/>
    <x v="0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1547"/>
    <x v="1"/>
    <x v="0"/>
    <s v="USD"/>
    <n v="1406743396"/>
    <n v="1404151396"/>
    <b v="0"/>
    <n v="4"/>
    <b v="0"/>
    <s v="photography/photobooks"/>
    <n v="129"/>
    <n v="386.75"/>
    <x v="8"/>
    <x v="20"/>
  </r>
  <r>
    <n v="1820"/>
    <x v="1820"/>
    <s v="An Iconic look at one of California's oldest beach communities, photographed in Monochrome, on a c1947 medium format 6x6cm Box Camera."/>
    <n v="5000"/>
    <n v="5800"/>
    <x v="1"/>
    <x v="0"/>
    <s v="USD"/>
    <n v="1427850090"/>
    <n v="1425261690"/>
    <b v="0"/>
    <n v="8"/>
    <b v="0"/>
    <s v="photography/photobooks"/>
    <n v="116"/>
    <n v="725"/>
    <x v="8"/>
    <x v="20"/>
  </r>
  <r>
    <n v="1821"/>
    <x v="1821"/>
    <s v="Glass Cloud tour dates are already beginning to pile up. They are turning to YOU to help get them from town to town."/>
    <n v="10000"/>
    <n v="125"/>
    <x v="0"/>
    <x v="0"/>
    <s v="USD"/>
    <n v="1330760367"/>
    <n v="1326872367"/>
    <b v="0"/>
    <n v="57"/>
    <b v="1"/>
    <s v="music/rock"/>
    <n v="1"/>
    <n v="2.19"/>
    <x v="4"/>
    <x v="11"/>
  </r>
  <r>
    <n v="1822"/>
    <x v="1822"/>
    <s v="Wood Butcher needs your help to make this happen. Buy a CD, support local music!"/>
    <n v="2500"/>
    <n v="2608"/>
    <x v="1"/>
    <x v="5"/>
    <s v="CAD"/>
    <n v="1391194860"/>
    <n v="1388084862"/>
    <b v="0"/>
    <n v="11"/>
    <b v="1"/>
    <s v="music/rock"/>
    <n v="104"/>
    <n v="237.09"/>
    <x v="4"/>
    <x v="11"/>
  </r>
  <r>
    <n v="1823"/>
    <x v="1823"/>
    <s v="Just as we are getting prepared to tour we find out our van has serious damage and can't run. We unfortunately don't have enough."/>
    <n v="3500"/>
    <n v="3736.55"/>
    <x v="1"/>
    <x v="0"/>
    <s v="USD"/>
    <n v="1351095976"/>
    <n v="1348503976"/>
    <b v="0"/>
    <n v="33"/>
    <b v="1"/>
    <s v="music/rock"/>
    <n v="107"/>
    <n v="113.23"/>
    <x v="4"/>
    <x v="11"/>
  </r>
  <r>
    <n v="1824"/>
    <x v="1824"/>
    <s v="cd fund raiser"/>
    <n v="8750"/>
    <n v="9111"/>
    <x v="1"/>
    <x v="0"/>
    <s v="USD"/>
    <n v="1389146880"/>
    <n v="1387403967"/>
    <b v="0"/>
    <n v="40"/>
    <b v="1"/>
    <s v="music/rock"/>
    <n v="104"/>
    <n v="227.78"/>
    <x v="4"/>
    <x v="11"/>
  </r>
  <r>
    <n v="1825"/>
    <x v="1825"/>
    <s v="Eurisko is trying to release our full length entitled &quot;Wild Animal!&quot; Money raised will go towards studio time, mixing, and mastering."/>
    <n v="6000"/>
    <n v="6086.26"/>
    <x v="1"/>
    <x v="0"/>
    <s v="USD"/>
    <n v="1373572903"/>
    <n v="1371585703"/>
    <b v="0"/>
    <n v="50"/>
    <b v="1"/>
    <s v="music/rock"/>
    <n v="101"/>
    <n v="121.73"/>
    <x v="4"/>
    <x v="11"/>
  </r>
  <r>
    <n v="1826"/>
    <x v="1826"/>
    <s v="Hear your favorite Bear Ghost in eargasmic quality!"/>
    <n v="5800"/>
    <n v="6155"/>
    <x v="1"/>
    <x v="0"/>
    <s v="USD"/>
    <n v="1392675017"/>
    <n v="1390083017"/>
    <b v="0"/>
    <n v="38"/>
    <b v="1"/>
    <s v="music/rock"/>
    <n v="106"/>
    <n v="161.97"/>
    <x v="4"/>
    <x v="11"/>
  </r>
  <r>
    <n v="1827"/>
    <x v="1827"/>
    <s v="I have been a lot of places &amp; written a lot of songs. It's finally time to make my debut album &quot;Homeward Bound&quot; and I need your help!"/>
    <n v="20000"/>
    <n v="26438"/>
    <x v="1"/>
    <x v="0"/>
    <s v="USD"/>
    <n v="1299138561"/>
    <n v="1294818561"/>
    <b v="0"/>
    <n v="96"/>
    <b v="1"/>
    <s v="music/rock"/>
    <n v="132"/>
    <n v="275.39999999999998"/>
    <x v="4"/>
    <x v="11"/>
  </r>
  <r>
    <n v="1828"/>
    <x v="1828"/>
    <s v="Sam Sliva's new EP, &quot;Drained,&quot; will combine Rock, Reggae and Country stylings to make one definitive sound...BUT ONLY WITH YOUR HELP!!"/>
    <n v="50000"/>
    <n v="170"/>
    <x v="0"/>
    <x v="0"/>
    <s v="USD"/>
    <n v="1399672800"/>
    <n v="1396906530"/>
    <b v="0"/>
    <n v="48"/>
    <b v="1"/>
    <s v="music/rock"/>
    <n v="0"/>
    <n v="3.54"/>
    <x v="4"/>
    <x v="11"/>
  </r>
  <r>
    <n v="1829"/>
    <x v="1829"/>
    <s v="Everything is set to record are EP except for our finances. Please donate if you can! Any amount is appreciated. "/>
    <n v="7500"/>
    <n v="316"/>
    <x v="0"/>
    <x v="0"/>
    <s v="USD"/>
    <n v="1295647200"/>
    <n v="1291428371"/>
    <b v="0"/>
    <n v="33"/>
    <b v="1"/>
    <s v="music/rock"/>
    <n v="4"/>
    <n v="9.58"/>
    <x v="4"/>
    <x v="11"/>
  </r>
  <r>
    <n v="1830"/>
    <x v="1830"/>
    <s v="We have come a long way on our new record, but now we need your help.  Help us, and together we can make magic!"/>
    <n v="38000"/>
    <n v="7500"/>
    <x v="0"/>
    <x v="0"/>
    <s v="USD"/>
    <n v="1393259107"/>
    <n v="1390667107"/>
    <b v="0"/>
    <n v="226"/>
    <b v="1"/>
    <s v="music/rock"/>
    <n v="20"/>
    <n v="33.19"/>
    <x v="4"/>
    <x v="11"/>
  </r>
  <r>
    <n v="1831"/>
    <x v="1831"/>
    <s v="After a 2 year Odyssey, Darling Waste's trailer is still not home! We need $3,500 to get it through U.S. Customs!"/>
    <n v="4000"/>
    <n v="4296"/>
    <x v="1"/>
    <x v="0"/>
    <s v="USD"/>
    <n v="1336866863"/>
    <n v="1335570863"/>
    <b v="0"/>
    <n v="14"/>
    <b v="1"/>
    <s v="music/rock"/>
    <n v="107"/>
    <n v="306.86"/>
    <x v="4"/>
    <x v="11"/>
  </r>
  <r>
    <n v="1832"/>
    <x v="1832"/>
    <s v="Hi! We're the music duo Black Swan Theories and our project is to manufacture our debut CD of 10 already-completed songs.  "/>
    <n v="3000"/>
    <n v="327"/>
    <x v="0"/>
    <x v="0"/>
    <s v="USD"/>
    <n v="1299243427"/>
    <n v="1296651427"/>
    <b v="0"/>
    <n v="20"/>
    <b v="1"/>
    <s v="music/rock"/>
    <n v="11"/>
    <n v="16.350000000000001"/>
    <x v="4"/>
    <x v="11"/>
  </r>
  <r>
    <n v="1833"/>
    <x v="1833"/>
    <s v="I am writing the second volume in a series of hair band encyclopedias, however I lack the means to afford the costs of the photos."/>
    <n v="4000"/>
    <n v="5050"/>
    <x v="1"/>
    <x v="0"/>
    <s v="USD"/>
    <n v="1362211140"/>
    <n v="1359421403"/>
    <b v="0"/>
    <n v="25"/>
    <b v="1"/>
    <s v="music/rock"/>
    <n v="126"/>
    <n v="202"/>
    <x v="4"/>
    <x v="11"/>
  </r>
  <r>
    <n v="1834"/>
    <x v="1834"/>
    <s v="Help us fund our first tour and promote our new EP!"/>
    <n v="30000"/>
    <n v="6375"/>
    <x v="2"/>
    <x v="0"/>
    <s v="USD"/>
    <n v="1422140895"/>
    <n v="1418684895"/>
    <b v="0"/>
    <n v="90"/>
    <b v="1"/>
    <s v="music/rock"/>
    <n v="21"/>
    <n v="70.83"/>
    <x v="4"/>
    <x v="11"/>
  </r>
  <r>
    <n v="1835"/>
    <x v="1835"/>
    <s v="WE ARE A HARD ROCK/PUNK BAND SEEKING FUNDS TO RECORD A NEW EP. _x000a__x000a_https://www.reverbnation.com/dirtylittlerebel"/>
    <n v="3000"/>
    <n v="1465"/>
    <x v="0"/>
    <x v="1"/>
    <s v="GBP"/>
    <n v="1459439471"/>
    <n v="1456851071"/>
    <b v="0"/>
    <n v="11"/>
    <b v="1"/>
    <s v="music/rock"/>
    <n v="49"/>
    <n v="133.18"/>
    <x v="4"/>
    <x v="11"/>
  </r>
  <r>
    <n v="1836"/>
    <x v="1836"/>
    <s v="Help fund our 2013 Sound &amp; Lighting Touring rig!"/>
    <n v="25000"/>
    <n v="9875"/>
    <x v="0"/>
    <x v="0"/>
    <s v="USD"/>
    <n v="1361129129"/>
    <n v="1359660329"/>
    <b v="0"/>
    <n v="55"/>
    <b v="1"/>
    <s v="music/rock"/>
    <n v="40"/>
    <n v="179.55"/>
    <x v="4"/>
    <x v="11"/>
  </r>
  <r>
    <n v="1837"/>
    <x v="1837"/>
    <s v="Shady Grady &amp; The Nobodies is a band from Chicago, IL that fuse James Brown, Pink Floyd &amp; Jimi Hendrix into 1 - www.shadygradymusic.com"/>
    <n v="5000"/>
    <n v="9228"/>
    <x v="1"/>
    <x v="0"/>
    <s v="USD"/>
    <n v="1332029335"/>
    <n v="1326848935"/>
    <b v="0"/>
    <n v="30"/>
    <b v="1"/>
    <s v="music/rock"/>
    <n v="185"/>
    <n v="307.60000000000002"/>
    <x v="4"/>
    <x v="11"/>
  </r>
  <r>
    <n v="1838"/>
    <x v="1838"/>
    <s v="Paul Haasch is producing his first music video! With awesome people involved and a great vision, it is sure to be an amazing piece."/>
    <n v="4000"/>
    <n v="4030"/>
    <x v="1"/>
    <x v="0"/>
    <s v="USD"/>
    <n v="1317438000"/>
    <n v="1314989557"/>
    <b v="0"/>
    <n v="28"/>
    <b v="1"/>
    <s v="music/rock"/>
    <n v="101"/>
    <n v="143.93"/>
    <x v="4"/>
    <x v="11"/>
  </r>
  <r>
    <n v="1839"/>
    <x v="1839"/>
    <s v="The King of Mars, a Chicago rock band, needs your help funding their first EP! Visit us at thekingofmars.com for more."/>
    <n v="6000"/>
    <n v="233"/>
    <x v="0"/>
    <x v="0"/>
    <s v="USD"/>
    <n v="1475342382"/>
    <n v="1472750382"/>
    <b v="0"/>
    <n v="45"/>
    <b v="1"/>
    <s v="music/rock"/>
    <n v="4"/>
    <n v="5.18"/>
    <x v="4"/>
    <x v="11"/>
  </r>
  <r>
    <n v="1840"/>
    <x v="1840"/>
    <s v="St. Paul five-piece band City of the Weak hits the road May 9th, heading for Ft. Lauderdale to attend the Driven Music Conference!"/>
    <n v="4000"/>
    <n v="65"/>
    <x v="0"/>
    <x v="0"/>
    <s v="USD"/>
    <n v="1367902740"/>
    <n v="1366251510"/>
    <b v="0"/>
    <n v="13"/>
    <b v="1"/>
    <s v="music/rock"/>
    <n v="2"/>
    <n v="5"/>
    <x v="4"/>
    <x v="11"/>
  </r>
  <r>
    <n v="1841"/>
    <x v="1841"/>
    <s v="Hard Rock with a Positive Message. Help us fund, release and promote our debut EP!"/>
    <n v="6000"/>
    <n v="1"/>
    <x v="0"/>
    <x v="0"/>
    <s v="USD"/>
    <n v="1400561940"/>
    <n v="1397679445"/>
    <b v="0"/>
    <n v="40"/>
    <b v="1"/>
    <s v="music/rock"/>
    <n v="0"/>
    <n v="0.03"/>
    <x v="4"/>
    <x v="11"/>
  </r>
  <r>
    <n v="1842"/>
    <x v="1842"/>
    <s v="Every time we sit down to rehearse, thoughts of recording a CD excite us! We are ready to do this!  It's time, so read on..."/>
    <n v="7500"/>
    <n v="1527"/>
    <x v="0"/>
    <x v="0"/>
    <s v="USD"/>
    <n v="1425275940"/>
    <n v="1422371381"/>
    <b v="0"/>
    <n v="21"/>
    <b v="1"/>
    <s v="music/rock"/>
    <n v="20"/>
    <n v="72.709999999999994"/>
    <x v="4"/>
    <x v="11"/>
  </r>
  <r>
    <n v="1843"/>
    <x v="1843"/>
    <s v="Support Jeremy Buck &amp; The Bang as they finish and release their Brand New Album, â€œYou Are a Starâ€, as well as shoot 2 New Music Videos"/>
    <n v="30000"/>
    <n v="73818.240000000005"/>
    <x v="1"/>
    <x v="0"/>
    <s v="USD"/>
    <n v="1298245954"/>
    <n v="1295653954"/>
    <b v="0"/>
    <n v="134"/>
    <b v="1"/>
    <s v="music/rock"/>
    <n v="246"/>
    <n v="550.88"/>
    <x v="4"/>
    <x v="11"/>
  </r>
  <r>
    <n v="1844"/>
    <x v="1844"/>
    <s v="We are working hard to get into the recording studio and finally release a full-length album...but we need your help getting there!"/>
    <n v="5000"/>
    <n v="5000"/>
    <x v="1"/>
    <x v="0"/>
    <s v="USD"/>
    <n v="1307761200"/>
    <n v="1304464914"/>
    <b v="0"/>
    <n v="20"/>
    <b v="1"/>
    <s v="music/rock"/>
    <n v="100"/>
    <n v="250"/>
    <x v="4"/>
    <x v="11"/>
  </r>
  <r>
    <n v="1845"/>
    <x v="1845"/>
    <s v="OH MY JOSH! _x000a__x000a_Our Kickstarter Supporters get FIRST DIBS!_x000a__x000a_Here's our latest single release and a package deal you cannot ignore!"/>
    <n v="4000"/>
    <n v="1772"/>
    <x v="3"/>
    <x v="0"/>
    <s v="USD"/>
    <n v="1466139300"/>
    <n v="1464854398"/>
    <b v="0"/>
    <n v="19"/>
    <b v="1"/>
    <s v="music/rock"/>
    <n v="44"/>
    <n v="93.26"/>
    <x v="4"/>
    <x v="11"/>
  </r>
  <r>
    <n v="1846"/>
    <x v="1846"/>
    <s v="This album of all original music has been in the making for several years and I am excited to make my fans a part of this experience."/>
    <n v="50000"/>
    <n v="1096"/>
    <x v="2"/>
    <x v="0"/>
    <s v="USD"/>
    <n v="1355585777"/>
    <n v="1352993777"/>
    <b v="0"/>
    <n v="209"/>
    <b v="1"/>
    <s v="music/rock"/>
    <n v="2"/>
    <n v="5.24"/>
    <x v="4"/>
    <x v="11"/>
  </r>
  <r>
    <n v="1847"/>
    <x v="1847"/>
    <s v="Deathtrap America is touring the country this spring.  Your pledge will help us across the country with Faster Pussycat and QueensrÃ¿che"/>
    <n v="9000"/>
    <n v="1"/>
    <x v="0"/>
    <x v="0"/>
    <s v="USD"/>
    <n v="1429594832"/>
    <n v="1427780432"/>
    <b v="0"/>
    <n v="38"/>
    <b v="1"/>
    <s v="music/rock"/>
    <n v="0"/>
    <n v="0.03"/>
    <x v="4"/>
    <x v="11"/>
  </r>
  <r>
    <n v="1848"/>
    <x v="1848"/>
    <s v="Hopeless Jack &amp; the Handsome Devil's first American tour. Help us bring our dirty brand of &quot;Roots &amp; Roll&quot; across the country!"/>
    <n v="10000"/>
    <n v="0"/>
    <x v="2"/>
    <x v="0"/>
    <s v="USD"/>
    <n v="1312095540"/>
    <n v="1306608888"/>
    <b v="0"/>
    <n v="24"/>
    <b v="1"/>
    <s v="music/rock"/>
    <n v="0"/>
    <n v="0"/>
    <x v="4"/>
    <x v="11"/>
  </r>
  <r>
    <n v="1849"/>
    <x v="1849"/>
    <s v="Release the Skylines is a small, local Cleveland metal band looking to record an album."/>
    <n v="2500"/>
    <n v="2663"/>
    <x v="1"/>
    <x v="0"/>
    <s v="USD"/>
    <n v="1350505059"/>
    <n v="1347913059"/>
    <b v="0"/>
    <n v="8"/>
    <b v="1"/>
    <s v="music/rock"/>
    <n v="107"/>
    <n v="332.88"/>
    <x v="4"/>
    <x v="11"/>
  </r>
  <r>
    <n v="1850"/>
    <x v="1850"/>
    <s v="WILKES is the solo venture of HighFlightSociety singer / Disciple bassist, Jason Wilkes. This project is to fund the debut 6 song EP."/>
    <n v="25000"/>
    <n v="151"/>
    <x v="0"/>
    <x v="0"/>
    <s v="USD"/>
    <n v="1405033300"/>
    <n v="1402441300"/>
    <b v="0"/>
    <n v="179"/>
    <b v="1"/>
    <s v="music/rock"/>
    <n v="1"/>
    <n v="0.84"/>
    <x v="4"/>
    <x v="11"/>
  </r>
  <r>
    <n v="1851"/>
    <x v="1851"/>
    <s v="I have recorded 3 solo blues/rock/surf albums of original music, but they're only digitally released - I want there to be real CD's!"/>
    <n v="5000"/>
    <n v="21"/>
    <x v="0"/>
    <x v="0"/>
    <s v="USD"/>
    <n v="1406509200"/>
    <n v="1404769538"/>
    <b v="0"/>
    <n v="26"/>
    <b v="1"/>
    <s v="music/rock"/>
    <n v="0"/>
    <n v="0.81"/>
    <x v="4"/>
    <x v="11"/>
  </r>
  <r>
    <n v="1852"/>
    <x v="1852"/>
    <s v="Athens, GA-based rock &amp; roll/soul band Radiolucent is kickstarting funds to mix, master, &amp; release their 2nd record, Electric City."/>
    <n v="48500"/>
    <n v="105"/>
    <x v="0"/>
    <x v="0"/>
    <s v="USD"/>
    <n v="1429920000"/>
    <n v="1426703452"/>
    <b v="0"/>
    <n v="131"/>
    <b v="1"/>
    <s v="music/rock"/>
    <n v="0"/>
    <n v="0.8"/>
    <x v="4"/>
    <x v="11"/>
  </r>
  <r>
    <n v="1853"/>
    <x v="1853"/>
    <s v="The money will go towards our debut EP being Recorded mixed by Andrew Baylis and mastered by Drew Fulk of Think Sound Studios."/>
    <n v="3500"/>
    <n v="3800"/>
    <x v="1"/>
    <x v="0"/>
    <s v="USD"/>
    <n v="1352860017"/>
    <n v="1348536417"/>
    <b v="0"/>
    <n v="14"/>
    <b v="1"/>
    <s v="music/rock"/>
    <n v="109"/>
    <n v="271.43"/>
    <x v="4"/>
    <x v="11"/>
  </r>
  <r>
    <n v="1854"/>
    <x v="1854"/>
    <s v="After much anticipation, I'm finally releasing my first album, &quot;In Technicolor&quot;! Let's join forces and get it done right!"/>
    <n v="40000"/>
    <n v="0"/>
    <x v="2"/>
    <x v="0"/>
    <s v="USD"/>
    <n v="1369355437"/>
    <n v="1366763437"/>
    <b v="0"/>
    <n v="174"/>
    <b v="1"/>
    <s v="music/rock"/>
    <n v="0"/>
    <n v="0"/>
    <x v="4"/>
    <x v="11"/>
  </r>
  <r>
    <n v="1855"/>
    <x v="1855"/>
    <s v="11 year old Sara &amp; Motion Device want rock &amp; metal fans all over the world to unite and join the ROCK REVOLUTION!!!"/>
    <n v="35000"/>
    <n v="7873"/>
    <x v="2"/>
    <x v="5"/>
    <s v="CAD"/>
    <n v="1389012940"/>
    <n v="1385124940"/>
    <b v="0"/>
    <n v="191"/>
    <b v="1"/>
    <s v="music/rock"/>
    <n v="22"/>
    <n v="41.22"/>
    <x v="4"/>
    <x v="11"/>
  </r>
  <r>
    <n v="1856"/>
    <x v="1856"/>
    <s v="We are an independent band who needs your help for the production of our new album, so we can share our music with you lovely people :)"/>
    <n v="5999"/>
    <n v="0"/>
    <x v="0"/>
    <x v="0"/>
    <s v="USD"/>
    <n v="1405715472"/>
    <n v="1403901072"/>
    <b v="0"/>
    <n v="38"/>
    <b v="1"/>
    <s v="music/rock"/>
    <n v="0"/>
    <n v="0"/>
    <x v="4"/>
    <x v="11"/>
  </r>
  <r>
    <n v="1857"/>
    <x v="1857"/>
    <s v="We need to get back to Nashville to record our second record, a full LP this time.  It ain't cheap and we need your help!"/>
    <n v="8500"/>
    <n v="11992"/>
    <x v="1"/>
    <x v="0"/>
    <s v="USD"/>
    <n v="1410546413"/>
    <n v="1407954413"/>
    <b v="0"/>
    <n v="22"/>
    <b v="1"/>
    <s v="music/rock"/>
    <n v="141"/>
    <n v="545.09"/>
    <x v="4"/>
    <x v="11"/>
  </r>
  <r>
    <n v="1858"/>
    <x v="1858"/>
    <s v="I write songs to teach with at two Chicago schools.  The enthusiastic response from my students &amp; colleagues inspired me to do do this!"/>
    <n v="16350"/>
    <n v="26024"/>
    <x v="1"/>
    <x v="0"/>
    <s v="USD"/>
    <n v="1324014521"/>
    <n v="1318826921"/>
    <b v="0"/>
    <n v="149"/>
    <b v="1"/>
    <s v="music/rock"/>
    <n v="159"/>
    <n v="174.66"/>
    <x v="4"/>
    <x v="11"/>
  </r>
  <r>
    <n v="1859"/>
    <x v="1859"/>
    <s v="Queen Kwong is going ON TOUR to London and Paris!"/>
    <n v="10000"/>
    <n v="11160"/>
    <x v="1"/>
    <x v="0"/>
    <s v="USD"/>
    <n v="1316716129"/>
    <n v="1314124129"/>
    <b v="0"/>
    <n v="56"/>
    <b v="1"/>
    <s v="music/rock"/>
    <n v="112"/>
    <n v="199.29"/>
    <x v="4"/>
    <x v="11"/>
  </r>
  <r>
    <n v="1860"/>
    <x v="1860"/>
    <s v="ASC had a one-of-a-kind CD release party in 2013, and we want to share it with the world - in DVD format!"/>
    <n v="4000"/>
    <n v="4018"/>
    <x v="1"/>
    <x v="0"/>
    <s v="USD"/>
    <n v="1391706084"/>
    <n v="1389891684"/>
    <b v="0"/>
    <n v="19"/>
    <b v="1"/>
    <s v="music/rock"/>
    <n v="100"/>
    <n v="211.47"/>
    <x v="4"/>
    <x v="11"/>
  </r>
  <r>
    <n v="1861"/>
    <x v="1861"/>
    <s v="A game for Apple &amp; Android devices that sees you get your own spacecraft, take on the competition, mine asteroids &amp; fight to survive."/>
    <n v="500"/>
    <n v="1"/>
    <x v="0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5000"/>
    <n v="625"/>
    <x v="0"/>
    <x v="0"/>
    <s v="USD"/>
    <n v="1488958200"/>
    <n v="1484912974"/>
    <b v="0"/>
    <n v="16"/>
    <b v="0"/>
    <s v="games/mobile games"/>
    <n v="13"/>
    <n v="39.06"/>
    <x v="6"/>
    <x v="18"/>
  </r>
  <r>
    <n v="1863"/>
    <x v="1863"/>
    <s v="This is an Android game where you take control of the zombies and try to eat your way to world domination!"/>
    <n v="1000"/>
    <n v="1145"/>
    <x v="1"/>
    <x v="0"/>
    <s v="USD"/>
    <n v="1402600085"/>
    <n v="1400008085"/>
    <b v="0"/>
    <n v="2"/>
    <b v="0"/>
    <s v="games/mobile games"/>
    <n v="115"/>
    <n v="572.5"/>
    <x v="6"/>
    <x v="18"/>
  </r>
  <r>
    <n v="1864"/>
    <x v="1864"/>
    <s v="Cannons, Power Gloves, and PUNCHING STUFF!  Help Fat Cheeks collect Acorns for upgrades and customize his gear in this Endless Runner"/>
    <n v="8000"/>
    <n v="8211.61"/>
    <x v="1"/>
    <x v="0"/>
    <s v="USD"/>
    <n v="1399223500"/>
    <n v="1396631500"/>
    <b v="0"/>
    <n v="48"/>
    <b v="0"/>
    <s v="games/mobile games"/>
    <n v="103"/>
    <n v="171.08"/>
    <x v="6"/>
    <x v="18"/>
  </r>
  <r>
    <n v="1865"/>
    <x v="1865"/>
    <s v="This game is an alternative to the boring morning jogs This game will make you excited to workout Following elite footballer movements!"/>
    <n v="1000"/>
    <n v="100"/>
    <x v="0"/>
    <x v="1"/>
    <s v="GBP"/>
    <n v="1478425747"/>
    <n v="1475398147"/>
    <b v="0"/>
    <n v="2"/>
    <b v="0"/>
    <s v="games/mobile games"/>
    <n v="10"/>
    <n v="50"/>
    <x v="6"/>
    <x v="18"/>
  </r>
  <r>
    <n v="1866"/>
    <x v="1866"/>
    <s v="A mobile application that will allow math learners to practice math operations and improve critical thinking. Ideal for ages 7 to 12."/>
    <n v="2000"/>
    <n v="2060"/>
    <x v="1"/>
    <x v="0"/>
    <s v="USD"/>
    <n v="1488340800"/>
    <n v="1483768497"/>
    <b v="0"/>
    <n v="2"/>
    <b v="0"/>
    <s v="games/mobile games"/>
    <n v="103"/>
    <n v="1030"/>
    <x v="6"/>
    <x v="18"/>
  </r>
  <r>
    <n v="1867"/>
    <x v="1867"/>
    <s v="A mix of PokemonGo, Game of War- Fire Age, DragonSoul, &amp; Throwdown. Join a clan, collect meme, upgrade features, fight, &amp; compete."/>
    <n v="1000"/>
    <n v="1145"/>
    <x v="1"/>
    <x v="0"/>
    <s v="USD"/>
    <n v="1478383912"/>
    <n v="1475791912"/>
    <b v="0"/>
    <n v="1"/>
    <b v="0"/>
    <s v="games/mobile games"/>
    <n v="115"/>
    <n v="1145"/>
    <x v="6"/>
    <x v="18"/>
  </r>
  <r>
    <n v="1868"/>
    <x v="1868"/>
    <s v="PaperChase is a popular endless flying game conceived by a 15 year old and loved by millions worldwide.  Help us build version 3!"/>
    <n v="5000"/>
    <n v="0"/>
    <x v="2"/>
    <x v="0"/>
    <s v="USD"/>
    <n v="1450166340"/>
    <n v="1448044925"/>
    <b v="0"/>
    <n v="17"/>
    <b v="0"/>
    <s v="games/mobile games"/>
    <n v="0"/>
    <n v="0"/>
    <x v="6"/>
    <x v="18"/>
  </r>
  <r>
    <n v="1869"/>
    <x v="1869"/>
    <s v="CCRPG will be a 2D Pixel Art Game based on similar elements to the SNES game &quot;Zelda: A Link to the Past&quot; with RPG elements added in."/>
    <n v="500"/>
    <n v="1"/>
    <x v="0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2500"/>
    <n v="6000"/>
    <x v="1"/>
    <x v="0"/>
    <s v="USD"/>
    <n v="1454213820"/>
    <n v="1451723535"/>
    <b v="0"/>
    <n v="11"/>
    <b v="0"/>
    <s v="games/mobile games"/>
    <n v="240"/>
    <n v="545.45000000000005"/>
    <x v="6"/>
    <x v="18"/>
  </r>
  <r>
    <n v="1871"/>
    <x v="1871"/>
    <s v="Journey with Bible Bear through each of the books of the Bible, exploring stories while learning verses, songs, and preschool concepts!"/>
    <n v="12000"/>
    <n v="14190"/>
    <x v="1"/>
    <x v="0"/>
    <s v="USD"/>
    <n v="1416512901"/>
    <n v="1413053301"/>
    <b v="0"/>
    <n v="95"/>
    <b v="0"/>
    <s v="games/mobile games"/>
    <n v="118"/>
    <n v="149.37"/>
    <x v="6"/>
    <x v="18"/>
  </r>
  <r>
    <n v="1872"/>
    <x v="1872"/>
    <s v="A Top-View Action game where you play as Bob, the FIRST zombie to rise from the grave. Bring chaos to town, feast and don't die again."/>
    <n v="2200"/>
    <n v="2451.0100000000002"/>
    <x v="1"/>
    <x v="0"/>
    <s v="USD"/>
    <n v="1435633602"/>
    <n v="1433041602"/>
    <b v="0"/>
    <n v="13"/>
    <b v="0"/>
    <s v="games/mobile games"/>
    <n v="111"/>
    <n v="188.54"/>
    <x v="6"/>
    <x v="18"/>
  </r>
  <r>
    <n v="1873"/>
    <x v="1873"/>
    <s v="It's time for The Red Card Blue Card Game to be available everywhere! Help save the sanity of ALL parent's! Help make it an App!!"/>
    <n v="1500"/>
    <n v="40"/>
    <x v="2"/>
    <x v="5"/>
    <s v="CAD"/>
    <n v="1436373900"/>
    <n v="1433861210"/>
    <b v="0"/>
    <n v="2"/>
    <b v="0"/>
    <s v="games/mobile games"/>
    <n v="3"/>
    <n v="20"/>
    <x v="6"/>
    <x v="18"/>
  </r>
  <r>
    <n v="1874"/>
    <x v="1874"/>
    <s v="PATH to Reading (PATH) is a patented break-through technology  that dramatically and permanently improves attention, reading, memory"/>
    <n v="1250"/>
    <n v="1250"/>
    <x v="1"/>
    <x v="0"/>
    <s v="USD"/>
    <n v="1467155733"/>
    <n v="1465427733"/>
    <b v="0"/>
    <n v="2"/>
    <b v="0"/>
    <s v="games/mobile games"/>
    <n v="100"/>
    <n v="625"/>
    <x v="6"/>
    <x v="18"/>
  </r>
  <r>
    <n v="1875"/>
    <x v="1875"/>
    <s v="Sea opposition of Crab's family and angry fishes. Who is going to win, and who is going to loose ?!"/>
    <n v="1500"/>
    <n v="1918"/>
    <x v="1"/>
    <x v="0"/>
    <s v="USD"/>
    <n v="1470519308"/>
    <n v="1465335308"/>
    <b v="0"/>
    <n v="3"/>
    <b v="0"/>
    <s v="games/mobile games"/>
    <n v="128"/>
    <n v="639.33000000000004"/>
    <x v="6"/>
    <x v="18"/>
  </r>
  <r>
    <n v="1876"/>
    <x v="1876"/>
    <s v="An arcade styled side scroller. Help Bob the pilot steer his plane through hordes of migrating birds strapped with explosives."/>
    <n v="500"/>
    <n v="1"/>
    <x v="0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500"/>
    <n v="0"/>
    <x v="0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5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1000"/>
    <n v="1001"/>
    <x v="1"/>
    <x v="3"/>
    <s v="EUR"/>
    <n v="1457966129"/>
    <n v="1455377729"/>
    <b v="0"/>
    <n v="2"/>
    <b v="0"/>
    <s v="games/mobile games"/>
    <n v="100"/>
    <n v="500.5"/>
    <x v="6"/>
    <x v="18"/>
  </r>
  <r>
    <n v="1880"/>
    <x v="1880"/>
    <s v="Sim Betting Football is the only football (soccer) betting simulation  game."/>
    <n v="4000"/>
    <n v="4051.99"/>
    <x v="1"/>
    <x v="1"/>
    <s v="GBP"/>
    <n v="1459341380"/>
    <n v="1456839380"/>
    <b v="0"/>
    <n v="24"/>
    <b v="0"/>
    <s v="games/mobile games"/>
    <n v="101"/>
    <n v="168.83"/>
    <x v="6"/>
    <x v="18"/>
  </r>
  <r>
    <n v="1881"/>
    <x v="1881"/>
    <s v="We're now raising money to produce a music video. Those who donate get a vote in deciding which song!"/>
    <n v="10000"/>
    <n v="872"/>
    <x v="0"/>
    <x v="0"/>
    <s v="USD"/>
    <n v="1425955189"/>
    <n v="1423366789"/>
    <b v="0"/>
    <n v="70"/>
    <b v="1"/>
    <s v="music/indie rock"/>
    <n v="9"/>
    <n v="12.46"/>
    <x v="4"/>
    <x v="14"/>
  </r>
  <r>
    <n v="1882"/>
    <x v="1882"/>
    <s v="New songs have been popping out of Mark Donato for years now and he's got a large, squirming litter of them in need of triage.  Help!"/>
    <n v="10000"/>
    <n v="133"/>
    <x v="0"/>
    <x v="0"/>
    <s v="USD"/>
    <n v="1341964080"/>
    <n v="1339109212"/>
    <b v="0"/>
    <n v="81"/>
    <b v="1"/>
    <s v="music/indie rock"/>
    <n v="1"/>
    <n v="1.64"/>
    <x v="4"/>
    <x v="14"/>
  </r>
  <r>
    <n v="1883"/>
    <x v="1883"/>
    <s v="Afraid Of Figs is a high energy pop/rock band, with off-the-wall humor, catchy hooks, and wild interactive live shows."/>
    <n v="4000"/>
    <n v="4796"/>
    <x v="1"/>
    <x v="0"/>
    <s v="USD"/>
    <n v="1333921508"/>
    <n v="1331333108"/>
    <b v="0"/>
    <n v="32"/>
    <b v="1"/>
    <s v="music/indie rock"/>
    <n v="120"/>
    <n v="149.88"/>
    <x v="4"/>
    <x v="14"/>
  </r>
  <r>
    <n v="1884"/>
    <x v="1884"/>
    <s v="Glad Hearts Latest Album, Twenty Two, Pressed In A Very Limited Edition On Beautiful Vinyl With Accompanying Digital Download"/>
    <n v="5000"/>
    <n v="90"/>
    <x v="0"/>
    <x v="0"/>
    <s v="USD"/>
    <n v="1354017600"/>
    <n v="1350967535"/>
    <b v="0"/>
    <n v="26"/>
    <b v="1"/>
    <s v="music/indie rock"/>
    <n v="2"/>
    <n v="3.46"/>
    <x v="4"/>
    <x v="14"/>
  </r>
  <r>
    <n v="1885"/>
    <x v="1885"/>
    <s v="KATA's debut album 'The Rising' is ready for your ears, now all we need to do is press the vinyl. That's where you come in!"/>
    <n v="15000"/>
    <n v="194"/>
    <x v="0"/>
    <x v="0"/>
    <s v="USD"/>
    <n v="1344636000"/>
    <n v="1341800110"/>
    <b v="0"/>
    <n v="105"/>
    <b v="1"/>
    <s v="music/indie rock"/>
    <n v="1"/>
    <n v="1.85"/>
    <x v="4"/>
    <x v="14"/>
  </r>
  <r>
    <n v="1886"/>
    <x v="1886"/>
    <s v="Help the New York - based independent prog-rock band Invisible House create their new album called &quot;a history of the world&quot;"/>
    <n v="5000"/>
    <n v="0"/>
    <x v="2"/>
    <x v="0"/>
    <s v="USD"/>
    <n v="1415832338"/>
    <n v="1413236738"/>
    <b v="0"/>
    <n v="29"/>
    <b v="1"/>
    <s v="music/indie rock"/>
    <n v="0"/>
    <n v="0"/>
    <x v="4"/>
    <x v="14"/>
  </r>
  <r>
    <n v="1887"/>
    <x v="1887"/>
    <s v="Our dream of recording our second single in London and making it big in the UK is closer than ever! Do you want to be a part of it?"/>
    <n v="10000"/>
    <n v="92"/>
    <x v="2"/>
    <x v="3"/>
    <s v="EUR"/>
    <n v="1449178200"/>
    <n v="1447614732"/>
    <b v="0"/>
    <n v="8"/>
    <b v="1"/>
    <s v="music/indie rock"/>
    <n v="1"/>
    <n v="11.5"/>
    <x v="4"/>
    <x v="14"/>
  </r>
  <r>
    <n v="1888"/>
    <x v="1888"/>
    <s v="Hey there! I have new music recorded for my 3rd CD but  need to raise a few more bucks to finish the artwork &amp; pressing. I'm so close I can taste it!"/>
    <n v="10000"/>
    <n v="110538.12"/>
    <x v="1"/>
    <x v="0"/>
    <s v="USD"/>
    <n v="1275368340"/>
    <n v="1272692732"/>
    <b v="0"/>
    <n v="89"/>
    <b v="1"/>
    <s v="music/indie rock"/>
    <n v="1105"/>
    <n v="1242"/>
    <x v="4"/>
    <x v="14"/>
  </r>
  <r>
    <n v="1889"/>
    <x v="1889"/>
    <s v="Sweeping epic melodies. I want to incorporate all my influences into one album I have been writing for 90 days now and ready to record!"/>
    <n v="6000"/>
    <n v="6485"/>
    <x v="1"/>
    <x v="0"/>
    <s v="USD"/>
    <n v="1363024946"/>
    <n v="1359140546"/>
    <b v="0"/>
    <n v="44"/>
    <b v="1"/>
    <s v="music/indie rock"/>
    <n v="108"/>
    <n v="147.38999999999999"/>
    <x v="4"/>
    <x v="14"/>
  </r>
  <r>
    <n v="1890"/>
    <x v="1890"/>
    <s v="We want to record a live album at this year's annual Boxing Day show at the Arden Gild Hall - we need your help to do it!"/>
    <n v="46260"/>
    <n v="9460"/>
    <x v="0"/>
    <x v="0"/>
    <s v="USD"/>
    <n v="1355597528"/>
    <n v="1353005528"/>
    <b v="0"/>
    <n v="246"/>
    <b v="1"/>
    <s v="music/indie rock"/>
    <n v="20"/>
    <n v="38.46"/>
    <x v="4"/>
    <x v="14"/>
  </r>
  <r>
    <n v="1891"/>
    <x v="1891"/>
    <s v="Help promote Lindsey Ray's debut full-length album &amp; get loads of great giveaways in return! Can you say free music and prizes?! You know you wanna..."/>
    <n v="25000"/>
    <n v="243778"/>
    <x v="1"/>
    <x v="0"/>
    <s v="USD"/>
    <n v="1279778400"/>
    <n v="1275851354"/>
    <b v="0"/>
    <n v="120"/>
    <b v="1"/>
    <s v="music/indie rock"/>
    <n v="975"/>
    <n v="2031.48"/>
    <x v="4"/>
    <x v="14"/>
  </r>
  <r>
    <n v="1892"/>
    <x v="1892"/>
    <s v="Nemes has just recorded a new album and is raising $500 to get it mixed and mastered professionally."/>
    <n v="3250"/>
    <n v="1345"/>
    <x v="0"/>
    <x v="0"/>
    <s v="USD"/>
    <n v="1307459881"/>
    <n v="1304867881"/>
    <b v="0"/>
    <n v="26"/>
    <b v="1"/>
    <s v="music/indie rock"/>
    <n v="41"/>
    <n v="51.73"/>
    <x v="4"/>
    <x v="14"/>
  </r>
  <r>
    <n v="1893"/>
    <x v="1893"/>
    <s v="Archeology is looking to gain support to release their 7&quot; vinyl single &quot;Hunger&quot; as well as the b-side, &quot;Kings canyon."/>
    <n v="8000"/>
    <n v="0"/>
    <x v="0"/>
    <x v="0"/>
    <s v="USD"/>
    <n v="1302926340"/>
    <n v="1301524585"/>
    <b v="0"/>
    <n v="45"/>
    <b v="1"/>
    <s v="music/indie rock"/>
    <n v="0"/>
    <n v="0"/>
    <x v="4"/>
    <x v="14"/>
  </r>
  <r>
    <n v="1894"/>
    <x v="1894"/>
    <s v="Im trying to raise $1000 for a 3 song EP in a studio!"/>
    <n v="4500"/>
    <n v="4800.8"/>
    <x v="1"/>
    <x v="0"/>
    <s v="USD"/>
    <n v="1329082983"/>
    <n v="1326404583"/>
    <b v="0"/>
    <n v="20"/>
    <b v="1"/>
    <s v="music/indie rock"/>
    <n v="107"/>
    <n v="240.04"/>
    <x v="4"/>
    <x v="14"/>
  </r>
  <r>
    <n v="1895"/>
    <x v="1895"/>
    <s v="HERESTOFIGHTIN is a folk rock band from Colorado fighting for change in our world through rock and roll. Be the change you want to see."/>
    <n v="25000"/>
    <n v="260"/>
    <x v="0"/>
    <x v="0"/>
    <s v="USD"/>
    <n v="1445363722"/>
    <n v="1442771722"/>
    <b v="0"/>
    <n v="47"/>
    <b v="1"/>
    <s v="music/indie rock"/>
    <n v="1"/>
    <n v="5.53"/>
    <x v="4"/>
    <x v="14"/>
  </r>
  <r>
    <n v="1896"/>
    <x v="1896"/>
    <s v="My barely anticipated second album of self produced songs is ready to go.  Just need a little help to cover mastering, artwork etc."/>
    <n v="3000"/>
    <n v="3105"/>
    <x v="1"/>
    <x v="0"/>
    <s v="USD"/>
    <n v="1334250165"/>
    <n v="1331658165"/>
    <b v="0"/>
    <n v="13"/>
    <b v="1"/>
    <s v="music/indie rock"/>
    <n v="104"/>
    <n v="238.85"/>
    <x v="4"/>
    <x v="14"/>
  </r>
  <r>
    <n v="1897"/>
    <x v="1897"/>
    <s v="My new album produced by Paul Curreri is one of the most unique musical projects I have done. Let's finish it before the baby comes!"/>
    <n v="18900"/>
    <n v="108"/>
    <x v="2"/>
    <x v="0"/>
    <s v="USD"/>
    <n v="1393966800"/>
    <n v="1392040806"/>
    <b v="0"/>
    <n v="183"/>
    <b v="1"/>
    <s v="music/indie rock"/>
    <n v="1"/>
    <n v="0.59"/>
    <x v="4"/>
    <x v="14"/>
  </r>
  <r>
    <n v="1898"/>
    <x v="1898"/>
    <s v="We are heading into the studio to create the most soulfully orchestrated Indie Pop masterpiece mankind has ever witnessed."/>
    <n v="5000"/>
    <n v="587"/>
    <x v="0"/>
    <x v="0"/>
    <s v="USD"/>
    <n v="1454349600"/>
    <n v="1451277473"/>
    <b v="0"/>
    <n v="21"/>
    <b v="1"/>
    <s v="music/indie rock"/>
    <n v="12"/>
    <n v="27.95"/>
    <x v="4"/>
    <x v="14"/>
  </r>
  <r>
    <n v="1899"/>
    <x v="1899"/>
    <s v="Ukulele Songs from the Zombie Apocalypse, a concept album where boy meets girl, boy loses girl to Zombie King, boy gets girl back. Fun!"/>
    <n v="5000"/>
    <n v="0"/>
    <x v="0"/>
    <x v="0"/>
    <s v="USD"/>
    <n v="1427319366"/>
    <n v="1424730966"/>
    <b v="0"/>
    <n v="42"/>
    <b v="1"/>
    <s v="music/indie rock"/>
    <n v="0"/>
    <n v="0"/>
    <x v="4"/>
    <x v="14"/>
  </r>
  <r>
    <n v="1900"/>
    <x v="1900"/>
    <s v="Angieâ€™s Curse, an Indie Goth/Dark Rock band &amp; local favorite from Ventura, are ready to record a professional CD of all original songs."/>
    <n v="8000"/>
    <n v="8095"/>
    <x v="1"/>
    <x v="0"/>
    <s v="USD"/>
    <n v="1349517540"/>
    <n v="1347137731"/>
    <b v="0"/>
    <n v="54"/>
    <b v="1"/>
    <s v="music/indie rock"/>
    <n v="101"/>
    <n v="149.91"/>
    <x v="4"/>
    <x v="14"/>
  </r>
  <r>
    <n v="1901"/>
    <x v="1901"/>
    <s v="KiddieRail is a height adjustable hand rail of the right size for little children to help them manage the stairs more safely at home."/>
    <n v="8000"/>
    <n v="260"/>
    <x v="0"/>
    <x v="1"/>
    <s v="GBP"/>
    <n v="1432299600"/>
    <n v="1429707729"/>
    <b v="0"/>
    <n v="25"/>
    <b v="0"/>
    <s v="technology/gadgets"/>
    <n v="3"/>
    <n v="10.4"/>
    <x v="2"/>
    <x v="29"/>
  </r>
  <r>
    <n v="1902"/>
    <x v="1902"/>
    <s v="Virtual reality is expensive, here is the solution. I've created a VR device out of cardboard. I present: World's cheapest VR Device."/>
    <n v="1000"/>
    <n v="1460"/>
    <x v="1"/>
    <x v="9"/>
    <s v="EUR"/>
    <n v="1425495447"/>
    <n v="1422903447"/>
    <b v="0"/>
    <n v="3"/>
    <b v="0"/>
    <s v="technology/gadgets"/>
    <n v="146"/>
    <n v="486.67"/>
    <x v="2"/>
    <x v="29"/>
  </r>
  <r>
    <n v="1903"/>
    <x v="1903"/>
    <s v="A cool smart laser pointer for presenting professionals. Unique by design, widest functional coverage for both IOS and Android."/>
    <n v="5000"/>
    <n v="325"/>
    <x v="0"/>
    <x v="0"/>
    <s v="USD"/>
    <n v="1485541791"/>
    <n v="1480357791"/>
    <b v="0"/>
    <n v="41"/>
    <b v="0"/>
    <s v="technology/gadgets"/>
    <n v="7"/>
    <n v="7.93"/>
    <x v="2"/>
    <x v="29"/>
  </r>
  <r>
    <n v="1904"/>
    <x v="1904"/>
    <s v="Animals knocking over your waste wheeler making a mess on trash day? The S.A.D.L. will help prevent that from happening!"/>
    <n v="1500"/>
    <n v="1661"/>
    <x v="1"/>
    <x v="0"/>
    <s v="USD"/>
    <n v="1451752021"/>
    <n v="1447864021"/>
    <b v="0"/>
    <n v="2"/>
    <b v="0"/>
    <s v="technology/gadgets"/>
    <n v="111"/>
    <n v="830.5"/>
    <x v="2"/>
    <x v="29"/>
  </r>
  <r>
    <n v="1905"/>
    <x v="1905"/>
    <s v="Before Dick Armstrong passed away unexpectedly in 2003, he invented an AxleCrutch device to help his customers-his idea lives on today."/>
    <n v="1500"/>
    <n v="1500"/>
    <x v="1"/>
    <x v="0"/>
    <s v="USD"/>
    <n v="1410127994"/>
    <n v="1407535994"/>
    <b v="0"/>
    <n v="4"/>
    <b v="0"/>
    <s v="technology/gadgets"/>
    <n v="100"/>
    <n v="375"/>
    <x v="2"/>
    <x v="29"/>
  </r>
  <r>
    <n v="1906"/>
    <x v="1906"/>
    <s v="Max 5Tb storage, Wired lan, Additional USB ports and Hi-res DAC, 10000mAh battery, Real portable docking station"/>
    <n v="50000"/>
    <n v="5757"/>
    <x v="2"/>
    <x v="0"/>
    <s v="USD"/>
    <n v="1466697983"/>
    <n v="1464105983"/>
    <b v="0"/>
    <n v="99"/>
    <b v="0"/>
    <s v="technology/gadgets"/>
    <n v="12"/>
    <n v="58.15"/>
    <x v="2"/>
    <x v="29"/>
  </r>
  <r>
    <n v="1907"/>
    <x v="1907"/>
    <s v="Litter-Buddy is great economical alternative to leading pet waste disposal systems with cartridge bag elements."/>
    <n v="2000"/>
    <n v="2"/>
    <x v="0"/>
    <x v="0"/>
    <s v="USD"/>
    <n v="1400853925"/>
    <n v="1399557925"/>
    <b v="0"/>
    <n v="4"/>
    <b v="0"/>
    <s v="technology/gadgets"/>
    <n v="0"/>
    <n v="0.5"/>
    <x v="2"/>
    <x v="29"/>
  </r>
  <r>
    <n v="1908"/>
    <x v="1908"/>
    <s v="Our device eliminates WiFi range issues with your connected devices by allowing you to locate our device where you will use your WiFi."/>
    <n v="3000"/>
    <n v="0"/>
    <x v="2"/>
    <x v="0"/>
    <s v="USD"/>
    <n v="1483048900"/>
    <n v="1480456900"/>
    <b v="0"/>
    <n v="4"/>
    <b v="0"/>
    <s v="technology/gadgets"/>
    <n v="0"/>
    <n v="0"/>
    <x v="2"/>
    <x v="29"/>
  </r>
  <r>
    <n v="1909"/>
    <x v="1909"/>
    <s v="Use Little Occhio to see and share the hidden secrets of nature. Capture, share awesome photos, works with iPhone/Android/tablets."/>
    <n v="12500"/>
    <n v="13685.99"/>
    <x v="1"/>
    <x v="0"/>
    <s v="USD"/>
    <n v="1414059479"/>
    <n v="1411467479"/>
    <b v="0"/>
    <n v="38"/>
    <b v="0"/>
    <s v="technology/gadgets"/>
    <n v="109"/>
    <n v="360.16"/>
    <x v="2"/>
    <x v="29"/>
  </r>
  <r>
    <n v="1910"/>
    <x v="1910"/>
    <s v="Thinking Cleaner is an add-on for your iRobotÂ® RoombaÂ® 700/800 that makes it smarter and aware of its owner."/>
    <n v="85000"/>
    <n v="142"/>
    <x v="0"/>
    <x v="9"/>
    <s v="EUR"/>
    <n v="1446331500"/>
    <n v="1442531217"/>
    <b v="0"/>
    <n v="285"/>
    <b v="0"/>
    <s v="technology/gadgets"/>
    <n v="0"/>
    <n v="0.5"/>
    <x v="2"/>
    <x v="29"/>
  </r>
  <r>
    <n v="1911"/>
    <x v="1911"/>
    <s v="Charge furniture, making it simple and comfortable to charge your USB devices without leaving the comfort of your couch or armchair"/>
    <n v="1000"/>
    <n v="1130"/>
    <x v="1"/>
    <x v="4"/>
    <s v="NZD"/>
    <n v="1407545334"/>
    <n v="1404953334"/>
    <b v="0"/>
    <n v="1"/>
    <b v="0"/>
    <s v="technology/gadgets"/>
    <n v="113"/>
    <n v="1130"/>
    <x v="2"/>
    <x v="29"/>
  </r>
  <r>
    <n v="1912"/>
    <x v="1912"/>
    <s v="Finally! Electrical Wiring Testing Made Easy...  Designed by a Professional for Professionals, Homeowners and DIYs, Too!"/>
    <n v="8500"/>
    <n v="350"/>
    <x v="2"/>
    <x v="0"/>
    <s v="USD"/>
    <n v="1433395560"/>
    <n v="1430803560"/>
    <b v="0"/>
    <n v="42"/>
    <b v="0"/>
    <s v="technology/gadgets"/>
    <n v="4"/>
    <n v="8.33"/>
    <x v="2"/>
    <x v="29"/>
  </r>
  <r>
    <n v="1913"/>
    <x v="1913"/>
    <s v="Tibio is a revolutionary new product designed to solve an age old problem."/>
    <n v="3000"/>
    <n v="4085"/>
    <x v="1"/>
    <x v="1"/>
    <s v="GBP"/>
    <n v="1412770578"/>
    <n v="1410178578"/>
    <b v="0"/>
    <n v="26"/>
    <b v="0"/>
    <s v="technology/gadgets"/>
    <n v="136"/>
    <n v="157.12"/>
    <x v="2"/>
    <x v="29"/>
  </r>
  <r>
    <n v="1914"/>
    <x v="1914"/>
    <s v="The &quot;ZoZo Skeleton Hand Planchette&quot; is a fully functional &quot;ouija board&quot; planchette (pointer) but is significantly more hair-raising."/>
    <n v="1500"/>
    <n v="2930.69"/>
    <x v="1"/>
    <x v="0"/>
    <s v="USD"/>
    <n v="1414814340"/>
    <n v="1413519073"/>
    <b v="0"/>
    <n v="2"/>
    <b v="0"/>
    <s v="technology/gadgets"/>
    <n v="195"/>
    <n v="1465.35"/>
    <x v="2"/>
    <x v="29"/>
  </r>
  <r>
    <n v="1915"/>
    <x v="1915"/>
    <s v="The picture above is of our current prototype for the cat bath - we hope to move beyond a simple bin and create a cat bath revolution!"/>
    <n v="1000"/>
    <n v="1021"/>
    <x v="1"/>
    <x v="0"/>
    <s v="USD"/>
    <n v="1409620222"/>
    <n v="1407892222"/>
    <b v="0"/>
    <n v="4"/>
    <b v="0"/>
    <s v="technology/gadgets"/>
    <n v="102"/>
    <n v="255.25"/>
    <x v="2"/>
    <x v="29"/>
  </r>
  <r>
    <n v="1916"/>
    <x v="1916"/>
    <s v="The Paint Can Holder Makes Painting Easier and Safer on Extension Ladders."/>
    <n v="2000"/>
    <n v="2000"/>
    <x v="1"/>
    <x v="0"/>
    <s v="USD"/>
    <n v="1478542375"/>
    <n v="1476378775"/>
    <b v="0"/>
    <n v="6"/>
    <b v="0"/>
    <s v="technology/gadgets"/>
    <n v="100"/>
    <n v="333.33"/>
    <x v="2"/>
    <x v="29"/>
  </r>
  <r>
    <n v="1917"/>
    <x v="1917"/>
    <s v="Let's build a legendary brand altogether"/>
    <n v="850000"/>
    <n v="50"/>
    <x v="2"/>
    <x v="7"/>
    <s v="HKD"/>
    <n v="1486708133"/>
    <n v="1484116133"/>
    <b v="0"/>
    <n v="70"/>
    <b v="0"/>
    <s v="technology/gadgets"/>
    <n v="0"/>
    <n v="0.71"/>
    <x v="2"/>
    <x v="29"/>
  </r>
  <r>
    <n v="1918"/>
    <x v="1918"/>
    <s v="Repel Japanese beetles and garden pests. Grow organic fruit and vegetables to help the environment, one plant at a time."/>
    <n v="2500"/>
    <n v="560"/>
    <x v="0"/>
    <x v="0"/>
    <s v="USD"/>
    <n v="1407869851"/>
    <n v="1404845851"/>
    <b v="0"/>
    <n v="9"/>
    <b v="0"/>
    <s v="technology/gadgets"/>
    <n v="22"/>
    <n v="62.22"/>
    <x v="2"/>
    <x v="29"/>
  </r>
  <r>
    <n v="1919"/>
    <x v="1919"/>
    <s v="Use preprogrammed firmware or program your own with AVR-ISP or Arduino ISP.  Device is based on the Atmel ATtiny13A microcontroller."/>
    <n v="2500"/>
    <n v="1"/>
    <x v="0"/>
    <x v="0"/>
    <s v="USD"/>
    <n v="1432069249"/>
    <n v="1429477249"/>
    <b v="0"/>
    <n v="8"/>
    <b v="0"/>
    <s v="technology/gadgets"/>
    <n v="0"/>
    <n v="0.13"/>
    <x v="2"/>
    <x v="29"/>
  </r>
  <r>
    <n v="1920"/>
    <x v="1920"/>
    <s v="A new concept in bike light safety, protecting cyclists from being hit in the side. Bright, amber sideways."/>
    <n v="11000"/>
    <n v="306970"/>
    <x v="1"/>
    <x v="1"/>
    <s v="GBP"/>
    <n v="1445468400"/>
    <n v="1443042061"/>
    <b v="0"/>
    <n v="105"/>
    <b v="0"/>
    <s v="technology/gadgets"/>
    <n v="2791"/>
    <n v="2923.52"/>
    <x v="2"/>
    <x v="29"/>
  </r>
  <r>
    <n v="1921"/>
    <x v="1921"/>
    <s v="The Fine Spirits are making an album, but we need your help!"/>
    <n v="6000"/>
    <n v="185"/>
    <x v="0"/>
    <x v="0"/>
    <s v="USD"/>
    <n v="1342243143"/>
    <n v="1339651143"/>
    <b v="0"/>
    <n v="38"/>
    <b v="1"/>
    <s v="music/indie rock"/>
    <n v="3"/>
    <n v="4.87"/>
    <x v="4"/>
    <x v="14"/>
  </r>
  <r>
    <n v="1922"/>
    <x v="1922"/>
    <s v="Low Weather's debut album is halfway finished.  With your help and your help alone we can record the rest!"/>
    <n v="7000"/>
    <n v="0"/>
    <x v="2"/>
    <x v="0"/>
    <s v="USD"/>
    <n v="1386828507"/>
    <n v="1384236507"/>
    <b v="0"/>
    <n v="64"/>
    <b v="1"/>
    <s v="music/indie rock"/>
    <n v="0"/>
    <n v="0"/>
    <x v="4"/>
    <x v="14"/>
  </r>
  <r>
    <n v="1923"/>
    <x v="1923"/>
    <s v="We just finished recording our first album! All we need is a little extra help to be able to get it printed!"/>
    <n v="2500"/>
    <n v="2650"/>
    <x v="1"/>
    <x v="0"/>
    <s v="USD"/>
    <n v="1317099540"/>
    <n v="1313612532"/>
    <b v="0"/>
    <n v="13"/>
    <b v="1"/>
    <s v="music/indie rock"/>
    <n v="106"/>
    <n v="203.85"/>
    <x v="4"/>
    <x v="14"/>
  </r>
  <r>
    <n v="1924"/>
    <x v="1924"/>
    <s v="We are recording a cd of Songs- About life and love_x000a_from the perspective a conscious country girl_x000a_living in the city."/>
    <n v="10000"/>
    <n v="541"/>
    <x v="0"/>
    <x v="0"/>
    <s v="USD"/>
    <n v="1389814380"/>
    <n v="1387390555"/>
    <b v="0"/>
    <n v="33"/>
    <b v="1"/>
    <s v="music/indie rock"/>
    <n v="5"/>
    <n v="16.39"/>
    <x v="4"/>
    <x v="14"/>
  </r>
  <r>
    <n v="1925"/>
    <x v="1925"/>
    <s v="The Freakniks are making their psychedelic freak-folk debut studio album and they need your help."/>
    <n v="5000"/>
    <n v="5433"/>
    <x v="1"/>
    <x v="0"/>
    <s v="USD"/>
    <n v="1381449600"/>
    <n v="1379540288"/>
    <b v="0"/>
    <n v="52"/>
    <b v="1"/>
    <s v="music/indie rock"/>
    <n v="109"/>
    <n v="104.48"/>
    <x v="4"/>
    <x v="14"/>
  </r>
  <r>
    <n v="1926"/>
    <x v="1926"/>
    <s v="Invisible Allies is a collaboration between well known West Coast downtempo aficionado Bluetech and Philadelphia electronic mastermind KiloWatts.  "/>
    <n v="8200"/>
    <n v="10013"/>
    <x v="1"/>
    <x v="0"/>
    <s v="USD"/>
    <n v="1288657560"/>
    <n v="1286319256"/>
    <b v="0"/>
    <n v="107"/>
    <b v="1"/>
    <s v="music/indie rock"/>
    <n v="122"/>
    <n v="93.58"/>
    <x v="4"/>
    <x v="14"/>
  </r>
  <r>
    <n v="1927"/>
    <x v="1927"/>
    <s v="Hampshire is headed to GBS Detroit."/>
    <n v="3000"/>
    <n v="3550"/>
    <x v="1"/>
    <x v="0"/>
    <s v="USD"/>
    <n v="1331182740"/>
    <n v="1329856839"/>
    <b v="0"/>
    <n v="11"/>
    <b v="1"/>
    <s v="music/indie rock"/>
    <n v="118"/>
    <n v="322.73"/>
    <x v="4"/>
    <x v="14"/>
  </r>
  <r>
    <n v="1928"/>
    <x v="1928"/>
    <s v="Help us master and release our debut album &quot;The Kaleidoscope Dawn&quot;"/>
    <n v="8000"/>
    <n v="55"/>
    <x v="2"/>
    <x v="0"/>
    <s v="USD"/>
    <n v="1367940794"/>
    <n v="1365348794"/>
    <b v="0"/>
    <n v="34"/>
    <b v="1"/>
    <s v="music/indie rock"/>
    <n v="1"/>
    <n v="1.62"/>
    <x v="4"/>
    <x v="14"/>
  </r>
  <r>
    <n v="1929"/>
    <x v="1929"/>
    <s v="Trying to raise funds to release a full-length album on LP and CD by my post-punk studio project, Surplus 1980."/>
    <n v="10000"/>
    <n v="0"/>
    <x v="0"/>
    <x v="0"/>
    <s v="USD"/>
    <n v="1309825866"/>
    <n v="1306197066"/>
    <b v="0"/>
    <n v="75"/>
    <b v="1"/>
    <s v="music/indie rock"/>
    <n v="0"/>
    <n v="0"/>
    <x v="4"/>
    <x v="14"/>
  </r>
  <r>
    <n v="1930"/>
    <x v="1930"/>
    <s v="We're nearly done recording, but we're out of money! Help us release the record!!!"/>
    <n v="5000"/>
    <n v="5"/>
    <x v="0"/>
    <x v="0"/>
    <s v="USD"/>
    <n v="1373203482"/>
    <n v="1368019482"/>
    <b v="0"/>
    <n v="26"/>
    <b v="1"/>
    <s v="music/indie rock"/>
    <n v="0"/>
    <n v="0.19"/>
    <x v="4"/>
    <x v="14"/>
  </r>
  <r>
    <n v="1931"/>
    <x v="1931"/>
    <s v="We're an indie rock band from Clearwater, FL headed back into the studio to finish our latest EP."/>
    <n v="7000"/>
    <n v="8058.55"/>
    <x v="1"/>
    <x v="0"/>
    <s v="USD"/>
    <n v="1337657400"/>
    <n v="1336512309"/>
    <b v="0"/>
    <n v="50"/>
    <b v="1"/>
    <s v="music/indie rock"/>
    <n v="115"/>
    <n v="161.16999999999999"/>
    <x v="4"/>
    <x v="14"/>
  </r>
  <r>
    <n v="1932"/>
    <x v="1932"/>
    <s v="Lee Malone has been chosen by Converse Rubber Tracks! Help get us to the Rubber Tracks recording studio in Brooklyn &amp; cut a 7&quot; EP."/>
    <n v="15000"/>
    <n v="15606.4"/>
    <x v="1"/>
    <x v="0"/>
    <s v="USD"/>
    <n v="1327433173"/>
    <n v="1325618773"/>
    <b v="0"/>
    <n v="80"/>
    <b v="1"/>
    <s v="music/indie rock"/>
    <n v="104"/>
    <n v="195.08"/>
    <x v="4"/>
    <x v="14"/>
  </r>
  <r>
    <n v="1933"/>
    <x v="1933"/>
    <s v="After years of preparation and planning, Magic Punches are going to record their debut LP at Type Foundry Studios with John Askew."/>
    <n v="25000"/>
    <n v="33006"/>
    <x v="1"/>
    <x v="0"/>
    <s v="USD"/>
    <n v="1411787307"/>
    <n v="1409195307"/>
    <b v="0"/>
    <n v="110"/>
    <b v="1"/>
    <s v="music/indie rock"/>
    <n v="132"/>
    <n v="300.05"/>
    <x v="4"/>
    <x v="14"/>
  </r>
  <r>
    <n v="1934"/>
    <x v="1934"/>
    <s v="We are a band in need of a vehicle. We just released our new CD and have played almost every venue in town, now it's time to expand."/>
    <n v="18000"/>
    <n v="1"/>
    <x v="0"/>
    <x v="0"/>
    <s v="USD"/>
    <n v="1324789200"/>
    <n v="1321649321"/>
    <b v="0"/>
    <n v="77"/>
    <b v="1"/>
    <s v="music/indie rock"/>
    <n v="0"/>
    <n v="0.01"/>
    <x v="4"/>
    <x v="14"/>
  </r>
  <r>
    <n v="1935"/>
    <x v="1935"/>
    <s v="AM/PM is a 20 song dual-disk album that we're trying to record with your help! AM is a pop album and PM is an ambient/intense album!"/>
    <n v="8000"/>
    <n v="8010"/>
    <x v="1"/>
    <x v="0"/>
    <s v="USD"/>
    <n v="1403326740"/>
    <n v="1400106171"/>
    <b v="0"/>
    <n v="50"/>
    <b v="1"/>
    <s v="music/indie rock"/>
    <n v="100"/>
    <n v="160.19999999999999"/>
    <x v="4"/>
    <x v="14"/>
  </r>
  <r>
    <n v="1936"/>
    <x v="1936"/>
    <s v="Hey, we're Grandkids! We have enough songs to record an LP, and we need your help! We're going to make you proud, promise!"/>
    <n v="25000"/>
    <n v="1"/>
    <x v="0"/>
    <x v="0"/>
    <s v="USD"/>
    <n v="1323151140"/>
    <n v="1320528070"/>
    <b v="0"/>
    <n v="145"/>
    <b v="1"/>
    <s v="music/indie rock"/>
    <n v="0"/>
    <n v="0.01"/>
    <x v="4"/>
    <x v="14"/>
  </r>
  <r>
    <n v="1937"/>
    <x v="1937"/>
    <s v="My Pal Val is headed to Groovebox Studios in Detroit, Michigan on June 15th to record and film a live GBS Detroit EP."/>
    <n v="4500"/>
    <n v="101"/>
    <x v="0"/>
    <x v="0"/>
    <s v="USD"/>
    <n v="1339732740"/>
    <n v="1338346281"/>
    <b v="0"/>
    <n v="29"/>
    <b v="1"/>
    <s v="music/indie rock"/>
    <n v="2"/>
    <n v="3.48"/>
    <x v="4"/>
    <x v="14"/>
  </r>
  <r>
    <n v="1938"/>
    <x v="1938"/>
    <s v="A live worship album + short film: Telling the story of a worshipping community adapting and thriving in a post-Christian context."/>
    <n v="47000"/>
    <n v="53771"/>
    <x v="1"/>
    <x v="0"/>
    <s v="USD"/>
    <n v="1372741200"/>
    <n v="1370067231"/>
    <b v="0"/>
    <n v="114"/>
    <b v="1"/>
    <s v="music/indie rock"/>
    <n v="114"/>
    <n v="471.68"/>
    <x v="4"/>
    <x v="14"/>
  </r>
  <r>
    <n v="1939"/>
    <x v="1939"/>
    <s v="Partner with the ministry of I Am Clay by helping them fund their new album! This enables them to release it for FREE as a gift to all!"/>
    <n v="29000"/>
    <n v="1108"/>
    <x v="0"/>
    <x v="0"/>
    <s v="USD"/>
    <n v="1362955108"/>
    <n v="1360366708"/>
    <b v="0"/>
    <n v="96"/>
    <b v="1"/>
    <s v="music/indie rock"/>
    <n v="4"/>
    <n v="11.54"/>
    <x v="4"/>
    <x v="14"/>
  </r>
  <r>
    <n v="1940"/>
    <x v="1940"/>
    <s v="K. is about *this* close to finishing up our third record, History Grows.  Now we just need to master it and release it!"/>
    <n v="4500"/>
    <n v="0"/>
    <x v="0"/>
    <x v="0"/>
    <s v="USD"/>
    <n v="1308110340"/>
    <n v="1304770233"/>
    <b v="0"/>
    <n v="31"/>
    <b v="1"/>
    <s v="music/indie rock"/>
    <n v="0"/>
    <n v="0"/>
    <x v="4"/>
    <x v="14"/>
  </r>
  <r>
    <n v="1941"/>
    <x v="1941"/>
    <s v="Gramofon streams cloud music to your sound system. A modern jukebox: smartphones are the remotes + WiFi brings everyone together."/>
    <n v="1350000"/>
    <n v="81"/>
    <x v="2"/>
    <x v="0"/>
    <s v="USD"/>
    <n v="1400137131"/>
    <n v="1397545131"/>
    <b v="1"/>
    <n v="4883"/>
    <b v="1"/>
    <s v="technology/hardware"/>
    <n v="0"/>
    <n v="0.02"/>
    <x v="2"/>
    <x v="30"/>
  </r>
  <r>
    <n v="1942"/>
    <x v="1942"/>
    <s v="Getting a revolutionary new toy design into open source production, and using the design to create the worlds longest marble run."/>
    <n v="22500"/>
    <n v="8191"/>
    <x v="0"/>
    <x v="0"/>
    <s v="USD"/>
    <n v="1309809140"/>
    <n v="1302033140"/>
    <b v="1"/>
    <n v="95"/>
    <b v="1"/>
    <s v="technology/hardware"/>
    <n v="36"/>
    <n v="86.22"/>
    <x v="2"/>
    <x v="30"/>
  </r>
  <r>
    <n v="1943"/>
    <x v="1943"/>
    <s v="Next-gen 100% open-source sensor beacon platform designed especially for makers, developers and IoT companies."/>
    <n v="500000"/>
    <n v="24"/>
    <x v="0"/>
    <x v="0"/>
    <s v="USD"/>
    <n v="1470896916"/>
    <n v="1467008916"/>
    <b v="1"/>
    <n v="2478"/>
    <b v="1"/>
    <s v="technology/hardware"/>
    <n v="0"/>
    <n v="0.01"/>
    <x v="2"/>
    <x v="30"/>
  </r>
  <r>
    <n v="1944"/>
    <x v="1944"/>
    <s v="The Big Turtle ShellÂ® is a rugged wireless Bluetooth speaker built for a life of action. Water resistant and durable with a huge sound."/>
    <n v="1333666"/>
    <n v="11226"/>
    <x v="0"/>
    <x v="0"/>
    <s v="USD"/>
    <n v="1398952890"/>
    <n v="1396360890"/>
    <b v="1"/>
    <n v="1789"/>
    <b v="1"/>
    <s v="technology/hardware"/>
    <n v="1"/>
    <n v="6.28"/>
    <x v="2"/>
    <x v="30"/>
  </r>
  <r>
    <n v="1945"/>
    <x v="1945"/>
    <s v="A new electronic musical instrument which allows you to play, learn and perform music using any sound you can imagine."/>
    <n v="1500000"/>
    <n v="0"/>
    <x v="0"/>
    <x v="3"/>
    <s v="EUR"/>
    <n v="1436680958"/>
    <n v="1433224958"/>
    <b v="1"/>
    <n v="680"/>
    <b v="1"/>
    <s v="technology/hardware"/>
    <n v="0"/>
    <n v="0"/>
    <x v="2"/>
    <x v="30"/>
  </r>
  <r>
    <n v="1946"/>
    <x v="1946"/>
    <s v="A smart technology that allows your instrument to transform movement, orientation and momentum into audio &amp; visual effects."/>
    <n v="30000"/>
    <n v="0"/>
    <x v="2"/>
    <x v="0"/>
    <s v="USD"/>
    <n v="1397961361"/>
    <n v="1392780961"/>
    <b v="1"/>
    <n v="70"/>
    <b v="1"/>
    <s v="technology/hardware"/>
    <n v="0"/>
    <n v="0"/>
    <x v="2"/>
    <x v="30"/>
  </r>
  <r>
    <n v="1947"/>
    <x v="1947"/>
    <s v="You may be thinking: &quot;a fusion reactor? Thatâ€™s not very exciting, I see fusion every day.&quot; But. How often do you see fusion inside of a Bubblegum..."/>
    <n v="3500"/>
    <n v="3674"/>
    <x v="1"/>
    <x v="0"/>
    <s v="USD"/>
    <n v="1258955940"/>
    <n v="1255730520"/>
    <b v="1"/>
    <n v="23"/>
    <b v="1"/>
    <s v="technology/hardware"/>
    <n v="105"/>
    <n v="159.74"/>
    <x v="2"/>
    <x v="30"/>
  </r>
  <r>
    <n v="1948"/>
    <x v="1948"/>
    <s v="10 times more powerful than Raspberry Pi 3, x86 64-bit architecture"/>
    <n v="8000000"/>
    <n v="1100"/>
    <x v="0"/>
    <x v="0"/>
    <s v="USD"/>
    <n v="1465232520"/>
    <n v="1460557809"/>
    <b v="1"/>
    <n v="4245"/>
    <b v="1"/>
    <s v="technology/hardware"/>
    <n v="0"/>
    <n v="0.26"/>
    <x v="2"/>
    <x v="30"/>
  </r>
  <r>
    <n v="1949"/>
    <x v="1949"/>
    <s v="#ShakeYourPower brings clean energy to places in the world without electricity through the power of music."/>
    <n v="110000"/>
    <n v="11"/>
    <x v="0"/>
    <x v="1"/>
    <s v="GBP"/>
    <n v="1404986951"/>
    <n v="1402394951"/>
    <b v="1"/>
    <n v="943"/>
    <b v="1"/>
    <s v="technology/hardware"/>
    <n v="0"/>
    <n v="0.01"/>
    <x v="2"/>
    <x v="30"/>
  </r>
  <r>
    <n v="1950"/>
    <x v="1950"/>
    <s v="We're building snap-together model trebuchets that are perfect for office warfare or annoying your roommate!"/>
    <n v="200000"/>
    <n v="277"/>
    <x v="2"/>
    <x v="0"/>
    <s v="USD"/>
    <n v="1303446073"/>
    <n v="1300767673"/>
    <b v="1"/>
    <n v="1876"/>
    <b v="1"/>
    <s v="technology/hardware"/>
    <n v="0"/>
    <n v="0.15"/>
    <x v="2"/>
    <x v="30"/>
  </r>
  <r>
    <n v="1951"/>
    <x v="1951"/>
    <s v="Take learning and playing with LEGOÂ® to the next level with sensors! Build creations with SBrick Plus and make them interactive!"/>
    <n v="220000"/>
    <n v="4906.59"/>
    <x v="0"/>
    <x v="0"/>
    <s v="USD"/>
    <n v="1478516737"/>
    <n v="1475921137"/>
    <b v="1"/>
    <n v="834"/>
    <b v="1"/>
    <s v="technology/hardware"/>
    <n v="2"/>
    <n v="5.88"/>
    <x v="2"/>
    <x v="30"/>
  </r>
  <r>
    <n v="1952"/>
    <x v="1952"/>
    <s v="Nix is a breakthrough smartphone accessory. Just scan an object and instantly view the color on your iPhone, Android, PC, or Mac."/>
    <n v="150000"/>
    <n v="1366"/>
    <x v="0"/>
    <x v="5"/>
    <s v="CAD"/>
    <n v="1381934015"/>
    <n v="1378737215"/>
    <b v="1"/>
    <n v="682"/>
    <b v="1"/>
    <s v="technology/hardware"/>
    <n v="1"/>
    <n v="2"/>
    <x v="2"/>
    <x v="30"/>
  </r>
  <r>
    <n v="1953"/>
    <x v="1953"/>
    <s v="The NTH is an open source music synthesizer featuring instant fun, awesome sound, and a hackable design."/>
    <n v="85000"/>
    <n v="86133"/>
    <x v="1"/>
    <x v="0"/>
    <s v="USD"/>
    <n v="1330657200"/>
    <n v="1328158065"/>
    <b v="1"/>
    <n v="147"/>
    <b v="1"/>
    <s v="technology/hardware"/>
    <n v="101"/>
    <n v="585.94000000000005"/>
    <x v="2"/>
    <x v="30"/>
  </r>
  <r>
    <n v="1954"/>
    <x v="1954"/>
    <s v="The First Home Battery System You Simply Plug in to Install"/>
    <n v="1500000"/>
    <n v="0"/>
    <x v="0"/>
    <x v="0"/>
    <s v="USD"/>
    <n v="1457758800"/>
    <n v="1453730176"/>
    <b v="1"/>
    <n v="415"/>
    <b v="1"/>
    <s v="technology/hardware"/>
    <n v="0"/>
    <n v="0"/>
    <x v="2"/>
    <x v="30"/>
  </r>
  <r>
    <n v="1955"/>
    <x v="1955"/>
    <s v="An easy to build open source 3D object printer. For the newbie or experienced maker, there's a model for everyone! NEW $599 Model!"/>
    <n v="474900"/>
    <n v="0"/>
    <x v="2"/>
    <x v="0"/>
    <s v="USD"/>
    <n v="1337799600"/>
    <n v="1334989881"/>
    <b v="1"/>
    <n v="290"/>
    <b v="1"/>
    <s v="technology/hardware"/>
    <n v="0"/>
    <n v="0"/>
    <x v="2"/>
    <x v="30"/>
  </r>
  <r>
    <n v="1956"/>
    <x v="1956"/>
    <s v="Designed to be used at home, the Sparx Skate Sharpener gives hockey players an automated way to sharpen at the professional level"/>
    <n v="500000"/>
    <n v="178.52"/>
    <x v="0"/>
    <x v="0"/>
    <s v="USD"/>
    <n v="1429391405"/>
    <n v="1425507005"/>
    <b v="1"/>
    <n v="365"/>
    <b v="1"/>
    <s v="technology/hardware"/>
    <n v="0"/>
    <n v="0.49"/>
    <x v="2"/>
    <x v="30"/>
  </r>
  <r>
    <n v="1957"/>
    <x v="1957"/>
    <s v="An open hardware platform for the best microcontroller in the world."/>
    <n v="100000"/>
    <n v="125137"/>
    <x v="1"/>
    <x v="0"/>
    <s v="USD"/>
    <n v="1351304513"/>
    <n v="1348712513"/>
    <b v="1"/>
    <n v="660"/>
    <b v="1"/>
    <s v="technology/hardware"/>
    <n v="125"/>
    <n v="189.6"/>
    <x v="2"/>
    <x v="30"/>
  </r>
  <r>
    <n v="1958"/>
    <x v="1958"/>
    <s v="The Mojo is an FPGA development board that is designed to be user friendly and a great introduction into digital design for anyone."/>
    <n v="200000"/>
    <n v="11467"/>
    <x v="2"/>
    <x v="0"/>
    <s v="USD"/>
    <n v="1364078561"/>
    <n v="1361490161"/>
    <b v="1"/>
    <n v="1356"/>
    <b v="1"/>
    <s v="technology/hardware"/>
    <n v="6"/>
    <n v="8.4600000000000009"/>
    <x v="2"/>
    <x v="30"/>
  </r>
  <r>
    <n v="1959"/>
    <x v="1959"/>
    <s v="A thermometer that connects to the internet to help New York City turn the heat on for thousands of tenants with no heat in the winter."/>
    <n v="40000"/>
    <n v="12446"/>
    <x v="2"/>
    <x v="0"/>
    <s v="USD"/>
    <n v="1412121600"/>
    <n v="1408565860"/>
    <b v="1"/>
    <n v="424"/>
    <b v="1"/>
    <s v="technology/hardware"/>
    <n v="31"/>
    <n v="29.35"/>
    <x v="2"/>
    <x v="30"/>
  </r>
  <r>
    <n v="1960"/>
    <x v="1960"/>
    <s v="Trekkayak is an ultralight, durable and inflatable boat to be carried in your backpack to cross a lake or paddle down a river."/>
    <n v="180000"/>
    <n v="2020"/>
    <x v="0"/>
    <x v="11"/>
    <s v="SEK"/>
    <n v="1419151341"/>
    <n v="1416559341"/>
    <b v="1"/>
    <n v="33"/>
    <b v="1"/>
    <s v="technology/hardware"/>
    <n v="1"/>
    <n v="61.21"/>
    <x v="2"/>
    <x v="30"/>
  </r>
  <r>
    <n v="1961"/>
    <x v="1961"/>
    <s v="This DIY kit helps analyze materials and contaminants. We need your help to build a library of open-source spectral data."/>
    <n v="250000"/>
    <n v="140"/>
    <x v="2"/>
    <x v="0"/>
    <s v="USD"/>
    <n v="1349495940"/>
    <n v="1346042417"/>
    <b v="1"/>
    <n v="1633"/>
    <b v="1"/>
    <s v="technology/hardware"/>
    <n v="0"/>
    <n v="0.09"/>
    <x v="2"/>
    <x v="30"/>
  </r>
  <r>
    <n v="1962"/>
    <x v="1962"/>
    <s v="It's like an Arduino on steroids â€“ built-in bluetooth, battery management, and floating-point coprocessor, in a small, simple package."/>
    <n v="50000"/>
    <n v="20"/>
    <x v="0"/>
    <x v="0"/>
    <s v="USD"/>
    <n v="1400006636"/>
    <n v="1397414636"/>
    <b v="1"/>
    <n v="306"/>
    <b v="1"/>
    <s v="technology/hardware"/>
    <n v="0"/>
    <n v="7.0000000000000007E-2"/>
    <x v="2"/>
    <x v="30"/>
  </r>
  <r>
    <n v="1963"/>
    <x v="1963"/>
    <s v="First mobile green energy generator that you can carry camping with you! A 3D printed, foldable wind turbine boosting 300W of power!"/>
    <n v="50000"/>
    <n v="76726"/>
    <x v="1"/>
    <x v="1"/>
    <s v="GBP"/>
    <n v="1410862734"/>
    <n v="1407838734"/>
    <b v="1"/>
    <n v="205"/>
    <b v="1"/>
    <s v="technology/hardware"/>
    <n v="153"/>
    <n v="374.27"/>
    <x v="2"/>
    <x v="30"/>
  </r>
  <r>
    <n v="1964"/>
    <x v="1964"/>
    <s v="Clairy combines the power of nature and technology with the beauty of design to eliminate indoor pollution and analyze it."/>
    <n v="1000000"/>
    <n v="1"/>
    <x v="2"/>
    <x v="13"/>
    <s v="EUR"/>
    <n v="1461306772"/>
    <n v="1458714772"/>
    <b v="1"/>
    <n v="1281"/>
    <b v="1"/>
    <s v="technology/hardware"/>
    <n v="0"/>
    <n v="0"/>
    <x v="2"/>
    <x v="30"/>
  </r>
  <r>
    <n v="1965"/>
    <x v="1965"/>
    <s v="BoardX is a collection of electronic circuit boards that stack on top of one another to share resources and communicate"/>
    <n v="35000"/>
    <n v="25"/>
    <x v="2"/>
    <x v="0"/>
    <s v="USD"/>
    <n v="1326330000"/>
    <n v="1324433310"/>
    <b v="1"/>
    <n v="103"/>
    <b v="1"/>
    <s v="technology/hardware"/>
    <n v="0"/>
    <n v="0.24"/>
    <x v="2"/>
    <x v="30"/>
  </r>
  <r>
    <n v="1966"/>
    <x v="1966"/>
    <s v="InkCase Plus is an always on E Ink second screen; uses sports/fitness apps, an eBook reader, display Photo and receive notifications."/>
    <n v="894700"/>
    <n v="19824"/>
    <x v="2"/>
    <x v="0"/>
    <s v="USD"/>
    <n v="1408021098"/>
    <n v="1405429098"/>
    <b v="1"/>
    <n v="1513"/>
    <b v="1"/>
    <s v="technology/hardware"/>
    <n v="2"/>
    <n v="13.1"/>
    <x v="2"/>
    <x v="30"/>
  </r>
  <r>
    <n v="1967"/>
    <x v="1967"/>
    <s v="Ion is a light show for your desk, dorm room, or living room.  It responds to music, connects to your phone, and brightens your day!"/>
    <n v="150000"/>
    <n v="11683"/>
    <x v="0"/>
    <x v="0"/>
    <s v="USD"/>
    <n v="1398959729"/>
    <n v="1396367729"/>
    <b v="1"/>
    <n v="405"/>
    <b v="1"/>
    <s v="technology/hardware"/>
    <n v="8"/>
    <n v="28.85"/>
    <x v="2"/>
    <x v="30"/>
  </r>
  <r>
    <n v="1968"/>
    <x v="1968"/>
    <s v="Bringing the advantages of wireless smart shifting to every cyclist. FITS ANY BIKE"/>
    <n v="372625"/>
    <n v="34"/>
    <x v="0"/>
    <x v="0"/>
    <s v="USD"/>
    <n v="1480777515"/>
    <n v="1478095515"/>
    <b v="1"/>
    <n v="510"/>
    <b v="1"/>
    <s v="technology/hardware"/>
    <n v="0"/>
    <n v="7.0000000000000007E-2"/>
    <x v="2"/>
    <x v="30"/>
  </r>
  <r>
    <n v="1969"/>
    <x v="1969"/>
    <s v="An Open Source JavaScript microcontroller you can program wirelessly - perfect for IoT! No software needed so get started in seconds."/>
    <n v="250000"/>
    <n v="80070"/>
    <x v="2"/>
    <x v="1"/>
    <s v="GBP"/>
    <n v="1470423668"/>
    <n v="1467831668"/>
    <b v="1"/>
    <n v="1887"/>
    <b v="1"/>
    <s v="technology/hardware"/>
    <n v="32"/>
    <n v="42.43"/>
    <x v="2"/>
    <x v="30"/>
  </r>
  <r>
    <n v="1970"/>
    <x v="1970"/>
    <s v="The APOC is a gamma particle detector that will help you learn about radiation and find radioactive things!"/>
    <n v="125000"/>
    <n v="14"/>
    <x v="0"/>
    <x v="0"/>
    <s v="USD"/>
    <n v="1366429101"/>
    <n v="1361248701"/>
    <b v="1"/>
    <n v="701"/>
    <b v="1"/>
    <s v="technology/hardware"/>
    <n v="0"/>
    <n v="0.02"/>
    <x v="2"/>
    <x v="30"/>
  </r>
  <r>
    <n v="1971"/>
    <x v="1971"/>
    <s v="castAR: bridging the physical world with the virtual worlds; 3D holographic like projections in AR, fully immersive environments in VR"/>
    <n v="25000000"/>
    <n v="0"/>
    <x v="2"/>
    <x v="0"/>
    <s v="USD"/>
    <n v="1384488000"/>
    <n v="1381752061"/>
    <b v="1"/>
    <n v="3863"/>
    <b v="1"/>
    <s v="technology/hardware"/>
    <n v="0"/>
    <n v="0"/>
    <x v="2"/>
    <x v="30"/>
  </r>
  <r>
    <n v="1972"/>
    <x v="1972"/>
    <s v="Jog It! Is an open source hand held controller designed to make running a program in Linux CNC (EMC2) and MACH3 a breeze."/>
    <n v="45000"/>
    <n v="118"/>
    <x v="0"/>
    <x v="0"/>
    <s v="USD"/>
    <n v="1353201444"/>
    <n v="1350605844"/>
    <b v="1"/>
    <n v="238"/>
    <b v="1"/>
    <s v="technology/hardware"/>
    <n v="0"/>
    <n v="0.5"/>
    <x v="2"/>
    <x v="30"/>
  </r>
  <r>
    <n v="1973"/>
    <x v="1973"/>
    <s v="Smart lighting for your living room that improves movie and gaming experience drastically â€“ all while being easy on the eyes."/>
    <n v="2800000"/>
    <n v="645"/>
    <x v="0"/>
    <x v="0"/>
    <s v="USD"/>
    <n v="1470466800"/>
    <n v="1467134464"/>
    <b v="1"/>
    <n v="2051"/>
    <b v="1"/>
    <s v="technology/hardware"/>
    <n v="0"/>
    <n v="0.31"/>
    <x v="2"/>
    <x v="30"/>
  </r>
  <r>
    <n v="1974"/>
    <x v="1974"/>
    <s v="RAPIRO is a cute and affordable robot kit designed to work with a Raspberry Pi. It comes with a Arduino-compatible servo controller."/>
    <n v="150000"/>
    <n v="169394.6"/>
    <x v="1"/>
    <x v="1"/>
    <s v="GBP"/>
    <n v="1376899269"/>
    <n v="1371715269"/>
    <b v="1"/>
    <n v="402"/>
    <b v="1"/>
    <s v="technology/hardware"/>
    <n v="113"/>
    <n v="421.38"/>
    <x v="2"/>
    <x v="30"/>
  </r>
  <r>
    <n v="1975"/>
    <x v="1975"/>
    <s v="The Bugle2 is a second generation DIY kit phono preamplifier for vinyl playback."/>
    <n v="85000"/>
    <n v="0"/>
    <x v="2"/>
    <x v="0"/>
    <s v="USD"/>
    <n v="1362938851"/>
    <n v="1360346851"/>
    <b v="1"/>
    <n v="253"/>
    <b v="1"/>
    <s v="technology/hardware"/>
    <n v="0"/>
    <n v="0"/>
    <x v="2"/>
    <x v="30"/>
  </r>
  <r>
    <n v="1976"/>
    <x v="1976"/>
    <s v="Can you help us make an ultra bright white one a reality?"/>
    <n v="35000"/>
    <n v="36082"/>
    <x v="1"/>
    <x v="1"/>
    <s v="GBP"/>
    <n v="1373751325"/>
    <n v="1371159325"/>
    <b v="1"/>
    <n v="473"/>
    <b v="1"/>
    <s v="technology/hardware"/>
    <n v="103"/>
    <n v="76.28"/>
    <x v="2"/>
    <x v="30"/>
  </r>
  <r>
    <n v="1977"/>
    <x v="1977"/>
    <s v="Ario learns about you, syncs your body clock, and keeps you healthy through natural lighting patterns."/>
    <n v="550000"/>
    <n v="50"/>
    <x v="0"/>
    <x v="0"/>
    <s v="USD"/>
    <n v="1450511940"/>
    <n v="1446527540"/>
    <b v="1"/>
    <n v="821"/>
    <b v="1"/>
    <s v="technology/hardware"/>
    <n v="0"/>
    <n v="0.06"/>
    <x v="2"/>
    <x v="30"/>
  </r>
  <r>
    <n v="1978"/>
    <x v="1978"/>
    <s v="Please help us take DIY 3D Printing to the next level, support this open source photo-initiated polymer resin based 3D printing system!"/>
    <n v="3000000"/>
    <n v="1800"/>
    <x v="0"/>
    <x v="0"/>
    <s v="USD"/>
    <n v="1339484400"/>
    <n v="1336627492"/>
    <b v="1"/>
    <n v="388"/>
    <b v="1"/>
    <s v="technology/hardware"/>
    <n v="0"/>
    <n v="4.6399999999999997"/>
    <x v="2"/>
    <x v="30"/>
  </r>
  <r>
    <n v="1979"/>
    <x v="1979"/>
    <s v="Truly wireless premium earbuds with a battery-boosting smartphone case for charging and storage"/>
    <n v="1000000"/>
    <n v="0"/>
    <x v="0"/>
    <x v="0"/>
    <s v="USD"/>
    <n v="1447909140"/>
    <n v="1444734146"/>
    <b v="1"/>
    <n v="813"/>
    <b v="1"/>
    <s v="technology/hardware"/>
    <n v="0"/>
    <n v="0"/>
    <x v="2"/>
    <x v="30"/>
  </r>
  <r>
    <n v="1980"/>
    <x v="1980"/>
    <s v="Multi-power charging that is smarter, stylish and designed for you."/>
    <n v="500000"/>
    <n v="560"/>
    <x v="0"/>
    <x v="12"/>
    <s v="EUR"/>
    <n v="1459684862"/>
    <n v="1456232462"/>
    <b v="1"/>
    <n v="1945"/>
    <b v="1"/>
    <s v="technology/hardware"/>
    <n v="0"/>
    <n v="0.28999999999999998"/>
    <x v="2"/>
    <x v="30"/>
  </r>
  <r>
    <n v="1981"/>
    <x v="1981"/>
    <s v="I would like to tell the story of a young man from Queens, New York and compare his life to a young Afghan man...to connect the dots."/>
    <n v="2600"/>
    <n v="4524.1499999999996"/>
    <x v="1"/>
    <x v="5"/>
    <s v="CAD"/>
    <n v="1404926665"/>
    <n v="1402334665"/>
    <b v="0"/>
    <n v="12"/>
    <b v="0"/>
    <s v="photography/people"/>
    <n v="174"/>
    <n v="377.01"/>
    <x v="8"/>
    <x v="31"/>
  </r>
  <r>
    <n v="1982"/>
    <x v="1982"/>
    <s v="Express a very dark place in my childhood. Release my emotions through photography in a form of Art."/>
    <n v="500"/>
    <n v="0"/>
    <x v="0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5000"/>
    <n v="478"/>
    <x v="0"/>
    <x v="0"/>
    <s v="USD"/>
    <n v="1472799600"/>
    <n v="1470874618"/>
    <b v="0"/>
    <n v="16"/>
    <b v="0"/>
    <s v="photography/people"/>
    <n v="10"/>
    <n v="29.88"/>
    <x v="8"/>
    <x v="31"/>
  </r>
  <r>
    <n v="1984"/>
    <x v="1984"/>
    <s v="Does love lasts longer than &quot;Love Locks&quot; ?_x000a__x000a_A photographic journey into the lives of these 'love-locked' couples."/>
    <n v="10000"/>
    <n v="0"/>
    <x v="0"/>
    <x v="0"/>
    <s v="USD"/>
    <n v="1417377481"/>
    <n v="1412189881"/>
    <b v="0"/>
    <n v="7"/>
    <b v="0"/>
    <s v="photography/people"/>
    <n v="0"/>
    <n v="0"/>
    <x v="8"/>
    <x v="31"/>
  </r>
  <r>
    <n v="1985"/>
    <x v="1985"/>
    <s v="A personal journey to document people on the worlds 10 largest metro systems. The end result being one truly epic photographic essay!"/>
    <n v="1500"/>
    <n v="1913.05"/>
    <x v="1"/>
    <x v="1"/>
    <s v="GBP"/>
    <n v="1470178800"/>
    <n v="1467650771"/>
    <b v="0"/>
    <n v="4"/>
    <b v="0"/>
    <s v="photography/people"/>
    <n v="128"/>
    <n v="478.26"/>
    <x v="8"/>
    <x v="31"/>
  </r>
  <r>
    <n v="1986"/>
    <x v="1986"/>
    <s v="We are a married couple who have started a child photography business from home. We need help to put together equipment to grow."/>
    <n v="900"/>
    <n v="0"/>
    <x v="0"/>
    <x v="1"/>
    <s v="GBP"/>
    <n v="1457947483"/>
    <n v="1455359083"/>
    <b v="0"/>
    <n v="1"/>
    <b v="0"/>
    <s v="photography/people"/>
    <n v="0"/>
    <n v="0"/>
    <x v="8"/>
    <x v="31"/>
  </r>
  <r>
    <n v="1987"/>
    <x v="1987"/>
    <s v="A collection of images that depicts the beauty and diversity within Ethiopia"/>
    <n v="7000"/>
    <n v="715"/>
    <x v="0"/>
    <x v="1"/>
    <s v="GBP"/>
    <n v="1425223276"/>
    <n v="1422631276"/>
    <b v="0"/>
    <n v="28"/>
    <b v="0"/>
    <s v="photography/people"/>
    <n v="10"/>
    <n v="25.54"/>
    <x v="8"/>
    <x v="31"/>
  </r>
  <r>
    <n v="1988"/>
    <x v="1988"/>
    <s v="Expressing art in an image!"/>
    <n v="1200"/>
    <n v="1506"/>
    <x v="1"/>
    <x v="0"/>
    <s v="USD"/>
    <n v="1440094742"/>
    <n v="1437502742"/>
    <b v="0"/>
    <n v="1"/>
    <b v="0"/>
    <s v="photography/people"/>
    <n v="126"/>
    <n v="1506"/>
    <x v="8"/>
    <x v="31"/>
  </r>
  <r>
    <n v="1989"/>
    <x v="1989"/>
    <s v="Creating an awareness for infertility through photographing families and showcasing the real faces of infertility."/>
    <n v="1500"/>
    <n v="1660"/>
    <x v="1"/>
    <x v="0"/>
    <s v="USD"/>
    <n v="1481473208"/>
    <n v="1478881208"/>
    <b v="0"/>
    <n v="1"/>
    <b v="0"/>
    <s v="photography/people"/>
    <n v="111"/>
    <n v="1660"/>
    <x v="8"/>
    <x v="31"/>
  </r>
  <r>
    <n v="1990"/>
    <x v="1990"/>
    <s v="An art nude photography book that includes traditional black and white sepia nudes as well as experimiental color nudes."/>
    <n v="3000"/>
    <n v="926"/>
    <x v="0"/>
    <x v="0"/>
    <s v="USD"/>
    <n v="1455338532"/>
    <n v="1454042532"/>
    <b v="0"/>
    <n v="5"/>
    <b v="0"/>
    <s v="photography/people"/>
    <n v="31"/>
    <n v="185.2"/>
    <x v="8"/>
    <x v="31"/>
  </r>
  <r>
    <n v="1991"/>
    <x v="1991"/>
    <s v="Taking (and giving) professional portraits of survivors of human trafficking in Myanmar."/>
    <n v="2000"/>
    <n v="2160"/>
    <x v="1"/>
    <x v="0"/>
    <s v="USD"/>
    <n v="1435958786"/>
    <n v="1434144386"/>
    <b v="0"/>
    <n v="3"/>
    <b v="0"/>
    <s v="photography/people"/>
    <n v="108"/>
    <n v="720"/>
    <x v="8"/>
    <x v="31"/>
  </r>
  <r>
    <n v="1992"/>
    <x v="1992"/>
    <s v="A complete revamp of all the Disney Princes &amp; Princesses!"/>
    <n v="1000"/>
    <n v="38"/>
    <x v="0"/>
    <x v="0"/>
    <s v="USD"/>
    <n v="1424229991"/>
    <n v="1421637991"/>
    <b v="0"/>
    <n v="2"/>
    <b v="0"/>
    <s v="photography/people"/>
    <n v="4"/>
    <n v="19"/>
    <x v="8"/>
    <x v="31"/>
  </r>
  <r>
    <n v="1993"/>
    <x v="1993"/>
    <s v="I am looking for help to open up an affordable photography studio in Cornwall for baby and family portraiture photography"/>
    <n v="500"/>
    <n v="0"/>
    <x v="0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500"/>
    <n v="0"/>
    <x v="0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960"/>
    <n v="3005"/>
    <x v="1"/>
    <x v="5"/>
    <s v="CAD"/>
    <n v="1437082736"/>
    <n v="1435354736"/>
    <b v="0"/>
    <n v="3"/>
    <b v="0"/>
    <s v="photography/people"/>
    <n v="153"/>
    <n v="1001.67"/>
    <x v="8"/>
    <x v="31"/>
  </r>
  <r>
    <n v="1996"/>
    <x v="1996"/>
    <s v="I want to create a series of pictures of Life through the eyes - and capture some of the defining moments of our history now / to come."/>
    <n v="500"/>
    <n v="0"/>
    <x v="0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500"/>
    <n v="0"/>
    <x v="0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3000"/>
    <n v="10554.11"/>
    <x v="1"/>
    <x v="0"/>
    <s v="USD"/>
    <n v="1406861438"/>
    <n v="1402973438"/>
    <b v="0"/>
    <n v="3"/>
    <b v="0"/>
    <s v="photography/people"/>
    <n v="352"/>
    <n v="3518.04"/>
    <x v="8"/>
    <x v="31"/>
  </r>
  <r>
    <n v="1999"/>
    <x v="1999"/>
    <s v="This is a portrait photo project aiming to inspire women to explore themselves and live their passion"/>
    <n v="2500"/>
    <n v="0"/>
    <x v="0"/>
    <x v="1"/>
    <s v="GBP"/>
    <n v="1415882108"/>
    <n v="1413286508"/>
    <b v="0"/>
    <n v="7"/>
    <b v="0"/>
    <s v="photography/people"/>
    <n v="0"/>
    <n v="0"/>
    <x v="8"/>
    <x v="31"/>
  </r>
  <r>
    <n v="2000"/>
    <x v="2000"/>
    <s v="What do you get when you combine 2 of the hottest alt-models in North America with one Canadian photographer? Make a CALENDAR!!!"/>
    <n v="3000"/>
    <n v="3641"/>
    <x v="1"/>
    <x v="5"/>
    <s v="CAD"/>
    <n v="1452120613"/>
    <n v="1449528613"/>
    <b v="0"/>
    <n v="25"/>
    <b v="0"/>
    <s v="photography/people"/>
    <n v="121"/>
    <n v="145.63999999999999"/>
    <x v="8"/>
    <x v="31"/>
  </r>
  <r>
    <n v="2001"/>
    <x v="2001"/>
    <s v="Nuimo is a universal controller for the internet of things. Control your music, lights, locks and more."/>
    <n v="900000"/>
    <n v="1431"/>
    <x v="0"/>
    <x v="12"/>
    <s v="EUR"/>
    <n v="1434139200"/>
    <n v="1431406916"/>
    <b v="1"/>
    <n v="1637"/>
    <b v="1"/>
    <s v="technology/hardware"/>
    <n v="0"/>
    <n v="0.87"/>
    <x v="2"/>
    <x v="30"/>
  </r>
  <r>
    <n v="2002"/>
    <x v="2002"/>
    <s v="Open-source quad-core camera effortlessly adds powerful machine vision to all your PC/Arduino/Raspberry Pi projects"/>
    <n v="250000"/>
    <n v="1"/>
    <x v="0"/>
    <x v="0"/>
    <s v="USD"/>
    <n v="1485191143"/>
    <n v="1482599143"/>
    <b v="1"/>
    <n v="1375"/>
    <b v="1"/>
    <s v="technology/hardware"/>
    <n v="0"/>
    <n v="0"/>
    <x v="2"/>
    <x v="30"/>
  </r>
  <r>
    <n v="2003"/>
    <x v="2003"/>
    <s v="velosynth is an open-source bicycle interaction synthesizer. it interprets the speed and acceleration of a bicycle into expressive audio feedback."/>
    <n v="5000"/>
    <n v="5100"/>
    <x v="1"/>
    <x v="0"/>
    <s v="USD"/>
    <n v="1278111600"/>
    <n v="1276830052"/>
    <b v="1"/>
    <n v="17"/>
    <b v="1"/>
    <s v="technology/hardware"/>
    <n v="102"/>
    <n v="300"/>
    <x v="2"/>
    <x v="30"/>
  </r>
  <r>
    <n v="2004"/>
    <x v="2004"/>
    <s v="Design and 3D print your own creations using an iPad. A delightful 3D printing experience for children and K-12 education."/>
    <n v="261962"/>
    <n v="500784.27"/>
    <x v="1"/>
    <x v="0"/>
    <s v="USD"/>
    <n v="1405002663"/>
    <n v="1402410663"/>
    <b v="1"/>
    <n v="354"/>
    <b v="1"/>
    <s v="technology/hardware"/>
    <n v="191"/>
    <n v="1414.64"/>
    <x v="2"/>
    <x v="30"/>
  </r>
  <r>
    <n v="2005"/>
    <x v="2005"/>
    <s v="The bassAware Holster is a new type of wearable audio technology that uses vibration to create a massive bass experience."/>
    <n v="97000"/>
    <n v="24651"/>
    <x v="0"/>
    <x v="0"/>
    <s v="USD"/>
    <n v="1381895940"/>
    <n v="1379532618"/>
    <b v="1"/>
    <n v="191"/>
    <b v="1"/>
    <s v="technology/hardware"/>
    <n v="25"/>
    <n v="129.06"/>
    <x v="2"/>
    <x v="30"/>
  </r>
  <r>
    <n v="2006"/>
    <x v="2006"/>
    <s v="MAID is a smart kitchen assistant &amp; a multifunctional oven. MAID knows what to cook and how to cook. Cooking is now easy,fun &amp; social."/>
    <n v="300000"/>
    <n v="16984"/>
    <x v="0"/>
    <x v="0"/>
    <s v="USD"/>
    <n v="1417611645"/>
    <n v="1414584045"/>
    <b v="1"/>
    <n v="303"/>
    <b v="1"/>
    <s v="technology/hardware"/>
    <n v="6"/>
    <n v="56.05"/>
    <x v="2"/>
    <x v="30"/>
  </r>
  <r>
    <n v="2007"/>
    <x v="2007"/>
    <s v="A biologist, an industrial designer, and an engineer team up and build a â€œHello, World!â€ kit to teach high schoolers how to invent with DNA."/>
    <n v="30000"/>
    <n v="991"/>
    <x v="2"/>
    <x v="0"/>
    <s v="USD"/>
    <n v="1282622400"/>
    <n v="1276891586"/>
    <b v="1"/>
    <n v="137"/>
    <b v="1"/>
    <s v="technology/hardware"/>
    <n v="3"/>
    <n v="7.23"/>
    <x v="2"/>
    <x v="30"/>
  </r>
  <r>
    <n v="2008"/>
    <x v="2008"/>
    <s v="The smartCaster is an automatic roto-casting machine running off of open source electronics with plans that will be freely available."/>
    <n v="5000"/>
    <n v="8792.02"/>
    <x v="1"/>
    <x v="0"/>
    <s v="USD"/>
    <n v="1316442622"/>
    <n v="1312641022"/>
    <b v="1"/>
    <n v="41"/>
    <b v="1"/>
    <s v="technology/hardware"/>
    <n v="176"/>
    <n v="214.44"/>
    <x v="2"/>
    <x v="30"/>
  </r>
  <r>
    <n v="2009"/>
    <x v="2009"/>
    <s v="Licht 1: The smart pendant lamp that increases your well-being and productivity while saving 80% in running energy expenses."/>
    <n v="390000"/>
    <n v="205025"/>
    <x v="0"/>
    <x v="12"/>
    <s v="EUR"/>
    <n v="1479890743"/>
    <n v="1476776743"/>
    <b v="1"/>
    <n v="398"/>
    <b v="1"/>
    <s v="technology/hardware"/>
    <n v="53"/>
    <n v="515.14"/>
    <x v="2"/>
    <x v="30"/>
  </r>
  <r>
    <n v="2010"/>
    <x v="2010"/>
    <s v="Weighitz are miniature smart scales designed to weigh anything in the home."/>
    <n v="200000"/>
    <n v="250"/>
    <x v="0"/>
    <x v="0"/>
    <s v="USD"/>
    <n v="1471564491"/>
    <n v="1468972491"/>
    <b v="1"/>
    <n v="1737"/>
    <b v="1"/>
    <s v="technology/hardware"/>
    <n v="0"/>
    <n v="0.14000000000000001"/>
    <x v="2"/>
    <x v="30"/>
  </r>
  <r>
    <n v="2011"/>
    <x v="2011"/>
    <s v="FLUXO â€“ The first smart design lamp where you can move the light in any direction with app and sensor control."/>
    <n v="2000000"/>
    <n v="0"/>
    <x v="0"/>
    <x v="15"/>
    <s v="EUR"/>
    <n v="1452553200"/>
    <n v="1449650173"/>
    <b v="1"/>
    <n v="971"/>
    <b v="1"/>
    <s v="technology/hardware"/>
    <n v="0"/>
    <n v="0"/>
    <x v="2"/>
    <x v="30"/>
  </r>
  <r>
    <n v="2012"/>
    <x v="2012"/>
    <s v="FishBit is an app and connected device to monitor and control your aquariumâ€™s water composition to help your tank thrive."/>
    <n v="30000"/>
    <n v="2113"/>
    <x v="0"/>
    <x v="0"/>
    <s v="USD"/>
    <n v="1423165441"/>
    <n v="1420573441"/>
    <b v="1"/>
    <n v="183"/>
    <b v="1"/>
    <s v="technology/hardware"/>
    <n v="7"/>
    <n v="11.55"/>
    <x v="2"/>
    <x v="30"/>
  </r>
  <r>
    <n v="2013"/>
    <x v="2013"/>
    <s v="Crowds can slow WiFi to a crawl, but not Portal. Stream ultraHD videos without buffering and play Internet games without lagging."/>
    <n v="6000000"/>
    <n v="0"/>
    <x v="0"/>
    <x v="0"/>
    <s v="USD"/>
    <n v="1468019014"/>
    <n v="1462835014"/>
    <b v="1"/>
    <n v="4562"/>
    <b v="1"/>
    <s v="technology/hardware"/>
    <n v="0"/>
    <n v="0"/>
    <x v="2"/>
    <x v="30"/>
  </r>
  <r>
    <n v="2014"/>
    <x v="2014"/>
    <s v="It's a pen that can draw in the air! 3Doodler is the 3D printing pen you can hold in your hand. Lift your imagination off the page!"/>
    <n v="100000000"/>
    <n v="0"/>
    <x v="2"/>
    <x v="0"/>
    <s v="USD"/>
    <n v="1364184539"/>
    <n v="1361250539"/>
    <b v="1"/>
    <n v="26457"/>
    <b v="1"/>
    <s v="technology/hardware"/>
    <n v="0"/>
    <n v="0"/>
    <x v="2"/>
    <x v="30"/>
  </r>
  <r>
    <n v="2015"/>
    <x v="2015"/>
    <s v="ExtraCore is a 1&quot; x 1&quot; 22 I/O pin Arduino Compatible. It's 1.7 grams and 16mhz of tiny Arduino style coolness."/>
    <n v="21000"/>
    <n v="21831"/>
    <x v="1"/>
    <x v="0"/>
    <s v="USD"/>
    <n v="1315602163"/>
    <n v="1313010163"/>
    <b v="1"/>
    <n v="162"/>
    <b v="1"/>
    <s v="technology/hardware"/>
    <n v="104"/>
    <n v="134.76"/>
    <x v="2"/>
    <x v="30"/>
  </r>
  <r>
    <n v="2016"/>
    <x v="2016"/>
    <s v="A smart, compact power supply designed to power anything, anywhere"/>
    <n v="200000"/>
    <n v="1"/>
    <x v="0"/>
    <x v="0"/>
    <s v="USD"/>
    <n v="1362863299"/>
    <n v="1360271299"/>
    <b v="1"/>
    <n v="479"/>
    <b v="1"/>
    <s v="technology/hardware"/>
    <n v="0"/>
    <n v="0"/>
    <x v="2"/>
    <x v="30"/>
  </r>
  <r>
    <n v="2017"/>
    <x v="2017"/>
    <s v="A big red truck filled with cutting-edge maker tools that goes from school to school, bringing the joy of building back to kids."/>
    <n v="75000"/>
    <n v="19434"/>
    <x v="0"/>
    <x v="0"/>
    <s v="USD"/>
    <n v="1332561600"/>
    <n v="1329873755"/>
    <b v="1"/>
    <n v="426"/>
    <b v="1"/>
    <s v="technology/hardware"/>
    <n v="26"/>
    <n v="45.62"/>
    <x v="2"/>
    <x v="30"/>
  </r>
  <r>
    <n v="2018"/>
    <x v="2018"/>
    <s v="Scriba puts creative control back in your hands. Its flexible body and dynamic squeeze motion responding beautifully to your touch."/>
    <n v="150000"/>
    <n v="65"/>
    <x v="0"/>
    <x v="17"/>
    <s v="EUR"/>
    <n v="1439455609"/>
    <n v="1436863609"/>
    <b v="1"/>
    <n v="450"/>
    <b v="1"/>
    <s v="technology/hardware"/>
    <n v="0"/>
    <n v="0.14000000000000001"/>
    <x v="2"/>
    <x v="30"/>
  </r>
  <r>
    <n v="2019"/>
    <x v="2019"/>
    <s v="Far-field voice control extension to your speakers, home &amp; office appliances. Touch Sensing with Arduino &amp; Linux for making projects."/>
    <n v="500000"/>
    <n v="42086.42"/>
    <x v="2"/>
    <x v="0"/>
    <s v="USD"/>
    <n v="1474563621"/>
    <n v="1471971621"/>
    <b v="1"/>
    <n v="1780"/>
    <b v="1"/>
    <s v="technology/hardware"/>
    <n v="8"/>
    <n v="23.64"/>
    <x v="2"/>
    <x v="30"/>
  </r>
  <r>
    <n v="2020"/>
    <x v="2020"/>
    <s v="Low Voltage Metal Sensor directly compatible with Arduino type computers for Robotics, &amp; Motor Control, WITHOUT USING MAGNETS!"/>
    <n v="8000"/>
    <n v="12001.5"/>
    <x v="1"/>
    <x v="0"/>
    <s v="USD"/>
    <n v="1400108640"/>
    <n v="1396923624"/>
    <b v="1"/>
    <n v="122"/>
    <b v="1"/>
    <s v="technology/hardware"/>
    <n v="150"/>
    <n v="98.37"/>
    <x v="2"/>
    <x v="30"/>
  </r>
  <r>
    <n v="2021"/>
    <x v="2021"/>
    <s v="The m!lTone is an open-source synth &amp; MIDI controller.Create music &amp; control video,lights &amp; sound w/ this refreshingly original device."/>
    <n v="35000"/>
    <n v="39304"/>
    <x v="1"/>
    <x v="0"/>
    <s v="USD"/>
    <n v="1411522897"/>
    <n v="1407634897"/>
    <b v="1"/>
    <n v="95"/>
    <b v="1"/>
    <s v="technology/hardware"/>
    <n v="112"/>
    <n v="413.73"/>
    <x v="2"/>
    <x v="30"/>
  </r>
  <r>
    <n v="2022"/>
    <x v="2022"/>
    <s v="Acanvas is a Wi-Fi connected and customizable art display that hangs on any wall, charges itself and streams art into your home"/>
    <n v="300000"/>
    <n v="19770.11"/>
    <x v="0"/>
    <x v="0"/>
    <s v="USD"/>
    <n v="1465652372"/>
    <n v="1463060372"/>
    <b v="1"/>
    <n v="325"/>
    <b v="1"/>
    <s v="technology/hardware"/>
    <n v="7"/>
    <n v="60.83"/>
    <x v="2"/>
    <x v="30"/>
  </r>
  <r>
    <n v="2023"/>
    <x v="2023"/>
    <s v="A digital window that opens to beautiful scenery from around the world with 4K-shot videos and sound. Place it anywhere, be anywhere."/>
    <n v="462000"/>
    <n v="6019"/>
    <x v="2"/>
    <x v="0"/>
    <s v="USD"/>
    <n v="1434017153"/>
    <n v="1431425153"/>
    <b v="1"/>
    <n v="353"/>
    <b v="1"/>
    <s v="technology/hardware"/>
    <n v="1"/>
    <n v="17.05"/>
    <x v="2"/>
    <x v="30"/>
  </r>
  <r>
    <n v="2024"/>
    <x v="2024"/>
    <s v="RA - 3D Printer board. This board can control 3 extruders, bed heaters, Elefu control panel, 4 temp monitors, lighting and more."/>
    <n v="50000"/>
    <n v="60095.35"/>
    <x v="1"/>
    <x v="0"/>
    <s v="USD"/>
    <n v="1344826800"/>
    <n v="1341875544"/>
    <b v="1"/>
    <n v="105"/>
    <b v="1"/>
    <s v="technology/hardware"/>
    <n v="120"/>
    <n v="572.34"/>
    <x v="2"/>
    <x v="30"/>
  </r>
  <r>
    <n v="2025"/>
    <x v="2025"/>
    <s v="A complete Home Security System in a single device: Flare protects you and your home all by itself. Secure, beautiful and affordable."/>
    <n v="450000"/>
    <n v="90"/>
    <x v="2"/>
    <x v="12"/>
    <s v="EUR"/>
    <n v="1433996746"/>
    <n v="1431404746"/>
    <b v="1"/>
    <n v="729"/>
    <b v="1"/>
    <s v="technology/hardware"/>
    <n v="0"/>
    <n v="0.12"/>
    <x v="2"/>
    <x v="30"/>
  </r>
  <r>
    <n v="2026"/>
    <x v="2026"/>
    <s v="MIDI Sprout enables plants to play synthesizers in real time."/>
    <n v="80000"/>
    <n v="168829.14"/>
    <x v="1"/>
    <x v="0"/>
    <s v="USD"/>
    <n v="1398052740"/>
    <n v="1394127585"/>
    <b v="1"/>
    <n v="454"/>
    <b v="1"/>
    <s v="technology/hardware"/>
    <n v="211"/>
    <n v="371.87"/>
    <x v="2"/>
    <x v="30"/>
  </r>
  <r>
    <n v="2027"/>
    <x v="2027"/>
    <s v="Modular smartphone-based headset with external sensors for 4&quot; - 5.7&quot; Android &amp; iOS phones, iPhone 6 Plus included!"/>
    <n v="280000"/>
    <n v="5233"/>
    <x v="2"/>
    <x v="0"/>
    <s v="USD"/>
    <n v="1427740319"/>
    <n v="1423855919"/>
    <b v="1"/>
    <n v="539"/>
    <b v="1"/>
    <s v="technology/hardware"/>
    <n v="2"/>
    <n v="9.7100000000000009"/>
    <x v="2"/>
    <x v="30"/>
  </r>
  <r>
    <n v="2028"/>
    <x v="2028"/>
    <s v="Building an open source Bussard fusion reactor, aka the Polywell."/>
    <n v="10000"/>
    <n v="10390"/>
    <x v="1"/>
    <x v="0"/>
    <s v="USD"/>
    <n v="1268690100"/>
    <n v="1265493806"/>
    <b v="1"/>
    <n v="79"/>
    <b v="1"/>
    <s v="technology/hardware"/>
    <n v="104"/>
    <n v="131.52000000000001"/>
    <x v="2"/>
    <x v="30"/>
  </r>
  <r>
    <n v="2029"/>
    <x v="2029"/>
    <s v="Lumin8 Pro is a fun and easy to use light controller that makes light dance to your favorite music."/>
    <n v="25000"/>
    <n v="42"/>
    <x v="0"/>
    <x v="0"/>
    <s v="USD"/>
    <n v="1409099481"/>
    <n v="1406507481"/>
    <b v="1"/>
    <n v="94"/>
    <b v="1"/>
    <s v="technology/hardware"/>
    <n v="0"/>
    <n v="0.45"/>
    <x v="2"/>
    <x v="30"/>
  </r>
  <r>
    <n v="2030"/>
    <x v="2030"/>
    <s v="A stylish, retro, and fun arcade cabinet for your Raspberry Pi, Mini-ITX, Pandaboard, or other mini PC from the makers of Pibow"/>
    <n v="150000"/>
    <n v="17155"/>
    <x v="2"/>
    <x v="1"/>
    <s v="GBP"/>
    <n v="1354233296"/>
    <n v="1351641296"/>
    <b v="1"/>
    <n v="625"/>
    <b v="1"/>
    <s v="technology/hardware"/>
    <n v="11"/>
    <n v="27.45"/>
    <x v="2"/>
    <x v="30"/>
  </r>
  <r>
    <n v="2031"/>
    <x v="2031"/>
    <s v="With Linkio you can use your smartphone to control every electronic you own- for only $100!"/>
    <n v="130000"/>
    <n v="107148.74"/>
    <x v="0"/>
    <x v="9"/>
    <s v="EUR"/>
    <n v="1420765200"/>
    <n v="1417506853"/>
    <b v="1"/>
    <n v="508"/>
    <b v="1"/>
    <s v="technology/hardware"/>
    <n v="82"/>
    <n v="210.92"/>
    <x v="2"/>
    <x v="30"/>
  </r>
  <r>
    <n v="2032"/>
    <x v="2032"/>
    <s v="PocketLab Voyager and PocketLab Weather are rugged science labs that you can take anywhere to explore the world around you."/>
    <n v="150000"/>
    <n v="171253"/>
    <x v="1"/>
    <x v="0"/>
    <s v="USD"/>
    <n v="1481778000"/>
    <n v="1479216874"/>
    <b v="1"/>
    <n v="531"/>
    <b v="1"/>
    <s v="technology/hardware"/>
    <n v="114"/>
    <n v="322.51"/>
    <x v="2"/>
    <x v="30"/>
  </r>
  <r>
    <n v="2033"/>
    <x v="2033"/>
    <s v="BrewNannyâ„¢ accurately measures the health and progress of your home brew and alerts you to problems immediately, wherever you are."/>
    <n v="100000"/>
    <n v="2112.9899999999998"/>
    <x v="0"/>
    <x v="0"/>
    <s v="USD"/>
    <n v="1398477518"/>
    <n v="1395885518"/>
    <b v="1"/>
    <n v="158"/>
    <b v="1"/>
    <s v="technology/hardware"/>
    <n v="2"/>
    <n v="13.37"/>
    <x v="2"/>
    <x v="30"/>
  </r>
  <r>
    <n v="2034"/>
    <x v="2034"/>
    <s v="A Wireless Virtual Reality HMD that's Fashionable &amp; Compact; Features 3D Gesture Input, Position Tracking, &amp; Augmented Reality Overlays"/>
    <n v="1000000"/>
    <n v="335597.31"/>
    <x v="2"/>
    <x v="0"/>
    <s v="USD"/>
    <n v="1430981880"/>
    <n v="1426216033"/>
    <b v="1"/>
    <n v="508"/>
    <b v="1"/>
    <s v="technology/hardware"/>
    <n v="34"/>
    <n v="660.62"/>
    <x v="2"/>
    <x v="30"/>
  </r>
  <r>
    <n v="2035"/>
    <x v="2035"/>
    <s v="Announcing the GANGLION and the ULTRACORTEXâ€”a $99 biodata acquisition device and a 3D-printed, brain-sensing headset."/>
    <n v="500000"/>
    <n v="0"/>
    <x v="2"/>
    <x v="0"/>
    <s v="USD"/>
    <n v="1450486800"/>
    <n v="1446562807"/>
    <b v="1"/>
    <n v="644"/>
    <b v="1"/>
    <s v="technology/hardware"/>
    <n v="0"/>
    <n v="0"/>
    <x v="2"/>
    <x v="30"/>
  </r>
  <r>
    <n v="2036"/>
    <x v="2036"/>
    <s v="A high-capacity portable charger with LED lights keeps your iPhone, iPad, smartphones, tablets and other devices juiced up on-the-go."/>
    <n v="100000"/>
    <n v="0"/>
    <x v="0"/>
    <x v="0"/>
    <s v="USD"/>
    <n v="1399668319"/>
    <n v="1397076319"/>
    <b v="1"/>
    <n v="848"/>
    <b v="1"/>
    <s v="technology/hardware"/>
    <n v="0"/>
    <n v="0"/>
    <x v="2"/>
    <x v="30"/>
  </r>
  <r>
    <n v="2037"/>
    <x v="2037"/>
    <s v="With an efficiency of 97%, bicycle technology is nearly perfect. So why do we use it only for transportation?"/>
    <n v="70000"/>
    <n v="1025"/>
    <x v="0"/>
    <x v="0"/>
    <s v="USD"/>
    <n v="1388383353"/>
    <n v="1383195753"/>
    <b v="1"/>
    <n v="429"/>
    <b v="1"/>
    <s v="technology/hardware"/>
    <n v="1"/>
    <n v="2.39"/>
    <x v="2"/>
    <x v="30"/>
  </r>
  <r>
    <n v="2038"/>
    <x v="2038"/>
    <s v="The OWL is an open source, open hardware, reprogrammable effects pedal designed for musicians, coders, and hackers."/>
    <n v="85000"/>
    <n v="250"/>
    <x v="2"/>
    <x v="1"/>
    <s v="GBP"/>
    <n v="1372701600"/>
    <n v="1369895421"/>
    <b v="1"/>
    <n v="204"/>
    <b v="1"/>
    <s v="technology/hardware"/>
    <n v="0"/>
    <n v="1.23"/>
    <x v="2"/>
    <x v="30"/>
  </r>
  <r>
    <n v="2039"/>
    <x v="2039"/>
    <s v="Open up your digital worlds with the most sophisticated, intuitive android smart projector."/>
    <n v="500000"/>
    <n v="10"/>
    <x v="2"/>
    <x v="0"/>
    <s v="USD"/>
    <n v="1480568340"/>
    <n v="1477996325"/>
    <b v="1"/>
    <n v="379"/>
    <b v="1"/>
    <s v="technology/hardware"/>
    <n v="0"/>
    <n v="0.03"/>
    <x v="2"/>
    <x v="30"/>
  </r>
  <r>
    <n v="2040"/>
    <x v="2040"/>
    <s v="4.29 Billion+ Capacitor Combinations._x000a_No Coding Required."/>
    <n v="20000"/>
    <n v="795"/>
    <x v="0"/>
    <x v="0"/>
    <s v="USD"/>
    <n v="1384557303"/>
    <n v="1383257703"/>
    <b v="1"/>
    <n v="271"/>
    <b v="1"/>
    <s v="technology/hardware"/>
    <n v="4"/>
    <n v="2.93"/>
    <x v="2"/>
    <x v="30"/>
  </r>
  <r>
    <n v="2041"/>
    <x v="2041"/>
    <s v="World's first LED decor grow light that turns your plants into show pieces. Adding beauty and foliage to your home like never before"/>
    <n v="45000"/>
    <n v="65313"/>
    <x v="1"/>
    <x v="0"/>
    <s v="USD"/>
    <n v="1478785027"/>
    <n v="1476189427"/>
    <b v="0"/>
    <n v="120"/>
    <b v="1"/>
    <s v="technology/hardware"/>
    <n v="145"/>
    <n v="544.28"/>
    <x v="2"/>
    <x v="30"/>
  </r>
  <r>
    <n v="2042"/>
    <x v="2042"/>
    <s v="The SoundBrake headphone attachment can be used with any audio player to alert you to important outside sounds."/>
    <n v="30000"/>
    <n v="60046"/>
    <x v="1"/>
    <x v="0"/>
    <s v="USD"/>
    <n v="1453481974"/>
    <n v="1448297974"/>
    <b v="0"/>
    <n v="140"/>
    <b v="1"/>
    <s v="technology/hardware"/>
    <n v="200"/>
    <n v="428.9"/>
    <x v="2"/>
    <x v="30"/>
  </r>
  <r>
    <n v="2043"/>
    <x v="2043"/>
    <s v="PS-1A is an adjustable switch mode DC-DC power supply. It is highly compact, breadboard friendly and requires no external components."/>
    <n v="20000"/>
    <n v="19"/>
    <x v="2"/>
    <x v="0"/>
    <s v="USD"/>
    <n v="1481432340"/>
    <n v="1476764077"/>
    <b v="0"/>
    <n v="193"/>
    <b v="1"/>
    <s v="technology/hardware"/>
    <n v="0"/>
    <n v="0.1"/>
    <x v="2"/>
    <x v="30"/>
  </r>
  <r>
    <n v="2044"/>
    <x v="2044"/>
    <s v="The PiSoC is an open source development platform which gives each person a unique opportunity to create, regardless of skill level."/>
    <n v="42000"/>
    <n v="85"/>
    <x v="0"/>
    <x v="0"/>
    <s v="USD"/>
    <n v="1434212714"/>
    <n v="1431620714"/>
    <b v="0"/>
    <n v="180"/>
    <b v="1"/>
    <s v="technology/hardware"/>
    <n v="0"/>
    <n v="0.47"/>
    <x v="2"/>
    <x v="30"/>
  </r>
  <r>
    <n v="2045"/>
    <x v="2045"/>
    <s v="Open Rail is a new open source universal linear rail system designed to be used with various T- Slot aluminum extrusion configurations."/>
    <n v="100000"/>
    <n v="25"/>
    <x v="0"/>
    <x v="0"/>
    <s v="USD"/>
    <n v="1341799647"/>
    <n v="1339207647"/>
    <b v="0"/>
    <n v="263"/>
    <b v="1"/>
    <s v="technology/hardware"/>
    <n v="0"/>
    <n v="0.1"/>
    <x v="2"/>
    <x v="30"/>
  </r>
  <r>
    <n v="2046"/>
    <x v="2046"/>
    <s v="CoAction Hero: a powerful proto-board with a 120Mhz processor, 1MB filesystem, and built-in OS for tinkerers and engineers alike."/>
    <n v="30000"/>
    <n v="31896.33"/>
    <x v="1"/>
    <x v="0"/>
    <s v="USD"/>
    <n v="1369282044"/>
    <n v="1366690044"/>
    <b v="0"/>
    <n v="217"/>
    <b v="1"/>
    <s v="technology/hardware"/>
    <n v="106"/>
    <n v="146.99"/>
    <x v="2"/>
    <x v="30"/>
  </r>
  <r>
    <n v="2047"/>
    <x v="2047"/>
    <s v="Simple internet time-limits, usage analytics, app &amp; site blocking - across all devices in the home, controlled from your smartphone."/>
    <n v="200000"/>
    <n v="43015"/>
    <x v="0"/>
    <x v="2"/>
    <s v="AUD"/>
    <n v="1429228800"/>
    <n v="1426714870"/>
    <b v="0"/>
    <n v="443"/>
    <b v="1"/>
    <s v="technology/hardware"/>
    <n v="22"/>
    <n v="97.1"/>
    <x v="2"/>
    <x v="30"/>
  </r>
  <r>
    <n v="2048"/>
    <x v="2048"/>
    <s v="A lightweight generator to charge your phone, lights, and removable battery pack as you bicycle. Pedal power by you, for now or later."/>
    <n v="300000"/>
    <n v="152165"/>
    <x v="0"/>
    <x v="0"/>
    <s v="USD"/>
    <n v="1369323491"/>
    <n v="1366731491"/>
    <b v="0"/>
    <n v="1373"/>
    <b v="1"/>
    <s v="technology/hardware"/>
    <n v="51"/>
    <n v="110.83"/>
    <x v="2"/>
    <x v="30"/>
  </r>
  <r>
    <n v="2049"/>
    <x v="2049"/>
    <s v="Keyless. Alarm secured. GPS tracking."/>
    <n v="130000"/>
    <n v="30112"/>
    <x v="2"/>
    <x v="1"/>
    <s v="GBP"/>
    <n v="1386025140"/>
    <n v="1382963963"/>
    <b v="0"/>
    <n v="742"/>
    <b v="1"/>
    <s v="technology/hardware"/>
    <n v="23"/>
    <n v="40.58"/>
    <x v="2"/>
    <x v="30"/>
  </r>
  <r>
    <n v="2050"/>
    <x v="2050"/>
    <s v="Hubble is the first 100% open, affordable laser cutter suite â€” from replicable hardware to community driven software &amp; firmware."/>
    <n v="100000"/>
    <n v="40404"/>
    <x v="2"/>
    <x v="0"/>
    <s v="USD"/>
    <n v="1433036578"/>
    <n v="1429580578"/>
    <b v="0"/>
    <n v="170"/>
    <b v="1"/>
    <s v="technology/hardware"/>
    <n v="40"/>
    <n v="237.67"/>
    <x v="2"/>
    <x v="30"/>
  </r>
  <r>
    <n v="2051"/>
    <x v="2051"/>
    <s v="A collaborative effort between three generations who set out to provide a premium, top-quality yoyo at an affordable price."/>
    <n v="25000"/>
    <n v="38743.839999999997"/>
    <x v="1"/>
    <x v="0"/>
    <s v="USD"/>
    <n v="1388017937"/>
    <n v="1385425937"/>
    <b v="0"/>
    <n v="242"/>
    <b v="1"/>
    <s v="technology/hardware"/>
    <n v="155"/>
    <n v="160.1"/>
    <x v="2"/>
    <x v="30"/>
  </r>
  <r>
    <n v="2052"/>
    <x v="2052"/>
    <s v="The World's Lightest &amp; Smartest E-Scooter: cool, small, portable, and can be easily folded into a backpack and bring it anywhere"/>
    <n v="500000"/>
    <n v="345"/>
    <x v="0"/>
    <x v="0"/>
    <s v="USD"/>
    <n v="1455933653"/>
    <n v="1452045653"/>
    <b v="0"/>
    <n v="541"/>
    <b v="1"/>
    <s v="technology/hardware"/>
    <n v="0"/>
    <n v="0.64"/>
    <x v="2"/>
    <x v="30"/>
  </r>
  <r>
    <n v="2053"/>
    <x v="2053"/>
    <s v="Â· Exchange multiple hard drives (SSDs or HDDs) Â· Slick design Â· Highest data transfer rates Â· Robust (anodized aluminum)"/>
    <n v="13500"/>
    <n v="200"/>
    <x v="0"/>
    <x v="0"/>
    <s v="USD"/>
    <n v="1448466551"/>
    <n v="1445870951"/>
    <b v="0"/>
    <n v="121"/>
    <b v="1"/>
    <s v="technology/hardware"/>
    <n v="1"/>
    <n v="1.65"/>
    <x v="2"/>
    <x v="30"/>
  </r>
  <r>
    <n v="2054"/>
    <x v="2054"/>
    <s v="SITU is the smart food nutrition scale anyone can use. It weighs your food in calories and nutrients in addition to grams and ounces."/>
    <n v="100000"/>
    <n v="0"/>
    <x v="0"/>
    <x v="1"/>
    <s v="GBP"/>
    <n v="1399033810"/>
    <n v="1396441810"/>
    <b v="0"/>
    <n v="621"/>
    <b v="1"/>
    <s v="technology/hardware"/>
    <n v="0"/>
    <n v="0"/>
    <x v="2"/>
    <x v="30"/>
  </r>
  <r>
    <n v="2055"/>
    <x v="2055"/>
    <s v="An Arduino compatible shield matched with a web based tutorial system to teach you how to talk with I2C and SPI components."/>
    <n v="25000"/>
    <n v="25388"/>
    <x v="1"/>
    <x v="0"/>
    <s v="USD"/>
    <n v="1417579200"/>
    <n v="1415031043"/>
    <b v="0"/>
    <n v="101"/>
    <b v="1"/>
    <s v="technology/hardware"/>
    <n v="102"/>
    <n v="251.37"/>
    <x v="2"/>
    <x v="30"/>
  </r>
  <r>
    <n v="2056"/>
    <x v="2056"/>
    <s v="A lightweight backpack that can charge your smartphone 4 times or an iPad one full charge, and recharge via a USB port"/>
    <n v="172889"/>
    <n v="97273"/>
    <x v="0"/>
    <x v="0"/>
    <s v="USD"/>
    <n v="1366222542"/>
    <n v="1363630542"/>
    <b v="0"/>
    <n v="554"/>
    <b v="1"/>
    <s v="technology/hardware"/>
    <n v="56"/>
    <n v="175.58"/>
    <x v="2"/>
    <x v="30"/>
  </r>
  <r>
    <n v="2057"/>
    <x v="2057"/>
    <s v="CableKnife is the best solution for removing insulation from cables for the purpose of maximising the scrap metal value by up to 350%"/>
    <n v="75000"/>
    <n v="0"/>
    <x v="0"/>
    <x v="1"/>
    <s v="GBP"/>
    <n v="1456487532"/>
    <n v="1453895532"/>
    <b v="0"/>
    <n v="666"/>
    <b v="1"/>
    <s v="technology/hardware"/>
    <n v="0"/>
    <n v="0"/>
    <x v="2"/>
    <x v="30"/>
  </r>
  <r>
    <n v="2058"/>
    <x v="2058"/>
    <s v="Making using the serial terminal on the Raspberry Pi as easy as Pi!"/>
    <n v="11180"/>
    <n v="80"/>
    <x v="0"/>
    <x v="1"/>
    <s v="GBP"/>
    <n v="1425326400"/>
    <n v="1421916830"/>
    <b v="0"/>
    <n v="410"/>
    <b v="1"/>
    <s v="technology/hardware"/>
    <n v="1"/>
    <n v="0.2"/>
    <x v="2"/>
    <x v="30"/>
  </r>
  <r>
    <n v="2059"/>
    <x v="2059"/>
    <s v="Simplify IoT development via the cloud. Plug-n-play, Arduino-compatible wireless network of sensors &amp; controllers. Open Source. Secure."/>
    <n v="100000"/>
    <n v="1130"/>
    <x v="2"/>
    <x v="0"/>
    <s v="USD"/>
    <n v="1454277540"/>
    <n v="1450880854"/>
    <b v="0"/>
    <n v="375"/>
    <b v="1"/>
    <s v="technology/hardware"/>
    <n v="1"/>
    <n v="3.01"/>
    <x v="2"/>
    <x v="30"/>
  </r>
  <r>
    <n v="2060"/>
    <x v="2060"/>
    <s v="Universal 4 ports USB charger for iPhone, iPad, Android and other USB devices. Intelligent device detection for optimal charging."/>
    <n v="100000"/>
    <n v="105745"/>
    <x v="1"/>
    <x v="0"/>
    <s v="USD"/>
    <n v="1406129150"/>
    <n v="1400945150"/>
    <b v="0"/>
    <n v="1364"/>
    <b v="1"/>
    <s v="technology/hardware"/>
    <n v="106"/>
    <n v="77.53"/>
    <x v="2"/>
    <x v="30"/>
  </r>
  <r>
    <n v="2061"/>
    <x v="2061"/>
    <s v="Bibo Barmaid is a smart cocktail self-serve machine that creates expertly crafted mixed drinks at home with the touch of a button."/>
    <n v="15000"/>
    <n v="837"/>
    <x v="0"/>
    <x v="0"/>
    <s v="USD"/>
    <n v="1483208454"/>
    <n v="1480616454"/>
    <b v="0"/>
    <n v="35"/>
    <b v="1"/>
    <s v="technology/hardware"/>
    <n v="6"/>
    <n v="23.91"/>
    <x v="2"/>
    <x v="30"/>
  </r>
  <r>
    <n v="2062"/>
    <x v="2062"/>
    <s v="4K HEVC Android TV Media Player with optional DIY electronics, ideal for app development, home control, software developement, learning"/>
    <n v="250000"/>
    <n v="3417"/>
    <x v="2"/>
    <x v="8"/>
    <s v="DKK"/>
    <n v="1458807098"/>
    <n v="1456218698"/>
    <b v="0"/>
    <n v="203"/>
    <b v="1"/>
    <s v="technology/hardware"/>
    <n v="1"/>
    <n v="16.829999999999998"/>
    <x v="2"/>
    <x v="30"/>
  </r>
  <r>
    <n v="2063"/>
    <x v="2063"/>
    <s v="Build a professional grade Linux CNC control with Beaglebone black and our CNC cape."/>
    <n v="15000"/>
    <n v="30274"/>
    <x v="1"/>
    <x v="12"/>
    <s v="EUR"/>
    <n v="1463333701"/>
    <n v="1460482501"/>
    <b v="0"/>
    <n v="49"/>
    <b v="1"/>
    <s v="technology/hardware"/>
    <n v="202"/>
    <n v="617.84"/>
    <x v="2"/>
    <x v="30"/>
  </r>
  <r>
    <n v="2064"/>
    <x v="2064"/>
    <s v="Open-source content-driven lighting system you can use with TV or PC, Mac, HTPC displays in movies, games and daily work"/>
    <n v="2500000"/>
    <n v="1"/>
    <x v="2"/>
    <x v="0"/>
    <s v="USD"/>
    <n v="1370001600"/>
    <n v="1366879523"/>
    <b v="0"/>
    <n v="5812"/>
    <b v="1"/>
    <s v="technology/hardware"/>
    <n v="0"/>
    <n v="0"/>
    <x v="2"/>
    <x v="30"/>
  </r>
  <r>
    <n v="2065"/>
    <x v="2065"/>
    <s v="Give your mobile device the ability to see &amp; capture the world in complete darkness while revealing items not visible to your naked eye"/>
    <n v="180000"/>
    <n v="0"/>
    <x v="0"/>
    <x v="1"/>
    <s v="GBP"/>
    <n v="1387958429"/>
    <n v="1385366429"/>
    <b v="0"/>
    <n v="1556"/>
    <b v="1"/>
    <s v="technology/hardware"/>
    <n v="0"/>
    <n v="0"/>
    <x v="2"/>
    <x v="30"/>
  </r>
  <r>
    <n v="2066"/>
    <x v="2066"/>
    <s v="Automatically opens your garage door when you come home. Open, close, and monitor your garage door from your phone."/>
    <n v="12000"/>
    <n v="1"/>
    <x v="0"/>
    <x v="0"/>
    <s v="USD"/>
    <n v="1408818683"/>
    <n v="1406226683"/>
    <b v="0"/>
    <n v="65"/>
    <b v="1"/>
    <s v="technology/hardware"/>
    <n v="0"/>
    <n v="0.02"/>
    <x v="2"/>
    <x v="30"/>
  </r>
  <r>
    <n v="2067"/>
    <x v="2067"/>
    <s v="The next generation of premium quality LED lighting. Extreme power efficiency in a small package."/>
    <n v="3000"/>
    <n v="3684"/>
    <x v="1"/>
    <x v="1"/>
    <s v="GBP"/>
    <n v="1432499376"/>
    <n v="1429648176"/>
    <b v="0"/>
    <n v="10"/>
    <b v="1"/>
    <s v="technology/hardware"/>
    <n v="123"/>
    <n v="368.4"/>
    <x v="2"/>
    <x v="30"/>
  </r>
  <r>
    <n v="2068"/>
    <x v="2068"/>
    <s v="Introducing Sprite, the cloud-based watering controller and Whisperer, the solar-powered plant sensor for effortless home irrigation"/>
    <n v="60000"/>
    <n v="1"/>
    <x v="0"/>
    <x v="0"/>
    <s v="USD"/>
    <n v="1476994315"/>
    <n v="1474402315"/>
    <b v="0"/>
    <n v="76"/>
    <b v="1"/>
    <s v="technology/hardware"/>
    <n v="0"/>
    <n v="0.01"/>
    <x v="2"/>
    <x v="30"/>
  </r>
  <r>
    <n v="2069"/>
    <x v="2069"/>
    <s v="RaceCapture brings motorsports to the connected car: Share track days, autocross, drift and drag racing with your friends in real time!"/>
    <n v="150000"/>
    <n v="0"/>
    <x v="0"/>
    <x v="0"/>
    <s v="USD"/>
    <n v="1451776791"/>
    <n v="1449098391"/>
    <b v="0"/>
    <n v="263"/>
    <b v="1"/>
    <s v="technology/hardware"/>
    <n v="0"/>
    <n v="0"/>
    <x v="2"/>
    <x v="30"/>
  </r>
  <r>
    <n v="2070"/>
    <x v="2070"/>
    <s v="The A4-SFX is a project with the goal of creating the smallest case possible while still using high-end standardized components."/>
    <n v="2000000"/>
    <n v="0"/>
    <x v="0"/>
    <x v="12"/>
    <s v="EUR"/>
    <n v="1467128723"/>
    <n v="1464536723"/>
    <b v="0"/>
    <n v="1530"/>
    <b v="1"/>
    <s v="technology/hardware"/>
    <n v="0"/>
    <n v="0"/>
    <x v="2"/>
    <x v="30"/>
  </r>
  <r>
    <n v="2071"/>
    <x v="2071"/>
    <s v="Includes Wifi Camera for video chat, Amazon delivery, pet health analyzer, weight control, diet transition planning, and more."/>
    <n v="125000"/>
    <n v="0"/>
    <x v="3"/>
    <x v="0"/>
    <s v="USD"/>
    <n v="1475390484"/>
    <n v="1471502484"/>
    <b v="0"/>
    <n v="278"/>
    <b v="1"/>
    <s v="technology/hardware"/>
    <n v="0"/>
    <n v="0"/>
    <x v="2"/>
    <x v="30"/>
  </r>
  <r>
    <n v="2072"/>
    <x v="2072"/>
    <s v="The Most Portable Windows 10 PC Less than 0.3 lb with Updated Resources-Cherry Trail CPU, 4G RAM, ~128G Storage, wifi ac, USB 3.0, HDMI"/>
    <n v="175000"/>
    <n v="10"/>
    <x v="0"/>
    <x v="0"/>
    <s v="USD"/>
    <n v="1462629432"/>
    <n v="1460037432"/>
    <b v="0"/>
    <n v="350"/>
    <b v="1"/>
    <s v="technology/hardware"/>
    <n v="0"/>
    <n v="0.03"/>
    <x v="2"/>
    <x v="30"/>
  </r>
  <r>
    <n v="2073"/>
    <x v="2073"/>
    <s v="abode is a home security and automation company that offers a self-installed, professional-grade solution with no contracts."/>
    <n v="400000"/>
    <n v="605"/>
    <x v="2"/>
    <x v="0"/>
    <s v="USD"/>
    <n v="1431100918"/>
    <n v="1427212918"/>
    <b v="0"/>
    <n v="470"/>
    <b v="1"/>
    <s v="technology/hardware"/>
    <n v="0"/>
    <n v="1.29"/>
    <x v="2"/>
    <x v="30"/>
  </r>
  <r>
    <n v="2074"/>
    <x v="2074"/>
    <s v="Creating PC gaming controllers to bring your gaming experience to a new level."/>
    <n v="3000"/>
    <n v="3465.32"/>
    <x v="1"/>
    <x v="0"/>
    <s v="USD"/>
    <n v="1462564182"/>
    <n v="1459972182"/>
    <b v="0"/>
    <n v="3"/>
    <b v="1"/>
    <s v="technology/hardware"/>
    <n v="116"/>
    <n v="1155.1099999999999"/>
    <x v="2"/>
    <x v="30"/>
  </r>
  <r>
    <n v="2075"/>
    <x v="2075"/>
    <s v="The Practical Meter helps you charge your phone faster by solving a problem millions of people experience."/>
    <n v="500000"/>
    <n v="0"/>
    <x v="0"/>
    <x v="0"/>
    <s v="USD"/>
    <n v="1374769288"/>
    <n v="1372177288"/>
    <b v="0"/>
    <n v="8200"/>
    <b v="1"/>
    <s v="technology/hardware"/>
    <n v="0"/>
    <n v="0"/>
    <x v="2"/>
    <x v="30"/>
  </r>
  <r>
    <n v="2076"/>
    <x v="2076"/>
    <s v="Wireless earbuds filled with sound, yet so small they are almost invisible!"/>
    <n v="10000000"/>
    <n v="0"/>
    <x v="0"/>
    <x v="1"/>
    <s v="GBP"/>
    <n v="1406149689"/>
    <n v="1402693689"/>
    <b v="0"/>
    <n v="8359"/>
    <b v="1"/>
    <s v="technology/hardware"/>
    <n v="0"/>
    <n v="0"/>
    <x v="2"/>
    <x v="30"/>
  </r>
  <r>
    <n v="2077"/>
    <x v="2077"/>
    <s v="A Whole New Way to Get TV: Watch four live TV channels at once on your tablet, smartphone, or big screen TV!"/>
    <n v="125000"/>
    <n v="170271"/>
    <x v="1"/>
    <x v="0"/>
    <s v="USD"/>
    <n v="1433538000"/>
    <n v="1428541276"/>
    <b v="0"/>
    <n v="188"/>
    <b v="1"/>
    <s v="technology/hardware"/>
    <n v="136"/>
    <n v="905.7"/>
    <x v="2"/>
    <x v="30"/>
  </r>
  <r>
    <n v="2078"/>
    <x v="2078"/>
    <s v="With hoterway you won't wait anymore for hot water in the beginning of your shower. Save Water, Energy, Time and Money."/>
    <n v="58425"/>
    <n v="63460.18"/>
    <x v="1"/>
    <x v="3"/>
    <s v="EUR"/>
    <n v="1482085857"/>
    <n v="1479493857"/>
    <b v="0"/>
    <n v="48"/>
    <b v="1"/>
    <s v="technology/hardware"/>
    <n v="109"/>
    <n v="1322.09"/>
    <x v="2"/>
    <x v="30"/>
  </r>
  <r>
    <n v="2079"/>
    <x v="2079"/>
    <s v="A power over Ethernet (PoE) add on board (HAT) for your Raspberry Pi with power management. Reduce the clutter of cables with Pi PoE!"/>
    <n v="65000"/>
    <n v="71748"/>
    <x v="1"/>
    <x v="1"/>
    <s v="GBP"/>
    <n v="1435258800"/>
    <n v="1432659793"/>
    <b v="0"/>
    <n v="607"/>
    <b v="1"/>
    <s v="technology/hardware"/>
    <n v="110"/>
    <n v="118.2"/>
    <x v="2"/>
    <x v="30"/>
  </r>
  <r>
    <n v="2080"/>
    <x v="2080"/>
    <s v="Tinker Tie is a fully programmable, hackable Arduino-compatible RGB LED bow tie that can last over 20 hours on a single charge!"/>
    <n v="14000"/>
    <n v="4092"/>
    <x v="0"/>
    <x v="0"/>
    <s v="USD"/>
    <n v="1447286300"/>
    <n v="1444690700"/>
    <b v="0"/>
    <n v="50"/>
    <b v="1"/>
    <s v="technology/hardware"/>
    <n v="29"/>
    <n v="81.84"/>
    <x v="2"/>
    <x v="30"/>
  </r>
  <r>
    <n v="2081"/>
    <x v="2081"/>
    <s v="Embarking on a Summer Tour to spread their message of cherishing your unforgettable memories through nostalgic rock music."/>
    <n v="10000"/>
    <n v="11880"/>
    <x v="1"/>
    <x v="0"/>
    <s v="USD"/>
    <n v="1337144340"/>
    <n v="1333597555"/>
    <b v="0"/>
    <n v="55"/>
    <b v="1"/>
    <s v="music/indie rock"/>
    <n v="119"/>
    <n v="216"/>
    <x v="4"/>
    <x v="14"/>
  </r>
  <r>
    <n v="2082"/>
    <x v="2082"/>
    <s v="Local bay area band looking to share our vision with people, looking to create something we are proud of, no more bedroom recordings!"/>
    <n v="5000"/>
    <n v="5501"/>
    <x v="1"/>
    <x v="0"/>
    <s v="USD"/>
    <n v="1322106796"/>
    <n v="1316919196"/>
    <b v="0"/>
    <n v="38"/>
    <b v="1"/>
    <s v="music/indie rock"/>
    <n v="110"/>
    <n v="144.76"/>
    <x v="4"/>
    <x v="14"/>
  </r>
  <r>
    <n v="2083"/>
    <x v="2083"/>
    <s v="Autumn's Song is working on a debut album that brings accustic / singer-songwriter / piano rock to the central Florida music scene."/>
    <n v="3500"/>
    <n v="4176.1099999999997"/>
    <x v="1"/>
    <x v="0"/>
    <s v="USD"/>
    <n v="1338830395"/>
    <n v="1336238395"/>
    <b v="0"/>
    <n v="25"/>
    <b v="1"/>
    <s v="music/indie rock"/>
    <n v="119"/>
    <n v="167.04"/>
    <x v="4"/>
    <x v="14"/>
  </r>
  <r>
    <n v="2084"/>
    <x v="2084"/>
    <s v="Los Angeles based Ballerina Black are on their way to tour the UK in May. Join our club &amp; help make it happen."/>
    <n v="10000"/>
    <n v="2"/>
    <x v="0"/>
    <x v="0"/>
    <s v="USD"/>
    <n v="1399186740"/>
    <n v="1396468782"/>
    <b v="0"/>
    <n v="46"/>
    <b v="1"/>
    <s v="music/indie rock"/>
    <n v="0"/>
    <n v="0.04"/>
    <x v="4"/>
    <x v="14"/>
  </r>
  <r>
    <n v="2085"/>
    <x v="2085"/>
    <s v="Eikon worship leader Dustin Hecocks records his full length debut album this Summer, comprised of powerful music and worshipful lyrics."/>
    <n v="20000"/>
    <n v="600"/>
    <x v="0"/>
    <x v="0"/>
    <s v="USD"/>
    <n v="1342382587"/>
    <n v="1339790587"/>
    <b v="0"/>
    <n v="83"/>
    <b v="1"/>
    <s v="music/indie rock"/>
    <n v="3"/>
    <n v="7.23"/>
    <x v="4"/>
    <x v="14"/>
  </r>
  <r>
    <n v="2086"/>
    <x v="2086"/>
    <s v="I am in the process of completing 4 new EPs to be released in Winter, Spring, Summer, and Fall of 2012."/>
    <n v="10000"/>
    <n v="12178"/>
    <x v="1"/>
    <x v="0"/>
    <s v="USD"/>
    <n v="1323838740"/>
    <n v="1321200332"/>
    <b v="0"/>
    <n v="35"/>
    <b v="1"/>
    <s v="music/indie rock"/>
    <n v="122"/>
    <n v="347.94"/>
    <x v="4"/>
    <x v="14"/>
  </r>
  <r>
    <n v="2087"/>
    <x v="2087"/>
    <s v="Support Joy Shannon and the Beauty Marks record their 4th studio album &quot;Out of My Dreams and Into My Arms&quot; and create a music video!"/>
    <n v="5000"/>
    <n v="5066"/>
    <x v="1"/>
    <x v="0"/>
    <s v="USD"/>
    <n v="1315457658"/>
    <n v="1312865658"/>
    <b v="0"/>
    <n v="25"/>
    <b v="1"/>
    <s v="music/indie rock"/>
    <n v="101"/>
    <n v="202.64"/>
    <x v="4"/>
    <x v="14"/>
  </r>
  <r>
    <n v="2088"/>
    <x v="2088"/>
    <s v="Indie Folk musician, Chris Dorman is releasing his second full length album.  Let's release this record worldwide - grassroots style!"/>
    <n v="10000"/>
    <n v="1050"/>
    <x v="0"/>
    <x v="0"/>
    <s v="USD"/>
    <n v="1284177540"/>
    <n v="1281028152"/>
    <b v="0"/>
    <n v="75"/>
    <b v="1"/>
    <s v="music/indie rock"/>
    <n v="11"/>
    <n v="14"/>
    <x v="4"/>
    <x v="14"/>
  </r>
  <r>
    <n v="2089"/>
    <x v="2089"/>
    <s v="Little Moses is trying to record their first EP, and we can't do it without your help!"/>
    <n v="8880"/>
    <n v="0"/>
    <x v="0"/>
    <x v="0"/>
    <s v="USD"/>
    <n v="1375408194"/>
    <n v="1372384194"/>
    <b v="0"/>
    <n v="62"/>
    <b v="1"/>
    <s v="music/indie rock"/>
    <n v="0"/>
    <n v="0"/>
    <x v="4"/>
    <x v="14"/>
  </r>
  <r>
    <n v="2090"/>
    <x v="2090"/>
    <s v="Insect Surfers, Planet Earth's Longest-Running Modern Surf Band, come twanging back into 2013 with a new surfadelic musical release!"/>
    <n v="25000"/>
    <n v="199"/>
    <x v="0"/>
    <x v="0"/>
    <s v="USD"/>
    <n v="1361696955"/>
    <n v="1359104955"/>
    <b v="0"/>
    <n v="160"/>
    <b v="1"/>
    <s v="music/indie rock"/>
    <n v="1"/>
    <n v="1.24"/>
    <x v="4"/>
    <x v="14"/>
  </r>
  <r>
    <n v="2091"/>
    <x v="2091"/>
    <s v="I'm an 18-year old singer/songwriter from California. I'd love your support to get my album of original songs professionally recorded."/>
    <n v="50000"/>
    <n v="10775"/>
    <x v="0"/>
    <x v="0"/>
    <s v="USD"/>
    <n v="1299009600"/>
    <n v="1294818278"/>
    <b v="0"/>
    <n v="246"/>
    <b v="1"/>
    <s v="music/indie rock"/>
    <n v="22"/>
    <n v="43.8"/>
    <x v="4"/>
    <x v="14"/>
  </r>
  <r>
    <n v="2092"/>
    <x v="2092"/>
    <s v="Amy Lingamfelter is making an album all about love and she's looking for backers. See see how you can share in the journey!"/>
    <n v="17000"/>
    <n v="5431"/>
    <x v="0"/>
    <x v="0"/>
    <s v="USD"/>
    <n v="1318006732"/>
    <n v="1312822732"/>
    <b v="0"/>
    <n v="55"/>
    <b v="1"/>
    <s v="music/indie rock"/>
    <n v="32"/>
    <n v="98.75"/>
    <x v="4"/>
    <x v="14"/>
  </r>
  <r>
    <n v="2093"/>
    <x v="2093"/>
    <s v="Help Lift The Decade record their debut full length album with with Ace Enders! (The Early November, I Can Make A Mess)"/>
    <n v="5000"/>
    <n v="5040"/>
    <x v="1"/>
    <x v="0"/>
    <s v="USD"/>
    <n v="1356211832"/>
    <n v="1351024232"/>
    <b v="0"/>
    <n v="23"/>
    <b v="1"/>
    <s v="music/indie rock"/>
    <n v="101"/>
    <n v="219.13"/>
    <x v="4"/>
    <x v="14"/>
  </r>
  <r>
    <n v="2094"/>
    <x v="2094"/>
    <s v="We've got a new record, Slick Machine._x000a_We want to release it and tour the US to support it, but we need your help to make it happen."/>
    <n v="10500"/>
    <n v="10710"/>
    <x v="1"/>
    <x v="0"/>
    <s v="USD"/>
    <n v="1330916400"/>
    <n v="1327969730"/>
    <b v="0"/>
    <n v="72"/>
    <b v="1"/>
    <s v="music/indie rock"/>
    <n v="102"/>
    <n v="148.75"/>
    <x v="4"/>
    <x v="14"/>
  </r>
  <r>
    <n v="2095"/>
    <x v="2095"/>
    <s v="This CD celebrates a journey beginning with the death of a father and culminating with the joyous victory expressed in music!"/>
    <n v="7500"/>
    <n v="45"/>
    <x v="0"/>
    <x v="0"/>
    <s v="USD"/>
    <n v="1317576973"/>
    <n v="1312392973"/>
    <b v="0"/>
    <n v="22"/>
    <b v="1"/>
    <s v="music/indie rock"/>
    <n v="1"/>
    <n v="2.0499999999999998"/>
    <x v="4"/>
    <x v="14"/>
  </r>
  <r>
    <n v="2096"/>
    <x v="2096"/>
    <s v="Shone Nuisance is heading to GBS Detroit on Friday, October 26th to record and film their GBS Detroit EP and video."/>
    <n v="3000"/>
    <n v="3440"/>
    <x v="1"/>
    <x v="0"/>
    <s v="USD"/>
    <n v="1351223940"/>
    <n v="1349892735"/>
    <b v="0"/>
    <n v="14"/>
    <b v="1"/>
    <s v="music/indie rock"/>
    <n v="115"/>
    <n v="245.71"/>
    <x v="4"/>
    <x v="14"/>
  </r>
  <r>
    <n v="2097"/>
    <x v="2097"/>
    <s v="Engine is ready to record our sophomore release. The songs are written, the musicians are ready. Help us bring this into existence!"/>
    <n v="8500"/>
    <n v="11633"/>
    <x v="1"/>
    <x v="0"/>
    <s v="USD"/>
    <n v="1322751735"/>
    <n v="1317564135"/>
    <b v="0"/>
    <n v="38"/>
    <b v="1"/>
    <s v="music/indie rock"/>
    <n v="137"/>
    <n v="306.13"/>
    <x v="4"/>
    <x v="14"/>
  </r>
  <r>
    <n v="2098"/>
    <x v="2098"/>
    <s v="The Christopher Battles EP Project will fund professional recording, publicity, and release for this original singer-songwriter."/>
    <n v="16000"/>
    <n v="6258"/>
    <x v="0"/>
    <x v="0"/>
    <s v="USD"/>
    <n v="1331174635"/>
    <n v="1328582635"/>
    <b v="0"/>
    <n v="32"/>
    <b v="1"/>
    <s v="music/indie rock"/>
    <n v="39"/>
    <n v="195.56"/>
    <x v="4"/>
    <x v="14"/>
  </r>
  <r>
    <n v="2099"/>
    <x v="2099"/>
    <s v="Our tour van died, we need help!"/>
    <n v="10000"/>
    <n v="11176"/>
    <x v="1"/>
    <x v="0"/>
    <s v="USD"/>
    <n v="1435808400"/>
    <n v="1434650084"/>
    <b v="0"/>
    <n v="63"/>
    <b v="1"/>
    <s v="music/indie rock"/>
    <n v="112"/>
    <n v="177.4"/>
    <x v="4"/>
    <x v="14"/>
  </r>
  <r>
    <n v="2100"/>
    <x v="2100"/>
    <s v="The Skylit Letter is heading to Groovebox Studios in Detroit on Friday, June 29th to record and film a live GBS Detroit video and EP."/>
    <n v="3500"/>
    <n v="3803.55"/>
    <x v="1"/>
    <x v="0"/>
    <s v="USD"/>
    <n v="1341028740"/>
    <n v="1339704141"/>
    <b v="0"/>
    <n v="27"/>
    <b v="1"/>
    <s v="music/indie rock"/>
    <n v="109"/>
    <n v="140.87"/>
    <x v="4"/>
    <x v="14"/>
  </r>
  <r>
    <n v="2101"/>
    <x v="2101"/>
    <s v="Hey everyone, we are back with our first full length release, &quot;The Bite And The Boogie&quot; and we need your help to get it printed!"/>
    <n v="6500"/>
    <n v="8152"/>
    <x v="1"/>
    <x v="0"/>
    <s v="USD"/>
    <n v="1329104114"/>
    <n v="1323920114"/>
    <b v="0"/>
    <n v="44"/>
    <b v="1"/>
    <s v="music/indie rock"/>
    <n v="125"/>
    <n v="185.27"/>
    <x v="4"/>
    <x v="14"/>
  </r>
  <r>
    <n v="2102"/>
    <x v="2102"/>
    <s v="The Guru is basement parties, lake swimming, a smile shared between reunited friends, and the doe-eyed innocence of youth."/>
    <n v="5000"/>
    <n v="100"/>
    <x v="2"/>
    <x v="0"/>
    <s v="USD"/>
    <n v="1304628648"/>
    <n v="1302036648"/>
    <b v="0"/>
    <n v="38"/>
    <b v="1"/>
    <s v="music/indie rock"/>
    <n v="2"/>
    <n v="2.63"/>
    <x v="4"/>
    <x v="14"/>
  </r>
  <r>
    <n v="2103"/>
    <x v="2103"/>
    <s v="Indie rocker, Matthew Moon, has something to share with you..."/>
    <n v="30000"/>
    <n v="45"/>
    <x v="0"/>
    <x v="0"/>
    <s v="USD"/>
    <n v="1352488027"/>
    <n v="1349892427"/>
    <b v="0"/>
    <n v="115"/>
    <b v="1"/>
    <s v="music/indie rock"/>
    <n v="0"/>
    <n v="0.39"/>
    <x v="4"/>
    <x v="14"/>
  </r>
  <r>
    <n v="2104"/>
    <x v="2104"/>
    <s v="In the Raw is Seattle's the Ink &amp; the Echo's debut album.  It is honest, compelling, and speaks of raw human emotion."/>
    <n v="4000"/>
    <n v="4457"/>
    <x v="1"/>
    <x v="0"/>
    <s v="USD"/>
    <n v="1369958400"/>
    <n v="1367286434"/>
    <b v="0"/>
    <n v="37"/>
    <b v="1"/>
    <s v="music/indie rock"/>
    <n v="111"/>
    <n v="120.46"/>
    <x v="4"/>
    <x v="14"/>
  </r>
  <r>
    <n v="2105"/>
    <x v="2105"/>
    <s v="Help Layla the Wolf fund the printing and releasing of our first E.P. Release called &quot;Sugar&quot;."/>
    <n v="14000"/>
    <n v="15650"/>
    <x v="1"/>
    <x v="0"/>
    <s v="USD"/>
    <n v="1416542400"/>
    <n v="1415472953"/>
    <b v="0"/>
    <n v="99"/>
    <b v="1"/>
    <s v="music/indie rock"/>
    <n v="112"/>
    <n v="158.08000000000001"/>
    <x v="4"/>
    <x v="14"/>
  </r>
  <r>
    <n v="2106"/>
    <x v="2106"/>
    <s v="We're recording a new full length album! So stoked for this project. We've been preparing for it for over a year. It's our best yet!"/>
    <n v="7000"/>
    <n v="3598"/>
    <x v="0"/>
    <x v="0"/>
    <s v="USD"/>
    <n v="1359176974"/>
    <n v="1356584974"/>
    <b v="0"/>
    <n v="44"/>
    <b v="1"/>
    <s v="music/indie rock"/>
    <n v="51"/>
    <n v="81.77"/>
    <x v="4"/>
    <x v="14"/>
  </r>
  <r>
    <n v="2107"/>
    <x v="2107"/>
    <s v="ACKER, an instrumental noise-rock band from Central Illinois, is raising funds to record a new album and release it on vinyl."/>
    <n v="6000"/>
    <n v="8306.42"/>
    <x v="1"/>
    <x v="0"/>
    <s v="USD"/>
    <n v="1415815393"/>
    <n v="1413997393"/>
    <b v="0"/>
    <n v="58"/>
    <b v="1"/>
    <s v="music/indie rock"/>
    <n v="138"/>
    <n v="143.21"/>
    <x v="4"/>
    <x v="14"/>
  </r>
  <r>
    <n v="2108"/>
    <x v="2108"/>
    <s v="A project to raise the funds for our early discography, pressed on vinyl the way we always envisioned it + help w/ future band plans."/>
    <n v="45000"/>
    <n v="21300"/>
    <x v="2"/>
    <x v="0"/>
    <s v="USD"/>
    <n v="1347249300"/>
    <n v="1344917580"/>
    <b v="0"/>
    <n v="191"/>
    <b v="1"/>
    <s v="music/indie rock"/>
    <n v="47"/>
    <n v="111.52"/>
    <x v="4"/>
    <x v="14"/>
  </r>
  <r>
    <n v="2109"/>
    <x v="2109"/>
    <s v="We are ready to make our first full-length album, and with your help, we can make it happen!"/>
    <n v="11000"/>
    <n v="521"/>
    <x v="0"/>
    <x v="0"/>
    <s v="USD"/>
    <n v="1436115617"/>
    <n v="1433523617"/>
    <b v="0"/>
    <n v="40"/>
    <b v="1"/>
    <s v="music/indie rock"/>
    <n v="5"/>
    <n v="13.03"/>
    <x v="4"/>
    <x v="14"/>
  </r>
  <r>
    <n v="2110"/>
    <x v="2110"/>
    <s v="Brent Brown's breakout new album! Requires help from the record label... You!"/>
    <n v="5500"/>
    <n v="5655.6"/>
    <x v="1"/>
    <x v="0"/>
    <s v="USD"/>
    <n v="1401253140"/>
    <n v="1398873969"/>
    <b v="0"/>
    <n v="38"/>
    <b v="1"/>
    <s v="music/indie rock"/>
    <n v="103"/>
    <n v="148.83000000000001"/>
    <x v="4"/>
    <x v="14"/>
  </r>
  <r>
    <n v="2111"/>
    <x v="2111"/>
    <s v="We are a small community of people in Boston intending to make every moment a time to find love and give love.  We need your help!"/>
    <n v="6000"/>
    <n v="6400.47"/>
    <x v="1"/>
    <x v="0"/>
    <s v="USD"/>
    <n v="1313370000"/>
    <n v="1307594625"/>
    <b v="0"/>
    <n v="39"/>
    <b v="1"/>
    <s v="music/indie rock"/>
    <n v="107"/>
    <n v="164.11"/>
    <x v="4"/>
    <x v="14"/>
  </r>
  <r>
    <n v="2112"/>
    <x v="2112"/>
    <s v="BBB is going back into the studio to record and release &quot;Felix From Canada&quot; by popular demand.  We need your help!"/>
    <n v="2500"/>
    <n v="2606"/>
    <x v="1"/>
    <x v="0"/>
    <s v="USD"/>
    <n v="1366064193"/>
    <n v="1364854593"/>
    <b v="0"/>
    <n v="11"/>
    <b v="1"/>
    <s v="music/indie rock"/>
    <n v="104"/>
    <n v="236.91"/>
    <x v="4"/>
    <x v="14"/>
  </r>
  <r>
    <n v="2113"/>
    <x v="2113"/>
    <s v="Help us fund our second full-length album Honeycomb!"/>
    <n v="20000"/>
    <n v="453"/>
    <x v="0"/>
    <x v="0"/>
    <s v="USD"/>
    <n v="1411505176"/>
    <n v="1408481176"/>
    <b v="0"/>
    <n v="107"/>
    <b v="1"/>
    <s v="music/indie rock"/>
    <n v="2"/>
    <n v="4.2300000000000004"/>
    <x v="4"/>
    <x v="14"/>
  </r>
  <r>
    <n v="2114"/>
    <x v="2114"/>
    <s v="10 tracks of power pop, indie rock &amp; &quot;soaring sounds of hope from the edge.&quot; Help us polish &amp; release it by pre-ordering now!"/>
    <n v="15000"/>
    <n v="25"/>
    <x v="0"/>
    <x v="0"/>
    <s v="USD"/>
    <n v="1291870740"/>
    <n v="1286480070"/>
    <b v="0"/>
    <n v="147"/>
    <b v="1"/>
    <s v="music/indie rock"/>
    <n v="0"/>
    <n v="0.17"/>
    <x v="4"/>
    <x v="14"/>
  </r>
  <r>
    <n v="2115"/>
    <x v="2115"/>
    <s v="The Violet Tone is heading to California but we need your help!  We've been at this for years and finally have a shot!"/>
    <n v="10000"/>
    <n v="170"/>
    <x v="0"/>
    <x v="0"/>
    <s v="USD"/>
    <n v="1298167001"/>
    <n v="1295575001"/>
    <b v="0"/>
    <n v="36"/>
    <b v="1"/>
    <s v="music/indie rock"/>
    <n v="2"/>
    <n v="4.72"/>
    <x v="4"/>
    <x v="14"/>
  </r>
  <r>
    <n v="2116"/>
    <x v="2116"/>
    <s v="Launch Bitch's new project, BEACH.  Get a limited edition cassette EP, be on a song, or drive away in Bitch's tour bus/RV."/>
    <n v="100000"/>
    <n v="100824"/>
    <x v="1"/>
    <x v="0"/>
    <s v="USD"/>
    <n v="1349203203"/>
    <n v="1345056003"/>
    <b v="0"/>
    <n v="92"/>
    <b v="1"/>
    <s v="music/indie rock"/>
    <n v="101"/>
    <n v="1095.9100000000001"/>
    <x v="4"/>
    <x v="14"/>
  </r>
  <r>
    <n v="2117"/>
    <x v="2117"/>
    <s v="Our next album is being mastered and we want your help to release it by putting your name down for a pre-sale copy and awesome merch!"/>
    <n v="5000"/>
    <n v="6235"/>
    <x v="1"/>
    <x v="0"/>
    <s v="USD"/>
    <n v="1445921940"/>
    <n v="1444699549"/>
    <b v="0"/>
    <n v="35"/>
    <b v="1"/>
    <s v="music/indie rock"/>
    <n v="125"/>
    <n v="178.14"/>
    <x v="4"/>
    <x v="14"/>
  </r>
  <r>
    <n v="2118"/>
    <x v="2118"/>
    <s v="PORCHES.  and Documentarians tour from New York to San Francisco and back."/>
    <n v="5000"/>
    <n v="65"/>
    <x v="0"/>
    <x v="0"/>
    <s v="USD"/>
    <n v="1311538136"/>
    <n v="1308946136"/>
    <b v="0"/>
    <n v="17"/>
    <b v="1"/>
    <s v="music/indie rock"/>
    <n v="1"/>
    <n v="3.82"/>
    <x v="4"/>
    <x v="14"/>
  </r>
  <r>
    <n v="2119"/>
    <x v="2119"/>
    <s v="big long now is recording our debut album and we are looking for help mastering and pressing it to vinyl"/>
    <n v="5500"/>
    <n v="7226"/>
    <x v="1"/>
    <x v="0"/>
    <s v="USD"/>
    <n v="1345086445"/>
    <n v="1342494445"/>
    <b v="0"/>
    <n v="22"/>
    <b v="1"/>
    <s v="music/indie rock"/>
    <n v="131"/>
    <n v="328.45"/>
    <x v="4"/>
    <x v="14"/>
  </r>
  <r>
    <n v="2120"/>
    <x v="2120"/>
    <s v="&lt;3_x000a_Coming in from outer space. Help Hearty Har record their 1st album!!"/>
    <n v="20000"/>
    <n v="40502.99"/>
    <x v="1"/>
    <x v="0"/>
    <s v="USD"/>
    <n v="1388617736"/>
    <n v="1384384136"/>
    <b v="0"/>
    <n v="69"/>
    <b v="1"/>
    <s v="music/indie rock"/>
    <n v="203"/>
    <n v="587"/>
    <x v="4"/>
    <x v="14"/>
  </r>
  <r>
    <n v="2121"/>
    <x v="2121"/>
    <s v="Join us on an epic journey to discover a millennia old secret which will change the world forever."/>
    <n v="2500"/>
    <n v="2549"/>
    <x v="1"/>
    <x v="16"/>
    <s v="CHF"/>
    <n v="1484156948"/>
    <n v="1481564948"/>
    <b v="0"/>
    <n v="10"/>
    <b v="0"/>
    <s v="games/video games"/>
    <n v="102"/>
    <n v="254.9"/>
    <x v="6"/>
    <x v="17"/>
  </r>
  <r>
    <n v="2122"/>
    <x v="2122"/>
    <s v="Captain Kalani it's a retro game full of nostalgia for the old gamers but interesting for the new ones"/>
    <n v="2500"/>
    <n v="2706.23"/>
    <x v="1"/>
    <x v="14"/>
    <s v="MXN"/>
    <n v="1483773169"/>
    <n v="1481181169"/>
    <b v="0"/>
    <n v="3"/>
    <b v="0"/>
    <s v="games/video games"/>
    <n v="108"/>
    <n v="902.08"/>
    <x v="6"/>
    <x v="17"/>
  </r>
  <r>
    <n v="2123"/>
    <x v="2123"/>
    <s v="Indie developer boredom's products' Xbox 360 game about a Japanese-inspired hug-themed game show needs funding for animation and environmental models."/>
    <n v="1500"/>
    <n v="1655"/>
    <x v="1"/>
    <x v="0"/>
    <s v="USD"/>
    <n v="1268636340"/>
    <n v="1263982307"/>
    <b v="0"/>
    <n v="5"/>
    <b v="0"/>
    <s v="games/video games"/>
    <n v="110"/>
    <n v="331"/>
    <x v="6"/>
    <x v="17"/>
  </r>
  <r>
    <n v="2124"/>
    <x v="2124"/>
    <s v="AZAMAR is a Role Playing Game world involving fantasy and high magic, based on the popular OpenD6 OGL using the Cinema6 RPG Framework."/>
    <n v="2000"/>
    <n v="2020"/>
    <x v="1"/>
    <x v="0"/>
    <s v="USD"/>
    <n v="1291093200"/>
    <n v="1286930435"/>
    <b v="0"/>
    <n v="5"/>
    <b v="0"/>
    <s v="games/video games"/>
    <n v="101"/>
    <n v="404"/>
    <x v="6"/>
    <x v="17"/>
  </r>
  <r>
    <n v="2125"/>
    <x v="2125"/>
    <s v="Becoming is a video game that aims to portray mental illness through a metaphysical and emotional story."/>
    <n v="3500"/>
    <n v="4310"/>
    <x v="1"/>
    <x v="0"/>
    <s v="USD"/>
    <n v="1438734833"/>
    <n v="1436142833"/>
    <b v="0"/>
    <n v="27"/>
    <b v="0"/>
    <s v="games/video games"/>
    <n v="123"/>
    <n v="159.63"/>
    <x v="6"/>
    <x v="17"/>
  </r>
  <r>
    <n v="2126"/>
    <x v="2126"/>
    <s v="Lead your team to victory in this fast-paced, action, sports game! Use Power-ups and avoid attacks as you fight for victory!"/>
    <n v="1000"/>
    <n v="1130"/>
    <x v="1"/>
    <x v="0"/>
    <s v="USD"/>
    <n v="1418080887"/>
    <n v="1415488887"/>
    <b v="0"/>
    <n v="2"/>
    <b v="0"/>
    <s v="games/video games"/>
    <n v="113"/>
    <n v="565"/>
    <x v="6"/>
    <x v="17"/>
  </r>
  <r>
    <n v="2127"/>
    <x v="2127"/>
    <s v="Three Monkeys is an audio adventure game for PC."/>
    <n v="20000"/>
    <n v="46643.07"/>
    <x v="1"/>
    <x v="1"/>
    <s v="GBP"/>
    <n v="1426158463"/>
    <n v="1423570063"/>
    <b v="0"/>
    <n v="236"/>
    <b v="0"/>
    <s v="games/video games"/>
    <n v="233"/>
    <n v="197.64"/>
    <x v="6"/>
    <x v="17"/>
  </r>
  <r>
    <n v="2128"/>
    <x v="2128"/>
    <s v="The Royal Snail has misdelivered all the invitations to the Royal Ball.  It's up to Makayla to set things right in the Fairy Forest"/>
    <n v="1200"/>
    <n v="1503"/>
    <x v="1"/>
    <x v="5"/>
    <s v="CAD"/>
    <n v="1411324369"/>
    <n v="1406140369"/>
    <b v="0"/>
    <n v="1"/>
    <b v="0"/>
    <s v="games/video games"/>
    <n v="125"/>
    <n v="1503"/>
    <x v="6"/>
    <x v="17"/>
  </r>
  <r>
    <n v="2129"/>
    <x v="2129"/>
    <s v="PKF is a Cat-Tastic 2D side-scrolling shooter! Stand up to all the big meanies with the power of positivity and save the universe!"/>
    <n v="2500"/>
    <n v="0"/>
    <x v="0"/>
    <x v="0"/>
    <s v="USD"/>
    <n v="1457570100"/>
    <n v="1454978100"/>
    <b v="0"/>
    <n v="12"/>
    <b v="0"/>
    <s v="games/video games"/>
    <n v="0"/>
    <n v="0"/>
    <x v="6"/>
    <x v="17"/>
  </r>
  <r>
    <n v="2130"/>
    <x v="2130"/>
    <s v="You are the hero tasked to save your home from the villainous Sanword."/>
    <n v="2000"/>
    <n v="1"/>
    <x v="2"/>
    <x v="0"/>
    <s v="USD"/>
    <n v="1408154663"/>
    <n v="1405130663"/>
    <b v="0"/>
    <n v="4"/>
    <b v="0"/>
    <s v="games/video games"/>
    <n v="0"/>
    <n v="0.25"/>
    <x v="6"/>
    <x v="17"/>
  </r>
  <r>
    <n v="2131"/>
    <x v="2131"/>
    <s v="From frightened girl to empowered woman, Scout's Honor is a tale about facing your fears and overcoming odds."/>
    <n v="1200"/>
    <n v="1500"/>
    <x v="1"/>
    <x v="0"/>
    <s v="USD"/>
    <n v="1436677091"/>
    <n v="1434085091"/>
    <b v="0"/>
    <n v="3"/>
    <b v="0"/>
    <s v="games/video games"/>
    <n v="125"/>
    <n v="500"/>
    <x v="6"/>
    <x v="17"/>
  </r>
  <r>
    <n v="2132"/>
    <x v="2132"/>
    <s v="Fight your way to dominate the universe. Be the first to try our engaging cross-platform mmo-strategy and bring it closer to reality."/>
    <n v="6000"/>
    <n v="6220"/>
    <x v="1"/>
    <x v="0"/>
    <s v="USD"/>
    <n v="1391427692"/>
    <n v="1388835692"/>
    <b v="0"/>
    <n v="99"/>
    <b v="0"/>
    <s v="games/video games"/>
    <n v="104"/>
    <n v="62.83"/>
    <x v="6"/>
    <x v="17"/>
  </r>
  <r>
    <n v="2133"/>
    <x v="2133"/>
    <s v="Waddle Slide is an iPhone/Android application. The app is based around a penguin, who's objective is to find his way back to his igloo."/>
    <n v="1000"/>
    <n v="5078"/>
    <x v="1"/>
    <x v="0"/>
    <s v="USD"/>
    <n v="1303628340"/>
    <n v="1300328399"/>
    <b v="0"/>
    <n v="3"/>
    <b v="0"/>
    <s v="games/video games"/>
    <n v="508"/>
    <n v="1692.67"/>
    <x v="6"/>
    <x v="17"/>
  </r>
  <r>
    <n v="2134"/>
    <x v="2134"/>
    <s v="1st person Action Survivalist Rpg game. You get sent to a deadly Island to die not knowing that your not alone on the island."/>
    <n v="2000"/>
    <n v="2000"/>
    <x v="1"/>
    <x v="0"/>
    <s v="USD"/>
    <n v="1367097391"/>
    <n v="1364505391"/>
    <b v="0"/>
    <n v="3"/>
    <b v="0"/>
    <s v="games/video games"/>
    <n v="100"/>
    <n v="666.67"/>
    <x v="6"/>
    <x v="17"/>
  </r>
  <r>
    <n v="2135"/>
    <x v="2135"/>
    <s v="Point-and-click adventure: The mysterious Nikola Tesla, a time traveling device, and an experiment gone wrong in Colorado Springs"/>
    <n v="3000"/>
    <n v="25"/>
    <x v="0"/>
    <x v="0"/>
    <s v="USD"/>
    <n v="1349392033"/>
    <n v="1346800033"/>
    <b v="0"/>
    <n v="22"/>
    <b v="0"/>
    <s v="games/video games"/>
    <n v="1"/>
    <n v="1.1399999999999999"/>
    <x v="6"/>
    <x v="17"/>
  </r>
  <r>
    <n v="2136"/>
    <x v="2136"/>
    <s v="A dark and twisted game with physiological madness and corruption as a man becomes the ultimate bio weapon."/>
    <n v="1500"/>
    <n v="1557"/>
    <x v="1"/>
    <x v="0"/>
    <s v="USD"/>
    <n v="1382184786"/>
    <n v="1379592786"/>
    <b v="0"/>
    <n v="4"/>
    <b v="0"/>
    <s v="games/video games"/>
    <n v="104"/>
    <n v="389.25"/>
    <x v="6"/>
    <x v="17"/>
  </r>
  <r>
    <n v="2137"/>
    <x v="2137"/>
    <s v="Arrest, interrogate, and uncover the truth as a local woman recruited by the KGB. For Windows, Mac &amp; Linux."/>
    <n v="35000"/>
    <n v="43758"/>
    <x v="1"/>
    <x v="5"/>
    <s v="CAD"/>
    <n v="1417804229"/>
    <n v="1415212229"/>
    <b v="0"/>
    <n v="534"/>
    <b v="0"/>
    <s v="games/video games"/>
    <n v="125"/>
    <n v="81.94"/>
    <x v="6"/>
    <x v="17"/>
  </r>
  <r>
    <n v="2138"/>
    <x v="2138"/>
    <s v="A game with a mixture of a few genres from RPG, Simulation and to adventure elements."/>
    <n v="2000"/>
    <n v="2095"/>
    <x v="1"/>
    <x v="1"/>
    <s v="GBP"/>
    <n v="1383959939"/>
    <n v="1381364339"/>
    <b v="0"/>
    <n v="12"/>
    <b v="0"/>
    <s v="games/video games"/>
    <n v="105"/>
    <n v="174.58"/>
    <x v="6"/>
    <x v="17"/>
  </r>
  <r>
    <n v="2139"/>
    <x v="2139"/>
    <s v="An adventuring RPG with ghosts, mysteries, and flexible gameplay paths, Manorkept is a game that promises an unforgettable experience."/>
    <n v="5000"/>
    <n v="5355"/>
    <x v="1"/>
    <x v="0"/>
    <s v="USD"/>
    <n v="1478196008"/>
    <n v="1475604008"/>
    <b v="0"/>
    <n v="56"/>
    <b v="0"/>
    <s v="games/video games"/>
    <n v="107"/>
    <n v="95.63"/>
    <x v="6"/>
    <x v="17"/>
  </r>
  <r>
    <n v="2140"/>
    <x v="2140"/>
    <s v="COOKIN UP ONE HOT ENTREE! BobToons USA is gathering the ingredients to create a hot new video game &quot;The Sabroso Showdown&quot;"/>
    <n v="3000"/>
    <n v="3132.63"/>
    <x v="1"/>
    <x v="0"/>
    <s v="USD"/>
    <n v="1357934424"/>
    <n v="1355342424"/>
    <b v="0"/>
    <n v="11"/>
    <b v="0"/>
    <s v="games/video games"/>
    <n v="104"/>
    <n v="284.77999999999997"/>
    <x v="6"/>
    <x v="17"/>
  </r>
  <r>
    <n v="2141"/>
    <x v="2141"/>
    <s v="A place where people can test out the latest video games, for an hourly fee. It's cheaper than wasting money on a $60 game that sucked"/>
    <n v="495"/>
    <n v="628"/>
    <x v="1"/>
    <x v="0"/>
    <s v="USD"/>
    <n v="1415947159"/>
    <n v="1413351559"/>
    <b v="0"/>
    <n v="0"/>
    <b v="0"/>
    <s v="games/video games"/>
    <n v="127"/>
    <n v="0"/>
    <x v="6"/>
    <x v="17"/>
  </r>
  <r>
    <n v="2142"/>
    <x v="2142"/>
    <s v="a third-person exploration adventure game developed by yetanotherIndie will be released on August 2016 for PC, Linux and XBox one."/>
    <n v="3000"/>
    <n v="3330"/>
    <x v="1"/>
    <x v="12"/>
    <s v="EUR"/>
    <n v="1451494210"/>
    <n v="1449075010"/>
    <b v="0"/>
    <n v="12"/>
    <b v="0"/>
    <s v="games/video games"/>
    <n v="111"/>
    <n v="277.5"/>
    <x v="6"/>
    <x v="17"/>
  </r>
  <r>
    <n v="2143"/>
    <x v="2143"/>
    <s v="Head Cap will provide easy access to tables, dice rollers and record sheet management to streamline your tabletop Battletech games."/>
    <n v="2400"/>
    <n v="2532"/>
    <x v="1"/>
    <x v="0"/>
    <s v="USD"/>
    <n v="1279738800"/>
    <n v="1275599812"/>
    <b v="0"/>
    <n v="5"/>
    <b v="0"/>
    <s v="games/video games"/>
    <n v="106"/>
    <n v="506.4"/>
    <x v="6"/>
    <x v="17"/>
  </r>
  <r>
    <n v="2144"/>
    <x v="2144"/>
    <s v="A thousand community-built sandbox games (and more!) with a fully-customizable game engine."/>
    <n v="3000"/>
    <n v="3385"/>
    <x v="1"/>
    <x v="0"/>
    <s v="USD"/>
    <n v="1379164040"/>
    <n v="1376399240"/>
    <b v="0"/>
    <n v="24"/>
    <b v="0"/>
    <s v="games/video games"/>
    <n v="113"/>
    <n v="141.04"/>
    <x v="6"/>
    <x v="17"/>
  </r>
  <r>
    <n v="2145"/>
    <x v="2145"/>
    <s v="When the gods of religions and days passed return to our modern world, humanity must fight for its survival and future."/>
    <n v="12000"/>
    <n v="12042"/>
    <x v="1"/>
    <x v="0"/>
    <s v="USD"/>
    <n v="1385534514"/>
    <n v="1382938914"/>
    <b v="0"/>
    <n v="89"/>
    <b v="0"/>
    <s v="games/video games"/>
    <n v="100"/>
    <n v="135.30000000000001"/>
    <x v="6"/>
    <x v="17"/>
  </r>
  <r>
    <n v="2146"/>
    <x v="2146"/>
    <s v="New professional gaming organization with a tournament winning Dota 2 team, &amp; divisions in all eSports games looking to re brand/expand"/>
    <n v="850"/>
    <n v="2879"/>
    <x v="1"/>
    <x v="0"/>
    <s v="USD"/>
    <n v="1455207510"/>
    <n v="1453997910"/>
    <b v="0"/>
    <n v="1"/>
    <b v="0"/>
    <s v="games/video games"/>
    <n v="339"/>
    <n v="2879"/>
    <x v="6"/>
    <x v="17"/>
  </r>
  <r>
    <n v="2147"/>
    <x v="2147"/>
    <s v="A Point and Click Adventure on Steroids."/>
    <n v="8000"/>
    <n v="8035"/>
    <x v="1"/>
    <x v="0"/>
    <s v="USD"/>
    <n v="1416125148"/>
    <n v="1413356748"/>
    <b v="0"/>
    <n v="55"/>
    <b v="0"/>
    <s v="games/video games"/>
    <n v="100"/>
    <n v="146.09"/>
    <x v="6"/>
    <x v="17"/>
  </r>
  <r>
    <n v="2148"/>
    <x v="2148"/>
    <s v="zomblock's is a online zombie survival game where you can craft new weapons,find food and water to keep yourself alive."/>
    <n v="1000"/>
    <n v="32"/>
    <x v="0"/>
    <x v="1"/>
    <s v="GBP"/>
    <n v="1427992582"/>
    <n v="1425404182"/>
    <b v="0"/>
    <n v="2"/>
    <b v="0"/>
    <s v="games/video games"/>
    <n v="3"/>
    <n v="16"/>
    <x v="6"/>
    <x v="17"/>
  </r>
  <r>
    <n v="2149"/>
    <x v="2149"/>
    <s v="Project Gert is a sequel to the Android game Project Gert, for Xbox Live.  One character embodying two personality's, and sets of abilities.  "/>
    <n v="480"/>
    <n v="1069"/>
    <x v="1"/>
    <x v="0"/>
    <s v="USD"/>
    <n v="1280534400"/>
    <n v="1277512556"/>
    <b v="0"/>
    <n v="0"/>
    <b v="0"/>
    <s v="games/video games"/>
    <n v="223"/>
    <n v="0"/>
    <x v="6"/>
    <x v="17"/>
  </r>
  <r>
    <n v="2150"/>
    <x v="2150"/>
    <s v="A pixel styled open world detective game."/>
    <n v="2800"/>
    <n v="3055"/>
    <x v="1"/>
    <x v="10"/>
    <s v="NOK"/>
    <n v="1468392599"/>
    <n v="1465800599"/>
    <b v="0"/>
    <n v="4"/>
    <b v="0"/>
    <s v="games/video games"/>
    <n v="109"/>
    <n v="763.75"/>
    <x v="6"/>
    <x v="17"/>
  </r>
  <r>
    <n v="2151"/>
    <x v="2151"/>
    <s v="Crazy Artist makes gaming more comfortable and fun for Playstation 4 users. I really want to give you a Handee Job!"/>
    <n v="2000"/>
    <n v="2030"/>
    <x v="1"/>
    <x v="0"/>
    <s v="USD"/>
    <n v="1467231614"/>
    <n v="1464639614"/>
    <b v="0"/>
    <n v="6"/>
    <b v="0"/>
    <s v="games/video games"/>
    <n v="102"/>
    <n v="338.33"/>
    <x v="6"/>
    <x v="17"/>
  </r>
  <r>
    <n v="2152"/>
    <x v="2152"/>
    <s v="Our game is going to be a space shooter that has RPG elements with New Game+! It will be unlike any space shooter ever played."/>
    <n v="1500"/>
    <n v="1650.69"/>
    <x v="1"/>
    <x v="0"/>
    <s v="USD"/>
    <n v="1394909909"/>
    <n v="1392321509"/>
    <b v="0"/>
    <n v="4"/>
    <b v="0"/>
    <s v="games/video games"/>
    <n v="110"/>
    <n v="412.67"/>
    <x v="6"/>
    <x v="17"/>
  </r>
  <r>
    <n v="2153"/>
    <x v="2153"/>
    <s v="Crowdfunding the Gamers Way. An online game with real world consequences.Do you dare to play? Can you turn the world around?"/>
    <n v="1500"/>
    <n v="0"/>
    <x v="0"/>
    <x v="0"/>
    <s v="USD"/>
    <n v="1420876740"/>
    <n v="1417470718"/>
    <b v="0"/>
    <n v="4"/>
    <b v="0"/>
    <s v="games/video games"/>
    <n v="0"/>
    <n v="0"/>
    <x v="6"/>
    <x v="17"/>
  </r>
  <r>
    <n v="2154"/>
    <x v="2154"/>
    <s v="A Real Time Strategy game based on Greek mythology in a fictional world."/>
    <n v="1000"/>
    <n v="25"/>
    <x v="0"/>
    <x v="0"/>
    <s v="USD"/>
    <n v="1390921827"/>
    <n v="1389193827"/>
    <b v="0"/>
    <n v="2"/>
    <b v="0"/>
    <s v="games/video games"/>
    <n v="3"/>
    <n v="12.5"/>
    <x v="6"/>
    <x v="17"/>
  </r>
  <r>
    <n v="2155"/>
    <x v="2155"/>
    <s v="A Level Editor, Turned up to eleven. Infinite creativity in one package, solo or with up to 16 of your friends."/>
    <n v="2000"/>
    <n v="2020"/>
    <x v="1"/>
    <x v="1"/>
    <s v="GBP"/>
    <n v="1459443385"/>
    <n v="1456854985"/>
    <b v="0"/>
    <n v="5"/>
    <b v="0"/>
    <s v="games/video games"/>
    <n v="101"/>
    <n v="404"/>
    <x v="6"/>
    <x v="17"/>
  </r>
  <r>
    <n v="2156"/>
    <x v="2156"/>
    <s v="Captain and manage your ship along with your crew in this deep space adventure! (PC/Linux/Mac)"/>
    <n v="5000"/>
    <n v="1097"/>
    <x v="0"/>
    <x v="0"/>
    <s v="USD"/>
    <n v="1379363406"/>
    <n v="1375475406"/>
    <b v="0"/>
    <n v="83"/>
    <b v="0"/>
    <s v="games/video games"/>
    <n v="22"/>
    <n v="13.22"/>
    <x v="6"/>
    <x v="17"/>
  </r>
  <r>
    <n v="2157"/>
    <x v="2157"/>
    <s v="Gamers and 90's fans unite in this small tale of epic proportions!"/>
    <n v="50000"/>
    <n v="2700"/>
    <x v="3"/>
    <x v="0"/>
    <s v="USD"/>
    <n v="1482479940"/>
    <n v="1479684783"/>
    <b v="0"/>
    <n v="57"/>
    <b v="0"/>
    <s v="games/video games"/>
    <n v="5"/>
    <n v="47.37"/>
    <x v="6"/>
    <x v="17"/>
  </r>
  <r>
    <n v="2158"/>
    <x v="2158"/>
    <s v="A next generation golf game with a course designer and a massively multiplayer online tour. Join the fun and help us create it"/>
    <n v="50000"/>
    <n v="74"/>
    <x v="0"/>
    <x v="0"/>
    <s v="USD"/>
    <n v="1360009774"/>
    <n v="1356121774"/>
    <b v="0"/>
    <n v="311"/>
    <b v="0"/>
    <s v="games/video games"/>
    <n v="0"/>
    <n v="0.24"/>
    <x v="6"/>
    <x v="17"/>
  </r>
  <r>
    <n v="2159"/>
    <x v="2159"/>
    <s v="The world is dead, humans are nearly extinct._x000a_Vampires and Werewolves hunt the survivors. Zombies hunt us all._x000a_How will you survive?"/>
    <n v="1250"/>
    <n v="855"/>
    <x v="0"/>
    <x v="0"/>
    <s v="USD"/>
    <n v="1310837574"/>
    <n v="1308245574"/>
    <b v="0"/>
    <n v="2"/>
    <b v="0"/>
    <s v="games/video games"/>
    <n v="68"/>
    <n v="427.5"/>
    <x v="6"/>
    <x v="17"/>
  </r>
  <r>
    <n v="2160"/>
    <x v="2160"/>
    <s v="An awesome side-scroller tower defense game.  Think &quot;Plants vs Zombies&quot; but from a side-on perspective."/>
    <n v="2000"/>
    <n v="1"/>
    <x v="0"/>
    <x v="0"/>
    <s v="USD"/>
    <n v="1337447105"/>
    <n v="1334855105"/>
    <b v="0"/>
    <n v="16"/>
    <b v="0"/>
    <s v="games/video games"/>
    <n v="0"/>
    <n v="0.06"/>
    <x v="6"/>
    <x v="17"/>
  </r>
  <r>
    <n v="2161"/>
    <x v="2161"/>
    <s v="We're trying to fund hard copies of our debut album!"/>
    <n v="3000"/>
    <n v="15"/>
    <x v="0"/>
    <x v="0"/>
    <s v="USD"/>
    <n v="1443040059"/>
    <n v="1440448059"/>
    <b v="0"/>
    <n v="13"/>
    <b v="1"/>
    <s v="music/rock"/>
    <n v="1"/>
    <n v="1.1499999999999999"/>
    <x v="4"/>
    <x v="11"/>
  </r>
  <r>
    <n v="2162"/>
    <x v="2162"/>
    <s v="Then &amp; Now is the 1st Solo album from me Ian Stewart. To learn more about me, my music, and my life visit www.ianstewartlive.com"/>
    <n v="14000"/>
    <n v="0"/>
    <x v="2"/>
    <x v="0"/>
    <s v="USD"/>
    <n v="1406226191"/>
    <n v="1403547791"/>
    <b v="0"/>
    <n v="58"/>
    <b v="1"/>
    <s v="music/rock"/>
    <n v="0"/>
    <n v="0"/>
    <x v="4"/>
    <x v="11"/>
  </r>
  <r>
    <n v="2163"/>
    <x v="2163"/>
    <s v="Mongrel is looking to hit the studio once again in June so we can bring you a new cd later this year and we need your help!"/>
    <n v="10000"/>
    <n v="51"/>
    <x v="0"/>
    <x v="0"/>
    <s v="USD"/>
    <n v="1433735400"/>
    <n v="1429306520"/>
    <b v="0"/>
    <n v="44"/>
    <b v="1"/>
    <s v="music/rock"/>
    <n v="1"/>
    <n v="1.1599999999999999"/>
    <x v="4"/>
    <x v="11"/>
  </r>
  <r>
    <n v="2164"/>
    <x v="2164"/>
    <s v="South Florida roots country/rock outfit's long awaited debut record"/>
    <n v="15000"/>
    <n v="15808"/>
    <x v="1"/>
    <x v="0"/>
    <s v="USD"/>
    <n v="1466827140"/>
    <n v="1464196414"/>
    <b v="0"/>
    <n v="83"/>
    <b v="1"/>
    <s v="music/rock"/>
    <n v="105"/>
    <n v="190.46"/>
    <x v="4"/>
    <x v="11"/>
  </r>
  <r>
    <n v="2165"/>
    <x v="2165"/>
    <s v="Vous aimez le rock fort ? Aidez les Beat Cheese Ã  produire leur premier album ! Do you like cheese? Help us produce our first album!"/>
    <n v="10000"/>
    <n v="1145"/>
    <x v="0"/>
    <x v="6"/>
    <s v="EUR"/>
    <n v="1460127635"/>
    <n v="1457539235"/>
    <b v="0"/>
    <n v="117"/>
    <b v="1"/>
    <s v="music/rock"/>
    <n v="11"/>
    <n v="9.7899999999999991"/>
    <x v="4"/>
    <x v="11"/>
  </r>
  <r>
    <n v="2166"/>
    <x v="2166"/>
    <s v="Drummer John Roccesano (Johnny Rock) produces an album written and performed by friends, recorded and mixed on tape, pressed on vinyl."/>
    <n v="8300"/>
    <n v="9170"/>
    <x v="1"/>
    <x v="0"/>
    <s v="USD"/>
    <n v="1417813618"/>
    <n v="1413922018"/>
    <b v="0"/>
    <n v="32"/>
    <b v="1"/>
    <s v="music/rock"/>
    <n v="110"/>
    <n v="286.56"/>
    <x v="4"/>
    <x v="11"/>
  </r>
  <r>
    <n v="2167"/>
    <x v="2167"/>
    <s v="We need YOUR HELP to take one more step to this make release sound amazing!"/>
    <n v="2000"/>
    <n v="2636"/>
    <x v="1"/>
    <x v="0"/>
    <s v="USD"/>
    <n v="1347672937"/>
    <n v="1346463337"/>
    <b v="0"/>
    <n v="8"/>
    <b v="1"/>
    <s v="music/rock"/>
    <n v="132"/>
    <n v="329.5"/>
    <x v="4"/>
    <x v="11"/>
  </r>
  <r>
    <n v="2168"/>
    <x v="2168"/>
    <s v="We're hitting the studio to record our next album, &quot;Pizazz&quot;!! Help us put the FUN in FUNK!!"/>
    <n v="50000"/>
    <n v="14203"/>
    <x v="0"/>
    <x v="0"/>
    <s v="USD"/>
    <n v="1486702800"/>
    <n v="1484058261"/>
    <b v="0"/>
    <n v="340"/>
    <b v="1"/>
    <s v="music/rock"/>
    <n v="28"/>
    <n v="41.77"/>
    <x v="4"/>
    <x v="11"/>
  </r>
  <r>
    <n v="2169"/>
    <x v="2169"/>
    <s v="An innovative new YouTube series reviewing the HOT new music technology that people love. For Rockers, Jazzers, Rappers and everyone"/>
    <n v="2000"/>
    <n v="2335"/>
    <x v="1"/>
    <x v="0"/>
    <s v="USD"/>
    <n v="1488473351"/>
    <n v="1488214151"/>
    <b v="0"/>
    <n v="7"/>
    <b v="1"/>
    <s v="music/rock"/>
    <n v="117"/>
    <n v="333.57"/>
    <x v="4"/>
    <x v="11"/>
  </r>
  <r>
    <n v="2170"/>
    <x v="2170"/>
    <s v="We are a hard rock band from Northern California trying to raise $350 for our next EP. Be a part of our journey!"/>
    <n v="3000"/>
    <n v="3908"/>
    <x v="1"/>
    <x v="0"/>
    <s v="USD"/>
    <n v="1440266422"/>
    <n v="1436810422"/>
    <b v="0"/>
    <n v="19"/>
    <b v="1"/>
    <s v="music/rock"/>
    <n v="130"/>
    <n v="205.68"/>
    <x v="4"/>
    <x v="11"/>
  </r>
  <r>
    <n v="2171"/>
    <x v="2171"/>
    <s v="Like records? We do, too! Help this Los Angeles based rock 'n' roll band get their new album out on vinyl!"/>
    <n v="10600"/>
    <n v="12772.6"/>
    <x v="1"/>
    <x v="0"/>
    <s v="USD"/>
    <n v="1434949200"/>
    <n v="1431903495"/>
    <b v="0"/>
    <n v="47"/>
    <b v="1"/>
    <s v="music/rock"/>
    <n v="120"/>
    <n v="271.76"/>
    <x v="4"/>
    <x v="11"/>
  </r>
  <r>
    <n v="2172"/>
    <x v="2172"/>
    <s v="hey friends. We are Hollow Point 9._x000a_We are calling on you to help us._x000a_In our journey to make our debut album."/>
    <n v="4000"/>
    <n v="1656"/>
    <x v="0"/>
    <x v="0"/>
    <s v="USD"/>
    <n v="1429365320"/>
    <n v="1426773320"/>
    <b v="0"/>
    <n v="13"/>
    <b v="1"/>
    <s v="music/rock"/>
    <n v="41"/>
    <n v="127.38"/>
    <x v="4"/>
    <x v="11"/>
  </r>
  <r>
    <n v="2173"/>
    <x v="2173"/>
    <s v="Our first full length album, One Eyed King, is an overdriven roadtrip through the heart of darkness. Rocknroll with a reading problem."/>
    <n v="15000"/>
    <n v="280"/>
    <x v="2"/>
    <x v="0"/>
    <s v="USD"/>
    <n v="1378785540"/>
    <n v="1376066243"/>
    <b v="0"/>
    <n v="90"/>
    <b v="1"/>
    <s v="music/rock"/>
    <n v="2"/>
    <n v="3.11"/>
    <x v="4"/>
    <x v="11"/>
  </r>
  <r>
    <n v="2174"/>
    <x v="2174"/>
    <s v="Chivo and his band of miscreants present their debut album _x000a_'Blind Energy' ...we think you are going to like it."/>
    <n v="10000"/>
    <n v="25445"/>
    <x v="1"/>
    <x v="1"/>
    <s v="GBP"/>
    <n v="1462453307"/>
    <n v="1459861307"/>
    <b v="0"/>
    <n v="63"/>
    <b v="1"/>
    <s v="music/rock"/>
    <n v="254"/>
    <n v="403.89"/>
    <x v="4"/>
    <x v="11"/>
  </r>
  <r>
    <n v="2175"/>
    <x v="2175"/>
    <s v="Trying to get the last bit of money together to finish recording the first full length Repulsur album, &quot;The After School Special&quot;."/>
    <n v="5000"/>
    <n v="6019.01"/>
    <x v="1"/>
    <x v="0"/>
    <s v="USD"/>
    <n v="1469059986"/>
    <n v="1468455186"/>
    <b v="0"/>
    <n v="26"/>
    <b v="1"/>
    <s v="music/rock"/>
    <n v="120"/>
    <n v="231.5"/>
    <x v="4"/>
    <x v="11"/>
  </r>
  <r>
    <n v="2176"/>
    <x v="2176"/>
    <s v="The Mike Farley Band has re-assembled its original line up and needs your help to make a new full-length album!"/>
    <n v="18000"/>
    <n v="18645"/>
    <x v="1"/>
    <x v="0"/>
    <s v="USD"/>
    <n v="1430579509"/>
    <n v="1427987509"/>
    <b v="0"/>
    <n v="71"/>
    <b v="1"/>
    <s v="music/rock"/>
    <n v="104"/>
    <n v="262.61"/>
    <x v="4"/>
    <x v="11"/>
  </r>
  <r>
    <n v="2177"/>
    <x v="2177"/>
    <s v="Stone Horse ~ _x000a_Doing what they do best, laying down honest and _x000a_proper Rock-n-Roll guaranteed to soothe your soul!"/>
    <n v="7500"/>
    <n v="1101"/>
    <x v="2"/>
    <x v="0"/>
    <s v="USD"/>
    <n v="1465192867"/>
    <n v="1463032867"/>
    <b v="0"/>
    <n v="38"/>
    <b v="1"/>
    <s v="music/rock"/>
    <n v="15"/>
    <n v="28.97"/>
    <x v="4"/>
    <x v="11"/>
  </r>
  <r>
    <n v="2178"/>
    <x v="2178"/>
    <s v="We are making our third studio album and no longer have a label telling us what we can/can't do. This record is for the fans."/>
    <n v="88000"/>
    <n v="31272.92"/>
    <x v="0"/>
    <x v="0"/>
    <s v="USD"/>
    <n v="1484752597"/>
    <n v="1482160597"/>
    <b v="0"/>
    <n v="859"/>
    <b v="1"/>
    <s v="music/rock"/>
    <n v="36"/>
    <n v="36.409999999999997"/>
    <x v="4"/>
    <x v="11"/>
  </r>
  <r>
    <n v="2179"/>
    <x v="2179"/>
    <s v="Woodhouse is making an EP!  If you are a fan of whiskey and loud guitars, contribute to the cause!"/>
    <n v="5000"/>
    <n v="5285"/>
    <x v="1"/>
    <x v="0"/>
    <s v="USD"/>
    <n v="1428725192"/>
    <n v="1426133192"/>
    <b v="0"/>
    <n v="21"/>
    <b v="1"/>
    <s v="music/rock"/>
    <n v="106"/>
    <n v="251.67"/>
    <x v="4"/>
    <x v="11"/>
  </r>
  <r>
    <n v="2180"/>
    <x v="2180"/>
    <s v="Help fund the new record by independent alternative rockers FOUR STAR MARY &quot;PIECES&quot;"/>
    <n v="15000"/>
    <n v="360"/>
    <x v="0"/>
    <x v="0"/>
    <s v="USD"/>
    <n v="1447434268"/>
    <n v="1443801868"/>
    <b v="0"/>
    <n v="78"/>
    <b v="1"/>
    <s v="music/rock"/>
    <n v="2"/>
    <n v="4.62"/>
    <x v="4"/>
    <x v="11"/>
  </r>
  <r>
    <n v="2181"/>
    <x v="2181"/>
    <s v="Broken Contract is a sci-fi, action/adventure, miniature based game of sci-fi worker insurrection in a dystopian future for 2+ players."/>
    <n v="9500"/>
    <n v="1381"/>
    <x v="0"/>
    <x v="0"/>
    <s v="USD"/>
    <n v="1487635653"/>
    <n v="1486426053"/>
    <b v="0"/>
    <n v="53"/>
    <b v="1"/>
    <s v="games/tabletop games"/>
    <n v="15"/>
    <n v="26.06"/>
    <x v="6"/>
    <x v="32"/>
  </r>
  <r>
    <n v="2182"/>
    <x v="2182"/>
    <s v="An incredibly comprehensive tabletop rpg book for the post apocalypse, inspired by Dungeon World."/>
    <n v="40000"/>
    <n v="42642"/>
    <x v="1"/>
    <x v="5"/>
    <s v="CAD"/>
    <n v="1412285825"/>
    <n v="1409261825"/>
    <b v="0"/>
    <n v="356"/>
    <b v="1"/>
    <s v="games/tabletop games"/>
    <n v="107"/>
    <n v="119.78"/>
    <x v="6"/>
    <x v="32"/>
  </r>
  <r>
    <n v="2183"/>
    <x v="2183"/>
    <s v="Don't just kill them, let the dice decide what kills'em. As a Bonus Get the game TRAPPED free, a Fast paced Dice game for 2-8 Players."/>
    <n v="25000"/>
    <n v="10"/>
    <x v="0"/>
    <x v="0"/>
    <s v="USD"/>
    <n v="1486616400"/>
    <n v="1484037977"/>
    <b v="0"/>
    <n v="279"/>
    <b v="1"/>
    <s v="games/tabletop games"/>
    <n v="0"/>
    <n v="0.04"/>
    <x v="6"/>
    <x v="32"/>
  </r>
  <r>
    <n v="2184"/>
    <x v="2184"/>
    <s v="Trading beautiful colors on behalf of the bishop! Become the best merchant of the Fresco World in this innovative game by Queen Games."/>
    <n v="65000"/>
    <n v="45"/>
    <x v="0"/>
    <x v="0"/>
    <s v="USD"/>
    <n v="1453737600"/>
    <n v="1452530041"/>
    <b v="1"/>
    <n v="266"/>
    <b v="1"/>
    <s v="games/tabletop games"/>
    <n v="0"/>
    <n v="0.17"/>
    <x v="6"/>
    <x v="32"/>
  </r>
  <r>
    <n v="2185"/>
    <x v="2185"/>
    <s v="Empire of the Dead-Requiem is a miniatures expansion to our 28mm tabletop game set in a Dark and Gothic, Steampunk Victorian Empire."/>
    <n v="200000"/>
    <n v="18"/>
    <x v="2"/>
    <x v="1"/>
    <s v="GBP"/>
    <n v="1364286239"/>
    <n v="1360830239"/>
    <b v="0"/>
    <n v="623"/>
    <b v="1"/>
    <s v="games/tabletop games"/>
    <n v="0"/>
    <n v="0.03"/>
    <x v="6"/>
    <x v="32"/>
  </r>
  <r>
    <n v="2186"/>
    <x v="2186"/>
    <s v="The real-time digital social deduction game where there's no moderator, no sleeping, and no dying."/>
    <n v="50000"/>
    <n v="21380"/>
    <x v="0"/>
    <x v="0"/>
    <s v="USD"/>
    <n v="1473213600"/>
    <n v="1470062743"/>
    <b v="0"/>
    <n v="392"/>
    <b v="1"/>
    <s v="games/tabletop games"/>
    <n v="43"/>
    <n v="54.54"/>
    <x v="6"/>
    <x v="32"/>
  </r>
  <r>
    <n v="2187"/>
    <x v="2187"/>
    <s v="The War of Currents! 2-5 electricity innovators build routes, grow tech trees, and play the stock market in 20 minutes per player."/>
    <n v="800000"/>
    <n v="26"/>
    <x v="2"/>
    <x v="0"/>
    <s v="USD"/>
    <n v="1428033540"/>
    <n v="1425531666"/>
    <b v="1"/>
    <n v="3562"/>
    <b v="1"/>
    <s v="games/tabletop games"/>
    <n v="0"/>
    <n v="0.01"/>
    <x v="6"/>
    <x v="32"/>
  </r>
  <r>
    <n v="2188"/>
    <x v="2188"/>
    <s v="Beautifully unique, precision cut, metal gaming dice derived from a passion in tabletop gaming and engineering design."/>
    <n v="50000"/>
    <n v="52198"/>
    <x v="1"/>
    <x v="2"/>
    <s v="AUD"/>
    <n v="1477414800"/>
    <n v="1474380241"/>
    <b v="0"/>
    <n v="514"/>
    <b v="1"/>
    <s v="games/tabletop games"/>
    <n v="104"/>
    <n v="101.55"/>
    <x v="6"/>
    <x v="32"/>
  </r>
  <r>
    <n v="2189"/>
    <x v="2189"/>
    <s v="Help me fund the Argonauts! Sculpted by Dave Kidd, based on concept art from Roberto Cirillo, created by Fet Milner and myself!"/>
    <n v="16300"/>
    <n v="16700"/>
    <x v="1"/>
    <x v="1"/>
    <s v="GBP"/>
    <n v="1461276000"/>
    <n v="1460055300"/>
    <b v="0"/>
    <n v="88"/>
    <b v="1"/>
    <s v="games/tabletop games"/>
    <n v="102"/>
    <n v="189.77"/>
    <x v="6"/>
    <x v="32"/>
  </r>
  <r>
    <n v="2190"/>
    <x v="2190"/>
    <s v="You are an evil Overlord.  Your mission?  To make everyone as miserable as possible.  Can you achieve world domination?"/>
    <n v="88888"/>
    <n v="346"/>
    <x v="0"/>
    <x v="0"/>
    <s v="USD"/>
    <n v="1458716340"/>
    <n v="1455721204"/>
    <b v="0"/>
    <n v="537"/>
    <b v="1"/>
    <s v="games/tabletop games"/>
    <n v="0"/>
    <n v="0.64"/>
    <x v="6"/>
    <x v="32"/>
  </r>
  <r>
    <n v="2191"/>
    <x v="2191"/>
    <s v="This campaign features the Government Special Forces on Outland. 28mm scale white metal miniatures for Sci-Fi games in any setting."/>
    <n v="3780"/>
    <n v="113"/>
    <x v="0"/>
    <x v="1"/>
    <s v="GBP"/>
    <n v="1487102427"/>
    <n v="1486065627"/>
    <b v="0"/>
    <n v="25"/>
    <b v="1"/>
    <s v="games/tabletop games"/>
    <n v="3"/>
    <n v="4.5199999999999996"/>
    <x v="6"/>
    <x v="32"/>
  </r>
  <r>
    <n v="2192"/>
    <x v="2192"/>
    <s v="Legends Untold; A cooperative adventure game for 1-4 players.  5 minutes setup, 1 hour play time. Supported by an immersive campaign."/>
    <n v="300000"/>
    <n v="471567"/>
    <x v="1"/>
    <x v="1"/>
    <s v="GBP"/>
    <n v="1481842800"/>
    <n v="1479414344"/>
    <b v="0"/>
    <n v="3238"/>
    <b v="1"/>
    <s v="games/tabletop games"/>
    <n v="157"/>
    <n v="145.63999999999999"/>
    <x v="6"/>
    <x v="32"/>
  </r>
  <r>
    <n v="2193"/>
    <x v="2193"/>
    <s v="The premier sword-and-sorcery RPG now in 2E hardback format! Inspired by Robert E. Howard, H.P. Lovecraft, and Clark Ashton Smith!"/>
    <n v="150000"/>
    <n v="1026"/>
    <x v="2"/>
    <x v="0"/>
    <s v="USD"/>
    <n v="1479704340"/>
    <n v="1477043072"/>
    <b v="0"/>
    <n v="897"/>
    <b v="1"/>
    <s v="games/tabletop games"/>
    <n v="1"/>
    <n v="1.1399999999999999"/>
    <x v="6"/>
    <x v="32"/>
  </r>
  <r>
    <n v="2194"/>
    <x v="2194"/>
    <s v="LAST CHANCE! A fast paced card game for people who like to play god, build hybrid cat monsters and add flamethrowers to space dragons."/>
    <n v="110000"/>
    <n v="879"/>
    <x v="0"/>
    <x v="0"/>
    <s v="USD"/>
    <n v="1459012290"/>
    <n v="1456423890"/>
    <b v="0"/>
    <n v="878"/>
    <b v="1"/>
    <s v="games/tabletop games"/>
    <n v="1"/>
    <n v="1"/>
    <x v="6"/>
    <x v="32"/>
  </r>
  <r>
    <n v="2195"/>
    <x v="2195"/>
    <s v="A gritty, noir tabletop RPG with a fast-paced combo-based battle system."/>
    <n v="15000"/>
    <n v="15230.03"/>
    <x v="1"/>
    <x v="0"/>
    <s v="USD"/>
    <n v="1439317900"/>
    <n v="1436725900"/>
    <b v="0"/>
    <n v="115"/>
    <b v="1"/>
    <s v="games/tabletop games"/>
    <n v="102"/>
    <n v="132.44"/>
    <x v="6"/>
    <x v="32"/>
  </r>
  <r>
    <n v="2196"/>
    <x v="2196"/>
    <s v="Race your friends in style with this classic Grand Prix game."/>
    <n v="40000"/>
    <n v="52576"/>
    <x v="1"/>
    <x v="0"/>
    <s v="USD"/>
    <n v="1480662000"/>
    <n v="1478000502"/>
    <b v="0"/>
    <n v="234"/>
    <b v="1"/>
    <s v="games/tabletop games"/>
    <n v="131"/>
    <n v="224.68"/>
    <x v="6"/>
    <x v="32"/>
  </r>
  <r>
    <n v="2197"/>
    <x v="2197"/>
    <s v="A strategy game of magic and deception, where aspiring  Illusionists clash in a grand contest for fame and fortune."/>
    <n v="1000000"/>
    <n v="17"/>
    <x v="0"/>
    <x v="0"/>
    <s v="USD"/>
    <n v="1425132059"/>
    <n v="1422540059"/>
    <b v="0"/>
    <n v="4330"/>
    <b v="1"/>
    <s v="games/tabletop games"/>
    <n v="0"/>
    <n v="0"/>
    <x v="6"/>
    <x v="32"/>
  </r>
  <r>
    <n v="2198"/>
    <x v="2198"/>
    <s v="A tactical Miniatures board game for 2-4 players set in a mysterious underwater realm where 4 factions battle for supremacy."/>
    <n v="110000"/>
    <n v="20"/>
    <x v="0"/>
    <x v="0"/>
    <s v="USD"/>
    <n v="1447507200"/>
    <n v="1444911600"/>
    <b v="0"/>
    <n v="651"/>
    <b v="1"/>
    <s v="games/tabletop games"/>
    <n v="0"/>
    <n v="0.03"/>
    <x v="6"/>
    <x v="32"/>
  </r>
  <r>
    <n v="2199"/>
    <x v="2199"/>
    <s v="A new strategic board game designed to flip out your opponent."/>
    <n v="35000"/>
    <n v="125"/>
    <x v="0"/>
    <x v="17"/>
    <s v="EUR"/>
    <n v="1444903198"/>
    <n v="1442311198"/>
    <b v="1"/>
    <n v="251"/>
    <b v="1"/>
    <s v="games/tabletop games"/>
    <n v="0"/>
    <n v="0.5"/>
    <x v="6"/>
    <x v="32"/>
  </r>
  <r>
    <n v="2200"/>
    <x v="2200"/>
    <s v="Adding 4 new sets of inspiration tools, detailing creatures and items, to the current 7 that detail locations, npcs, and plots for RPGs"/>
    <n v="28000"/>
    <n v="8076"/>
    <x v="0"/>
    <x v="1"/>
    <s v="GBP"/>
    <n v="1436151600"/>
    <n v="1433775668"/>
    <b v="0"/>
    <n v="263"/>
    <b v="1"/>
    <s v="games/tabletop games"/>
    <n v="29"/>
    <n v="30.71"/>
    <x v="6"/>
    <x v="32"/>
  </r>
  <r>
    <n v="2201"/>
    <x v="2201"/>
    <s v="Oh Hello! I make 8bit / Pop Punk under the name of Superpowerless and with your help, I'm looking to fund a new music video! :)"/>
    <n v="2900"/>
    <n v="0"/>
    <x v="0"/>
    <x v="1"/>
    <s v="GBP"/>
    <n v="1358367565"/>
    <n v="1357157965"/>
    <b v="0"/>
    <n v="28"/>
    <b v="1"/>
    <s v="music/electronic music"/>
    <n v="0"/>
    <n v="0"/>
    <x v="4"/>
    <x v="15"/>
  </r>
  <r>
    <n v="2202"/>
    <x v="2202"/>
    <s v="An electro-organic album of evolved dance music inspired by seminal cyberpunk works."/>
    <n v="60000"/>
    <n v="92340.21"/>
    <x v="1"/>
    <x v="0"/>
    <s v="USD"/>
    <n v="1351801368"/>
    <n v="1349209368"/>
    <b v="0"/>
    <n v="721"/>
    <b v="1"/>
    <s v="music/electronic music"/>
    <n v="154"/>
    <n v="128.07"/>
    <x v="4"/>
    <x v="15"/>
  </r>
  <r>
    <n v="2203"/>
    <x v="2203"/>
    <s v="The Invisible City is a project built &amp; powered by my fans. A full video and audio experience that I hope to merge into a live show."/>
    <n v="6500"/>
    <n v="0"/>
    <x v="0"/>
    <x v="5"/>
    <s v="CAD"/>
    <n v="1443127082"/>
    <n v="1440535082"/>
    <b v="0"/>
    <n v="50"/>
    <b v="1"/>
    <s v="music/electronic music"/>
    <n v="0"/>
    <n v="0"/>
    <x v="4"/>
    <x v="15"/>
  </r>
  <r>
    <n v="2204"/>
    <x v="2204"/>
    <s v="A professional pressing of the new (and greatest) Mirror Kisses album on beautiful white vinyl. Backers hear it first!"/>
    <n v="5500"/>
    <n v="0"/>
    <x v="0"/>
    <x v="0"/>
    <s v="USD"/>
    <n v="1362814119"/>
    <n v="1360222119"/>
    <b v="0"/>
    <n v="73"/>
    <b v="1"/>
    <s v="music/electronic music"/>
    <n v="0"/>
    <n v="0"/>
    <x v="4"/>
    <x v="15"/>
  </r>
  <r>
    <n v="2205"/>
    <x v="2205"/>
    <s v="Lestat is filming their first video, and they need your help! From their release, Arisen, &quot;Midnight Toll&quot;. Hear it at lestatmusic.com."/>
    <n v="4500"/>
    <n v="4550"/>
    <x v="1"/>
    <x v="0"/>
    <s v="USD"/>
    <n v="1338579789"/>
    <n v="1335987789"/>
    <b v="0"/>
    <n v="27"/>
    <b v="1"/>
    <s v="music/electronic music"/>
    <n v="101"/>
    <n v="168.52"/>
    <x v="4"/>
    <x v="15"/>
  </r>
  <r>
    <n v="2206"/>
    <x v="2206"/>
    <s v="We really think we might have what it takes to make it someday! But we really need help to take the first step and release this album!"/>
    <n v="4500"/>
    <n v="4511"/>
    <x v="1"/>
    <x v="0"/>
    <s v="USD"/>
    <n v="1334556624"/>
    <n v="1333001424"/>
    <b v="0"/>
    <n v="34"/>
    <b v="1"/>
    <s v="music/electronic music"/>
    <n v="100"/>
    <n v="132.68"/>
    <x v="4"/>
    <x v="15"/>
  </r>
  <r>
    <n v="2207"/>
    <x v="2207"/>
    <s v="Each piece has a story behind it. Not of some life drama but of an experience you live whilst listening; Happiness evoking"/>
    <n v="5500"/>
    <n v="620"/>
    <x v="0"/>
    <x v="0"/>
    <s v="USD"/>
    <n v="1384580373"/>
    <n v="1381984773"/>
    <b v="0"/>
    <n v="7"/>
    <b v="1"/>
    <s v="music/electronic music"/>
    <n v="11"/>
    <n v="88.57"/>
    <x v="4"/>
    <x v="15"/>
  </r>
  <r>
    <n v="2208"/>
    <x v="2208"/>
    <s v="Early Summer, SIR will be releasing two EP's. The funding of this project will determine if they get professional pressings or cdr's"/>
    <n v="4000"/>
    <n v="4119"/>
    <x v="1"/>
    <x v="0"/>
    <s v="USD"/>
    <n v="1333771200"/>
    <n v="1328649026"/>
    <b v="0"/>
    <n v="24"/>
    <b v="1"/>
    <s v="music/electronic music"/>
    <n v="103"/>
    <n v="171.63"/>
    <x v="4"/>
    <x v="15"/>
  </r>
  <r>
    <n v="2209"/>
    <x v="2209"/>
    <s v="Support us and pledge for rewards on our new bigger Tour of the US, Canada and Colombia!"/>
    <n v="3500"/>
    <n v="29"/>
    <x v="0"/>
    <x v="1"/>
    <s v="GBP"/>
    <n v="1397516400"/>
    <n v="1396524644"/>
    <b v="0"/>
    <n v="15"/>
    <b v="1"/>
    <s v="music/electronic music"/>
    <n v="1"/>
    <n v="1.93"/>
    <x v="4"/>
    <x v="15"/>
  </r>
  <r>
    <n v="2210"/>
    <x v="2210"/>
    <s v="Influenced by Little Dragon, J. Dilla, Erykah Badu &amp; Beach House, this genre-defying record fuses hip-hop, soul, pop and electronica."/>
    <n v="12000"/>
    <n v="550"/>
    <x v="0"/>
    <x v="0"/>
    <s v="USD"/>
    <n v="1334424960"/>
    <n v="1329442510"/>
    <b v="0"/>
    <n v="72"/>
    <b v="1"/>
    <s v="music/electronic music"/>
    <n v="5"/>
    <n v="7.64"/>
    <x v="4"/>
    <x v="15"/>
  </r>
  <r>
    <n v="2211"/>
    <x v="2211"/>
    <s v="Telefuture, a record label sharing 80's inspired electronic music, wants to release some incredible albums on various physical mediums!"/>
    <n v="12500"/>
    <n v="4482"/>
    <x v="0"/>
    <x v="0"/>
    <s v="USD"/>
    <n v="1397113140"/>
    <n v="1395168625"/>
    <b v="0"/>
    <n v="120"/>
    <b v="1"/>
    <s v="music/electronic music"/>
    <n v="36"/>
    <n v="37.35"/>
    <x v="4"/>
    <x v="15"/>
  </r>
  <r>
    <n v="2212"/>
    <x v="2212"/>
    <s v="Help Dragon's Eye relaunch with 4 new releases by Yann Novak, Pinkcourtesyphone, Steve Roden &amp; Lawrence English + Stephen Vitiello"/>
    <n v="20000"/>
    <n v="6"/>
    <x v="0"/>
    <x v="0"/>
    <s v="USD"/>
    <n v="1383526800"/>
    <n v="1380650177"/>
    <b v="0"/>
    <n v="123"/>
    <b v="1"/>
    <s v="music/electronic music"/>
    <n v="0"/>
    <n v="0.05"/>
    <x v="4"/>
    <x v="15"/>
  </r>
  <r>
    <n v="2213"/>
    <x v="2213"/>
    <s v="NOTE: THIS PROJECT IS ALREADY 100% FUNDED!!! _x000a_This is an &quot;Extended Campaign Run&quot; for anyone who wants a CD of my seventh solo album."/>
    <n v="1000"/>
    <n v="1120"/>
    <x v="1"/>
    <x v="0"/>
    <s v="USD"/>
    <n v="1431719379"/>
    <n v="1429127379"/>
    <b v="0"/>
    <n v="1"/>
    <b v="1"/>
    <s v="music/electronic music"/>
    <n v="112"/>
    <n v="1120"/>
    <x v="4"/>
    <x v="15"/>
  </r>
  <r>
    <n v="2214"/>
    <x v="2214"/>
    <s v="Join this Kickstarter project today to assist Spiff in converting his analog recordings from the 80's to digital!"/>
    <n v="5000"/>
    <n v="6030"/>
    <x v="1"/>
    <x v="0"/>
    <s v="USD"/>
    <n v="1391713248"/>
    <n v="1389121248"/>
    <b v="0"/>
    <n v="24"/>
    <b v="1"/>
    <s v="music/electronic music"/>
    <n v="121"/>
    <n v="251.25"/>
    <x v="4"/>
    <x v="15"/>
  </r>
  <r>
    <n v="2215"/>
    <x v="2215"/>
    <s v="Ambient Electro Grind-fest!"/>
    <n v="3500"/>
    <n v="4395"/>
    <x v="1"/>
    <x v="0"/>
    <s v="USD"/>
    <n v="1331621940"/>
    <n v="1329671572"/>
    <b v="0"/>
    <n v="33"/>
    <b v="1"/>
    <s v="music/electronic music"/>
    <n v="126"/>
    <n v="133.18"/>
    <x v="4"/>
    <x v="15"/>
  </r>
  <r>
    <n v="2216"/>
    <x v="2216"/>
    <s v="We are taking pre-orders for a very limited run of new t-shirts and tote bags! Available exclusivly through this Kickstarter campaign."/>
    <n v="2500"/>
    <n v="2746"/>
    <x v="1"/>
    <x v="0"/>
    <s v="USD"/>
    <n v="1437674545"/>
    <n v="1436464945"/>
    <b v="0"/>
    <n v="14"/>
    <b v="1"/>
    <s v="music/electronic music"/>
    <n v="110"/>
    <n v="196.14"/>
    <x v="4"/>
    <x v="15"/>
  </r>
  <r>
    <n v="2217"/>
    <x v="2217"/>
    <s v="I ran out of cassettes of both my records, and Trevor thinks if I start selling them at his tape shop Jackknife, business will boom!"/>
    <n v="2900"/>
    <n v="2954"/>
    <x v="1"/>
    <x v="0"/>
    <s v="USD"/>
    <n v="1446451200"/>
    <n v="1445539113"/>
    <b v="0"/>
    <n v="9"/>
    <b v="1"/>
    <s v="music/electronic music"/>
    <n v="102"/>
    <n v="328.22"/>
    <x v="4"/>
    <x v="15"/>
  </r>
  <r>
    <n v="2218"/>
    <x v="2218"/>
    <s v="Help Idiot Stare press their next album to CD. Over 40 minutes of intense industrial rock that you're going to want to own!"/>
    <n v="7175"/>
    <n v="0"/>
    <x v="0"/>
    <x v="0"/>
    <s v="USD"/>
    <n v="1346198400"/>
    <n v="1344281383"/>
    <b v="0"/>
    <n v="76"/>
    <b v="1"/>
    <s v="music/electronic music"/>
    <n v="0"/>
    <n v="0"/>
    <x v="4"/>
    <x v="15"/>
  </r>
  <r>
    <n v="2219"/>
    <x v="2219"/>
    <s v="An album that illustrates events in our lives, whether trivial or significant, through the tones of electronic music."/>
    <n v="4000"/>
    <n v="4090"/>
    <x v="1"/>
    <x v="0"/>
    <s v="USD"/>
    <n v="1440004512"/>
    <n v="1437412512"/>
    <b v="0"/>
    <n v="19"/>
    <b v="1"/>
    <s v="music/electronic music"/>
    <n v="102"/>
    <n v="215.26"/>
    <x v="4"/>
    <x v="15"/>
  </r>
  <r>
    <n v="2220"/>
    <x v="2220"/>
    <s v="Darkpine is recording and releasing a 5-track EP within the coming months this summer and hopes for your support."/>
    <n v="10000"/>
    <n v="3685"/>
    <x v="0"/>
    <x v="0"/>
    <s v="USD"/>
    <n v="1374888436"/>
    <n v="1372296436"/>
    <b v="0"/>
    <n v="69"/>
    <b v="1"/>
    <s v="music/electronic music"/>
    <n v="37"/>
    <n v="53.41"/>
    <x v="4"/>
    <x v="15"/>
  </r>
  <r>
    <n v="2221"/>
    <x v="2221"/>
    <s v="Welcome to the Dice Bazaar! Roll dice to buy &amp; trade products at the bazaar, block opponents, tame cobras, and score points!"/>
    <n v="20000"/>
    <n v="115816"/>
    <x v="1"/>
    <x v="0"/>
    <s v="USD"/>
    <n v="1461369600"/>
    <n v="1458748809"/>
    <b v="0"/>
    <n v="218"/>
    <b v="1"/>
    <s v="games/tabletop games"/>
    <n v="579"/>
    <n v="531.27"/>
    <x v="6"/>
    <x v="32"/>
  </r>
  <r>
    <n v="2222"/>
    <x v="2222"/>
    <s v="Passing Shot is a tennis dice game for two players. Strategic use of the dice rolls allow you to score points to win game, set &amp; match."/>
    <n v="3500"/>
    <n v="3746"/>
    <x v="1"/>
    <x v="0"/>
    <s v="USD"/>
    <n v="1327776847"/>
    <n v="1325184847"/>
    <b v="0"/>
    <n v="30"/>
    <b v="1"/>
    <s v="games/tabletop games"/>
    <n v="107"/>
    <n v="124.87"/>
    <x v="6"/>
    <x v="32"/>
  </r>
  <r>
    <n v="2223"/>
    <x v="2223"/>
    <s v="Cardboard scenery for Sci-Fi 28-32mm miniature games. Easy to assemble, disassemble and transport. Supplied unpainted. By MCSTUDIO."/>
    <n v="50000"/>
    <n v="995"/>
    <x v="0"/>
    <x v="5"/>
    <s v="CAD"/>
    <n v="1435418568"/>
    <n v="1432826568"/>
    <b v="0"/>
    <n v="100"/>
    <b v="1"/>
    <s v="games/tabletop games"/>
    <n v="2"/>
    <n v="9.9499999999999993"/>
    <x v="6"/>
    <x v="32"/>
  </r>
  <r>
    <n v="2224"/>
    <x v="2224"/>
    <s v="The most haunted house in the world, presented with multiple storylines, in multiple time periods, and for multiple RPG systems."/>
    <n v="50000"/>
    <n v="117210.24000000001"/>
    <x v="1"/>
    <x v="0"/>
    <s v="USD"/>
    <n v="1477767600"/>
    <n v="1475337675"/>
    <b v="0"/>
    <n v="296"/>
    <b v="1"/>
    <s v="games/tabletop games"/>
    <n v="234"/>
    <n v="395.98"/>
    <x v="6"/>
    <x v="32"/>
  </r>
  <r>
    <n v="2225"/>
    <x v="2225"/>
    <s v="Fantasy Dungeon terrain for 28mm tabletop games. This is pre-punched card that is easy to assemble with no painting required."/>
    <n v="510000"/>
    <n v="0"/>
    <x v="2"/>
    <x v="1"/>
    <s v="GBP"/>
    <n v="1411326015"/>
    <n v="1408734015"/>
    <b v="0"/>
    <n v="1204"/>
    <b v="1"/>
    <s v="games/tabletop games"/>
    <n v="0"/>
    <n v="0"/>
    <x v="6"/>
    <x v="32"/>
  </r>
  <r>
    <n v="2226"/>
    <x v="2226"/>
    <s v="Missed the Kickstarter? Contact your local gaming store before going online. Or click on the order button. Thanks for the support!"/>
    <n v="50000"/>
    <n v="40"/>
    <x v="2"/>
    <x v="0"/>
    <s v="USD"/>
    <n v="1455253140"/>
    <n v="1452625822"/>
    <b v="0"/>
    <n v="321"/>
    <b v="1"/>
    <s v="games/tabletop games"/>
    <n v="0"/>
    <n v="0.12"/>
    <x v="6"/>
    <x v="32"/>
  </r>
  <r>
    <n v="2227"/>
    <x v="2227"/>
    <s v="Mechabrick is a set of precision plastic kits to convert your Minifigs into robots then battle with them in an exciting board game."/>
    <n v="50000"/>
    <n v="410"/>
    <x v="0"/>
    <x v="1"/>
    <s v="GBP"/>
    <n v="1384374155"/>
    <n v="1381778555"/>
    <b v="0"/>
    <n v="301"/>
    <b v="1"/>
    <s v="games/tabletop games"/>
    <n v="1"/>
    <n v="1.36"/>
    <x v="6"/>
    <x v="32"/>
  </r>
  <r>
    <n v="2228"/>
    <x v="2228"/>
    <s v="Modular system for storage and transport of ships &amp; game essentials + acrylic maneuver templates and tokens for 3 popular space games."/>
    <n v="30000"/>
    <n v="1982"/>
    <x v="0"/>
    <x v="12"/>
    <s v="EUR"/>
    <n v="1439707236"/>
    <n v="1437115236"/>
    <b v="0"/>
    <n v="144"/>
    <b v="1"/>
    <s v="games/tabletop games"/>
    <n v="7"/>
    <n v="13.76"/>
    <x v="6"/>
    <x v="32"/>
  </r>
  <r>
    <n v="2229"/>
    <x v="2229"/>
    <s v="Tessen is an exciting 15 minute card game. Gather mystical animals and use your warriors to defend or steal animals from your opponent."/>
    <n v="35000"/>
    <n v="35640"/>
    <x v="1"/>
    <x v="0"/>
    <s v="USD"/>
    <n v="1378180800"/>
    <n v="1375113391"/>
    <b v="0"/>
    <n v="539"/>
    <b v="1"/>
    <s v="games/tabletop games"/>
    <n v="102"/>
    <n v="66.12"/>
    <x v="6"/>
    <x v="32"/>
  </r>
  <r>
    <n v="2230"/>
    <x v="2230"/>
    <s v="Dungeon Crawl for All! A card game of swords, monsters and LOOT! Adventurers as young as 5 and &quot;seasoned&quot; warriors are all welcomed."/>
    <n v="27000"/>
    <n v="5680"/>
    <x v="0"/>
    <x v="0"/>
    <s v="USD"/>
    <n v="1398460127"/>
    <n v="1395868127"/>
    <b v="0"/>
    <n v="498"/>
    <b v="1"/>
    <s v="games/tabletop games"/>
    <n v="21"/>
    <n v="11.41"/>
    <x v="6"/>
    <x v="32"/>
  </r>
  <r>
    <n v="2231"/>
    <x v="2231"/>
    <s v="A game about communities by Ben Robbins, creator of Microscope. Do you change the Kingdom or does the Kingdom change you?"/>
    <n v="74997"/>
    <n v="215"/>
    <x v="0"/>
    <x v="0"/>
    <s v="USD"/>
    <n v="1372136400"/>
    <n v="1369864301"/>
    <b v="0"/>
    <n v="1113"/>
    <b v="1"/>
    <s v="games/tabletop games"/>
    <n v="0"/>
    <n v="0.19"/>
    <x v="6"/>
    <x v="32"/>
  </r>
  <r>
    <n v="2232"/>
    <x v="2232"/>
    <s v="Backstory Cards help you and your friends create vibrant backstories for roleplaying games, no matter the system or genre."/>
    <n v="50000"/>
    <n v="349474"/>
    <x v="1"/>
    <x v="0"/>
    <s v="USD"/>
    <n v="1405738800"/>
    <n v="1402945408"/>
    <b v="0"/>
    <n v="988"/>
    <b v="1"/>
    <s v="games/tabletop games"/>
    <n v="699"/>
    <n v="353.72"/>
    <x v="6"/>
    <x v="32"/>
  </r>
  <r>
    <n v="2233"/>
    <x v="2233"/>
    <s v="Cadaver is a lighthearted game of friendly necromancy! Players compete to resurrect as many bodies as possible!"/>
    <n v="22500"/>
    <n v="1"/>
    <x v="0"/>
    <x v="1"/>
    <s v="GBP"/>
    <n v="1450051200"/>
    <n v="1448269539"/>
    <b v="0"/>
    <n v="391"/>
    <b v="1"/>
    <s v="games/tabletop games"/>
    <n v="0"/>
    <n v="0"/>
    <x v="6"/>
    <x v="32"/>
  </r>
  <r>
    <n v="2234"/>
    <x v="2234"/>
    <s v="Pine Tar Baseball is a fun and fast paced dice and card game for 1 to 2 players. The game features fast streamlined game play."/>
    <n v="4500"/>
    <n v="7670"/>
    <x v="1"/>
    <x v="0"/>
    <s v="USD"/>
    <n v="1483645647"/>
    <n v="1481053647"/>
    <b v="0"/>
    <n v="28"/>
    <b v="1"/>
    <s v="games/tabletop games"/>
    <n v="170"/>
    <n v="273.93"/>
    <x v="6"/>
    <x v="32"/>
  </r>
  <r>
    <n v="2235"/>
    <x v="2235"/>
    <s v="An amazing set of sceneries to create unique atmospheres for your tabletop gaming."/>
    <n v="50000"/>
    <n v="75"/>
    <x v="0"/>
    <x v="5"/>
    <s v="CAD"/>
    <n v="1427585511"/>
    <n v="1424997111"/>
    <b v="0"/>
    <n v="147"/>
    <b v="1"/>
    <s v="games/tabletop games"/>
    <n v="0"/>
    <n v="0.51"/>
    <x v="6"/>
    <x v="32"/>
  </r>
  <r>
    <n v="2236"/>
    <x v="2236"/>
    <s v="Assume the role of an intergalactic real-estate agent attempting to satisfy various creature clientele!"/>
    <n v="35500"/>
    <n v="607"/>
    <x v="0"/>
    <x v="0"/>
    <s v="USD"/>
    <n v="1454338123"/>
    <n v="1451746123"/>
    <b v="0"/>
    <n v="680"/>
    <b v="1"/>
    <s v="games/tabletop games"/>
    <n v="2"/>
    <n v="0.89"/>
    <x v="6"/>
    <x v="32"/>
  </r>
  <r>
    <n v="2237"/>
    <x v="2237"/>
    <s v="A real-time cooperative adventure for 2-8 players. Defeat legendary monsters to earn gold and escape before the time RUNS OUT!"/>
    <n v="150000"/>
    <n v="0"/>
    <x v="0"/>
    <x v="0"/>
    <s v="USD"/>
    <n v="1415779140"/>
    <n v="1412294683"/>
    <b v="0"/>
    <n v="983"/>
    <b v="1"/>
    <s v="games/tabletop games"/>
    <n v="0"/>
    <n v="0"/>
    <x v="6"/>
    <x v="32"/>
  </r>
  <r>
    <n v="2238"/>
    <x v="2238"/>
    <s v="28mm Fantasy Miniature Range in leadfree white metal: Orcs, wolves and more."/>
    <n v="15000"/>
    <n v="4884"/>
    <x v="0"/>
    <x v="12"/>
    <s v="EUR"/>
    <n v="1489157716"/>
    <n v="1486565716"/>
    <b v="0"/>
    <n v="79"/>
    <b v="1"/>
    <s v="games/tabletop games"/>
    <n v="33"/>
    <n v="61.82"/>
    <x v="6"/>
    <x v="32"/>
  </r>
  <r>
    <n v="2239"/>
    <x v="2239"/>
    <s v="Next stretch goal unlocks at $33,000 and/or 500 backers unlocks 2 bonus stretch goals."/>
    <n v="80000"/>
    <n v="0"/>
    <x v="2"/>
    <x v="0"/>
    <s v="USD"/>
    <n v="1385870520"/>
    <n v="1382742014"/>
    <b v="0"/>
    <n v="426"/>
    <b v="1"/>
    <s v="games/tabletop games"/>
    <n v="0"/>
    <n v="0"/>
    <x v="6"/>
    <x v="32"/>
  </r>
  <r>
    <n v="2240"/>
    <x v="2240"/>
    <s v="Protect, store, organize and display 225 of your favorite dice in this modular and easy to use dice vault system. Oak and leather."/>
    <n v="35000"/>
    <n v="21994"/>
    <x v="0"/>
    <x v="0"/>
    <s v="USD"/>
    <n v="1461354544"/>
    <n v="1458762544"/>
    <b v="0"/>
    <n v="96"/>
    <b v="1"/>
    <s v="games/tabletop games"/>
    <n v="63"/>
    <n v="229.1"/>
    <x v="6"/>
    <x v="32"/>
  </r>
  <r>
    <n v="2241"/>
    <x v="2241"/>
    <s v="You are Ex- Military criminals sent on suicide missions on the edge of space. Science Fiction Tabletop RPG using Savage Worlds"/>
    <n v="20000"/>
    <n v="35307"/>
    <x v="1"/>
    <x v="1"/>
    <s v="GBP"/>
    <n v="1488484300"/>
    <n v="1485892300"/>
    <b v="0"/>
    <n v="163"/>
    <b v="1"/>
    <s v="games/tabletop games"/>
    <n v="177"/>
    <n v="216.61"/>
    <x v="6"/>
    <x v="32"/>
  </r>
  <r>
    <n v="2242"/>
    <x v="2242"/>
    <s v="Inconceivable! An amazing new illustrative deck based on The Princess Bride movie."/>
    <n v="320000"/>
    <n v="23948"/>
    <x v="0"/>
    <x v="0"/>
    <s v="USD"/>
    <n v="1385521320"/>
    <n v="1382449733"/>
    <b v="0"/>
    <n v="2525"/>
    <b v="1"/>
    <s v="games/tabletop games"/>
    <n v="7"/>
    <n v="9.48"/>
    <x v="6"/>
    <x v="32"/>
  </r>
  <r>
    <n v="2243"/>
    <x v="2243"/>
    <s v="1 Week Only! A game starring children, but it's not a childâ€™s game: it's for adults willing to experience horror as only children can."/>
    <n v="25000"/>
    <n v="279"/>
    <x v="0"/>
    <x v="0"/>
    <s v="USD"/>
    <n v="1489374000"/>
    <n v="1488823290"/>
    <b v="0"/>
    <n v="2035"/>
    <b v="1"/>
    <s v="games/tabletop games"/>
    <n v="1"/>
    <n v="0.14000000000000001"/>
    <x v="6"/>
    <x v="32"/>
  </r>
  <r>
    <n v="2244"/>
    <x v="2244"/>
    <s v="Finely sculpted 28mm Classic Fantasy metal and resin miniatures perfectly themed for use as a warband or adventuring party."/>
    <n v="50000"/>
    <n v="5"/>
    <x v="0"/>
    <x v="0"/>
    <s v="USD"/>
    <n v="1476649800"/>
    <n v="1475609946"/>
    <b v="0"/>
    <n v="290"/>
    <b v="1"/>
    <s v="games/tabletop games"/>
    <n v="0"/>
    <n v="0.02"/>
    <x v="6"/>
    <x v="32"/>
  </r>
  <r>
    <n v="2245"/>
    <x v="2245"/>
    <s v="You've got a time machine, high-powered weapons and a whole lot of history to save. Welcome to TimeWatch!"/>
    <n v="200000"/>
    <n v="229802.31"/>
    <x v="1"/>
    <x v="0"/>
    <s v="USD"/>
    <n v="1393005600"/>
    <n v="1390323617"/>
    <b v="0"/>
    <n v="1980"/>
    <b v="1"/>
    <s v="games/tabletop games"/>
    <n v="115"/>
    <n v="116.06"/>
    <x v="6"/>
    <x v="32"/>
  </r>
  <r>
    <n v="2246"/>
    <x v="2246"/>
    <s v="The BESPOKE GEEK is a brand new clothing company from Bletchley, England producing handmade and individual hoodies for geeks."/>
    <n v="7500"/>
    <n v="980"/>
    <x v="2"/>
    <x v="1"/>
    <s v="GBP"/>
    <n v="1441393210"/>
    <n v="1438801210"/>
    <b v="0"/>
    <n v="57"/>
    <b v="1"/>
    <s v="games/tabletop games"/>
    <n v="13"/>
    <n v="17.190000000000001"/>
    <x v="6"/>
    <x v="32"/>
  </r>
  <r>
    <n v="2247"/>
    <x v="2247"/>
    <s v="Take on the role of an ancient forager in this fun strategy game from the designer of Biblios."/>
    <n v="50000"/>
    <n v="20"/>
    <x v="0"/>
    <x v="0"/>
    <s v="USD"/>
    <n v="1438185565"/>
    <n v="1436975965"/>
    <b v="0"/>
    <n v="380"/>
    <b v="1"/>
    <s v="games/tabletop games"/>
    <n v="0"/>
    <n v="0.05"/>
    <x v="6"/>
    <x v="32"/>
  </r>
  <r>
    <n v="2248"/>
    <x v="2248"/>
    <s v="Select your Wizard, determine your rivals, and then duel to the death to demonstrate your superiority wielding the Roots of Magic!"/>
    <n v="20000"/>
    <n v="1605"/>
    <x v="2"/>
    <x v="1"/>
    <s v="GBP"/>
    <n v="1481749278"/>
    <n v="1479157278"/>
    <b v="0"/>
    <n v="128"/>
    <b v="1"/>
    <s v="games/tabletop games"/>
    <n v="8"/>
    <n v="12.54"/>
    <x v="6"/>
    <x v="32"/>
  </r>
  <r>
    <n v="2249"/>
    <x v="2249"/>
    <s v="March with the legions against the enemies of Rome in this role-playing game of military adventures."/>
    <n v="15000"/>
    <n v="26445"/>
    <x v="1"/>
    <x v="0"/>
    <s v="USD"/>
    <n v="1364917965"/>
    <n v="1362329565"/>
    <b v="0"/>
    <n v="180"/>
    <b v="1"/>
    <s v="games/tabletop games"/>
    <n v="176"/>
    <n v="146.91999999999999"/>
    <x v="6"/>
    <x v="32"/>
  </r>
  <r>
    <n v="2250"/>
    <x v="2250"/>
    <s v="A customizable gaming table, for the best gaming experience, portable, storable and lightweight, that can be taken anywhere"/>
    <n v="1000000"/>
    <n v="2"/>
    <x v="0"/>
    <x v="0"/>
    <s v="USD"/>
    <n v="1480727273"/>
    <n v="1478131673"/>
    <b v="0"/>
    <n v="571"/>
    <b v="1"/>
    <s v="games/tabletop games"/>
    <n v="0"/>
    <n v="0"/>
    <x v="6"/>
    <x v="32"/>
  </r>
  <r>
    <n v="2251"/>
    <x v="2251"/>
    <s v="A great game full of lying, scheming, and werewolves.  Now with additional characters to add even more mayhem!"/>
    <n v="30000"/>
    <n v="50"/>
    <x v="0"/>
    <x v="0"/>
    <s v="USD"/>
    <n v="1408177077"/>
    <n v="1406362677"/>
    <b v="0"/>
    <n v="480"/>
    <b v="1"/>
    <s v="games/tabletop games"/>
    <n v="0"/>
    <n v="0.1"/>
    <x v="6"/>
    <x v="32"/>
  </r>
  <r>
    <n v="2252"/>
    <x v="2252"/>
    <s v="A new faction for the 30 mm scale wargame, featuring skirmishes between gangs in a pimp and lethal post-apocalyptic world."/>
    <n v="50000"/>
    <n v="176524"/>
    <x v="1"/>
    <x v="3"/>
    <s v="EUR"/>
    <n v="1470469938"/>
    <n v="1469173938"/>
    <b v="0"/>
    <n v="249"/>
    <b v="1"/>
    <s v="games/tabletop games"/>
    <n v="353"/>
    <n v="708.93"/>
    <x v="6"/>
    <x v="32"/>
  </r>
  <r>
    <n v="2253"/>
    <x v="2253"/>
    <s v="ZoMbushed! - a solo/co-op action zombie survival card game where players must fight to survive by overcoming obstacles and monsters."/>
    <n v="25000"/>
    <n v="26"/>
    <x v="0"/>
    <x v="0"/>
    <s v="USD"/>
    <n v="1447862947"/>
    <n v="1445267347"/>
    <b v="0"/>
    <n v="84"/>
    <b v="1"/>
    <s v="games/tabletop games"/>
    <n v="0"/>
    <n v="0.31"/>
    <x v="6"/>
    <x v="32"/>
  </r>
  <r>
    <n v="2254"/>
    <x v="2254"/>
    <s v="A dexterity microgame by father/daughter team, Jason and Claire Kotarski. Make 100 project."/>
    <n v="7000"/>
    <n v="0"/>
    <x v="0"/>
    <x v="0"/>
    <s v="USD"/>
    <n v="1485271968"/>
    <n v="1484667168"/>
    <b v="0"/>
    <n v="197"/>
    <b v="1"/>
    <s v="games/tabletop games"/>
    <n v="0"/>
    <n v="0"/>
    <x v="6"/>
    <x v="32"/>
  </r>
  <r>
    <n v="2255"/>
    <x v="2255"/>
    <s v="This is the second set of 5 expansions for our route-building game, Jet Set!"/>
    <n v="30000"/>
    <n v="1"/>
    <x v="0"/>
    <x v="0"/>
    <s v="USD"/>
    <n v="1462661451"/>
    <n v="1460069451"/>
    <b v="0"/>
    <n v="271"/>
    <b v="1"/>
    <s v="games/tabletop games"/>
    <n v="0"/>
    <n v="0"/>
    <x v="6"/>
    <x v="32"/>
  </r>
  <r>
    <n v="2256"/>
    <x v="2256"/>
    <s v="Build your crypto-currency empire and sabotage your opponents. A deck building, card game. 2-4 players. 15 minutes."/>
    <n v="4000"/>
    <n v="10610"/>
    <x v="1"/>
    <x v="1"/>
    <s v="GBP"/>
    <n v="1479811846"/>
    <n v="1478602246"/>
    <b v="0"/>
    <n v="50"/>
    <b v="1"/>
    <s v="games/tabletop games"/>
    <n v="265"/>
    <n v="212.2"/>
    <x v="6"/>
    <x v="32"/>
  </r>
  <r>
    <n v="2257"/>
    <x v="2257"/>
    <s v="Our Wargame Hab Block is a very versatile &amp; modular product, an ideal piece of terrain for most 28mm Sc-fi gaming system you would play"/>
    <n v="40000"/>
    <n v="47665"/>
    <x v="1"/>
    <x v="1"/>
    <s v="GBP"/>
    <n v="1466377200"/>
    <n v="1463351329"/>
    <b v="0"/>
    <n v="169"/>
    <b v="1"/>
    <s v="games/tabletop games"/>
    <n v="119"/>
    <n v="282.04000000000002"/>
    <x v="6"/>
    <x v="32"/>
  </r>
  <r>
    <n v="2258"/>
    <x v="2258"/>
    <s v="A Dungeon World campaign setting that takes place after the end of the worlds."/>
    <n v="10000"/>
    <n v="0"/>
    <x v="0"/>
    <x v="0"/>
    <s v="USD"/>
    <n v="1434045687"/>
    <n v="1431453687"/>
    <b v="0"/>
    <n v="205"/>
    <b v="1"/>
    <s v="games/tabletop games"/>
    <n v="0"/>
    <n v="0"/>
    <x v="6"/>
    <x v="32"/>
  </r>
  <r>
    <n v="2259"/>
    <x v="2259"/>
    <s v="More Halfmen, more goats, more guns, and most of all some neat buildings and structures for the little fellas to hang out in!"/>
    <n v="50000"/>
    <n v="4"/>
    <x v="0"/>
    <x v="1"/>
    <s v="GBP"/>
    <n v="1481224736"/>
    <n v="1480360736"/>
    <b v="0"/>
    <n v="206"/>
    <b v="1"/>
    <s v="games/tabletop games"/>
    <n v="0"/>
    <n v="0.02"/>
    <x v="6"/>
    <x v="32"/>
  </r>
  <r>
    <n v="2260"/>
    <x v="2260"/>
    <s v="A fine wood cryptex dice vault to store your favorite dice. Designed to hold a standard set of 7 polyhedrals for your favorite RPG."/>
    <n v="22000"/>
    <n v="3"/>
    <x v="0"/>
    <x v="0"/>
    <s v="USD"/>
    <n v="1395876250"/>
    <n v="1393287850"/>
    <b v="0"/>
    <n v="84"/>
    <b v="1"/>
    <s v="games/tabletop games"/>
    <n v="0"/>
    <n v="0.04"/>
    <x v="6"/>
    <x v="32"/>
  </r>
  <r>
    <n v="2261"/>
    <x v="2261"/>
    <s v="When you think about super heroes, you think of their stunning colorful outfits. Hero dice is great for super hero or anyother games :)"/>
    <n v="20000"/>
    <n v="20253"/>
    <x v="1"/>
    <x v="2"/>
    <s v="AUD"/>
    <n v="1487093020"/>
    <n v="1485278620"/>
    <b v="0"/>
    <n v="210"/>
    <b v="1"/>
    <s v="games/tabletop games"/>
    <n v="101"/>
    <n v="96.44"/>
    <x v="6"/>
    <x v="32"/>
  </r>
  <r>
    <n v="2262"/>
    <x v="2262"/>
    <s v="An RPG about mortal servants of the Horsemen of the Apocalypse deciding to not end the world."/>
    <n v="14000"/>
    <n v="15937"/>
    <x v="1"/>
    <x v="0"/>
    <s v="USD"/>
    <n v="1416268800"/>
    <n v="1413295358"/>
    <b v="0"/>
    <n v="181"/>
    <b v="1"/>
    <s v="games/tabletop games"/>
    <n v="114"/>
    <n v="88.05"/>
    <x v="6"/>
    <x v="32"/>
  </r>
  <r>
    <n v="2263"/>
    <x v="2263"/>
    <s v="These are degenerated men who have, since birth, suffered the effect of mutation and turned into something wicked!"/>
    <n v="25000"/>
    <n v="0"/>
    <x v="0"/>
    <x v="11"/>
    <s v="SEK"/>
    <n v="1422734313"/>
    <n v="1420919913"/>
    <b v="0"/>
    <n v="60"/>
    <b v="1"/>
    <s v="games/tabletop games"/>
    <n v="0"/>
    <n v="0"/>
    <x v="6"/>
    <x v="32"/>
  </r>
  <r>
    <n v="2264"/>
    <x v="2264"/>
    <s v="Thunder Alley Crew Chief Expansion from Nothing Now Games. Add Strategy and Control to your racing team. Get Your Crew Chief Today!"/>
    <n v="28000"/>
    <n v="0"/>
    <x v="0"/>
    <x v="0"/>
    <s v="USD"/>
    <n v="1463972400"/>
    <n v="1462543114"/>
    <b v="0"/>
    <n v="445"/>
    <b v="1"/>
    <s v="games/tabletop games"/>
    <n v="0"/>
    <n v="0"/>
    <x v="6"/>
    <x v="32"/>
  </r>
  <r>
    <n v="2265"/>
    <x v="2265"/>
    <s v="A second chance to get the deals from earlier campaigns just in time for the Holiday season. Pulp, Cthulhu, Sci-Fi, Old West and more!"/>
    <n v="3000"/>
    <n v="3289"/>
    <x v="1"/>
    <x v="1"/>
    <s v="GBP"/>
    <n v="1479846507"/>
    <n v="1479241707"/>
    <b v="0"/>
    <n v="17"/>
    <b v="1"/>
    <s v="games/tabletop games"/>
    <n v="110"/>
    <n v="193.47"/>
    <x v="6"/>
    <x v="32"/>
  </r>
  <r>
    <n v="2266"/>
    <x v="2266"/>
    <s v="Want to be LORD OF THE GOATS? Start building your herd using thievery, magic, bombs and mostly goats."/>
    <n v="12100"/>
    <n v="80"/>
    <x v="2"/>
    <x v="0"/>
    <s v="USD"/>
    <n v="1461722400"/>
    <n v="1460235592"/>
    <b v="0"/>
    <n v="194"/>
    <b v="1"/>
    <s v="games/tabletop games"/>
    <n v="1"/>
    <n v="0.41"/>
    <x v="6"/>
    <x v="32"/>
  </r>
  <r>
    <n v="2267"/>
    <x v="2267"/>
    <s v="Highly-detailed 2x2&quot; dungeon tiles made of a durable polymer-plastic &amp; VERY affordable cost. Perfect for tabletop &amp; role-playing games."/>
    <n v="160000"/>
    <n v="26"/>
    <x v="0"/>
    <x v="0"/>
    <s v="USD"/>
    <n v="1419123600"/>
    <n v="1416945297"/>
    <b v="0"/>
    <n v="404"/>
    <b v="1"/>
    <s v="games/tabletop games"/>
    <n v="0"/>
    <n v="0.06"/>
    <x v="6"/>
    <x v="32"/>
  </r>
  <r>
    <n v="2268"/>
    <x v="2268"/>
    <s v="Chardonnay Go, the viral video with 23 million views, is now a hilarious board game for wine lovers, moms and other shameless people."/>
    <n v="65000"/>
    <n v="66458.23"/>
    <x v="1"/>
    <x v="0"/>
    <s v="USD"/>
    <n v="1489283915"/>
    <n v="1486691915"/>
    <b v="0"/>
    <n v="194"/>
    <b v="1"/>
    <s v="games/tabletop games"/>
    <n v="102"/>
    <n v="342.57"/>
    <x v="6"/>
    <x v="32"/>
  </r>
  <r>
    <n v="2269"/>
    <x v="2269"/>
    <s v="Add exciting loot drops to your CR 1-4, 5-8, 9-12, 13-16, and 17-20 encounters! Each deck has over 200 possible outcomes!"/>
    <n v="100000"/>
    <n v="2484"/>
    <x v="0"/>
    <x v="0"/>
    <s v="USD"/>
    <n v="1488862800"/>
    <n v="1486745663"/>
    <b v="0"/>
    <n v="902"/>
    <b v="1"/>
    <s v="games/tabletop games"/>
    <n v="2"/>
    <n v="2.75"/>
    <x v="6"/>
    <x v="32"/>
  </r>
  <r>
    <n v="2270"/>
    <x v="2270"/>
    <s v="MCG Premium Sleeves offer excellent protection for your cards. This line is about to be expanded with new sleeves sizes!"/>
    <n v="500000"/>
    <n v="1550"/>
    <x v="0"/>
    <x v="0"/>
    <s v="USD"/>
    <n v="1484085540"/>
    <n v="1482353513"/>
    <b v="0"/>
    <n v="1670"/>
    <b v="1"/>
    <s v="games/tabletop games"/>
    <n v="0"/>
    <n v="0.93"/>
    <x v="6"/>
    <x v="32"/>
  </r>
  <r>
    <n v="2271"/>
    <x v="2271"/>
    <s v="Man vs Meeple is the show where we talk about all things board game related. Help us make the very most of our channel for you."/>
    <n v="125000"/>
    <n v="30"/>
    <x v="0"/>
    <x v="0"/>
    <s v="USD"/>
    <n v="1481328004"/>
    <n v="1478736004"/>
    <b v="0"/>
    <n v="1328"/>
    <b v="1"/>
    <s v="games/tabletop games"/>
    <n v="0"/>
    <n v="0.02"/>
    <x v="6"/>
    <x v="32"/>
  </r>
  <r>
    <n v="2272"/>
    <x v="2272"/>
    <s v="Pick the Lock is a game of chance and strategy. Attempt to obtain priceless treasures and outwit the other players."/>
    <n v="35000"/>
    <n v="28986.16"/>
    <x v="0"/>
    <x v="0"/>
    <s v="USD"/>
    <n v="1449506836"/>
    <n v="1446914836"/>
    <b v="0"/>
    <n v="944"/>
    <b v="1"/>
    <s v="games/tabletop games"/>
    <n v="83"/>
    <n v="30.71"/>
    <x v="6"/>
    <x v="32"/>
  </r>
  <r>
    <n v="2273"/>
    <x v="2273"/>
    <s v="London, 1937. Top-Secret docs are missing. So, too, is Agent Adler! Intelligence has 7 hrs to find him. Deduction, Deception &amp; Action!"/>
    <n v="15000"/>
    <n v="15126"/>
    <x v="1"/>
    <x v="5"/>
    <s v="CAD"/>
    <n v="1489320642"/>
    <n v="1487164242"/>
    <b v="0"/>
    <n v="147"/>
    <b v="1"/>
    <s v="games/tabletop games"/>
    <n v="101"/>
    <n v="102.9"/>
    <x v="6"/>
    <x v="32"/>
  </r>
  <r>
    <n v="2274"/>
    <x v="2274"/>
    <s v="Ryubix Manor-A system agnostic (OSR/OGL compatible) haunted house module for 4-8 players, scalable to 20th level. 325 area descriptions"/>
    <n v="8500"/>
    <n v="8636"/>
    <x v="1"/>
    <x v="0"/>
    <s v="USD"/>
    <n v="1393156857"/>
    <n v="1390564857"/>
    <b v="0"/>
    <n v="99"/>
    <b v="1"/>
    <s v="games/tabletop games"/>
    <n v="102"/>
    <n v="87.23"/>
    <x v="6"/>
    <x v="32"/>
  </r>
  <r>
    <n v="2275"/>
    <x v="2275"/>
    <s v="The aim of this project is to extend our existing Samurai Dwarf range from 6 to 9. The new sculpts will be done by Bob Olley."/>
    <n v="8000"/>
    <n v="195"/>
    <x v="0"/>
    <x v="1"/>
    <s v="GBP"/>
    <n v="1419259679"/>
    <n v="1416667679"/>
    <b v="0"/>
    <n v="79"/>
    <b v="1"/>
    <s v="games/tabletop games"/>
    <n v="2"/>
    <n v="2.4700000000000002"/>
    <x v="6"/>
    <x v="32"/>
  </r>
  <r>
    <n v="2276"/>
    <x v="2276"/>
    <s v="ABC cards include definitions, shapes recognition, robot tangram, a binary concentration and color memory games! Made in the U.S."/>
    <n v="12500"/>
    <n v="35"/>
    <x v="0"/>
    <x v="0"/>
    <s v="USD"/>
    <n v="1388936289"/>
    <n v="1386344289"/>
    <b v="0"/>
    <n v="75"/>
    <b v="1"/>
    <s v="games/tabletop games"/>
    <n v="0"/>
    <n v="0.47"/>
    <x v="6"/>
    <x v="32"/>
  </r>
  <r>
    <n v="2277"/>
    <x v="2277"/>
    <s v="Police Precinct is a cooperative game where the players take on the roles as police officers, with different areas of expertise."/>
    <n v="30000"/>
    <n v="13296"/>
    <x v="2"/>
    <x v="0"/>
    <s v="USD"/>
    <n v="1330359423"/>
    <n v="1327767423"/>
    <b v="0"/>
    <n v="207"/>
    <b v="1"/>
    <s v="games/tabletop games"/>
    <n v="44"/>
    <n v="64.23"/>
    <x v="6"/>
    <x v="32"/>
  </r>
  <r>
    <n v="2278"/>
    <x v="2278"/>
    <s v="Dice forged from stone one by one entirely by hand for demanding Gamers and Collectors."/>
    <n v="15000"/>
    <n v="1296"/>
    <x v="0"/>
    <x v="13"/>
    <s v="EUR"/>
    <n v="1451861940"/>
    <n v="1448902867"/>
    <b v="0"/>
    <n v="102"/>
    <b v="1"/>
    <s v="games/tabletop games"/>
    <n v="9"/>
    <n v="12.71"/>
    <x v="6"/>
    <x v="32"/>
  </r>
  <r>
    <n v="2279"/>
    <x v="2279"/>
    <s v="The Zombie Apocalypse has begun! Fortunately, YOU have your priorities straight. What could be more important than Geocaching?"/>
    <n v="5000"/>
    <n v="5041"/>
    <x v="1"/>
    <x v="0"/>
    <s v="USD"/>
    <n v="1423022400"/>
    <n v="1421436099"/>
    <b v="0"/>
    <n v="32"/>
    <b v="1"/>
    <s v="games/tabletop games"/>
    <n v="101"/>
    <n v="157.53"/>
    <x v="6"/>
    <x v="32"/>
  </r>
  <r>
    <n v="2280"/>
    <x v="2280"/>
    <s v="A range of highly detailed 28mm fantasy miniatures and supporting gaming rules by Andrea Sfiligoi, creator of Song of Blades and Heroes"/>
    <n v="100000"/>
    <n v="0"/>
    <x v="2"/>
    <x v="0"/>
    <s v="USD"/>
    <n v="1442501991"/>
    <n v="1439909991"/>
    <b v="0"/>
    <n v="480"/>
    <b v="1"/>
    <s v="games/tabletop games"/>
    <n v="0"/>
    <n v="0"/>
    <x v="6"/>
    <x v="32"/>
  </r>
  <r>
    <n v="2281"/>
    <x v="2281"/>
    <s v="I am trying to get a new band off the ground, and in order to be taken seriously and get gigs, we need some killer recordings!"/>
    <n v="3000"/>
    <n v="3100"/>
    <x v="1"/>
    <x v="0"/>
    <s v="USD"/>
    <n v="1311576600"/>
    <n v="1306219897"/>
    <b v="0"/>
    <n v="11"/>
    <b v="1"/>
    <s v="music/rock"/>
    <n v="103"/>
    <n v="281.82"/>
    <x v="4"/>
    <x v="11"/>
  </r>
  <r>
    <n v="2282"/>
    <x v="2282"/>
    <s v="Sage King is recording his debut album and wants YOU to be a part of the creation process"/>
    <n v="5000"/>
    <n v="250"/>
    <x v="0"/>
    <x v="0"/>
    <s v="USD"/>
    <n v="1452744686"/>
    <n v="1447560686"/>
    <b v="0"/>
    <n v="12"/>
    <b v="1"/>
    <s v="music/rock"/>
    <n v="5"/>
    <n v="20.83"/>
    <x v="4"/>
    <x v="11"/>
  </r>
  <r>
    <n v="2283"/>
    <x v="2283"/>
    <s v="Help California's own Heart to Heart fund their debut full length record! Forever be apart of the the &lt;3 T &lt;3 family! We need you!"/>
    <n v="9000"/>
    <n v="223"/>
    <x v="2"/>
    <x v="0"/>
    <s v="USD"/>
    <n v="1336528804"/>
    <n v="1331348404"/>
    <b v="0"/>
    <n v="48"/>
    <b v="1"/>
    <s v="music/rock"/>
    <n v="2"/>
    <n v="4.6500000000000004"/>
    <x v="4"/>
    <x v="11"/>
  </r>
  <r>
    <n v="2284"/>
    <x v="2284"/>
    <s v="The Vinyl Skyway reunite to make a third album. "/>
    <n v="18000"/>
    <n v="21684.2"/>
    <x v="1"/>
    <x v="0"/>
    <s v="USD"/>
    <n v="1299902400"/>
    <n v="1297451245"/>
    <b v="0"/>
    <n v="59"/>
    <b v="1"/>
    <s v="music/rock"/>
    <n v="120"/>
    <n v="367.53"/>
    <x v="4"/>
    <x v="11"/>
  </r>
  <r>
    <n v="2285"/>
    <x v="2285"/>
    <s v="BSA is headed to Nashville, TN USA to record our first album at the historic Welcome to 1979 Studio. Come re-write history with us..."/>
    <n v="10000"/>
    <n v="10065"/>
    <x v="1"/>
    <x v="0"/>
    <s v="USD"/>
    <n v="1340944043"/>
    <n v="1338352043"/>
    <b v="0"/>
    <n v="79"/>
    <b v="1"/>
    <s v="music/rock"/>
    <n v="101"/>
    <n v="127.41"/>
    <x v="4"/>
    <x v="11"/>
  </r>
  <r>
    <n v="2286"/>
    <x v="2286"/>
    <s v="Arson In The Suburbs is ready to release its FIRST three song E.P. and looking to raise funds to get back in the studio! RnFnR!"/>
    <n v="5000"/>
    <n v="2230"/>
    <x v="0"/>
    <x v="0"/>
    <s v="USD"/>
    <n v="1378439940"/>
    <n v="1376003254"/>
    <b v="0"/>
    <n v="14"/>
    <b v="1"/>
    <s v="music/rock"/>
    <n v="45"/>
    <n v="159.29"/>
    <x v="4"/>
    <x v="11"/>
  </r>
  <r>
    <n v="2287"/>
    <x v="2287"/>
    <s v="Pre-order Crushed Out's new album TEETH &amp; support the pressing of 12&quot; vinyl records. Release date; Sept. 16, 2014."/>
    <n v="15000"/>
    <n v="886"/>
    <x v="0"/>
    <x v="0"/>
    <s v="USD"/>
    <n v="1403539260"/>
    <n v="1401724860"/>
    <b v="0"/>
    <n v="106"/>
    <b v="1"/>
    <s v="music/rock"/>
    <n v="6"/>
    <n v="8.36"/>
    <x v="4"/>
    <x v="11"/>
  </r>
  <r>
    <n v="2288"/>
    <x v="2288"/>
    <s v="Technocracy will be released on digital media on June 26th, but we all know analog is king!  Help us press this album on vinyl!"/>
    <n v="4000"/>
    <n v="4015.71"/>
    <x v="1"/>
    <x v="0"/>
    <s v="USD"/>
    <n v="1340733600"/>
    <n v="1339098689"/>
    <b v="0"/>
    <n v="25"/>
    <b v="1"/>
    <s v="music/rock"/>
    <n v="100"/>
    <n v="160.63"/>
    <x v="4"/>
    <x v="11"/>
  </r>
  <r>
    <n v="2289"/>
    <x v="2289"/>
    <s v="Blind Man Deaf Boy is a Folk Punk band from Denver, we need money to get ourselves a van and take it on tour around the west coast."/>
    <n v="5000"/>
    <n v="5263"/>
    <x v="1"/>
    <x v="0"/>
    <s v="USD"/>
    <n v="1386372120"/>
    <n v="1382659060"/>
    <b v="0"/>
    <n v="25"/>
    <b v="1"/>
    <s v="music/rock"/>
    <n v="105"/>
    <n v="210.52"/>
    <x v="4"/>
    <x v="11"/>
  </r>
  <r>
    <n v="2290"/>
    <x v="2290"/>
    <s v="American Standard needs your help pressing their debut EP. Be involved in the artistic process and receive swag in return!"/>
    <n v="5000"/>
    <n v="5103"/>
    <x v="1"/>
    <x v="0"/>
    <s v="USD"/>
    <n v="1259686800"/>
    <n v="1252908330"/>
    <b v="0"/>
    <n v="29"/>
    <b v="1"/>
    <s v="music/rock"/>
    <n v="102"/>
    <n v="175.97"/>
    <x v="4"/>
    <x v="11"/>
  </r>
  <r>
    <n v="2291"/>
    <x v="2291"/>
    <s v="So we've recorded a 5-song EP with a 2-time Grammy winner, but we need to raise the  $$$ to mix, master and press it to CD and vinyl!"/>
    <n v="11500"/>
    <n v="11500"/>
    <x v="1"/>
    <x v="0"/>
    <s v="USD"/>
    <n v="1335153600"/>
    <n v="1332199618"/>
    <b v="0"/>
    <n v="43"/>
    <b v="1"/>
    <s v="music/rock"/>
    <n v="100"/>
    <n v="267.44"/>
    <x v="4"/>
    <x v="11"/>
  </r>
  <r>
    <n v="2292"/>
    <x v="2292"/>
    <s v="Aiding Contra in the telling of the &quot;Blue Planet Chronicles&quot;, a concept about the history of our beautiful home; Planet Earth!"/>
    <n v="6000"/>
    <n v="7559"/>
    <x v="1"/>
    <x v="0"/>
    <s v="USD"/>
    <n v="1334767476"/>
    <n v="1332175476"/>
    <b v="0"/>
    <n v="46"/>
    <b v="1"/>
    <s v="music/rock"/>
    <n v="126"/>
    <n v="164.33"/>
    <x v="4"/>
    <x v="11"/>
  </r>
  <r>
    <n v="2293"/>
    <x v="2293"/>
    <s v="Donate here to be a part of the upcoming album. Every little bit helps!"/>
    <n v="4000"/>
    <n v="0"/>
    <x v="0"/>
    <x v="0"/>
    <s v="USD"/>
    <n v="1348545540"/>
    <n v="1346345999"/>
    <b v="0"/>
    <n v="27"/>
    <b v="1"/>
    <s v="music/rock"/>
    <n v="0"/>
    <n v="0"/>
    <x v="4"/>
    <x v="11"/>
  </r>
  <r>
    <n v="2294"/>
    <x v="2294"/>
    <s v="This is the Kickstarter project for my new upcoming album. It's heavy &amp; you can be a part of it! MONTSTER WORLD DOMINATION 2013!"/>
    <n v="20000"/>
    <n v="230"/>
    <x v="0"/>
    <x v="0"/>
    <s v="USD"/>
    <n v="1358702480"/>
    <n v="1356110480"/>
    <b v="0"/>
    <n v="112"/>
    <b v="1"/>
    <s v="music/rock"/>
    <n v="1"/>
    <n v="2.0499999999999998"/>
    <x v="4"/>
    <x v="11"/>
  </r>
  <r>
    <n v="2295"/>
    <x v="2295"/>
    <s v="The second full length album by SHADOWRAPTR is nearly complete. We just need a little boost to get us there. Think of the children."/>
    <n v="5000"/>
    <n v="2296"/>
    <x v="0"/>
    <x v="0"/>
    <s v="USD"/>
    <n v="1359240856"/>
    <n v="1356648856"/>
    <b v="0"/>
    <n v="34"/>
    <b v="1"/>
    <s v="music/rock"/>
    <n v="46"/>
    <n v="67.53"/>
    <x v="4"/>
    <x v="11"/>
  </r>
  <r>
    <n v="2296"/>
    <x v="2296"/>
    <s v="Ed Hamell AKA Hamell on Trial is recording an album titled The Happiest Man in the World. He needs your help."/>
    <n v="25000"/>
    <n v="44669"/>
    <x v="1"/>
    <x v="0"/>
    <s v="USD"/>
    <n v="1330018426"/>
    <n v="1326994426"/>
    <b v="0"/>
    <n v="145"/>
    <b v="1"/>
    <s v="music/rock"/>
    <n v="179"/>
    <n v="308.06"/>
    <x v="4"/>
    <x v="11"/>
  </r>
  <r>
    <n v="2297"/>
    <x v="2297"/>
    <s v="New Jersey Alternative Rock band COCO needs YOUR help self-releasing debut EP!"/>
    <n v="4000"/>
    <n v="4073"/>
    <x v="1"/>
    <x v="0"/>
    <s v="USD"/>
    <n v="1331697540"/>
    <n v="1328749249"/>
    <b v="0"/>
    <n v="19"/>
    <b v="1"/>
    <s v="music/rock"/>
    <n v="102"/>
    <n v="214.37"/>
    <x v="4"/>
    <x v="11"/>
  </r>
  <r>
    <n v="2298"/>
    <x v="2298"/>
    <s v="My name is Jonny Gray, and my friends and I are working together to raise funds for my debut album"/>
    <n v="75000"/>
    <n v="77710.8"/>
    <x v="1"/>
    <x v="0"/>
    <s v="USD"/>
    <n v="1395861033"/>
    <n v="1393272633"/>
    <b v="0"/>
    <n v="288"/>
    <b v="1"/>
    <s v="music/rock"/>
    <n v="104"/>
    <n v="269.83"/>
    <x v="4"/>
    <x v="11"/>
  </r>
  <r>
    <n v="2299"/>
    <x v="2299"/>
    <s v="Fly Radio has finished tracking their album now all that is left is the mixing/mastering and duplication!"/>
    <n v="4000"/>
    <n v="5157"/>
    <x v="1"/>
    <x v="0"/>
    <s v="USD"/>
    <n v="1296953209"/>
    <n v="1295657209"/>
    <b v="0"/>
    <n v="14"/>
    <b v="1"/>
    <s v="music/rock"/>
    <n v="129"/>
    <n v="368.36"/>
    <x v="4"/>
    <x v="11"/>
  </r>
  <r>
    <n v="2300"/>
    <x v="2300"/>
    <s v="Big Fiction leaves for tour on 6/27 but the Prison Van needs some work!  New brakes, transmission repair, tires... it needs a bit."/>
    <n v="3500"/>
    <n v="3735"/>
    <x v="1"/>
    <x v="0"/>
    <s v="USD"/>
    <n v="1340904416"/>
    <n v="1339694816"/>
    <b v="0"/>
    <n v="7"/>
    <b v="1"/>
    <s v="music/rock"/>
    <n v="107"/>
    <n v="533.57000000000005"/>
    <x v="4"/>
    <x v="11"/>
  </r>
  <r>
    <n v="2301"/>
    <x v="2301"/>
    <s v="We are America's first trock band, and we're ready to bring you our first album!"/>
    <n v="20000"/>
    <n v="0"/>
    <x v="0"/>
    <x v="0"/>
    <s v="USD"/>
    <n v="1371785496"/>
    <n v="1369193496"/>
    <b v="1"/>
    <n v="211"/>
    <b v="1"/>
    <s v="music/indie rock"/>
    <n v="0"/>
    <n v="0"/>
    <x v="4"/>
    <x v="14"/>
  </r>
  <r>
    <n v="2302"/>
    <x v="2302"/>
    <s v="Wildcat Strike is looking to complete it's second full length album, titled &quot;Digital Age&quot;, and we want you to be a part of it!"/>
    <n v="10000"/>
    <n v="11094.23"/>
    <x v="1"/>
    <x v="0"/>
    <s v="USD"/>
    <n v="1388473200"/>
    <n v="1385585434"/>
    <b v="1"/>
    <n v="85"/>
    <b v="1"/>
    <s v="music/indie rock"/>
    <n v="111"/>
    <n v="130.52000000000001"/>
    <x v="4"/>
    <x v="14"/>
  </r>
  <r>
    <n v="2303"/>
    <x v="2303"/>
    <s v="Abby Travis (EODM, Bangles, Masters of Reality, KMFDM) wants to release her new album as a vinyl picture disc and limited edition CD."/>
    <n v="20000"/>
    <n v="48"/>
    <x v="0"/>
    <x v="0"/>
    <s v="USD"/>
    <n v="1323747596"/>
    <n v="1320287996"/>
    <b v="1"/>
    <n v="103"/>
    <b v="1"/>
    <s v="music/indie rock"/>
    <n v="0"/>
    <n v="0.47"/>
    <x v="4"/>
    <x v="14"/>
  </r>
  <r>
    <n v="2304"/>
    <x v="2304"/>
    <s v="This winter and springtime we will be recording a new full-length album with big voices, big fireworks and mega soul.  "/>
    <n v="16500"/>
    <n v="1739"/>
    <x v="3"/>
    <x v="0"/>
    <s v="USD"/>
    <n v="1293857940"/>
    <n v="1290281691"/>
    <b v="1"/>
    <n v="113"/>
    <b v="1"/>
    <s v="music/indie rock"/>
    <n v="11"/>
    <n v="15.39"/>
    <x v="4"/>
    <x v="14"/>
  </r>
  <r>
    <n v="2305"/>
    <x v="2305"/>
    <s v="If you're reading this, we want to say that every dollar counts in these final hours of our campaign. Thank you for all your support!"/>
    <n v="50000"/>
    <n v="0"/>
    <x v="0"/>
    <x v="0"/>
    <s v="USD"/>
    <n v="1407520800"/>
    <n v="1405356072"/>
    <b v="1"/>
    <n v="167"/>
    <b v="1"/>
    <s v="music/indie rock"/>
    <n v="0"/>
    <n v="0"/>
    <x v="4"/>
    <x v="14"/>
  </r>
  <r>
    <n v="2306"/>
    <x v="2306"/>
    <s v="Indie rockers, Dewveall, are recording new music. Take a seat at the table; let them cook you a meal and sing you some songs."/>
    <n v="10000"/>
    <n v="10290"/>
    <x v="1"/>
    <x v="0"/>
    <s v="USD"/>
    <n v="1331352129"/>
    <n v="1328760129"/>
    <b v="1"/>
    <n v="73"/>
    <b v="1"/>
    <s v="music/indie rock"/>
    <n v="103"/>
    <n v="140.96"/>
    <x v="4"/>
    <x v="14"/>
  </r>
  <r>
    <n v="2307"/>
    <x v="2307"/>
    <s v="Printing, copywriting, and album art for my first record. It's 100% ready to listen we just need some help to get it out there."/>
    <n v="6000"/>
    <n v="6041.6"/>
    <x v="1"/>
    <x v="0"/>
    <s v="USD"/>
    <n v="1336245328"/>
    <n v="1333653333"/>
    <b v="1"/>
    <n v="75"/>
    <b v="1"/>
    <s v="music/indie rock"/>
    <n v="101"/>
    <n v="80.55"/>
    <x v="4"/>
    <x v="14"/>
  </r>
  <r>
    <n v="2308"/>
    <x v="2308"/>
    <s v="For our next record we're combining amazing visuals with new and creative music to create an truly beautiful worship experience."/>
    <n v="100000"/>
    <n v="147233.76999999999"/>
    <x v="1"/>
    <x v="0"/>
    <s v="USD"/>
    <n v="1409274000"/>
    <n v="1406847996"/>
    <b v="1"/>
    <n v="614"/>
    <b v="1"/>
    <s v="music/indie rock"/>
    <n v="147"/>
    <n v="239.79"/>
    <x v="4"/>
    <x v="14"/>
  </r>
  <r>
    <n v="2309"/>
    <x v="2309"/>
    <s v="|| HELP MARNY LION PROUDFIT RECORD HER SECOND INDIE FOLK ALBUM THIS MARCH â€“ THE BARN IS WAITING ||"/>
    <n v="18500"/>
    <n v="19324"/>
    <x v="1"/>
    <x v="0"/>
    <s v="USD"/>
    <n v="1362872537"/>
    <n v="1359848537"/>
    <b v="1"/>
    <n v="107"/>
    <b v="1"/>
    <s v="music/indie rock"/>
    <n v="104"/>
    <n v="180.6"/>
    <x v="4"/>
    <x v="14"/>
  </r>
  <r>
    <n v="2310"/>
    <x v="2310"/>
    <s v="Two records, a new LP and a full cover of Bowie's Diamond Dogs, to be self-released in Spring 2013 -with your involvement and support."/>
    <n v="179000"/>
    <n v="972594.99"/>
    <x v="1"/>
    <x v="0"/>
    <s v="USD"/>
    <n v="1363889015"/>
    <n v="1361300615"/>
    <b v="1"/>
    <n v="1224"/>
    <b v="1"/>
    <s v="music/indie rock"/>
    <n v="543"/>
    <n v="794.6"/>
    <x v="4"/>
    <x v="14"/>
  </r>
  <r>
    <n v="2311"/>
    <x v="2311"/>
    <s v="I'm heading back into the studio!  I'm planning to record a CD of original songs and one with some jazz standards."/>
    <n v="25000"/>
    <n v="433"/>
    <x v="0"/>
    <x v="0"/>
    <s v="USD"/>
    <n v="1399421189"/>
    <n v="1396829189"/>
    <b v="1"/>
    <n v="104"/>
    <b v="1"/>
    <s v="music/indie rock"/>
    <n v="2"/>
    <n v="4.16"/>
    <x v="4"/>
    <x v="14"/>
  </r>
  <r>
    <n v="2312"/>
    <x v="2312"/>
    <s v="Help Brooklyn psychedelic synth rockers DINOWALRUS release their 3rd Record, COMPLEXION, on vinyl!"/>
    <n v="10000"/>
    <n v="0"/>
    <x v="0"/>
    <x v="0"/>
    <s v="USD"/>
    <n v="1397862000"/>
    <n v="1395155478"/>
    <b v="1"/>
    <n v="79"/>
    <b v="1"/>
    <s v="music/indie rock"/>
    <n v="0"/>
    <n v="0"/>
    <x v="4"/>
    <x v="14"/>
  </r>
  <r>
    <n v="2313"/>
    <x v="2313"/>
    <s v="A Sunny Day in Glasgow are recording a new album and we need your help!"/>
    <n v="25000"/>
    <n v="5"/>
    <x v="0"/>
    <x v="0"/>
    <s v="USD"/>
    <n v="1336086026"/>
    <n v="1333494026"/>
    <b v="1"/>
    <n v="157"/>
    <b v="1"/>
    <s v="music/indie rock"/>
    <n v="0"/>
    <n v="0.03"/>
    <x v="4"/>
    <x v="14"/>
  </r>
  <r>
    <n v="2314"/>
    <x v="2314"/>
    <s v="Eliot &amp; Eads, an Americana rock band of St. Louis natives, is recording an album about the heartland. Help them complete the record!"/>
    <n v="5000"/>
    <n v="15273"/>
    <x v="1"/>
    <x v="0"/>
    <s v="USD"/>
    <n v="1339074857"/>
    <n v="1336482857"/>
    <b v="1"/>
    <n v="50"/>
    <b v="1"/>
    <s v="music/indie rock"/>
    <n v="305"/>
    <n v="305.45999999999998"/>
    <x v="4"/>
    <x v="14"/>
  </r>
  <r>
    <n v="2315"/>
    <x v="2315"/>
    <s v="Rice invites you to be a part of the creation of their first album and spread their message of love."/>
    <n v="7501"/>
    <n v="7733"/>
    <x v="1"/>
    <x v="0"/>
    <s v="USD"/>
    <n v="1336238743"/>
    <n v="1333646743"/>
    <b v="1"/>
    <n v="64"/>
    <b v="1"/>
    <s v="music/indie rock"/>
    <n v="103"/>
    <n v="120.83"/>
    <x v="4"/>
    <x v="14"/>
  </r>
  <r>
    <n v="2316"/>
    <x v="2316"/>
    <s v="&quot;The Universal Thump&quot; is the forthcoming orchestral pop album by acclaimed Brooklyn-based Australian singer-songwriter-pianist, Greta Gertler."/>
    <n v="40000"/>
    <n v="8837"/>
    <x v="0"/>
    <x v="0"/>
    <s v="USD"/>
    <n v="1260383040"/>
    <n v="1253726650"/>
    <b v="1"/>
    <n v="200"/>
    <b v="1"/>
    <s v="music/indie rock"/>
    <n v="22"/>
    <n v="44.19"/>
    <x v="4"/>
    <x v="14"/>
  </r>
  <r>
    <n v="2317"/>
    <x v="2317"/>
    <s v="Snag the first Wolf Interval release by droners ibreatheFUR and He Can Jog. One month to preorder and then they're gone!"/>
    <n v="2827"/>
    <n v="2925"/>
    <x v="1"/>
    <x v="0"/>
    <s v="USD"/>
    <n v="1266210000"/>
    <n v="1263474049"/>
    <b v="1"/>
    <n v="22"/>
    <b v="1"/>
    <s v="music/indie rock"/>
    <n v="103"/>
    <n v="132.94999999999999"/>
    <x v="4"/>
    <x v="14"/>
  </r>
  <r>
    <n v="2318"/>
    <x v="2318"/>
    <s v="A book/CD by Michael Hearst featuring songs and factoids that celebrate some of the most bizarre (and under-appreciated) animals that roam the planet!"/>
    <n v="16700"/>
    <n v="17396"/>
    <x v="1"/>
    <x v="0"/>
    <s v="USD"/>
    <n v="1253937540"/>
    <n v="1251214014"/>
    <b v="1"/>
    <n v="163"/>
    <b v="1"/>
    <s v="music/indie rock"/>
    <n v="104"/>
    <n v="106.72"/>
    <x v="4"/>
    <x v="14"/>
  </r>
  <r>
    <n v="2319"/>
    <x v="2319"/>
    <s v="The upcoming debut full-length album from Nevada Color &quot;Adventures&quot; will be available Spring 2014 with your help!"/>
    <n v="10000"/>
    <n v="0"/>
    <x v="0"/>
    <x v="0"/>
    <s v="USD"/>
    <n v="1387072685"/>
    <n v="1384480685"/>
    <b v="1"/>
    <n v="77"/>
    <b v="1"/>
    <s v="music/indie rock"/>
    <n v="0"/>
    <n v="0"/>
    <x v="4"/>
    <x v="14"/>
  </r>
  <r>
    <n v="2320"/>
    <x v="2320"/>
    <s v="We've been hard at work crafting our next batch of songs, and we need your help to record it!  Have a look at our quick witchy video!"/>
    <n v="15000"/>
    <n v="1825"/>
    <x v="0"/>
    <x v="0"/>
    <s v="USD"/>
    <n v="1396463800"/>
    <n v="1393443400"/>
    <b v="1"/>
    <n v="89"/>
    <b v="1"/>
    <s v="music/indie rock"/>
    <n v="12"/>
    <n v="20.51"/>
    <x v="4"/>
    <x v="14"/>
  </r>
  <r>
    <n v="2321"/>
    <x v="2321"/>
    <s v="Universal organic liquid seasoning brewed all natural from lupine, oat, salt and water for soups, salads, stews and more"/>
    <n v="10000"/>
    <n v="28817"/>
    <x v="1"/>
    <x v="15"/>
    <s v="EUR"/>
    <n v="1491282901"/>
    <n v="1488694501"/>
    <b v="0"/>
    <n v="64"/>
    <b v="0"/>
    <s v="food/small batch"/>
    <n v="288"/>
    <n v="450.27"/>
    <x v="7"/>
    <x v="33"/>
  </r>
  <r>
    <n v="2322"/>
    <x v="2322"/>
    <s v="Jen bakes shortbread is a small batch, all natural shortbread cookie business looking for smart funding to grow!"/>
    <n v="2000"/>
    <n v="0"/>
    <x v="0"/>
    <x v="0"/>
    <s v="USD"/>
    <n v="1491769769"/>
    <n v="1489181369"/>
    <b v="0"/>
    <n v="4"/>
    <b v="0"/>
    <s v="food/small batch"/>
    <n v="0"/>
    <n v="0"/>
    <x v="7"/>
    <x v="33"/>
  </r>
  <r>
    <n v="2323"/>
    <x v="2323"/>
    <s v="You can never go wrong with a Beef Stick, great taste with no fillers and can easily goes with you everywhere."/>
    <n v="2000"/>
    <n v="2041"/>
    <x v="1"/>
    <x v="0"/>
    <s v="USD"/>
    <n v="1490033247"/>
    <n v="1489428447"/>
    <b v="0"/>
    <n v="4"/>
    <b v="0"/>
    <s v="food/small batch"/>
    <n v="102"/>
    <n v="510.25"/>
    <x v="7"/>
    <x v="33"/>
  </r>
  <r>
    <n v="2324"/>
    <x v="2324"/>
    <s v="A city centre shop selling great locally made food with room to chat and learn about eachother."/>
    <n v="5000"/>
    <n v="5070"/>
    <x v="1"/>
    <x v="1"/>
    <s v="GBP"/>
    <n v="1490559285"/>
    <n v="1487970885"/>
    <b v="0"/>
    <n v="61"/>
    <b v="0"/>
    <s v="food/small batch"/>
    <n v="101"/>
    <n v="83.11"/>
    <x v="7"/>
    <x v="33"/>
  </r>
  <r>
    <n v="2325"/>
    <x v="2325"/>
    <s v="Do you like to Maga? Do you like hot sauce as spicy as your memes? Do you like sexy frogs? Of course you do were all adults here."/>
    <n v="2000"/>
    <n v="0"/>
    <x v="0"/>
    <x v="0"/>
    <s v="USD"/>
    <n v="1490830331"/>
    <n v="1488241931"/>
    <b v="0"/>
    <n v="7"/>
    <b v="0"/>
    <s v="food/small batch"/>
    <n v="0"/>
    <n v="0"/>
    <x v="7"/>
    <x v="33"/>
  </r>
  <r>
    <n v="2326"/>
    <x v="2326"/>
    <s v="The Savage Wienerâ„¢ launched last Summer.  Our Premium wieners are already a hit, our next project is The Ultimate Steak Hot Dog."/>
    <n v="2000"/>
    <n v="2007"/>
    <x v="1"/>
    <x v="0"/>
    <s v="USD"/>
    <n v="1493571600"/>
    <n v="1489106948"/>
    <b v="0"/>
    <n v="1"/>
    <b v="0"/>
    <s v="food/small batch"/>
    <n v="100"/>
    <n v="2007"/>
    <x v="7"/>
    <x v="33"/>
  </r>
  <r>
    <n v="2327"/>
    <x v="2327"/>
    <s v="Gourmet Fermentation in a Mason Jar. Create delicious, nutritious fermented foods at home."/>
    <n v="500000"/>
    <n v="25174"/>
    <x v="0"/>
    <x v="0"/>
    <s v="USD"/>
    <n v="1409090440"/>
    <n v="1406066440"/>
    <b v="1"/>
    <n v="3355"/>
    <b v="1"/>
    <s v="food/small batch"/>
    <n v="5"/>
    <n v="7.5"/>
    <x v="7"/>
    <x v="33"/>
  </r>
  <r>
    <n v="2328"/>
    <x v="2328"/>
    <s v="Our mission: To launch our Crimson Hot Sauce &amp; introduce our Chili &amp; Garlic Pickles. _x000a__x000a_Let's change the game together!"/>
    <n v="55000"/>
    <n v="0"/>
    <x v="2"/>
    <x v="0"/>
    <s v="USD"/>
    <n v="1434307537"/>
    <n v="1431715537"/>
    <b v="1"/>
    <n v="537"/>
    <b v="1"/>
    <s v="food/small batch"/>
    <n v="0"/>
    <n v="0"/>
    <x v="7"/>
    <x v="33"/>
  </r>
  <r>
    <n v="2329"/>
    <x v="2329"/>
    <s v="Vodka, whiskey and fruit brandy - coming soon! We are a coastal distillery located in historic Half Moon Bay, California."/>
    <n v="60000"/>
    <n v="71"/>
    <x v="0"/>
    <x v="0"/>
    <s v="USD"/>
    <n v="1405609146"/>
    <n v="1403017146"/>
    <b v="1"/>
    <n v="125"/>
    <b v="1"/>
    <s v="food/small batch"/>
    <n v="0"/>
    <n v="0.56999999999999995"/>
    <x v="7"/>
    <x v="33"/>
  </r>
  <r>
    <n v="2330"/>
    <x v="2330"/>
    <s v="Help us launch our whiskey program! With your support we'll barrel and age our first whiskeys: Bourbon, Rye and an American Whiskey."/>
    <n v="95000"/>
    <n v="0"/>
    <x v="0"/>
    <x v="0"/>
    <s v="USD"/>
    <n v="1451001600"/>
    <n v="1448400943"/>
    <b v="1"/>
    <n v="163"/>
    <b v="1"/>
    <s v="food/small batch"/>
    <n v="0"/>
    <n v="0"/>
    <x v="7"/>
    <x v="33"/>
  </r>
  <r>
    <n v="2331"/>
    <x v="2331"/>
    <s v="Handcrafted, organic, single-origin, bean-to-bar, dark chocolate. Like fine wine, the secret is in the terroir."/>
    <n v="30000"/>
    <n v="861"/>
    <x v="0"/>
    <x v="0"/>
    <s v="USD"/>
    <n v="1408320490"/>
    <n v="1405728490"/>
    <b v="1"/>
    <n v="283"/>
    <b v="1"/>
    <s v="food/small batch"/>
    <n v="3"/>
    <n v="3.04"/>
    <x v="7"/>
    <x v="33"/>
  </r>
  <r>
    <n v="2332"/>
    <x v="2332"/>
    <s v="Pre-order our delicious, organic, small batch dried pastas (and more) so we can buy a new pasta dryer and move to a commercial kitchen."/>
    <n v="60000"/>
    <n v="135"/>
    <x v="0"/>
    <x v="0"/>
    <s v="USD"/>
    <n v="1423235071"/>
    <n v="1420643071"/>
    <b v="1"/>
    <n v="352"/>
    <b v="1"/>
    <s v="food/small batch"/>
    <n v="0"/>
    <n v="0.38"/>
    <x v="7"/>
    <x v="33"/>
  </r>
  <r>
    <n v="2333"/>
    <x v="2333"/>
    <s v="Homemade truffles for NYC chocolate fanatics. Truffle recipes for chocolate addicts from all over the world. Chocolate lovers unite."/>
    <n v="5000"/>
    <n v="6"/>
    <x v="0"/>
    <x v="0"/>
    <s v="USD"/>
    <n v="1401385800"/>
    <n v="1399563390"/>
    <b v="1"/>
    <n v="94"/>
    <b v="1"/>
    <s v="food/small batch"/>
    <n v="0"/>
    <n v="0.06"/>
    <x v="7"/>
    <x v="33"/>
  </r>
  <r>
    <n v="2334"/>
    <x v="2334"/>
    <s v="Help us get our delicious, organic, artisanal frozen pops on grocery store shelves in the Baltimore &amp; DC areas."/>
    <n v="10000"/>
    <n v="15696"/>
    <x v="1"/>
    <x v="0"/>
    <s v="USD"/>
    <n v="1415208840"/>
    <n v="1412611498"/>
    <b v="1"/>
    <n v="67"/>
    <b v="1"/>
    <s v="food/small batch"/>
    <n v="157"/>
    <n v="234.27"/>
    <x v="7"/>
    <x v="33"/>
  </r>
  <r>
    <n v="2335"/>
    <x v="2335"/>
    <s v="We hand-harvest water to make flake finishing salt. We're opening a modern-day salt works in historic Gloucester, Massachusetts!"/>
    <n v="55000"/>
    <n v="151"/>
    <x v="2"/>
    <x v="0"/>
    <s v="USD"/>
    <n v="1402494243"/>
    <n v="1399902243"/>
    <b v="1"/>
    <n v="221"/>
    <b v="1"/>
    <s v="food/small batch"/>
    <n v="0"/>
    <n v="0.68"/>
    <x v="7"/>
    <x v="33"/>
  </r>
  <r>
    <n v="2336"/>
    <x v="2336"/>
    <s v="Aged in whiskey barrels for a unique fruity, spicy, and smoky flavor. Youâ€™ve never tasted sriracha quite like this before."/>
    <n v="200000"/>
    <n v="115297.5"/>
    <x v="0"/>
    <x v="0"/>
    <s v="USD"/>
    <n v="1394316695"/>
    <n v="1390860695"/>
    <b v="1"/>
    <n v="2165"/>
    <b v="1"/>
    <s v="food/small batch"/>
    <n v="58"/>
    <n v="53.26"/>
    <x v="7"/>
    <x v="33"/>
  </r>
  <r>
    <n v="2337"/>
    <x v="2337"/>
    <s v="We make small batch, locally sourced bitters and shrubs for cocktails and cooking."/>
    <n v="35000"/>
    <n v="298"/>
    <x v="0"/>
    <x v="0"/>
    <s v="USD"/>
    <n v="1403796143"/>
    <n v="1401204143"/>
    <b v="1"/>
    <n v="179"/>
    <b v="1"/>
    <s v="food/small batch"/>
    <n v="1"/>
    <n v="1.66"/>
    <x v="7"/>
    <x v="33"/>
  </r>
  <r>
    <n v="2338"/>
    <x v="2338"/>
    <s v="Handcrafted treats made from dried fruits, nuts, spices &amp; dark chocolate. Gluten-free, dairy-free, soy-free, grain-free; flavor-full!"/>
    <n v="37956"/>
    <n v="8315.01"/>
    <x v="0"/>
    <x v="0"/>
    <s v="USD"/>
    <n v="1404077484"/>
    <n v="1401485484"/>
    <b v="1"/>
    <n v="123"/>
    <b v="1"/>
    <s v="food/small batch"/>
    <n v="22"/>
    <n v="67.599999999999994"/>
    <x v="7"/>
    <x v="33"/>
  </r>
  <r>
    <n v="2339"/>
    <x v="2339"/>
    <s v="The 'food of the gods' has returned in molten glory! CACOCO revives drinking chocolate with a revolutionary sustainable model."/>
    <n v="150000"/>
    <n v="4712"/>
    <x v="2"/>
    <x v="0"/>
    <s v="USD"/>
    <n v="1482134340"/>
    <n v="1479496309"/>
    <b v="1"/>
    <n v="1104"/>
    <b v="1"/>
    <s v="food/small batch"/>
    <n v="3"/>
    <n v="4.2699999999999996"/>
    <x v="7"/>
    <x v="33"/>
  </r>
  <r>
    <n v="2340"/>
    <x v="2340"/>
    <s v="Strange Matter Coffee is opening a scratch bakery featuring craft doughnuts with vegan and gluten free options!"/>
    <n v="100000"/>
    <n v="503"/>
    <x v="2"/>
    <x v="0"/>
    <s v="USD"/>
    <n v="1477841138"/>
    <n v="1475249138"/>
    <b v="1"/>
    <n v="403"/>
    <b v="1"/>
    <s v="food/small batch"/>
    <n v="1"/>
    <n v="1.25"/>
    <x v="7"/>
    <x v="33"/>
  </r>
  <r>
    <n v="2341"/>
    <x v="2341"/>
    <s v="This website will serve as an interface to change lives and have a community routing for your success!"/>
    <n v="451"/>
    <n v="559"/>
    <x v="1"/>
    <x v="0"/>
    <s v="USD"/>
    <n v="1436729504"/>
    <n v="1434137504"/>
    <b v="0"/>
    <n v="0"/>
    <b v="0"/>
    <s v="technology/web"/>
    <n v="124"/>
    <n v="0"/>
    <x v="2"/>
    <x v="7"/>
  </r>
  <r>
    <n v="2342"/>
    <x v="2342"/>
    <s v="A series of informational and interactive online tutorials enabling businesses to proactively ensure mental and corporate vitality."/>
    <n v="450"/>
    <n v="632"/>
    <x v="1"/>
    <x v="0"/>
    <s v="USD"/>
    <n v="1412571600"/>
    <n v="1410799870"/>
    <b v="0"/>
    <n v="0"/>
    <b v="0"/>
    <s v="technology/web"/>
    <n v="140"/>
    <n v="0"/>
    <x v="2"/>
    <x v="7"/>
  </r>
  <r>
    <n v="2343"/>
    <x v="2343"/>
    <s v="The most influential and prestigious awards program that honors innovation and leadership in mobile technology and entertainment"/>
    <n v="2500"/>
    <n v="2605"/>
    <x v="1"/>
    <x v="0"/>
    <s v="USD"/>
    <n v="1452282420"/>
    <n v="1447962505"/>
    <b v="0"/>
    <n v="1"/>
    <b v="0"/>
    <s v="technology/web"/>
    <n v="104"/>
    <n v="2605"/>
    <x v="2"/>
    <x v="7"/>
  </r>
  <r>
    <n v="2344"/>
    <x v="2344"/>
    <s v="SAVE MONEY! Stop worrying about account disputes, supervising installs, and corporation bull-****. We actively negotiate on your behalf"/>
    <n v="850"/>
    <n v="1235"/>
    <x v="1"/>
    <x v="5"/>
    <s v="CAD"/>
    <n v="1466789269"/>
    <n v="1464197269"/>
    <b v="0"/>
    <n v="1"/>
    <b v="0"/>
    <s v="technology/web"/>
    <n v="145"/>
    <n v="1235"/>
    <x v="2"/>
    <x v="7"/>
  </r>
  <r>
    <n v="2345"/>
    <x v="2345"/>
    <s v="My team and I are creating a social media website for pet lovers across the world! Fashion, animal shows, adoptions, and more."/>
    <n v="450"/>
    <n v="485"/>
    <x v="1"/>
    <x v="0"/>
    <s v="USD"/>
    <n v="1427845140"/>
    <n v="1424822556"/>
    <b v="0"/>
    <n v="0"/>
    <b v="0"/>
    <s v="technology/web"/>
    <n v="108"/>
    <n v="0"/>
    <x v="2"/>
    <x v="7"/>
  </r>
  <r>
    <n v="2346"/>
    <x v="2346"/>
    <s v="Watch and Make FREE 3D Videos &amp; Pics - No Viewer needed. To Help Learn we have Training and Instant 3D viewers."/>
    <n v="1500"/>
    <n v="51"/>
    <x v="0"/>
    <x v="0"/>
    <s v="USD"/>
    <n v="1476731431"/>
    <n v="1472843431"/>
    <b v="0"/>
    <n v="3"/>
    <b v="0"/>
    <s v="technology/web"/>
    <n v="3"/>
    <n v="17"/>
    <x v="2"/>
    <x v="7"/>
  </r>
  <r>
    <n v="2347"/>
    <x v="2347"/>
    <s v="Back this project and get access to a course about building COMPLETE web applications without coding."/>
    <n v="1000"/>
    <n v="1860"/>
    <x v="1"/>
    <x v="0"/>
    <s v="USD"/>
    <n v="1472135676"/>
    <n v="1469543676"/>
    <b v="0"/>
    <n v="1"/>
    <b v="0"/>
    <s v="technology/web"/>
    <n v="186"/>
    <n v="1860"/>
    <x v="2"/>
    <x v="7"/>
  </r>
  <r>
    <n v="2348"/>
    <x v="2348"/>
    <s v="Own, Buy, Sell 3D property! 3D games, 3D traveling and earn in one virtual 3D NEASPACE, Best for Oculus Rift environment."/>
    <n v="2500"/>
    <n v="953"/>
    <x v="0"/>
    <x v="0"/>
    <s v="USD"/>
    <n v="1456006938"/>
    <n v="1450822938"/>
    <b v="0"/>
    <n v="5"/>
    <b v="0"/>
    <s v="technology/web"/>
    <n v="38"/>
    <n v="190.6"/>
    <x v="2"/>
    <x v="7"/>
  </r>
  <r>
    <n v="2349"/>
    <x v="2349"/>
    <s v="Poliword tries to provide the people of the world an opportunity to make real changes in their government through the internet."/>
    <n v="450"/>
    <n v="180"/>
    <x v="0"/>
    <x v="11"/>
    <s v="SEK"/>
    <n v="1439318228"/>
    <n v="1436812628"/>
    <b v="0"/>
    <n v="0"/>
    <b v="0"/>
    <s v="technology/web"/>
    <n v="40"/>
    <n v="0"/>
    <x v="2"/>
    <x v="7"/>
  </r>
  <r>
    <n v="2350"/>
    <x v="2350"/>
    <s v="HoxWi are the future for real time interaction with on-line customers via chat or video conference."/>
    <n v="450"/>
    <n v="15"/>
    <x v="0"/>
    <x v="17"/>
    <s v="EUR"/>
    <n v="1483474370"/>
    <n v="1480882370"/>
    <b v="0"/>
    <n v="0"/>
    <b v="0"/>
    <s v="technology/web"/>
    <n v="3"/>
    <n v="0"/>
    <x v="2"/>
    <x v="7"/>
  </r>
  <r>
    <n v="2351"/>
    <x v="2351"/>
    <s v="Donate $30 or more and receive a free selfie stick."/>
    <n v="2000"/>
    <n v="2005"/>
    <x v="1"/>
    <x v="4"/>
    <s v="NZD"/>
    <n v="1430360739"/>
    <n v="1427768739"/>
    <b v="0"/>
    <n v="7"/>
    <b v="0"/>
    <s v="technology/web"/>
    <n v="100"/>
    <n v="286.43"/>
    <x v="2"/>
    <x v="7"/>
  </r>
  <r>
    <n v="2352"/>
    <x v="2352"/>
    <s v="It is the mission of the Seekerâ€™s School of Thought and Philosophy to provide a safe and nurturing environment for all."/>
    <n v="450"/>
    <n v="0"/>
    <x v="0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420"/>
    <n v="425"/>
    <x v="1"/>
    <x v="0"/>
    <s v="USD"/>
    <n v="1429632822"/>
    <n v="1428596022"/>
    <b v="0"/>
    <n v="0"/>
    <b v="0"/>
    <s v="technology/web"/>
    <n v="101"/>
    <n v="0"/>
    <x v="2"/>
    <x v="7"/>
  </r>
  <r>
    <n v="2354"/>
    <x v="2354"/>
    <s v="Almost done with doctorate degree but need funding of $35,000 to complete research of project."/>
    <n v="1200"/>
    <n v="1437"/>
    <x v="1"/>
    <x v="0"/>
    <s v="USD"/>
    <n v="1420910460"/>
    <n v="1415726460"/>
    <b v="0"/>
    <n v="1"/>
    <b v="0"/>
    <s v="technology/web"/>
    <n v="120"/>
    <n v="1437"/>
    <x v="2"/>
    <x v="7"/>
  </r>
  <r>
    <n v="2355"/>
    <x v="2355"/>
    <s v="PriceItUpPlease will be an easy to use website that estimates the amount of your startup costs for that great idea you have!"/>
    <n v="1500"/>
    <n v="2282"/>
    <x v="1"/>
    <x v="2"/>
    <s v="AUD"/>
    <n v="1430604136"/>
    <n v="1428012136"/>
    <b v="0"/>
    <n v="2"/>
    <b v="0"/>
    <s v="technology/web"/>
    <n v="152"/>
    <n v="1141"/>
    <x v="2"/>
    <x v="7"/>
  </r>
  <r>
    <n v="2356"/>
    <x v="2356"/>
    <s v="HardstyleUnited.com The Global Hardstyle community. Your Hardstyle community."/>
    <n v="420"/>
    <n v="120"/>
    <x v="2"/>
    <x v="9"/>
    <s v="EUR"/>
    <n v="1433530104"/>
    <n v="1430938104"/>
    <b v="0"/>
    <n v="0"/>
    <b v="0"/>
    <s v="technology/web"/>
    <n v="29"/>
    <n v="0"/>
    <x v="2"/>
    <x v="7"/>
  </r>
  <r>
    <n v="2357"/>
    <x v="2357"/>
    <s v="Click For Therapy is a website that was created to connect consumers and therapists across the UK."/>
    <n v="400"/>
    <n v="1570"/>
    <x v="1"/>
    <x v="1"/>
    <s v="GBP"/>
    <n v="1445093578"/>
    <n v="1442501578"/>
    <b v="0"/>
    <n v="0"/>
    <b v="0"/>
    <s v="technology/web"/>
    <n v="393"/>
    <n v="0"/>
    <x v="2"/>
    <x v="7"/>
  </r>
  <r>
    <n v="2358"/>
    <x v="2358"/>
    <s v="A website to auction, sell and swap items in the uk without a charge, without excess fees, the next ebay."/>
    <n v="400"/>
    <n v="1050"/>
    <x v="1"/>
    <x v="1"/>
    <s v="GBP"/>
    <n v="1422664740"/>
    <n v="1417818036"/>
    <b v="0"/>
    <n v="0"/>
    <b v="0"/>
    <s v="technology/web"/>
    <n v="263"/>
    <n v="0"/>
    <x v="2"/>
    <x v="7"/>
  </r>
  <r>
    <n v="2359"/>
    <x v="2359"/>
    <s v="I want to crowdfund the sequencing of my own genome to make it publicly available with crowd-sourced interpretation."/>
    <n v="4336"/>
    <n v="0"/>
    <x v="2"/>
    <x v="0"/>
    <s v="USD"/>
    <n v="1438616124"/>
    <n v="1433432124"/>
    <b v="0"/>
    <n v="3"/>
    <b v="0"/>
    <s v="technology/web"/>
    <n v="0"/>
    <n v="0"/>
    <x v="2"/>
    <x v="7"/>
  </r>
  <r>
    <n v="2360"/>
    <x v="2360"/>
    <s v="Welcome to Bee Bay Canada, your commission free microjobs website.  Sell at any price and keep 100% of what you earn!"/>
    <n v="1000"/>
    <n v="25"/>
    <x v="0"/>
    <x v="5"/>
    <s v="CAD"/>
    <n v="1454864280"/>
    <n v="1452272280"/>
    <b v="0"/>
    <n v="1"/>
    <b v="0"/>
    <s v="technology/web"/>
    <n v="3"/>
    <n v="25"/>
    <x v="2"/>
    <x v="7"/>
  </r>
  <r>
    <n v="2361"/>
    <x v="2361"/>
    <s v="A website for email/sms alerts of your personal selection, comparison of prices,consolidated database, best deals around for clothing."/>
    <n v="400"/>
    <n v="875"/>
    <x v="1"/>
    <x v="5"/>
    <s v="CAD"/>
    <n v="1462053600"/>
    <n v="1459975008"/>
    <b v="0"/>
    <n v="0"/>
    <b v="0"/>
    <s v="technology/web"/>
    <n v="219"/>
    <n v="0"/>
    <x v="2"/>
    <x v="7"/>
  </r>
  <r>
    <n v="2362"/>
    <x v="2362"/>
    <s v="The Columbus Ruby Brigade has brought monthly ruby goodness and camaraderie to all participants."/>
    <n v="2000"/>
    <n v="2035"/>
    <x v="1"/>
    <x v="0"/>
    <s v="USD"/>
    <n v="1418315470"/>
    <n v="1415723470"/>
    <b v="0"/>
    <n v="2"/>
    <b v="0"/>
    <s v="technology/web"/>
    <n v="102"/>
    <n v="1017.5"/>
    <x v="2"/>
    <x v="7"/>
  </r>
  <r>
    <n v="2363"/>
    <x v="2363"/>
    <s v="This is an affordable social lead based web-site to help anyone who wants extra work or start their own business. We find your customer"/>
    <n v="400"/>
    <n v="679.44"/>
    <x v="1"/>
    <x v="0"/>
    <s v="USD"/>
    <n v="1451348200"/>
    <n v="1447460200"/>
    <b v="0"/>
    <n v="0"/>
    <b v="0"/>
    <s v="technology/web"/>
    <n v="170"/>
    <n v="0"/>
    <x v="2"/>
    <x v="7"/>
  </r>
  <r>
    <n v="2364"/>
    <x v="2364"/>
    <s v="Making a Minecraft server and Website and I need your help to fund it. Thanks in Advance!"/>
    <n v="400"/>
    <n v="463"/>
    <x v="1"/>
    <x v="0"/>
    <s v="USD"/>
    <n v="1445898356"/>
    <n v="1441146356"/>
    <b v="0"/>
    <n v="0"/>
    <b v="0"/>
    <s v="technology/web"/>
    <n v="116"/>
    <n v="0"/>
    <x v="2"/>
    <x v="7"/>
  </r>
  <r>
    <n v="2365"/>
    <x v="2365"/>
    <s v="A website that could group all your social 'identities' and online property together and find new followers or creators to follow"/>
    <n v="400"/>
    <n v="450"/>
    <x v="1"/>
    <x v="13"/>
    <s v="EUR"/>
    <n v="1453071600"/>
    <n v="1449596425"/>
    <b v="0"/>
    <n v="0"/>
    <b v="0"/>
    <s v="technology/web"/>
    <n v="113"/>
    <n v="0"/>
    <x v="2"/>
    <x v="7"/>
  </r>
  <r>
    <n v="2366"/>
    <x v="2366"/>
    <s v="iDEA virtual activities, the perfect way to encourage children and families to get active - physically, socially and mentally."/>
    <n v="8000"/>
    <n v="55"/>
    <x v="0"/>
    <x v="1"/>
    <s v="GBP"/>
    <n v="1445431533"/>
    <n v="1442839533"/>
    <b v="0"/>
    <n v="27"/>
    <b v="0"/>
    <s v="technology/web"/>
    <n v="1"/>
    <n v="2.04"/>
    <x v="2"/>
    <x v="7"/>
  </r>
  <r>
    <n v="2367"/>
    <x v="2367"/>
    <s v="Our goal is to create a completely free website similar to Chegg.com for students to benefit from without raping their wallet!"/>
    <n v="3200"/>
    <n v="3205"/>
    <x v="1"/>
    <x v="0"/>
    <s v="USD"/>
    <n v="1461622616"/>
    <n v="1456442216"/>
    <b v="0"/>
    <n v="14"/>
    <b v="0"/>
    <s v="technology/web"/>
    <n v="100"/>
    <n v="228.93"/>
    <x v="2"/>
    <x v="7"/>
  </r>
  <r>
    <n v="2368"/>
    <x v="2368"/>
    <s v="A professional and social media environment created to effectively match job seekers to jobs based on an algorithms-matching system"/>
    <n v="2000"/>
    <n v="251"/>
    <x v="0"/>
    <x v="0"/>
    <s v="USD"/>
    <n v="1429028365"/>
    <n v="1425143965"/>
    <b v="0"/>
    <n v="2"/>
    <b v="0"/>
    <s v="technology/web"/>
    <n v="13"/>
    <n v="125.5"/>
    <x v="2"/>
    <x v="7"/>
  </r>
  <r>
    <n v="2369"/>
    <x v="2369"/>
    <s v="A website that lets local businesses offer deals to customers and be found online. They pay a small yearly fee and keep %100 of profit."/>
    <n v="400"/>
    <n v="440"/>
    <x v="1"/>
    <x v="0"/>
    <s v="USD"/>
    <n v="1455132611"/>
    <n v="1452540611"/>
    <b v="0"/>
    <n v="0"/>
    <b v="0"/>
    <s v="technology/web"/>
    <n v="110"/>
    <n v="0"/>
    <x v="2"/>
    <x v="7"/>
  </r>
  <r>
    <n v="2370"/>
    <x v="2370"/>
    <s v="Let's go get it back! Most people can get $5,000 to $6,000 more a year in tax deductions. Stop the abuse and get back your share!"/>
    <n v="2000"/>
    <n v="0"/>
    <x v="0"/>
    <x v="0"/>
    <s v="USD"/>
    <n v="1418877141"/>
    <n v="1416285141"/>
    <b v="0"/>
    <n v="4"/>
    <b v="0"/>
    <s v="technology/web"/>
    <n v="0"/>
    <n v="0"/>
    <x v="2"/>
    <x v="7"/>
  </r>
  <r>
    <n v="2371"/>
    <x v="2371"/>
    <s v="ProjectPetal.com is an all in one website for all Makers to share projects and ideas. A Facebook(R) Twitter(R) &amp; Github(R) all in one."/>
    <n v="400"/>
    <n v="435"/>
    <x v="1"/>
    <x v="0"/>
    <s v="USD"/>
    <n v="1435257596"/>
    <n v="1432665596"/>
    <b v="0"/>
    <n v="0"/>
    <b v="0"/>
    <s v="technology/web"/>
    <n v="109"/>
    <n v="0"/>
    <x v="2"/>
    <x v="7"/>
  </r>
  <r>
    <n v="2372"/>
    <x v="2372"/>
    <s v="An online platform that will notify every listed individual, vet, council, pound and so on in a geographical area when a pet is lost!"/>
    <n v="2000"/>
    <n v="2609"/>
    <x v="1"/>
    <x v="2"/>
    <s v="AUD"/>
    <n v="1429839571"/>
    <n v="1427247571"/>
    <b v="0"/>
    <n v="6"/>
    <b v="0"/>
    <s v="technology/web"/>
    <n v="130"/>
    <n v="434.83"/>
    <x v="2"/>
    <x v="7"/>
  </r>
  <r>
    <n v="2373"/>
    <x v="2373"/>
    <s v="We want to create a safe marketplace for buying and selling bicycles."/>
    <n v="1500"/>
    <n v="1650"/>
    <x v="1"/>
    <x v="11"/>
    <s v="SEK"/>
    <n v="1440863624"/>
    <n v="1438271624"/>
    <b v="0"/>
    <n v="1"/>
    <b v="0"/>
    <s v="technology/web"/>
    <n v="110"/>
    <n v="1650"/>
    <x v="2"/>
    <x v="7"/>
  </r>
  <r>
    <n v="2374"/>
    <x v="2374"/>
    <s v="Next time you want a beer, put down your keys and pick up your phone. We prevent drunk driving by delivering alcohol to you at home."/>
    <n v="1000"/>
    <n v="1119"/>
    <x v="1"/>
    <x v="0"/>
    <s v="USD"/>
    <n v="1423772060"/>
    <n v="1421180060"/>
    <b v="0"/>
    <n v="1"/>
    <b v="0"/>
    <s v="technology/web"/>
    <n v="112"/>
    <n v="1119"/>
    <x v="2"/>
    <x v="7"/>
  </r>
  <r>
    <n v="2375"/>
    <x v="2375"/>
    <s v="Slice Trade is a new way to trade in your old phones. We buy back phones in any condition and pay you cash or give you a new one free!"/>
    <n v="400"/>
    <n v="430"/>
    <x v="1"/>
    <x v="0"/>
    <s v="USD"/>
    <n v="1473451437"/>
    <n v="1470859437"/>
    <b v="0"/>
    <n v="0"/>
    <b v="0"/>
    <s v="technology/web"/>
    <n v="108"/>
    <n v="0"/>
    <x v="2"/>
    <x v="7"/>
  </r>
  <r>
    <n v="2376"/>
    <x v="2376"/>
    <s v="Tough, pre-manufactured lost and found stickers that forward messages to the owners email and cellphone."/>
    <n v="2500"/>
    <n v="2935"/>
    <x v="1"/>
    <x v="0"/>
    <s v="USD"/>
    <n v="1449785566"/>
    <n v="1447193566"/>
    <b v="0"/>
    <n v="4"/>
    <b v="0"/>
    <s v="technology/web"/>
    <n v="117"/>
    <n v="733.75"/>
    <x v="2"/>
    <x v="7"/>
  </r>
  <r>
    <n v="2377"/>
    <x v="2377"/>
    <s v="Fluttify is an Online Video Sharing Platform allowing friends to share their favorite Trending Content with each other."/>
    <n v="400"/>
    <n v="425"/>
    <x v="1"/>
    <x v="5"/>
    <s v="CAD"/>
    <n v="1480110783"/>
    <n v="1477515183"/>
    <b v="0"/>
    <n v="0"/>
    <b v="0"/>
    <s v="technology/web"/>
    <n v="106"/>
    <n v="0"/>
    <x v="2"/>
    <x v="7"/>
  </r>
  <r>
    <n v="2378"/>
    <x v="2378"/>
    <s v="KEEPUP allows you to extend your social circle by introducing you to new people via your friends."/>
    <n v="400"/>
    <n v="416"/>
    <x v="1"/>
    <x v="0"/>
    <s v="USD"/>
    <n v="1440548330"/>
    <n v="1438042730"/>
    <b v="0"/>
    <n v="0"/>
    <b v="0"/>
    <s v="technology/web"/>
    <n v="104"/>
    <n v="0"/>
    <x v="2"/>
    <x v="7"/>
  </r>
  <r>
    <n v="2379"/>
    <x v="2379"/>
    <s v="Selectcooks.com is a community marketplace for people to list, find and hire chefs."/>
    <n v="400"/>
    <n v="400"/>
    <x v="1"/>
    <x v="0"/>
    <s v="USD"/>
    <n v="1444004616"/>
    <n v="1440116616"/>
    <b v="0"/>
    <n v="0"/>
    <b v="0"/>
    <s v="technology/web"/>
    <n v="100"/>
    <n v="0"/>
    <x v="2"/>
    <x v="7"/>
  </r>
  <r>
    <n v="2380"/>
    <x v="2380"/>
    <s v="Tired of waiting for likes? Here is a brand new social network centered on real-time hashtag chatting. Just chat and enjoy!"/>
    <n v="1500"/>
    <n v="2222"/>
    <x v="1"/>
    <x v="0"/>
    <s v="USD"/>
    <n v="1443726142"/>
    <n v="1441134142"/>
    <b v="0"/>
    <n v="3"/>
    <b v="0"/>
    <s v="technology/web"/>
    <n v="148"/>
    <n v="740.67"/>
    <x v="2"/>
    <x v="7"/>
  </r>
  <r>
    <n v="2381"/>
    <x v="2381"/>
    <s v="Social Media Platform for the Marijuana Industry to create professionalism and a stable lasting market."/>
    <n v="5000"/>
    <n v="5175"/>
    <x v="1"/>
    <x v="0"/>
    <s v="USD"/>
    <n v="1428704848"/>
    <n v="1426112848"/>
    <b v="0"/>
    <n v="7"/>
    <b v="0"/>
    <s v="technology/web"/>
    <n v="104"/>
    <n v="739.29"/>
    <x v="2"/>
    <x v="7"/>
  </r>
  <r>
    <n v="2382"/>
    <x v="2382"/>
    <s v="Netiquette classes to teach our youth how make proper use of computer-mediated communications for personal and educational success."/>
    <n v="1800"/>
    <n v="2361"/>
    <x v="1"/>
    <x v="0"/>
    <s v="USD"/>
    <n v="1438662603"/>
    <n v="1436502603"/>
    <b v="0"/>
    <n v="2"/>
    <b v="0"/>
    <s v="technology/web"/>
    <n v="131"/>
    <n v="1180.5"/>
    <x v="2"/>
    <x v="7"/>
  </r>
  <r>
    <n v="2383"/>
    <x v="2383"/>
    <s v="A quirky online shop where you can buy, sell and discover stuff that's &quot;a little bit different&quot;. We think &quot;it's right up your alley!&quot;"/>
    <n v="3000"/>
    <n v="0"/>
    <x v="0"/>
    <x v="4"/>
    <s v="NZD"/>
    <n v="1424568107"/>
    <n v="1421976107"/>
    <b v="0"/>
    <n v="3"/>
    <b v="0"/>
    <s v="technology/web"/>
    <n v="0"/>
    <n v="0"/>
    <x v="2"/>
    <x v="7"/>
  </r>
  <r>
    <n v="2384"/>
    <x v="2384"/>
    <s v="We're seeking to reward our members for their social behavior. The members win on two levels- compensation and increased viral sharing!"/>
    <n v="1000"/>
    <n v="1020"/>
    <x v="1"/>
    <x v="0"/>
    <s v="USD"/>
    <n v="1415932643"/>
    <n v="1413337043"/>
    <b v="0"/>
    <n v="8"/>
    <b v="0"/>
    <s v="technology/web"/>
    <n v="102"/>
    <n v="127.5"/>
    <x v="2"/>
    <x v="7"/>
  </r>
  <r>
    <n v="2385"/>
    <x v="2385"/>
    <s v="Lyka will allow you to search for shoes in every sneaker store and website and then buy for in-store pickup or same-day delivery."/>
    <n v="3500"/>
    <n v="1465"/>
    <x v="0"/>
    <x v="0"/>
    <s v="USD"/>
    <n v="1438793432"/>
    <n v="1436201432"/>
    <b v="0"/>
    <n v="7"/>
    <b v="0"/>
    <s v="technology/web"/>
    <n v="42"/>
    <n v="209.29"/>
    <x v="2"/>
    <x v="7"/>
  </r>
  <r>
    <n v="2386"/>
    <x v="2386"/>
    <s v="Realjobmatch is not just a job search site but a matching site , matching the right jobseekers with the best jobs."/>
    <n v="400"/>
    <n v="165"/>
    <x v="0"/>
    <x v="5"/>
    <s v="CAD"/>
    <n v="1420920424"/>
    <n v="1415736424"/>
    <b v="0"/>
    <n v="0"/>
    <b v="0"/>
    <s v="technology/web"/>
    <n v="41"/>
    <n v="0"/>
    <x v="2"/>
    <x v="7"/>
  </r>
  <r>
    <n v="2387"/>
    <x v="2387"/>
    <s v="Learning should be fun! Effective health education includes the person's learning strengths, preferences and cultural perspective."/>
    <n v="4000"/>
    <n v="4250"/>
    <x v="1"/>
    <x v="0"/>
    <s v="USD"/>
    <n v="1469199740"/>
    <n v="1465311740"/>
    <b v="0"/>
    <n v="3"/>
    <b v="0"/>
    <s v="technology/web"/>
    <n v="106"/>
    <n v="1416.67"/>
    <x v="2"/>
    <x v="7"/>
  </r>
  <r>
    <n v="2388"/>
    <x v="2388"/>
    <s v="The first ever trend-powered stock-market where you can buy and sell shares of you and your loved ones. Let's explore life together."/>
    <n v="3000"/>
    <n v="10"/>
    <x v="2"/>
    <x v="0"/>
    <s v="USD"/>
    <n v="1421350140"/>
    <n v="1418761759"/>
    <b v="0"/>
    <n v="8"/>
    <b v="0"/>
    <s v="technology/web"/>
    <n v="0"/>
    <n v="1.25"/>
    <x v="2"/>
    <x v="7"/>
  </r>
  <r>
    <n v="2389"/>
    <x v="2389"/>
    <s v="Kiwwi va dÃ©poussiÃ©rer le marchÃ© de l'emploi, avec peu de moyens mais de trÃ¨s bonnes idÃ©es, cependant, nous avons besoin de vous !"/>
    <n v="1395"/>
    <n v="1395"/>
    <x v="1"/>
    <x v="6"/>
    <s v="EUR"/>
    <n v="1437861540"/>
    <n v="1435160452"/>
    <b v="0"/>
    <n v="1"/>
    <b v="0"/>
    <s v="technology/web"/>
    <n v="100"/>
    <n v="1395"/>
    <x v="2"/>
    <x v="7"/>
  </r>
  <r>
    <n v="2390"/>
    <x v="2390"/>
    <s v="A SaaS solution for Businesses to align their strategies with customer value, using realtime strategic roadmaps &amp; visualisations."/>
    <n v="400"/>
    <n v="151"/>
    <x v="0"/>
    <x v="2"/>
    <s v="AUD"/>
    <n v="1420352264"/>
    <n v="1416896264"/>
    <b v="0"/>
    <n v="0"/>
    <b v="0"/>
    <s v="technology/web"/>
    <n v="38"/>
    <n v="0"/>
    <x v="2"/>
    <x v="7"/>
  </r>
  <r>
    <n v="2391"/>
    <x v="2391"/>
    <s v="Using the power of internet to help people save hundreds in car repair."/>
    <n v="1200"/>
    <n v="1400"/>
    <x v="1"/>
    <x v="0"/>
    <s v="USD"/>
    <n v="1427825044"/>
    <n v="1425236644"/>
    <b v="0"/>
    <n v="1"/>
    <b v="0"/>
    <s v="technology/web"/>
    <n v="117"/>
    <n v="1400"/>
    <x v="2"/>
    <x v="7"/>
  </r>
  <r>
    <n v="2392"/>
    <x v="2392"/>
    <s v="I am asking for $4,200 to launch a unique website serving professionals in any and all industries seeking additional income in Oregon."/>
    <n v="400"/>
    <n v="130"/>
    <x v="0"/>
    <x v="0"/>
    <s v="USD"/>
    <n v="1446087223"/>
    <n v="1443495223"/>
    <b v="0"/>
    <n v="0"/>
    <b v="0"/>
    <s v="technology/web"/>
    <n v="33"/>
    <n v="0"/>
    <x v="2"/>
    <x v="7"/>
  </r>
  <r>
    <n v="2393"/>
    <x v="2393"/>
    <s v="Imagine a world where you can swap a video game you're tired of playing for a video game you actually want to play for just $1.50!"/>
    <n v="1500"/>
    <n v="1635"/>
    <x v="1"/>
    <x v="0"/>
    <s v="USD"/>
    <n v="1439048017"/>
    <n v="1436456017"/>
    <b v="0"/>
    <n v="1"/>
    <b v="0"/>
    <s v="technology/web"/>
    <n v="109"/>
    <n v="1635"/>
    <x v="2"/>
    <x v="7"/>
  </r>
  <r>
    <n v="2394"/>
    <x v="2394"/>
    <s v="We want to create the &quot;Facebook&quot; for Writers. We are working on a new world for people who like to write. Check out more wriyon.com"/>
    <n v="1000"/>
    <n v="72"/>
    <x v="0"/>
    <x v="17"/>
    <s v="EUR"/>
    <n v="1424940093"/>
    <n v="1422348093"/>
    <b v="0"/>
    <n v="2"/>
    <b v="0"/>
    <s v="technology/web"/>
    <n v="7"/>
    <n v="36"/>
    <x v="2"/>
    <x v="7"/>
  </r>
  <r>
    <n v="2395"/>
    <x v="2395"/>
    <s v="I am making a social website where people can anonymously or openly vent, All walks of life all over the world"/>
    <n v="400"/>
    <n v="0"/>
    <x v="0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1000"/>
    <n v="1110"/>
    <x v="1"/>
    <x v="16"/>
    <s v="CHF"/>
    <n v="1444940558"/>
    <n v="1442348558"/>
    <b v="0"/>
    <n v="1"/>
    <b v="0"/>
    <s v="technology/web"/>
    <n v="111"/>
    <n v="1110"/>
    <x v="2"/>
    <x v="7"/>
  </r>
  <r>
    <n v="2397"/>
    <x v="2397"/>
    <s v="Matching refugees with sponsors in the US for 5 years. Our goal is to assist 300 Rohingya refugee families with supportive communities."/>
    <n v="400"/>
    <n v="0"/>
    <x v="0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"/>
    <n v="0"/>
    <x v="2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350"/>
    <n v="633"/>
    <x v="1"/>
    <x v="11"/>
    <s v="SEK"/>
    <n v="1418934506"/>
    <n v="1415910506"/>
    <b v="0"/>
    <n v="0"/>
    <b v="0"/>
    <s v="technology/web"/>
    <n v="181"/>
    <n v="0"/>
    <x v="2"/>
    <x v="7"/>
  </r>
  <r>
    <n v="2400"/>
    <x v="2400"/>
    <s v="New Innovation of Social Media with New Technology created to bring users even closer togethor - Tabs &amp; Features never seen before!"/>
    <n v="350"/>
    <n v="593"/>
    <x v="1"/>
    <x v="2"/>
    <s v="AUD"/>
    <n v="1460615164"/>
    <n v="1458023164"/>
    <b v="0"/>
    <n v="0"/>
    <b v="0"/>
    <s v="technology/web"/>
    <n v="169"/>
    <n v="0"/>
    <x v="2"/>
    <x v="7"/>
  </r>
  <r>
    <n v="2401"/>
    <x v="2401"/>
    <s v="A &quot;Hypo-allergenic&quot; food cart that specializes in making traditional Indian Meals with a delicious American flavor combination."/>
    <n v="2100"/>
    <n v="644"/>
    <x v="0"/>
    <x v="0"/>
    <s v="USD"/>
    <n v="1457207096"/>
    <n v="1452023096"/>
    <b v="0"/>
    <n v="9"/>
    <b v="0"/>
    <s v="food/food trucks"/>
    <n v="31"/>
    <n v="71.56"/>
    <x v="7"/>
    <x v="19"/>
  </r>
  <r>
    <n v="2402"/>
    <x v="2402"/>
    <s v="Small town, delicious treats, and a mobile truck"/>
    <n v="1500"/>
    <n v="2000"/>
    <x v="1"/>
    <x v="0"/>
    <s v="USD"/>
    <n v="1431533931"/>
    <n v="1428941931"/>
    <b v="0"/>
    <n v="1"/>
    <b v="0"/>
    <s v="food/food trucks"/>
    <n v="133"/>
    <n v="2000"/>
    <x v="7"/>
    <x v="19"/>
  </r>
  <r>
    <n v="2403"/>
    <x v="2403"/>
    <s v="The aim is to start a business/service serving the finest green tea to my local area by trike as well as selling tea online."/>
    <n v="2100"/>
    <n v="2119.9899999999998"/>
    <x v="1"/>
    <x v="1"/>
    <s v="GBP"/>
    <n v="1459368658"/>
    <n v="1454188258"/>
    <b v="0"/>
    <n v="12"/>
    <b v="0"/>
    <s v="food/food trucks"/>
    <n v="101"/>
    <n v="176.67"/>
    <x v="7"/>
    <x v="19"/>
  </r>
  <r>
    <n v="2404"/>
    <x v="2404"/>
    <s v="We would love another Donut Food Truck for your famous Square Donuts.  We have one successful truck and retail store open already!"/>
    <n v="350"/>
    <n v="586"/>
    <x v="1"/>
    <x v="0"/>
    <s v="USD"/>
    <n v="1451782607"/>
    <n v="1449190607"/>
    <b v="0"/>
    <n v="0"/>
    <b v="0"/>
    <s v="food/food trucks"/>
    <n v="167"/>
    <n v="0"/>
    <x v="7"/>
    <x v="19"/>
  </r>
  <r>
    <n v="2405"/>
    <x v="2405"/>
    <s v="We are the first gaming-themed food truck, bringing gourmet pub fare to the Jacksonville area."/>
    <n v="4500"/>
    <n v="4500"/>
    <x v="1"/>
    <x v="0"/>
    <s v="USD"/>
    <n v="1472911375"/>
    <n v="1471096975"/>
    <b v="0"/>
    <n v="20"/>
    <b v="0"/>
    <s v="food/food trucks"/>
    <n v="100"/>
    <n v="225"/>
    <x v="7"/>
    <x v="19"/>
  </r>
  <r>
    <n v="2406"/>
    <x v="2406"/>
    <s v="Be a part of something BIG, support us in opening the best burger truck in Tacoma! ~ &quot;So I donâ€™t have to dream alone!&quot;"/>
    <n v="5000"/>
    <n v="65"/>
    <x v="0"/>
    <x v="0"/>
    <s v="USD"/>
    <n v="1421635190"/>
    <n v="1418179190"/>
    <b v="0"/>
    <n v="16"/>
    <b v="0"/>
    <s v="food/food trucks"/>
    <n v="1"/>
    <n v="4.0599999999999996"/>
    <x v="7"/>
    <x v="19"/>
  </r>
  <r>
    <n v="2407"/>
    <x v="2407"/>
    <s v="Hummus-mediterranean diet, real food, organic, vegan, kosher._x000a_An original great health oriented street food in Santa Fe NM."/>
    <n v="15000"/>
    <n v="15318.55"/>
    <x v="1"/>
    <x v="0"/>
    <s v="USD"/>
    <n v="1428732000"/>
    <n v="1426772928"/>
    <b v="0"/>
    <n v="33"/>
    <b v="0"/>
    <s v="food/food trucks"/>
    <n v="102"/>
    <n v="464.2"/>
    <x v="7"/>
    <x v="19"/>
  </r>
  <r>
    <n v="2408"/>
    <x v="2408"/>
    <s v="A US Army Vet trying to get a Peruvian food truck going! Really good Peruvian food now mobile!"/>
    <n v="1385"/>
    <n v="7011"/>
    <x v="1"/>
    <x v="0"/>
    <s v="USD"/>
    <n v="1415247757"/>
    <n v="1412652157"/>
    <b v="0"/>
    <n v="2"/>
    <b v="0"/>
    <s v="food/food trucks"/>
    <n v="506"/>
    <n v="3505.5"/>
    <x v="7"/>
    <x v="19"/>
  </r>
  <r>
    <n v="2409"/>
    <x v="2409"/>
    <s v="I am looking to start a food truck with an infusion of my Puerto Rican heritage and my love for BBQ."/>
    <n v="3000"/>
    <n v="7"/>
    <x v="0"/>
    <x v="0"/>
    <s v="USD"/>
    <n v="1439931675"/>
    <n v="1437339675"/>
    <b v="0"/>
    <n v="6"/>
    <b v="0"/>
    <s v="food/food trucks"/>
    <n v="0"/>
    <n v="1.17"/>
    <x v="7"/>
    <x v="19"/>
  </r>
  <r>
    <n v="2410"/>
    <x v="2410"/>
    <s v="Websters grill truck the best slow cooked meats on hot coals_x000a_Beef bisket, roast Lamb, roast chicken, Ribs, burgers, sliders,"/>
    <n v="350"/>
    <n v="558"/>
    <x v="1"/>
    <x v="2"/>
    <s v="AUD"/>
    <n v="1441619275"/>
    <n v="1439027275"/>
    <b v="0"/>
    <n v="0"/>
    <b v="0"/>
    <s v="food/food trucks"/>
    <n v="159"/>
    <n v="0"/>
    <x v="7"/>
    <x v="19"/>
  </r>
  <r>
    <n v="2411"/>
    <x v="2411"/>
    <s v="I want to create an authentic German food truck to travel all over the US. Spreading amazing German Food to Summer Time Music Festivals"/>
    <n v="2000"/>
    <n v="2300"/>
    <x v="1"/>
    <x v="0"/>
    <s v="USD"/>
    <n v="1440524082"/>
    <n v="1437932082"/>
    <b v="0"/>
    <n v="3"/>
    <b v="0"/>
    <s v="food/food trucks"/>
    <n v="115"/>
    <n v="766.67"/>
    <x v="7"/>
    <x v="19"/>
  </r>
  <r>
    <n v="2412"/>
    <x v="2412"/>
    <s v="Fini les burgers ou les sandwichs : Ã  votre pause dÃ©jeuner, repartez avec votre barquette de grillade de bÅ“uf, canard ou poulet !"/>
    <n v="350"/>
    <n v="545"/>
    <x v="1"/>
    <x v="6"/>
    <s v="EUR"/>
    <n v="1480185673"/>
    <n v="1476294073"/>
    <b v="0"/>
    <n v="0"/>
    <b v="0"/>
    <s v="food/food trucks"/>
    <n v="156"/>
    <n v="0"/>
    <x v="7"/>
    <x v="19"/>
  </r>
  <r>
    <n v="2413"/>
    <x v="2413"/>
    <s v="Lone Pine Coffee Brewery will be a portable third-wave coffee shop available for wedding receptions and other events!"/>
    <n v="1200"/>
    <n v="1370"/>
    <x v="1"/>
    <x v="0"/>
    <s v="USD"/>
    <n v="1401579000"/>
    <n v="1398911882"/>
    <b v="0"/>
    <n v="3"/>
    <b v="0"/>
    <s v="food/food trucks"/>
    <n v="114"/>
    <n v="456.67"/>
    <x v="7"/>
    <x v="19"/>
  </r>
  <r>
    <n v="2414"/>
    <x v="2414"/>
    <s v="95th St. Tacos needs your help in purchasing a food truck so that we can deliver the flavors of LA Tacos right to your neighborhood"/>
    <n v="3000"/>
    <n v="6"/>
    <x v="0"/>
    <x v="0"/>
    <s v="USD"/>
    <n v="1440215940"/>
    <n v="1436805660"/>
    <b v="0"/>
    <n v="13"/>
    <b v="0"/>
    <s v="food/food trucks"/>
    <n v="0"/>
    <n v="0.46"/>
    <x v="7"/>
    <x v="19"/>
  </r>
  <r>
    <n v="2415"/>
    <x v="2415"/>
    <s v="It will be ridiculously easy to become addicted to the full, rich flavor of locally raised beef, pork, and more..."/>
    <n v="2500"/>
    <n v="3000"/>
    <x v="1"/>
    <x v="0"/>
    <s v="USD"/>
    <n v="1468615346"/>
    <n v="1466023346"/>
    <b v="0"/>
    <n v="6"/>
    <b v="0"/>
    <s v="food/food trucks"/>
    <n v="120"/>
    <n v="500"/>
    <x v="7"/>
    <x v="19"/>
  </r>
  <r>
    <n v="2416"/>
    <x v="2416"/>
    <s v="ex school bus redesigned into pickup truck complete with giant meat smoker in &quot;bed&quot; of truck and kitchen in the &quot;cab&quot; of the truck."/>
    <n v="1000"/>
    <n v="320"/>
    <x v="0"/>
    <x v="0"/>
    <s v="USD"/>
    <n v="1426345200"/>
    <n v="1421343743"/>
    <b v="0"/>
    <n v="1"/>
    <b v="0"/>
    <s v="food/food trucks"/>
    <n v="32"/>
    <n v="320"/>
    <x v="7"/>
    <x v="19"/>
  </r>
  <r>
    <n v="2417"/>
    <x v="2417"/>
    <s v="I have been working on a recipe for 20 years now and need to perfect it!  Also want to do a gluten free version, then open a food truck"/>
    <n v="350"/>
    <n v="504"/>
    <x v="1"/>
    <x v="0"/>
    <s v="USD"/>
    <n v="1407705187"/>
    <n v="1405113187"/>
    <b v="0"/>
    <n v="0"/>
    <b v="0"/>
    <s v="food/food trucks"/>
    <n v="144"/>
    <n v="0"/>
    <x v="7"/>
    <x v="19"/>
  </r>
  <r>
    <n v="2418"/>
    <x v="2418"/>
    <s v="I want to start my food truck business."/>
    <n v="1000"/>
    <n v="289"/>
    <x v="0"/>
    <x v="0"/>
    <s v="USD"/>
    <n v="1427225644"/>
    <n v="1422045244"/>
    <b v="0"/>
    <n v="5"/>
    <b v="0"/>
    <s v="food/food trucks"/>
    <n v="29"/>
    <n v="57.8"/>
    <x v="7"/>
    <x v="19"/>
  </r>
  <r>
    <n v="2419"/>
    <x v="2419"/>
    <s v="Farm to table, gourmet hippy hot dogs made from scratch with free range meats and organic produce: mind expanding recipes: TasteBudTrip"/>
    <n v="350"/>
    <n v="500"/>
    <x v="1"/>
    <x v="0"/>
    <s v="USD"/>
    <n v="1424281389"/>
    <n v="1419097389"/>
    <b v="0"/>
    <n v="0"/>
    <b v="0"/>
    <s v="food/food trucks"/>
    <n v="143"/>
    <n v="0"/>
    <x v="7"/>
    <x v="19"/>
  </r>
  <r>
    <n v="2420"/>
    <x v="2420"/>
    <s v="Pangea Cuisines offers authentic hand crafted dishes, utilizing fresh ingredients selected that very morning."/>
    <n v="7500"/>
    <n v="668"/>
    <x v="0"/>
    <x v="0"/>
    <s v="USD"/>
    <n v="1415583695"/>
    <n v="1410396095"/>
    <b v="0"/>
    <n v="36"/>
    <b v="0"/>
    <s v="food/food trucks"/>
    <n v="9"/>
    <n v="18.559999999999999"/>
    <x v="7"/>
    <x v="19"/>
  </r>
  <r>
    <n v="2421"/>
    <x v="2421"/>
    <s v="help me start Merrill's first hot dog cart in this empty lot"/>
    <n v="850"/>
    <n v="1200"/>
    <x v="1"/>
    <x v="0"/>
    <s v="USD"/>
    <n v="1424536196"/>
    <n v="1421944196"/>
    <b v="0"/>
    <n v="1"/>
    <b v="0"/>
    <s v="food/food trucks"/>
    <n v="141"/>
    <n v="1200"/>
    <x v="7"/>
    <x v="19"/>
  </r>
  <r>
    <n v="2422"/>
    <x v="2422"/>
    <s v="Family owned business serving BBQ and seafood to the public"/>
    <n v="850"/>
    <n v="920"/>
    <x v="1"/>
    <x v="0"/>
    <s v="USD"/>
    <n v="1426091036"/>
    <n v="1423502636"/>
    <b v="0"/>
    <n v="1"/>
    <b v="0"/>
    <s v="food/food trucks"/>
    <n v="108"/>
    <n v="920"/>
    <x v="7"/>
    <x v="19"/>
  </r>
  <r>
    <n v="2423"/>
    <x v="2423"/>
    <s v="FBTR is a Texas-style, North Carolina based, homemade BBQ company looking to bring good meat to the masses."/>
    <n v="1000"/>
    <n v="1016"/>
    <x v="1"/>
    <x v="0"/>
    <s v="USD"/>
    <n v="1420044890"/>
    <n v="1417452890"/>
    <b v="0"/>
    <n v="1"/>
    <b v="0"/>
    <s v="food/food trucks"/>
    <n v="102"/>
    <n v="1016"/>
    <x v="7"/>
    <x v="19"/>
  </r>
  <r>
    <n v="2424"/>
    <x v="2424"/>
    <s v="Great and creative food from the heart in the form of a sweet food truck!"/>
    <n v="2500"/>
    <n v="2705"/>
    <x v="1"/>
    <x v="0"/>
    <s v="USD"/>
    <n v="1414445108"/>
    <n v="1411853108"/>
    <b v="0"/>
    <n v="9"/>
    <b v="0"/>
    <s v="food/food trucks"/>
    <n v="108"/>
    <n v="300.56"/>
    <x v="7"/>
    <x v="19"/>
  </r>
  <r>
    <n v="2425"/>
    <x v="2425"/>
    <s v="I have the chance to take my Food Cart Business on the road. This is a major opportunity for a lot of people to learn and prosper."/>
    <n v="850"/>
    <n v="850"/>
    <x v="1"/>
    <x v="0"/>
    <s v="USD"/>
    <n v="1464386640"/>
    <n v="1463090149"/>
    <b v="0"/>
    <n v="1"/>
    <b v="0"/>
    <s v="food/food trucks"/>
    <n v="100"/>
    <n v="850"/>
    <x v="7"/>
    <x v="19"/>
  </r>
  <r>
    <n v="2426"/>
    <x v="2426"/>
    <s v="Aspiring to create a food truck with many delicious low calorie meals to encourage healthy eating while enjoying every bite."/>
    <n v="350"/>
    <n v="481.5"/>
    <x v="1"/>
    <x v="0"/>
    <s v="USD"/>
    <n v="1439006692"/>
    <n v="1433822692"/>
    <b v="0"/>
    <n v="0"/>
    <b v="0"/>
    <s v="food/food trucks"/>
    <n v="138"/>
    <n v="0"/>
    <x v="7"/>
    <x v="19"/>
  </r>
  <r>
    <n v="2427"/>
    <x v="2427"/>
    <s v="Fast and simple lunches for those on the go.  All (lunch) deals $10 or less."/>
    <n v="850"/>
    <n v="170"/>
    <x v="0"/>
    <x v="0"/>
    <s v="USD"/>
    <n v="1458715133"/>
    <n v="1455262733"/>
    <b v="0"/>
    <n v="1"/>
    <b v="0"/>
    <s v="food/food trucks"/>
    <n v="20"/>
    <n v="170"/>
    <x v="7"/>
    <x v="19"/>
  </r>
  <r>
    <n v="2428"/>
    <x v="2428"/>
    <s v="From Moo 2 You! We want to offer premium burgers to a taco flooded environment."/>
    <n v="850"/>
    <n v="131"/>
    <x v="0"/>
    <x v="0"/>
    <s v="USD"/>
    <n v="1426182551"/>
    <n v="1423594151"/>
    <b v="0"/>
    <n v="1"/>
    <b v="0"/>
    <s v="food/food trucks"/>
    <n v="15"/>
    <n v="131"/>
    <x v="7"/>
    <x v="19"/>
  </r>
  <r>
    <n v="2429"/>
    <x v="2429"/>
    <s v="Den tÃ¸ffeste foodtrucken i gata, bbq, ribs, briskets, pulled pork, frites, pickle, alt laget i en spesialbygd rÃ¸ykovn i bussen, av meg."/>
    <n v="5500"/>
    <n v="5623"/>
    <x v="1"/>
    <x v="10"/>
    <s v="NOK"/>
    <n v="1486313040"/>
    <n v="1483131966"/>
    <b v="0"/>
    <n v="4"/>
    <b v="0"/>
    <s v="food/food trucks"/>
    <n v="102"/>
    <n v="1405.75"/>
    <x v="7"/>
    <x v="19"/>
  </r>
  <r>
    <n v="2430"/>
    <x v="2430"/>
    <s v="This little guy will be circling the streets of Brickell &amp; Wynwood in Miami serving Venezuelan dishes. It needs TLC and some equipment"/>
    <n v="1150"/>
    <n v="1330"/>
    <x v="1"/>
    <x v="0"/>
    <s v="USD"/>
    <n v="1455246504"/>
    <n v="1452654504"/>
    <b v="0"/>
    <n v="2"/>
    <b v="0"/>
    <s v="food/food trucks"/>
    <n v="116"/>
    <n v="665"/>
    <x v="7"/>
    <x v="19"/>
  </r>
  <r>
    <n v="2431"/>
    <x v="2431"/>
    <s v="Go to Colorado and run a food truck with homemade food of all kinds."/>
    <n v="1000"/>
    <n v="24"/>
    <x v="0"/>
    <x v="0"/>
    <s v="USD"/>
    <n v="1467080613"/>
    <n v="1461896613"/>
    <b v="0"/>
    <n v="2"/>
    <b v="0"/>
    <s v="food/food trucks"/>
    <n v="2"/>
    <n v="12"/>
    <x v="7"/>
    <x v="19"/>
  </r>
  <r>
    <n v="2432"/>
    <x v="2432"/>
    <s v="Looking to start competition cooking and need start-up help.  Offering brisket tasting to all contributors."/>
    <n v="1000"/>
    <n v="16"/>
    <x v="0"/>
    <x v="0"/>
    <s v="USD"/>
    <n v="1425791697"/>
    <n v="1423199697"/>
    <b v="0"/>
    <n v="2"/>
    <b v="0"/>
    <s v="food/food trucks"/>
    <n v="2"/>
    <n v="8"/>
    <x v="7"/>
    <x v="19"/>
  </r>
  <r>
    <n v="2433"/>
    <x v="2433"/>
    <s v="I want to create an amazing menu that no one eals has.I have great ideas like a non-traditional pb&amp;j thats wraped in an eggroll &amp; fried"/>
    <n v="350"/>
    <n v="460"/>
    <x v="1"/>
    <x v="0"/>
    <s v="USD"/>
    <n v="1456608943"/>
    <n v="1454016943"/>
    <b v="0"/>
    <n v="0"/>
    <b v="0"/>
    <s v="food/food trucks"/>
    <n v="131"/>
    <n v="0"/>
    <x v="7"/>
    <x v="19"/>
  </r>
  <r>
    <n v="2434"/>
    <x v="2434"/>
    <s v="Mobile food truck loaded with locally grown fresh fruits and veggies. Caters to the inner-city and zip codes known as food deserts."/>
    <n v="1250"/>
    <n v="715"/>
    <x v="0"/>
    <x v="0"/>
    <s v="USD"/>
    <n v="1438662474"/>
    <n v="1435206474"/>
    <b v="0"/>
    <n v="2"/>
    <b v="0"/>
    <s v="food/food trucks"/>
    <n v="57"/>
    <n v="357.5"/>
    <x v="7"/>
    <x v="19"/>
  </r>
  <r>
    <n v="2435"/>
    <x v="2435"/>
    <s v="Healthy, paleo food nearby gym and office areas. You pic your order and pay in the app and pic your time for just pic up the food."/>
    <n v="5000"/>
    <n v="0"/>
    <x v="0"/>
    <x v="11"/>
    <s v="SEK"/>
    <n v="1444027186"/>
    <n v="1441435186"/>
    <b v="0"/>
    <n v="4"/>
    <b v="0"/>
    <s v="food/food trucks"/>
    <n v="0"/>
    <n v="0"/>
    <x v="7"/>
    <x v="19"/>
  </r>
  <r>
    <n v="2436"/>
    <x v="2436"/>
    <s v="A sustainable vegan food truck. Locally and solar powered. Mission: hydroponic farms &amp; non profit eateries in impoverished lands by'30."/>
    <n v="1500"/>
    <n v="1511"/>
    <x v="1"/>
    <x v="5"/>
    <s v="CAD"/>
    <n v="1454078770"/>
    <n v="1448894770"/>
    <b v="0"/>
    <n v="2"/>
    <b v="0"/>
    <s v="food/food trucks"/>
    <n v="101"/>
    <n v="755.5"/>
    <x v="7"/>
    <x v="19"/>
  </r>
  <r>
    <n v="2437"/>
    <x v="2437"/>
    <s v="Homemade Gumbo, Stews and Curry to be served hot and fresh everyday at any festival or concert we can attend."/>
    <n v="350"/>
    <n v="410"/>
    <x v="1"/>
    <x v="0"/>
    <s v="USD"/>
    <n v="1426615200"/>
    <n v="1422400188"/>
    <b v="0"/>
    <n v="0"/>
    <b v="0"/>
    <s v="food/food trucks"/>
    <n v="117"/>
    <n v="0"/>
    <x v="7"/>
    <x v="19"/>
  </r>
  <r>
    <n v="2438"/>
    <x v="2438"/>
    <s v="I'm starting a catering and food truck business of southern comfort food. My FOOD is my Art!  _x000a_Thanks for you help!"/>
    <n v="1500"/>
    <n v="1625"/>
    <x v="1"/>
    <x v="0"/>
    <s v="USD"/>
    <n v="1449529062"/>
    <n v="1444341462"/>
    <b v="0"/>
    <n v="1"/>
    <b v="0"/>
    <s v="food/food trucks"/>
    <n v="108"/>
    <n v="1625"/>
    <x v="7"/>
    <x v="19"/>
  </r>
  <r>
    <n v="2439"/>
    <x v="2439"/>
    <s v="Expand cotton candy concession to include other foods and purchase a trailer to haul._x000a_Purchase unstuffed pets to fill with cotton candy"/>
    <n v="350"/>
    <n v="360"/>
    <x v="3"/>
    <x v="0"/>
    <s v="USD"/>
    <n v="1445197129"/>
    <n v="1442605129"/>
    <b v="0"/>
    <n v="0"/>
    <b v="0"/>
    <s v="food/food trucks"/>
    <n v="103"/>
    <n v="0"/>
    <x v="7"/>
    <x v="19"/>
  </r>
  <r>
    <n v="2440"/>
    <x v="2440"/>
    <s v="Starting a entire clean energy food truck and set a new standard for Cambodia"/>
    <n v="1000"/>
    <n v="1106"/>
    <x v="1"/>
    <x v="18"/>
    <s v="EUR"/>
    <n v="1455399313"/>
    <n v="1452807313"/>
    <b v="0"/>
    <n v="2"/>
    <b v="0"/>
    <s v="food/food trucks"/>
    <n v="111"/>
    <n v="553"/>
    <x v="7"/>
    <x v="19"/>
  </r>
  <r>
    <n v="2441"/>
    <x v="2441"/>
    <s v="YOU can help Alchemy Pops POP up on a street near you!"/>
    <n v="20000"/>
    <n v="74026"/>
    <x v="1"/>
    <x v="0"/>
    <s v="USD"/>
    <n v="1437627540"/>
    <n v="1435806054"/>
    <b v="0"/>
    <n v="109"/>
    <b v="1"/>
    <s v="food/small batch"/>
    <n v="370"/>
    <n v="679.14"/>
    <x v="7"/>
    <x v="33"/>
  </r>
  <r>
    <n v="2442"/>
    <x v="2442"/>
    <s v="The first tea from a new sustainable tea region in India's young, rising Himalayas."/>
    <n v="70000"/>
    <n v="82532"/>
    <x v="1"/>
    <x v="0"/>
    <s v="USD"/>
    <n v="1426777228"/>
    <n v="1424188828"/>
    <b v="0"/>
    <n v="372"/>
    <b v="1"/>
    <s v="food/small batch"/>
    <n v="118"/>
    <n v="221.86"/>
    <x v="7"/>
    <x v="33"/>
  </r>
  <r>
    <n v="2443"/>
    <x v="2443"/>
    <s v="We empower coffee farmers to process their own premium beans, and connect them directly with coffee lovers on our online marketplace."/>
    <n v="100000"/>
    <n v="51"/>
    <x v="2"/>
    <x v="0"/>
    <s v="USD"/>
    <n v="1408114822"/>
    <n v="1405522822"/>
    <b v="0"/>
    <n v="311"/>
    <b v="1"/>
    <s v="food/small batch"/>
    <n v="0"/>
    <n v="0.16"/>
    <x v="7"/>
    <x v="33"/>
  </r>
  <r>
    <n v="2444"/>
    <x v="2444"/>
    <s v="Chocolate Truffles &amp; Sweet Treats handcrafted the European traditional way.  One bite and you will always want to eat dessert first!"/>
    <n v="10000"/>
    <n v="9"/>
    <x v="0"/>
    <x v="0"/>
    <s v="USD"/>
    <n v="1464199591"/>
    <n v="1461607591"/>
    <b v="0"/>
    <n v="61"/>
    <b v="1"/>
    <s v="food/small batch"/>
    <n v="0"/>
    <n v="0.15"/>
    <x v="7"/>
    <x v="33"/>
  </r>
  <r>
    <n v="2445"/>
    <x v="2445"/>
    <s v="Joe's Cellar is locally prepared old world Italian &quot;cellar food&quot;. _x000a_This is the stuff that makes non-Italians wish they were Italian!"/>
    <n v="25000"/>
    <n v="0"/>
    <x v="2"/>
    <x v="0"/>
    <s v="USD"/>
    <n v="1443242021"/>
    <n v="1440650021"/>
    <b v="0"/>
    <n v="115"/>
    <b v="1"/>
    <s v="food/small batch"/>
    <n v="0"/>
    <n v="0"/>
    <x v="7"/>
    <x v="33"/>
  </r>
  <r>
    <n v="2446"/>
    <x v="2446"/>
    <s v="The Brooklyn Cookie Company plans to bring our signature &quot;Mushroom&quot; Meringue Cookies and Just Meringues! to stores around the country!"/>
    <n v="23000"/>
    <n v="27541"/>
    <x v="1"/>
    <x v="0"/>
    <s v="USD"/>
    <n v="1480174071"/>
    <n v="1477578471"/>
    <b v="0"/>
    <n v="111"/>
    <b v="1"/>
    <s v="food/small batch"/>
    <n v="120"/>
    <n v="248.12"/>
    <x v="7"/>
    <x v="33"/>
  </r>
  <r>
    <n v="2447"/>
    <x v="2447"/>
    <s v="Some days you just need cake! Homemade cake, wild (and classic) flavors, icing on the inside and shipped fresh to your home or office!"/>
    <n v="26500"/>
    <n v="27189"/>
    <x v="1"/>
    <x v="0"/>
    <s v="USD"/>
    <n v="1478923200"/>
    <n v="1476184593"/>
    <b v="0"/>
    <n v="337"/>
    <b v="1"/>
    <s v="food/small batch"/>
    <n v="103"/>
    <n v="80.680000000000007"/>
    <x v="7"/>
    <x v="33"/>
  </r>
  <r>
    <n v="2448"/>
    <x v="2448"/>
    <s v="New ninja-cool campfire coffee mug from Ninja Narwhal Coffee Company. Perfect for holding 13oz of the best coffee in the universe!"/>
    <n v="3000"/>
    <n v="0"/>
    <x v="0"/>
    <x v="0"/>
    <s v="USD"/>
    <n v="1472621760"/>
    <n v="1472110513"/>
    <b v="0"/>
    <n v="9"/>
    <b v="1"/>
    <s v="food/small batch"/>
    <n v="0"/>
    <n v="0"/>
    <x v="7"/>
    <x v="33"/>
  </r>
  <r>
    <n v="2449"/>
    <x v="2449"/>
    <s v="Wholesome, gluten-free, crunchy granola hand-baked in Jackson, WY. Rich in protein, omega 3's, and fiber. Help me get it to you!"/>
    <n v="27800"/>
    <n v="32865.300000000003"/>
    <x v="1"/>
    <x v="0"/>
    <s v="USD"/>
    <n v="1417321515"/>
    <n v="1414725915"/>
    <b v="0"/>
    <n v="120"/>
    <b v="1"/>
    <s v="food/small batch"/>
    <n v="118"/>
    <n v="273.88"/>
    <x v="7"/>
    <x v="33"/>
  </r>
  <r>
    <n v="2450"/>
    <x v="2450"/>
    <s v="Old Coast Ales will be St. Augustine's very own micro brewery where our focus will be on creating unique and traditional beer styles."/>
    <n v="38000"/>
    <n v="38500"/>
    <x v="1"/>
    <x v="0"/>
    <s v="USD"/>
    <n v="1414465860"/>
    <n v="1411177456"/>
    <b v="0"/>
    <n v="102"/>
    <b v="1"/>
    <s v="food/small batch"/>
    <n v="101"/>
    <n v="377.45"/>
    <x v="7"/>
    <x v="33"/>
  </r>
  <r>
    <n v="2451"/>
    <x v="2451"/>
    <s v="Meet the best tasting high protein, low sugar protein snack on the planet. Guaranteed to turn you into a stone cold fox."/>
    <n v="30000"/>
    <n v="800"/>
    <x v="0"/>
    <x v="0"/>
    <s v="USD"/>
    <n v="1488750490"/>
    <n v="1487022490"/>
    <b v="0"/>
    <n v="186"/>
    <b v="1"/>
    <s v="food/small batch"/>
    <n v="3"/>
    <n v="4.3"/>
    <x v="7"/>
    <x v="33"/>
  </r>
  <r>
    <n v="2452"/>
    <x v="2452"/>
    <s v="Italian inspired sauce with a spice and heat that make this simple Red Sauce unique! This company name still remains a secret, for now!"/>
    <n v="3500"/>
    <n v="3655"/>
    <x v="1"/>
    <x v="0"/>
    <s v="USD"/>
    <n v="1451430000"/>
    <n v="1448914500"/>
    <b v="0"/>
    <n v="15"/>
    <b v="1"/>
    <s v="food/small batch"/>
    <n v="104"/>
    <n v="243.67"/>
    <x v="7"/>
    <x v="33"/>
  </r>
  <r>
    <n v="2453"/>
    <x v="2453"/>
    <s v="Creating naturally smoked Jerky without the use of artificial ingredients or preservatives. A healthier snack that taste great!"/>
    <n v="12000"/>
    <n v="12870"/>
    <x v="1"/>
    <x v="0"/>
    <s v="USD"/>
    <n v="1486053409"/>
    <n v="1483461409"/>
    <b v="0"/>
    <n v="67"/>
    <b v="1"/>
    <s v="food/small batch"/>
    <n v="107"/>
    <n v="192.09"/>
    <x v="7"/>
    <x v="33"/>
  </r>
  <r>
    <n v="2454"/>
    <x v="2454"/>
    <s v="Beer. Delicious, Salem made beer. Only the freshest, small batch beer straight from the source. Our beer is brewed within reach."/>
    <n v="90000"/>
    <n v="1305"/>
    <x v="0"/>
    <x v="0"/>
    <s v="USD"/>
    <n v="1489207808"/>
    <n v="1486183808"/>
    <b v="0"/>
    <n v="130"/>
    <b v="1"/>
    <s v="food/small batch"/>
    <n v="1"/>
    <n v="10.039999999999999"/>
    <x v="7"/>
    <x v="33"/>
  </r>
  <r>
    <n v="2455"/>
    <x v="2455"/>
    <s v="Mama wants everyone to try her secret recipes for sauces and rubs. She uses only the freshest ingredients for them."/>
    <n v="3000"/>
    <n v="3046"/>
    <x v="1"/>
    <x v="0"/>
    <s v="USD"/>
    <n v="1461177950"/>
    <n v="1458758750"/>
    <b v="0"/>
    <n v="16"/>
    <b v="1"/>
    <s v="food/small batch"/>
    <n v="102"/>
    <n v="190.38"/>
    <x v="7"/>
    <x v="33"/>
  </r>
  <r>
    <n v="2456"/>
    <x v="2456"/>
    <s v="These beef sticks will make your taste buds dance with happiness. Plus they are healthier than most available today!"/>
    <n v="8000"/>
    <n v="8026"/>
    <x v="1"/>
    <x v="0"/>
    <s v="USD"/>
    <n v="1488063839"/>
    <n v="1485471839"/>
    <b v="0"/>
    <n v="67"/>
    <b v="1"/>
    <s v="food/small batch"/>
    <n v="100"/>
    <n v="119.79"/>
    <x v="7"/>
    <x v="33"/>
  </r>
  <r>
    <n v="2457"/>
    <x v="2457"/>
    <s v="If you love wine, and have ever dreamed of crafting your own. You can in 3 easy steps.  Sample~Sprinkle~Savor."/>
    <n v="50000"/>
    <n v="64203.33"/>
    <x v="1"/>
    <x v="0"/>
    <s v="USD"/>
    <n v="1458826056"/>
    <n v="1456237656"/>
    <b v="0"/>
    <n v="124"/>
    <b v="1"/>
    <s v="food/small batch"/>
    <n v="128"/>
    <n v="517.77"/>
    <x v="7"/>
    <x v="33"/>
  </r>
  <r>
    <n v="2458"/>
    <x v="2458"/>
    <s v="Three ladies starting a small bakery/toast bar concept @SmorgasburgLA.  House made pastries and bread using local and fun ingredients."/>
    <n v="15000"/>
    <n v="15091.06"/>
    <x v="1"/>
    <x v="0"/>
    <s v="USD"/>
    <n v="1465498800"/>
    <n v="1462481718"/>
    <b v="0"/>
    <n v="80"/>
    <b v="1"/>
    <s v="food/small batch"/>
    <n v="101"/>
    <n v="188.64"/>
    <x v="7"/>
    <x v="33"/>
  </r>
  <r>
    <n v="2459"/>
    <x v="2459"/>
    <s v="Bringing delicious, scratch-made, baked goods to mainstreet Hopkins, MN. Specializing in cupcakes, cakes, cookies, and French macarons."/>
    <n v="75000"/>
    <n v="68"/>
    <x v="0"/>
    <x v="0"/>
    <s v="USD"/>
    <n v="1458742685"/>
    <n v="1454858285"/>
    <b v="0"/>
    <n v="282"/>
    <b v="1"/>
    <s v="food/small batch"/>
    <n v="0"/>
    <n v="0.24"/>
    <x v="7"/>
    <x v="33"/>
  </r>
  <r>
    <n v="2460"/>
    <x v="2460"/>
    <s v="A humble and homey bakery passionately obsessed with good bread. Grano will fast become your favorite neighborhood food hub."/>
    <n v="25000"/>
    <n v="0"/>
    <x v="0"/>
    <x v="0"/>
    <s v="USD"/>
    <n v="1483417020"/>
    <n v="1480480167"/>
    <b v="0"/>
    <n v="68"/>
    <b v="1"/>
    <s v="food/small batch"/>
    <n v="0"/>
    <n v="0"/>
    <x v="7"/>
    <x v="33"/>
  </r>
  <r>
    <n v="2461"/>
    <x v="2461"/>
    <s v="Songs of faith and worship that are so deeply spiritual you could sing them in church, so down to earth you could play them in a bar."/>
    <n v="20000"/>
    <n v="20120"/>
    <x v="1"/>
    <x v="0"/>
    <s v="USD"/>
    <n v="1317438000"/>
    <n v="1314577097"/>
    <b v="0"/>
    <n v="86"/>
    <b v="1"/>
    <s v="music/indie rock"/>
    <n v="101"/>
    <n v="233.95"/>
    <x v="4"/>
    <x v="14"/>
  </r>
  <r>
    <n v="2462"/>
    <x v="2462"/>
    <s v="CHURCHES, an indie rock band from Oakland, CA, is recording a new single about marriage equality and pressing it to 7&quot; vinyl."/>
    <n v="10000"/>
    <n v="82"/>
    <x v="0"/>
    <x v="0"/>
    <s v="USD"/>
    <n v="1342672096"/>
    <n v="1340944096"/>
    <b v="0"/>
    <n v="115"/>
    <b v="1"/>
    <s v="music/indie rock"/>
    <n v="1"/>
    <n v="0.71"/>
    <x v="4"/>
    <x v="14"/>
  </r>
  <r>
    <n v="2463"/>
    <x v="2463"/>
    <s v="Emma Ate The Lion's debut full length album"/>
    <n v="7000"/>
    <n v="25"/>
    <x v="0"/>
    <x v="0"/>
    <s v="USD"/>
    <n v="1366138800"/>
    <n v="1362710425"/>
    <b v="0"/>
    <n v="75"/>
    <b v="1"/>
    <s v="music/indie rock"/>
    <n v="0"/>
    <n v="0.33"/>
    <x v="4"/>
    <x v="14"/>
  </r>
  <r>
    <n v="2464"/>
    <x v="2464"/>
    <s v="The Enemy Feathers are passing the proverbial hat to see if we can raise enough money to complete Our NEW EP"/>
    <n v="6500"/>
    <n v="2700"/>
    <x v="0"/>
    <x v="5"/>
    <s v="CAD"/>
    <n v="1443641340"/>
    <n v="1441143397"/>
    <b v="0"/>
    <n v="43"/>
    <b v="1"/>
    <s v="music/indie rock"/>
    <n v="42"/>
    <n v="62.79"/>
    <x v="4"/>
    <x v="14"/>
  </r>
  <r>
    <n v="2465"/>
    <x v="2465"/>
    <s v="An indie band from Spokane, WA looking to master and package their first full length album."/>
    <n v="5000"/>
    <n v="5"/>
    <x v="0"/>
    <x v="0"/>
    <s v="USD"/>
    <n v="1348420548"/>
    <n v="1345828548"/>
    <b v="0"/>
    <n v="48"/>
    <b v="1"/>
    <s v="music/indie rock"/>
    <n v="0"/>
    <n v="0.1"/>
    <x v="4"/>
    <x v="14"/>
  </r>
  <r>
    <n v="2466"/>
    <x v="2466"/>
    <s v="With big dreams and big sounds, Jesse Alexander's Debut album titled &quot;For Once&quot; brings Indie Rock to a whole new level."/>
    <n v="7500"/>
    <n v="35"/>
    <x v="0"/>
    <x v="0"/>
    <s v="USD"/>
    <n v="1368066453"/>
    <n v="1365474453"/>
    <b v="0"/>
    <n v="52"/>
    <b v="1"/>
    <s v="music/indie rock"/>
    <n v="0"/>
    <n v="0.67"/>
    <x v="4"/>
    <x v="14"/>
  </r>
  <r>
    <n v="2467"/>
    <x v="2467"/>
    <s v="We've finished our first EP and we're taking it on the road in three weeks! Help us fund manufacturing?"/>
    <n v="4900"/>
    <n v="4900"/>
    <x v="1"/>
    <x v="0"/>
    <s v="USD"/>
    <n v="1336669200"/>
    <n v="1335473931"/>
    <b v="0"/>
    <n v="43"/>
    <b v="1"/>
    <s v="music/indie rock"/>
    <n v="100"/>
    <n v="113.95"/>
    <x v="4"/>
    <x v="14"/>
  </r>
  <r>
    <n v="2468"/>
    <x v="2468"/>
    <s v="Please donate, support &amp; share this project so that I may be able to record my new EP this fall!"/>
    <n v="6000"/>
    <n v="7140"/>
    <x v="1"/>
    <x v="0"/>
    <s v="USD"/>
    <n v="1351400400"/>
    <n v="1348285321"/>
    <b v="0"/>
    <n v="58"/>
    <b v="1"/>
    <s v="music/indie rock"/>
    <n v="119"/>
    <n v="123.1"/>
    <x v="4"/>
    <x v="14"/>
  </r>
  <r>
    <n v="2469"/>
    <x v="2469"/>
    <s v="All the music for my EP of cello-fusion originals is complete. All I need now is your help to get it mastered &amp; pressed to CD &amp; vinyl!"/>
    <n v="5000"/>
    <n v="110"/>
    <x v="0"/>
    <x v="0"/>
    <s v="USD"/>
    <n v="1297160329"/>
    <n v="1295000329"/>
    <b v="0"/>
    <n v="47"/>
    <b v="1"/>
    <s v="music/indie rock"/>
    <n v="2"/>
    <n v="2.34"/>
    <x v="4"/>
    <x v="14"/>
  </r>
  <r>
    <n v="2470"/>
    <x v="2470"/>
    <s v="Music is my passion.  I've been recording this album for 2 years now, and I just want the world to finally hear it!"/>
    <n v="4000"/>
    <n v="4306.1099999999997"/>
    <x v="1"/>
    <x v="0"/>
    <s v="USD"/>
    <n v="1337824055"/>
    <n v="1335232055"/>
    <b v="0"/>
    <n v="36"/>
    <b v="1"/>
    <s v="music/indie rock"/>
    <n v="108"/>
    <n v="119.61"/>
    <x v="4"/>
    <x v="14"/>
  </r>
  <r>
    <n v="2471"/>
    <x v="2471"/>
    <s v="Confused Disciples' debut album &quot;Sleepamation&quot; is (finally) all recorded and mixed, now all that's left is mastering and duplication."/>
    <n v="3000"/>
    <n v="4145"/>
    <x v="1"/>
    <x v="0"/>
    <s v="USD"/>
    <n v="1327535392"/>
    <n v="1324079392"/>
    <b v="0"/>
    <n v="17"/>
    <b v="1"/>
    <s v="music/indie rock"/>
    <n v="138"/>
    <n v="243.82"/>
    <x v="4"/>
    <x v="14"/>
  </r>
  <r>
    <n v="2472"/>
    <x v="2472"/>
    <s v="Help Ben Hardt release 3 albums in a 9 month span, telling the story of two lovers in London during WWII. All with strings, a rock band and more..."/>
    <n v="25000"/>
    <n v="28633.5"/>
    <x v="1"/>
    <x v="0"/>
    <s v="USD"/>
    <n v="1283562180"/>
    <n v="1277433980"/>
    <b v="0"/>
    <n v="104"/>
    <b v="1"/>
    <s v="music/indie rock"/>
    <n v="115"/>
    <n v="275.32"/>
    <x v="4"/>
    <x v="14"/>
  </r>
  <r>
    <n v="2473"/>
    <x v="2473"/>
    <s v="Wrote some new songs and it turned into an album. I even have a title already, &quot;Oh My Soul&quot;. Would love your support!"/>
    <n v="5500"/>
    <n v="560"/>
    <x v="0"/>
    <x v="0"/>
    <s v="USD"/>
    <n v="1352573869"/>
    <n v="1349978269"/>
    <b v="0"/>
    <n v="47"/>
    <b v="1"/>
    <s v="music/indie rock"/>
    <n v="10"/>
    <n v="11.91"/>
    <x v="4"/>
    <x v="14"/>
  </r>
  <r>
    <n v="2474"/>
    <x v="2474"/>
    <s v="Even though were still recording our first album, were taking pre orders to help with manufacturing costs. We have a lot to cover with this CD/ DVD. "/>
    <n v="13000"/>
    <n v="0"/>
    <x v="0"/>
    <x v="0"/>
    <s v="USD"/>
    <n v="1286756176"/>
    <n v="1282868176"/>
    <b v="0"/>
    <n v="38"/>
    <b v="1"/>
    <s v="music/indie rock"/>
    <n v="0"/>
    <n v="0"/>
    <x v="4"/>
    <x v="14"/>
  </r>
  <r>
    <n v="2475"/>
    <x v="2475"/>
    <s v="Help BRANDTSON and DREAMOVERrecords press their 2004 record, &quot;Send Us A Signal&quot;."/>
    <n v="8000"/>
    <n v="36"/>
    <x v="0"/>
    <x v="0"/>
    <s v="USD"/>
    <n v="1278799200"/>
    <n v="1273647255"/>
    <b v="0"/>
    <n v="81"/>
    <b v="1"/>
    <s v="music/indie rock"/>
    <n v="0"/>
    <n v="0.44"/>
    <x v="4"/>
    <x v="14"/>
  </r>
  <r>
    <n v="2476"/>
    <x v="2476"/>
    <s v="Eleven songs, the accumulation of several memorable occurrences in a sleepy town; stories of fiction &amp; fact."/>
    <n v="10000"/>
    <n v="102"/>
    <x v="0"/>
    <x v="0"/>
    <s v="USD"/>
    <n v="1415004770"/>
    <n v="1412149970"/>
    <b v="0"/>
    <n v="55"/>
    <b v="1"/>
    <s v="music/indie rock"/>
    <n v="1"/>
    <n v="1.85"/>
    <x v="4"/>
    <x v="14"/>
  </r>
  <r>
    <n v="2477"/>
    <x v="823"/>
    <s v="Releasing my first album in August, and I need your help in order to get it done!"/>
    <n v="5000"/>
    <n v="11"/>
    <x v="0"/>
    <x v="0"/>
    <s v="USD"/>
    <n v="1344789345"/>
    <n v="1340901345"/>
    <b v="0"/>
    <n v="41"/>
    <b v="1"/>
    <s v="music/indie rock"/>
    <n v="0"/>
    <n v="0.27"/>
    <x v="4"/>
    <x v="14"/>
  </r>
  <r>
    <n v="2478"/>
    <x v="2477"/>
    <s v="San Francisco Indie band, Should We Run, gets set to launch their debut EP capped with a tour to South by Southwest Music Conference."/>
    <n v="25000"/>
    <n v="28690"/>
    <x v="1"/>
    <x v="0"/>
    <s v="USD"/>
    <n v="1358117313"/>
    <n v="1355525313"/>
    <b v="0"/>
    <n v="79"/>
    <b v="1"/>
    <s v="music/indie rock"/>
    <n v="115"/>
    <n v="363.16"/>
    <x v="4"/>
    <x v="14"/>
  </r>
  <r>
    <n v="2479"/>
    <x v="2478"/>
    <s v="Fake Natives is headed on tour this summer. Help them fill their tank with fossil fuels."/>
    <n v="2750"/>
    <n v="735"/>
    <x v="0"/>
    <x v="0"/>
    <s v="USD"/>
    <n v="1343440800"/>
    <n v="1342545994"/>
    <b v="0"/>
    <n v="16"/>
    <b v="1"/>
    <s v="music/indie rock"/>
    <n v="27"/>
    <n v="45.94"/>
    <x v="4"/>
    <x v="14"/>
  </r>
  <r>
    <n v="2480"/>
    <x v="2479"/>
    <s v="We are a band from Long Beach, Ca looking to record our first EP. Any little bit counts and your support would mean the world to us!"/>
    <n v="5500"/>
    <n v="500"/>
    <x v="0"/>
    <x v="0"/>
    <s v="USD"/>
    <n v="1444516084"/>
    <n v="1439332084"/>
    <b v="0"/>
    <n v="8"/>
    <b v="1"/>
    <s v="music/indie rock"/>
    <n v="9"/>
    <n v="62.5"/>
    <x v="4"/>
    <x v="14"/>
  </r>
  <r>
    <n v="2481"/>
    <x v="2480"/>
    <s v="To support the media blitz for their brand-new album, the band is offering a Kickstarter-only EP and other amazing premiums."/>
    <n v="12000"/>
    <n v="1691"/>
    <x v="2"/>
    <x v="0"/>
    <s v="USD"/>
    <n v="1335799808"/>
    <n v="1333207808"/>
    <b v="0"/>
    <n v="95"/>
    <b v="1"/>
    <s v="music/indie rock"/>
    <n v="14"/>
    <n v="17.8"/>
    <x v="4"/>
    <x v="14"/>
  </r>
  <r>
    <n v="2482"/>
    <x v="2481"/>
    <s v="Singer Jude Roberts has been asked to perform his song &quot;The Flood&quot;  in Hiroshima.  You can assist in making this opportunity a reality."/>
    <n v="4000"/>
    <n v="4005"/>
    <x v="1"/>
    <x v="0"/>
    <s v="USD"/>
    <n v="1312224383"/>
    <n v="1308336383"/>
    <b v="0"/>
    <n v="25"/>
    <b v="1"/>
    <s v="music/indie rock"/>
    <n v="100"/>
    <n v="160.19999999999999"/>
    <x v="4"/>
    <x v="14"/>
  </r>
  <r>
    <n v="2483"/>
    <x v="2482"/>
    <s v="Send Intangible Animal on our first West Coast Tour!!! The fate of the world rests in your hands."/>
    <n v="5000"/>
    <n v="1"/>
    <x v="0"/>
    <x v="0"/>
    <s v="USD"/>
    <n v="1335891603"/>
    <n v="1330711203"/>
    <b v="0"/>
    <n v="19"/>
    <b v="1"/>
    <s v="music/indie rock"/>
    <n v="0"/>
    <n v="0.05"/>
    <x v="4"/>
    <x v="14"/>
  </r>
  <r>
    <n v="2484"/>
    <x v="2483"/>
    <s v="A solo roots/rock CD written by award winning singer-songwriter Kiya Heartwood and produced by Grammy nominated producer Mark Hallman."/>
    <n v="10115"/>
    <n v="0"/>
    <x v="2"/>
    <x v="0"/>
    <s v="USD"/>
    <n v="1316124003"/>
    <n v="1313532003"/>
    <b v="0"/>
    <n v="90"/>
    <b v="1"/>
    <s v="music/indie rock"/>
    <n v="0"/>
    <n v="0"/>
    <x v="4"/>
    <x v="14"/>
  </r>
  <r>
    <n v="2485"/>
    <x v="2484"/>
    <s v="We're trying to fund a fall tour to Dallas,  where we will record our debut album with Grammy award-winning producer, Stuart Sikes."/>
    <n v="6000"/>
    <n v="1060"/>
    <x v="0"/>
    <x v="0"/>
    <s v="USD"/>
    <n v="1318463879"/>
    <n v="1315439879"/>
    <b v="0"/>
    <n v="41"/>
    <b v="1"/>
    <s v="music/indie rock"/>
    <n v="18"/>
    <n v="25.85"/>
    <x v="4"/>
    <x v="14"/>
  </r>
  <r>
    <n v="2486"/>
    <x v="2485"/>
    <s v="I'm just about finished recording my new EP &quot;Gypsy Wind,&quot; but I need help w/making CD's for you to hold in your hands!  And listen to!"/>
    <n v="3500"/>
    <n v="3526"/>
    <x v="1"/>
    <x v="0"/>
    <s v="USD"/>
    <n v="1335113976"/>
    <n v="1332521976"/>
    <b v="0"/>
    <n v="30"/>
    <b v="1"/>
    <s v="music/indie rock"/>
    <n v="101"/>
    <n v="117.53"/>
    <x v="4"/>
    <x v="14"/>
  </r>
  <r>
    <n v="2487"/>
    <x v="2486"/>
    <s v="Raise enough money to fund the copyright cost for the full length indie rock record we spent the year recording."/>
    <n v="5000"/>
    <n v="2001"/>
    <x v="0"/>
    <x v="0"/>
    <s v="USD"/>
    <n v="1338083997"/>
    <n v="1335491997"/>
    <b v="0"/>
    <n v="38"/>
    <b v="1"/>
    <s v="music/indie rock"/>
    <n v="40"/>
    <n v="52.66"/>
    <x v="4"/>
    <x v="14"/>
  </r>
  <r>
    <n v="2488"/>
    <x v="2487"/>
    <s v="Nashville independent singer/songwriter Jameson Elder making a new album! Check out the video to preview the single &quot;Take Me Back&quot;!"/>
    <n v="10000"/>
    <n v="0"/>
    <x v="0"/>
    <x v="0"/>
    <s v="USD"/>
    <n v="1321459908"/>
    <n v="1318864308"/>
    <b v="0"/>
    <n v="65"/>
    <b v="1"/>
    <s v="music/indie rock"/>
    <n v="0"/>
    <n v="0"/>
    <x v="4"/>
    <x v="14"/>
  </r>
  <r>
    <n v="2489"/>
    <x v="2488"/>
    <s v="A new Pocket Vinyl album focusing on all things about death: what it is, feels like, leads to, and how the idea of God fits into it."/>
    <n v="12000"/>
    <n v="21588"/>
    <x v="1"/>
    <x v="0"/>
    <s v="USD"/>
    <n v="1368117239"/>
    <n v="1365525239"/>
    <b v="0"/>
    <n v="75"/>
    <b v="1"/>
    <s v="music/indie rock"/>
    <n v="180"/>
    <n v="287.83999999999997"/>
    <x v="4"/>
    <x v="14"/>
  </r>
  <r>
    <n v="2490"/>
    <x v="2489"/>
    <s v="We are trying to fund our first multi-state tour this summer in an effort to get our music out to as many people as possible."/>
    <n v="3000"/>
    <n v="3383"/>
    <x v="1"/>
    <x v="0"/>
    <s v="USD"/>
    <n v="1340429276"/>
    <n v="1335245276"/>
    <b v="0"/>
    <n v="16"/>
    <b v="1"/>
    <s v="music/indie rock"/>
    <n v="113"/>
    <n v="211.44"/>
    <x v="4"/>
    <x v="14"/>
  </r>
  <r>
    <n v="2491"/>
    <x v="2490"/>
    <s v="Nathan Evans, instrumental rock guitarist and official V3fights.com artist, is releasing his first solo EP entitled Remove The Illusion"/>
    <n v="3000"/>
    <n v="1142"/>
    <x v="0"/>
    <x v="0"/>
    <s v="USD"/>
    <n v="1295142660"/>
    <n v="1293739714"/>
    <b v="0"/>
    <n v="10"/>
    <b v="1"/>
    <s v="music/indie rock"/>
    <n v="38"/>
    <n v="114.2"/>
    <x v="4"/>
    <x v="14"/>
  </r>
  <r>
    <n v="2492"/>
    <x v="2491"/>
    <s v="We're a band from Hawaii trying to produce our first EP and we need help!"/>
    <n v="3500"/>
    <n v="10"/>
    <x v="0"/>
    <x v="0"/>
    <s v="USD"/>
    <n v="1339840740"/>
    <n v="1335397188"/>
    <b v="0"/>
    <n v="27"/>
    <b v="1"/>
    <s v="music/indie rock"/>
    <n v="0"/>
    <n v="0.37"/>
    <x v="4"/>
    <x v="14"/>
  </r>
  <r>
    <n v="2493"/>
    <x v="2492"/>
    <s v="Making the record I've always dreamed of, and I want you to be part of the journey. Join me and let's make a great album together!"/>
    <n v="55000"/>
    <n v="6780"/>
    <x v="0"/>
    <x v="0"/>
    <s v="USD"/>
    <n v="1367208140"/>
    <n v="1363320140"/>
    <b v="0"/>
    <n v="259"/>
    <b v="1"/>
    <s v="music/indie rock"/>
    <n v="12"/>
    <n v="26.18"/>
    <x v="4"/>
    <x v="14"/>
  </r>
  <r>
    <n v="2494"/>
    <x v="2493"/>
    <s v="Multi-Instrumentalist Ace Waters' new double album with 2+hours of music needs to be professionally made and replicated."/>
    <n v="5000"/>
    <n v="3530"/>
    <x v="0"/>
    <x v="0"/>
    <s v="USD"/>
    <n v="1337786944"/>
    <n v="1335194944"/>
    <b v="0"/>
    <n v="39"/>
    <b v="1"/>
    <s v="music/indie rock"/>
    <n v="71"/>
    <n v="90.51"/>
    <x v="4"/>
    <x v="14"/>
  </r>
  <r>
    <n v="2495"/>
    <x v="2494"/>
    <s v="World-class musicians pay tribute to Kenny Childers, one of Indiana's best songwriters. MFT is pressing the album on double vinyl."/>
    <n v="5000"/>
    <n v="56590"/>
    <x v="1"/>
    <x v="0"/>
    <s v="USD"/>
    <n v="1339022575"/>
    <n v="1336430575"/>
    <b v="0"/>
    <n v="42"/>
    <b v="1"/>
    <s v="music/indie rock"/>
    <n v="1132"/>
    <n v="1347.38"/>
    <x v="4"/>
    <x v="14"/>
  </r>
  <r>
    <n v="2496"/>
    <x v="2495"/>
    <s v="Be a part of making the first Lynn Haven album, &quot;Fair Weather Friends.&quot;"/>
    <n v="15000"/>
    <n v="67856"/>
    <x v="1"/>
    <x v="0"/>
    <s v="USD"/>
    <n v="1364597692"/>
    <n v="1361577292"/>
    <b v="0"/>
    <n v="10"/>
    <b v="1"/>
    <s v="music/indie rock"/>
    <n v="452"/>
    <n v="6785.6"/>
    <x v="4"/>
    <x v="14"/>
  </r>
  <r>
    <n v="2497"/>
    <x v="2496"/>
    <s v="Joe Rut captures his eccentrically funny and moving songs live with an 8-piece band + special guests.  Help him release it!!!"/>
    <n v="12000"/>
    <n v="1293"/>
    <x v="2"/>
    <x v="0"/>
    <s v="USD"/>
    <n v="1312578338"/>
    <n v="1309986338"/>
    <b v="0"/>
    <n v="56"/>
    <b v="1"/>
    <s v="music/indie rock"/>
    <n v="11"/>
    <n v="23.09"/>
    <x v="4"/>
    <x v="14"/>
  </r>
  <r>
    <n v="2498"/>
    <x v="2497"/>
    <s v="We've been working hard on getting our music out and we are taking the final steps to releasing our EP, but we need your help."/>
    <n v="4000"/>
    <n v="5308.26"/>
    <x v="1"/>
    <x v="0"/>
    <s v="USD"/>
    <n v="1422400387"/>
    <n v="1421190787"/>
    <b v="0"/>
    <n v="20"/>
    <b v="1"/>
    <s v="music/indie rock"/>
    <n v="133"/>
    <n v="265.41000000000003"/>
    <x v="4"/>
    <x v="14"/>
  </r>
  <r>
    <n v="2499"/>
    <x v="2498"/>
    <s v="Ryan is headed to the UK for a series of Private House Parties! He needs your help. Don't miss your chance to be a part of the fun!"/>
    <n v="20000"/>
    <n v="104146.51"/>
    <x v="1"/>
    <x v="0"/>
    <s v="USD"/>
    <n v="1356976800"/>
    <n v="1352820837"/>
    <b v="0"/>
    <n v="170"/>
    <b v="1"/>
    <s v="music/indie rock"/>
    <n v="521"/>
    <n v="612.63"/>
    <x v="4"/>
    <x v="14"/>
  </r>
  <r>
    <n v="2500"/>
    <x v="2499"/>
    <s v="ST's 4th LP has been tracked and mixed, but before he can set it free upon the world, it needs proper mastering and pressing!"/>
    <n v="3250"/>
    <n v="75"/>
    <x v="0"/>
    <x v="0"/>
    <s v="USD"/>
    <n v="1340476375"/>
    <n v="1337884375"/>
    <b v="0"/>
    <n v="29"/>
    <b v="1"/>
    <s v="music/indie rock"/>
    <n v="2"/>
    <n v="2.59"/>
    <x v="4"/>
    <x v="14"/>
  </r>
  <r>
    <n v="2501"/>
    <x v="2500"/>
    <s v="Locally owned board game cafÃ© focused on keeping it local with fresh food, craft beer, wine, and, of course, all your favourite games!"/>
    <n v="2500"/>
    <n v="2547.69"/>
    <x v="1"/>
    <x v="5"/>
    <s v="CAD"/>
    <n v="1443379104"/>
    <n v="1440787104"/>
    <b v="0"/>
    <n v="7"/>
    <b v="0"/>
    <s v="food/restaurants"/>
    <n v="102"/>
    <n v="363.96"/>
    <x v="7"/>
    <x v="34"/>
  </r>
  <r>
    <n v="2502"/>
    <x v="2501"/>
    <s v="A small sweet shop featuring the cupcake variety offered by Cupcake Chaos, candy, cotton candy, shakes and malts, located in Dalhart,TX"/>
    <n v="2000"/>
    <n v="5"/>
    <x v="0"/>
    <x v="0"/>
    <s v="USD"/>
    <n v="1411328918"/>
    <n v="1407440918"/>
    <b v="0"/>
    <n v="5"/>
    <b v="0"/>
    <s v="food/restaurants"/>
    <n v="0"/>
    <n v="1"/>
    <x v="7"/>
    <x v="34"/>
  </r>
  <r>
    <n v="2503"/>
    <x v="2502"/>
    <s v="Cardinal Bistro will be Contemporary American dinning establishment based in Ventnor, NJ featuring local, seasonal ingredients."/>
    <n v="350"/>
    <n v="355"/>
    <x v="1"/>
    <x v="0"/>
    <s v="USD"/>
    <n v="1465333560"/>
    <n v="1462743308"/>
    <b v="0"/>
    <n v="0"/>
    <b v="0"/>
    <s v="food/restaurants"/>
    <n v="101"/>
    <n v="0"/>
    <x v="7"/>
    <x v="34"/>
  </r>
  <r>
    <n v="2504"/>
    <x v="2503"/>
    <s v="Halal Restaurant and Internet Cafe 20 percent of profits will go to building masjids."/>
    <n v="350"/>
    <n v="351"/>
    <x v="1"/>
    <x v="0"/>
    <s v="USD"/>
    <n v="1416014534"/>
    <n v="1413418934"/>
    <b v="0"/>
    <n v="0"/>
    <b v="0"/>
    <s v="food/restaurants"/>
    <n v="100"/>
    <n v="0"/>
    <x v="7"/>
    <x v="34"/>
  </r>
  <r>
    <n v="2505"/>
    <x v="2504"/>
    <s v="PASTATUTION- The act or practice of engaging in Pasta Making for money.  _x000a__x000a_Help us get the Arcobaleno Pasta Extruder!"/>
    <n v="347"/>
    <n v="353"/>
    <x v="1"/>
    <x v="0"/>
    <s v="USD"/>
    <n v="1426292416"/>
    <n v="1423704016"/>
    <b v="0"/>
    <n v="0"/>
    <b v="0"/>
    <s v="food/restaurants"/>
    <n v="102"/>
    <n v="0"/>
    <x v="7"/>
    <x v="34"/>
  </r>
  <r>
    <n v="2506"/>
    <x v="2505"/>
    <s v="Love cereal as much as we do? Then we need your help! We are opening a worldwide cereal cafe, serving the best in imported cereals!"/>
    <n v="1350"/>
    <n v="1605"/>
    <x v="1"/>
    <x v="1"/>
    <s v="GBP"/>
    <n v="1443906000"/>
    <n v="1441955269"/>
    <b v="0"/>
    <n v="2"/>
    <b v="0"/>
    <s v="food/restaurants"/>
    <n v="119"/>
    <n v="802.5"/>
    <x v="7"/>
    <x v="34"/>
  </r>
  <r>
    <n v="2507"/>
    <x v="2506"/>
    <s v="Unique dishes for a unique city!."/>
    <n v="333"/>
    <n v="430"/>
    <x v="1"/>
    <x v="0"/>
    <s v="USD"/>
    <n v="1431308704"/>
    <n v="1428716704"/>
    <b v="0"/>
    <n v="0"/>
    <b v="0"/>
    <s v="food/restaurants"/>
    <n v="129"/>
    <n v="0"/>
    <x v="7"/>
    <x v="34"/>
  </r>
  <r>
    <n v="2508"/>
    <x v="2507"/>
    <s v="I make Amazing homemade fudge available in 18 flavors. I want to open my own business to be able to let my area eat my incredible fudge"/>
    <n v="315"/>
    <n v="469"/>
    <x v="1"/>
    <x v="0"/>
    <s v="USD"/>
    <n v="1408056634"/>
    <n v="1405464634"/>
    <b v="0"/>
    <n v="0"/>
    <b v="0"/>
    <s v="food/restaurants"/>
    <n v="149"/>
    <n v="0"/>
    <x v="7"/>
    <x v="34"/>
  </r>
  <r>
    <n v="2509"/>
    <x v="2508"/>
    <s v="Relax in a new Cheesecake Lounge in London, serving freshly made cheesecakes, all day and all night, along with great coffees and teas."/>
    <n v="4000"/>
    <n v="1185"/>
    <x v="0"/>
    <x v="1"/>
    <s v="GBP"/>
    <n v="1429554349"/>
    <n v="1424719549"/>
    <b v="0"/>
    <n v="28"/>
    <b v="0"/>
    <s v="food/restaurants"/>
    <n v="30"/>
    <n v="42.32"/>
    <x v="7"/>
    <x v="34"/>
  </r>
  <r>
    <n v="2510"/>
    <x v="2509"/>
    <s v="Dugout Dogs will be specializing in the many hot dog and sausage styles sold at baseball parks around Major League Baseball (MLB)."/>
    <n v="1800"/>
    <n v="2355"/>
    <x v="1"/>
    <x v="0"/>
    <s v="USD"/>
    <n v="1431647772"/>
    <n v="1426463772"/>
    <b v="0"/>
    <n v="2"/>
    <b v="0"/>
    <s v="food/restaurants"/>
    <n v="131"/>
    <n v="1177.5"/>
    <x v="7"/>
    <x v="34"/>
  </r>
  <r>
    <n v="2511"/>
    <x v="2510"/>
    <s v="Fresh Fast Food. A bbq ramen bar thats healthy, tasty and made to order right in front of your eyes....... From flame to bowl"/>
    <n v="300"/>
    <n v="1373.24"/>
    <x v="1"/>
    <x v="1"/>
    <s v="GBP"/>
    <n v="1454323413"/>
    <n v="1451731413"/>
    <b v="0"/>
    <n v="0"/>
    <b v="0"/>
    <s v="food/restaurants"/>
    <n v="458"/>
    <n v="0"/>
    <x v="7"/>
    <x v="34"/>
  </r>
  <r>
    <n v="2512"/>
    <x v="2511"/>
    <s v="Somethin' Tasty is a unique coffee, pastry &amp; retail store. We consign from all local sources: pottery, glass &amp; art."/>
    <n v="300"/>
    <n v="1050.5"/>
    <x v="1"/>
    <x v="0"/>
    <s v="USD"/>
    <n v="1418504561"/>
    <n v="1417208561"/>
    <b v="0"/>
    <n v="0"/>
    <b v="0"/>
    <s v="food/restaurants"/>
    <n v="350"/>
    <n v="0"/>
    <x v="7"/>
    <x v="34"/>
  </r>
  <r>
    <n v="2513"/>
    <x v="2512"/>
    <s v="Wir wollen einen Ort erschaffen an dem man sich wohlfÃ¼hlen kann, ein Ort an dem die Gedanken frei sind und man das Essen genieÃŸen kann."/>
    <n v="300"/>
    <n v="867"/>
    <x v="1"/>
    <x v="12"/>
    <s v="EUR"/>
    <n v="1488067789"/>
    <n v="1482883789"/>
    <b v="0"/>
    <n v="0"/>
    <b v="0"/>
    <s v="food/restaurants"/>
    <n v="289"/>
    <n v="0"/>
    <x v="7"/>
    <x v="34"/>
  </r>
  <r>
    <n v="2514"/>
    <x v="2513"/>
    <s v="My little cafe has been challenged to provide healthy, fun lunches to kids at a Montessori School. Local/organic as much as possible."/>
    <n v="2200"/>
    <n v="2331"/>
    <x v="1"/>
    <x v="0"/>
    <s v="USD"/>
    <n v="1408526477"/>
    <n v="1407057677"/>
    <b v="0"/>
    <n v="4"/>
    <b v="0"/>
    <s v="food/restaurants"/>
    <n v="106"/>
    <n v="582.75"/>
    <x v="7"/>
    <x v="34"/>
  </r>
  <r>
    <n v="2515"/>
    <x v="2514"/>
    <s v="The Barrel Room SF is moving to a new location in San Francisco with a 60-seat restaurant &amp; full liquor. Help us make our move amazing!"/>
    <n v="4000"/>
    <n v="0"/>
    <x v="2"/>
    <x v="0"/>
    <s v="USD"/>
    <n v="1424635753"/>
    <n v="1422043753"/>
    <b v="0"/>
    <n v="12"/>
    <b v="0"/>
    <s v="food/restaurants"/>
    <n v="0"/>
    <n v="0"/>
    <x v="7"/>
    <x v="34"/>
  </r>
  <r>
    <n v="2516"/>
    <x v="2515"/>
    <s v="Hi, everyone my name is Alex, and i want to create not just a cafe spot, but a place that gives everyone a nice warm homey feeling."/>
    <n v="300"/>
    <n v="797"/>
    <x v="1"/>
    <x v="0"/>
    <s v="USD"/>
    <n v="1417279252"/>
    <n v="1414683652"/>
    <b v="0"/>
    <n v="0"/>
    <b v="0"/>
    <s v="food/restaurants"/>
    <n v="266"/>
    <n v="0"/>
    <x v="7"/>
    <x v="34"/>
  </r>
  <r>
    <n v="2517"/>
    <x v="2516"/>
    <s v="KICK START US! Chef-driven dining experience offering a multi-course tasteful and playful menu that hems in familiar seasonal comfort."/>
    <n v="5000"/>
    <n v="6120"/>
    <x v="1"/>
    <x v="5"/>
    <s v="CAD"/>
    <n v="1426788930"/>
    <n v="1424200530"/>
    <b v="0"/>
    <n v="33"/>
    <b v="0"/>
    <s v="food/restaurants"/>
    <n v="122"/>
    <n v="185.45"/>
    <x v="7"/>
    <x v="34"/>
  </r>
  <r>
    <n v="2518"/>
    <x v="2517"/>
    <s v="I am traveling the backroads of Southern California, to discover the best out-of-the-way eateries the area has to offer"/>
    <n v="300"/>
    <n v="752"/>
    <x v="1"/>
    <x v="0"/>
    <s v="USD"/>
    <n v="1415899228"/>
    <n v="1413303628"/>
    <b v="0"/>
    <n v="0"/>
    <b v="0"/>
    <s v="food/restaurants"/>
    <n v="251"/>
    <n v="0"/>
    <x v="7"/>
    <x v="34"/>
  </r>
  <r>
    <n v="2519"/>
    <x v="2518"/>
    <s v="Better than your mom's, better than Cracker Barrel, only at Kelli's Kitchen (all from scratch)."/>
    <n v="1600"/>
    <n v="1647"/>
    <x v="1"/>
    <x v="0"/>
    <s v="USD"/>
    <n v="1405741404"/>
    <n v="1403149404"/>
    <b v="0"/>
    <n v="4"/>
    <b v="0"/>
    <s v="food/restaurants"/>
    <n v="103"/>
    <n v="411.75"/>
    <x v="7"/>
    <x v="34"/>
  </r>
  <r>
    <n v="2520"/>
    <x v="2519"/>
    <s v="Aurora restaurant/night club, a Star Wars/Star Trek Science fiction community gathering place and club in the Tulsa/Oklahoma city area."/>
    <n v="300"/>
    <n v="555"/>
    <x v="1"/>
    <x v="0"/>
    <s v="USD"/>
    <n v="1476559260"/>
    <n v="1472567085"/>
    <b v="0"/>
    <n v="0"/>
    <b v="0"/>
    <s v="food/restaurants"/>
    <n v="185"/>
    <n v="0"/>
    <x v="7"/>
    <x v="34"/>
  </r>
  <r>
    <n v="2521"/>
    <x v="2520"/>
    <s v="Filmharmonic Brass plays John Williams! Featuring new arrangements of classic movie themes from &quot;Star Wars&quot;, &quot;Indiana Jones&quot; &amp; more!"/>
    <n v="35000"/>
    <n v="35275.64"/>
    <x v="1"/>
    <x v="0"/>
    <s v="USD"/>
    <n v="1444778021"/>
    <n v="1442963621"/>
    <b v="0"/>
    <n v="132"/>
    <b v="1"/>
    <s v="music/classical music"/>
    <n v="101"/>
    <n v="267.24"/>
    <x v="4"/>
    <x v="35"/>
  </r>
  <r>
    <n v="2522"/>
    <x v="2521"/>
    <s v="Based on Don DeLilloâ€™s powerful post-9/11 novel, Falling Man captures the first moments of the terrorist attacks that changed the world"/>
    <n v="12800"/>
    <n v="13451"/>
    <x v="1"/>
    <x v="0"/>
    <s v="USD"/>
    <n v="1461336720"/>
    <n v="1459431960"/>
    <b v="0"/>
    <n v="27"/>
    <b v="1"/>
    <s v="music/classical music"/>
    <n v="105"/>
    <n v="498.19"/>
    <x v="4"/>
    <x v="35"/>
  </r>
  <r>
    <n v="2523"/>
    <x v="2522"/>
    <s v="PATER NOSTER (2003) by Thomas Oboe Lee, scored for baritone solo and string quartet.  Hauntingly beautiful, yet never performed."/>
    <n v="5000"/>
    <n v="419"/>
    <x v="0"/>
    <x v="0"/>
    <s v="USD"/>
    <n v="1416270292"/>
    <n v="1413674692"/>
    <b v="0"/>
    <n v="26"/>
    <b v="1"/>
    <s v="music/classical music"/>
    <n v="8"/>
    <n v="16.12"/>
    <x v="4"/>
    <x v="35"/>
  </r>
  <r>
    <n v="2524"/>
    <x v="2523"/>
    <s v="We're bringing some of our favorite music from the past 10 years to disc for the first time ever."/>
    <n v="20000"/>
    <n v="3562"/>
    <x v="0"/>
    <x v="0"/>
    <s v="USD"/>
    <n v="1419136200"/>
    <n v="1416338557"/>
    <b v="0"/>
    <n v="43"/>
    <b v="1"/>
    <s v="music/classical music"/>
    <n v="18"/>
    <n v="82.84"/>
    <x v="4"/>
    <x v="35"/>
  </r>
  <r>
    <n v="2525"/>
    <x v="2524"/>
    <s v="Husband and wife operatic team specializing in German opera. Fundraising for an audition tour of Germany."/>
    <n v="20000"/>
    <n v="25740"/>
    <x v="1"/>
    <x v="0"/>
    <s v="USD"/>
    <n v="1340914571"/>
    <n v="1338322571"/>
    <b v="0"/>
    <n v="80"/>
    <b v="1"/>
    <s v="music/classical music"/>
    <n v="129"/>
    <n v="321.75"/>
    <x v="4"/>
    <x v="35"/>
  </r>
  <r>
    <n v="2526"/>
    <x v="2525"/>
    <s v="New music and arrangements, amazing sound, brass chamber music at the highest level!  Be a part of our community!"/>
    <n v="12000"/>
    <n v="1827"/>
    <x v="0"/>
    <x v="0"/>
    <s v="USD"/>
    <n v="1418014740"/>
    <n v="1415585474"/>
    <b v="0"/>
    <n v="33"/>
    <b v="1"/>
    <s v="music/classical music"/>
    <n v="15"/>
    <n v="55.36"/>
    <x v="4"/>
    <x v="35"/>
  </r>
  <r>
    <n v="2527"/>
    <x v="2526"/>
    <s v="Five Programs of Benjamin Britten's vocal works featuring over 20 extraordinary vocalists and pianists."/>
    <n v="10000"/>
    <n v="17176.13"/>
    <x v="1"/>
    <x v="0"/>
    <s v="USD"/>
    <n v="1382068740"/>
    <n v="1380477691"/>
    <b v="0"/>
    <n v="71"/>
    <b v="1"/>
    <s v="music/classical music"/>
    <n v="172"/>
    <n v="241.92"/>
    <x v="4"/>
    <x v="35"/>
  </r>
  <r>
    <n v="2528"/>
    <x v="2527"/>
    <s v="I've been offered a contract with HatHut to record Feldman's 'Three Voices', which would be my first solo disc. I need your help!"/>
    <n v="11000"/>
    <n v="12106"/>
    <x v="1"/>
    <x v="1"/>
    <s v="GBP"/>
    <n v="1440068400"/>
    <n v="1438459303"/>
    <b v="0"/>
    <n v="81"/>
    <b v="1"/>
    <s v="music/classical music"/>
    <n v="110"/>
    <n v="149.46"/>
    <x v="4"/>
    <x v="35"/>
  </r>
  <r>
    <n v="2529"/>
    <x v="2528"/>
    <s v="Opera. Short. New."/>
    <n v="18000"/>
    <n v="9419"/>
    <x v="0"/>
    <x v="0"/>
    <s v="USD"/>
    <n v="1332636975"/>
    <n v="1328752575"/>
    <b v="0"/>
    <n v="76"/>
    <b v="1"/>
    <s v="music/classical music"/>
    <n v="52"/>
    <n v="123.93"/>
    <x v="4"/>
    <x v="35"/>
  </r>
  <r>
    <n v="2530"/>
    <x v="2529"/>
    <s v="With your help the Tulsa Youth Symphony will have its premiere appearance at the opening of the OK Mozart Festival, June 6th"/>
    <n v="18500"/>
    <n v="23096"/>
    <x v="1"/>
    <x v="0"/>
    <s v="USD"/>
    <n v="1429505400"/>
    <n v="1426711505"/>
    <b v="0"/>
    <n v="48"/>
    <b v="1"/>
    <s v="music/classical music"/>
    <n v="125"/>
    <n v="481.17"/>
    <x v="4"/>
    <x v="35"/>
  </r>
  <r>
    <n v="2531"/>
    <x v="2530"/>
    <s v="The first CD of chamber music composed by John Leupold to be released on PARMA records. The album features solo, duets, and a quartet."/>
    <n v="12000"/>
    <n v="1776"/>
    <x v="0"/>
    <x v="0"/>
    <s v="USD"/>
    <n v="1439611140"/>
    <n v="1437668354"/>
    <b v="0"/>
    <n v="61"/>
    <b v="1"/>
    <s v="music/classical music"/>
    <n v="15"/>
    <n v="29.11"/>
    <x v="4"/>
    <x v="35"/>
  </r>
  <r>
    <n v="2532"/>
    <x v="2531"/>
    <s v="Please help us record our first album, which will contain an exciting collection of works, old and new, for large guitar ensemble!"/>
    <n v="13000"/>
    <n v="18083"/>
    <x v="1"/>
    <x v="0"/>
    <s v="USD"/>
    <n v="1345148566"/>
    <n v="1342556566"/>
    <b v="0"/>
    <n v="60"/>
    <b v="1"/>
    <s v="music/classical music"/>
    <n v="139"/>
    <n v="301.38"/>
    <x v="4"/>
    <x v="35"/>
  </r>
  <r>
    <n v="2533"/>
    <x v="2532"/>
    <s v="HOLOGRAPHIC is raising money for our 2013 live, four-concert new music project and to commission composer Jonathan Sokol!"/>
    <n v="22400"/>
    <n v="22542"/>
    <x v="1"/>
    <x v="0"/>
    <s v="USD"/>
    <n v="1362160868"/>
    <n v="1359568911"/>
    <b v="0"/>
    <n v="136"/>
    <b v="1"/>
    <s v="music/classical music"/>
    <n v="101"/>
    <n v="165.75"/>
    <x v="4"/>
    <x v="35"/>
  </r>
  <r>
    <n v="2534"/>
    <x v="2533"/>
    <s v="A premiere performance of my composition &quot;Songs of Yes&quot; by CUBE Contemporary Chamber Ensemble, June 11, 2010 at the Merit School of Music in Chicago."/>
    <n v="6000"/>
    <n v="6080"/>
    <x v="1"/>
    <x v="0"/>
    <s v="USD"/>
    <n v="1262325600"/>
    <n v="1257871712"/>
    <b v="0"/>
    <n v="14"/>
    <b v="1"/>
    <s v="music/classical music"/>
    <n v="101"/>
    <n v="434.29"/>
    <x v="4"/>
    <x v="35"/>
  </r>
  <r>
    <n v="2535"/>
    <x v="2534"/>
    <s v="Mark Hayes: Requiem Recording"/>
    <n v="50000"/>
    <n v="1161"/>
    <x v="0"/>
    <x v="0"/>
    <s v="USD"/>
    <n v="1417463945"/>
    <n v="1414781945"/>
    <b v="0"/>
    <n v="78"/>
    <b v="1"/>
    <s v="music/classical music"/>
    <n v="2"/>
    <n v="14.88"/>
    <x v="4"/>
    <x v="35"/>
  </r>
  <r>
    <n v="2536"/>
    <x v="2535"/>
    <s v="I create my solo piano Vignettes by encrypting someone's name in the melody. Next up is the fourth Vignette, and I need a subject!"/>
    <n v="1300"/>
    <n v="1651"/>
    <x v="1"/>
    <x v="0"/>
    <s v="USD"/>
    <n v="1375151566"/>
    <n v="1373337166"/>
    <b v="0"/>
    <n v="4"/>
    <b v="1"/>
    <s v="music/classical music"/>
    <n v="127"/>
    <n v="412.75"/>
    <x v="4"/>
    <x v="35"/>
  </r>
  <r>
    <n v="2537"/>
    <x v="2536"/>
    <s v="When an innocent girl is seen bathing by local church elders, she becomes the target of travelling, revivalist preacher Olin Blitch."/>
    <n v="4300"/>
    <n v="4409.55"/>
    <x v="1"/>
    <x v="0"/>
    <s v="USD"/>
    <n v="1312212855"/>
    <n v="1307028855"/>
    <b v="0"/>
    <n v="11"/>
    <b v="1"/>
    <s v="music/classical music"/>
    <n v="103"/>
    <n v="400.87"/>
    <x v="4"/>
    <x v="35"/>
  </r>
  <r>
    <n v="2538"/>
    <x v="2537"/>
    <s v="I will record 2 of Tomaso Albinoni's concertos for 2 oboes playing both parts myself."/>
    <n v="50000"/>
    <n v="396"/>
    <x v="0"/>
    <x v="0"/>
    <s v="USD"/>
    <n v="1361681940"/>
    <n v="1359029661"/>
    <b v="0"/>
    <n v="185"/>
    <b v="1"/>
    <s v="music/classical music"/>
    <n v="1"/>
    <n v="2.14"/>
    <x v="4"/>
    <x v="35"/>
  </r>
  <r>
    <n v="2539"/>
    <x v="2538"/>
    <s v="Help ABS Academy musicians get their cellos, gambas, &amp; contrabasses to San Francisco by supporting their instruments' travel."/>
    <n v="25000"/>
    <n v="15281"/>
    <x v="0"/>
    <x v="0"/>
    <s v="USD"/>
    <n v="1422913152"/>
    <n v="1417729152"/>
    <b v="0"/>
    <n v="59"/>
    <b v="1"/>
    <s v="music/classical music"/>
    <n v="61"/>
    <n v="259"/>
    <x v="4"/>
    <x v="35"/>
  </r>
  <r>
    <n v="2540"/>
    <x v="2539"/>
    <s v="â€œVladimir in Butterfly Countryâ€ is a chamber opera by composer Ann Callaway and Jaime Robles, which will premiere October 30, 2011."/>
    <n v="7900"/>
    <n v="15077"/>
    <x v="1"/>
    <x v="0"/>
    <s v="USD"/>
    <n v="1319904721"/>
    <n v="1314720721"/>
    <b v="0"/>
    <n v="27"/>
    <b v="1"/>
    <s v="music/classical music"/>
    <n v="191"/>
    <n v="558.41"/>
    <x v="4"/>
    <x v="35"/>
  </r>
  <r>
    <n v="2541"/>
    <x v="2540"/>
    <s v="A debut CD of romantic Fantasies by young composers Bridge, Ireland, Sibelius and a premiere recording of Bergman Trio Op. 2 from 1939"/>
    <n v="10000"/>
    <n v="10291"/>
    <x v="1"/>
    <x v="1"/>
    <s v="GBP"/>
    <n v="1380192418"/>
    <n v="1375008418"/>
    <b v="0"/>
    <n v="63"/>
    <b v="1"/>
    <s v="music/classical music"/>
    <n v="103"/>
    <n v="163.35"/>
    <x v="4"/>
    <x v="35"/>
  </r>
  <r>
    <n v="2542"/>
    <x v="2541"/>
    <s v="Marquita Renee Ntim records her first Classical Album, complete with her playing the viola, cello and singing opera."/>
    <n v="3400"/>
    <n v="3508"/>
    <x v="1"/>
    <x v="0"/>
    <s v="USD"/>
    <n v="1380599940"/>
    <n v="1377252857"/>
    <b v="0"/>
    <n v="13"/>
    <b v="1"/>
    <s v="music/classical music"/>
    <n v="103"/>
    <n v="269.85000000000002"/>
    <x v="4"/>
    <x v="35"/>
  </r>
  <r>
    <n v="2543"/>
    <x v="2542"/>
    <s v="The Station in Hamtramck is supplementing our studio to accommodate live in-studio performances and recordings.   You can help. "/>
    <n v="2700"/>
    <n v="909"/>
    <x v="0"/>
    <x v="0"/>
    <s v="USD"/>
    <n v="1293937200"/>
    <n v="1291257298"/>
    <b v="0"/>
    <n v="13"/>
    <b v="1"/>
    <s v="music/classical music"/>
    <n v="34"/>
    <n v="69.92"/>
    <x v="4"/>
    <x v="35"/>
  </r>
  <r>
    <n v="2544"/>
    <x v="2543"/>
    <s v="Bringing choral music and performance opportunities to under-served youth in West Philadelphia"/>
    <n v="13000"/>
    <n v="15435.55"/>
    <x v="1"/>
    <x v="0"/>
    <s v="USD"/>
    <n v="1341750569"/>
    <n v="1339158569"/>
    <b v="0"/>
    <n v="57"/>
    <b v="1"/>
    <s v="music/classical music"/>
    <n v="119"/>
    <n v="270.8"/>
    <x v="4"/>
    <x v="35"/>
  </r>
  <r>
    <n v="2545"/>
    <x v="2544"/>
    <s v="We're recording our debut album: a CD of the string quartet and clarinet quintet by Stephan Krehl for the Naxos label"/>
    <n v="10000"/>
    <n v="10804.45"/>
    <x v="1"/>
    <x v="0"/>
    <s v="USD"/>
    <n v="1424997000"/>
    <n v="1421983138"/>
    <b v="0"/>
    <n v="61"/>
    <b v="1"/>
    <s v="music/classical music"/>
    <n v="108"/>
    <n v="177.12"/>
    <x v="4"/>
    <x v="35"/>
  </r>
  <r>
    <n v="2546"/>
    <x v="2545"/>
    <s v="We want to release an album of choral music by acclaimed Finnish composer Jaakko MÃ¤ntyjÃ¤rvi in 2014"/>
    <n v="10000"/>
    <n v="11056.75"/>
    <x v="1"/>
    <x v="0"/>
    <s v="USD"/>
    <n v="1380949200"/>
    <n v="1378586179"/>
    <b v="0"/>
    <n v="65"/>
    <b v="1"/>
    <s v="music/classical music"/>
    <n v="111"/>
    <n v="170.1"/>
    <x v="4"/>
    <x v="35"/>
  </r>
  <r>
    <n v="2547"/>
    <x v="2546"/>
    <s v="A compilation of Guitar Music by composers Darin Au, Jeff Peterson, Byron Yasui, Bailey Matsuda, Ian O'Sullivan, and Michael Foumai."/>
    <n v="19500"/>
    <n v="3415"/>
    <x v="0"/>
    <x v="0"/>
    <s v="USD"/>
    <n v="1333560803"/>
    <n v="1330972403"/>
    <b v="0"/>
    <n v="134"/>
    <b v="1"/>
    <s v="music/classical music"/>
    <n v="18"/>
    <n v="25.49"/>
    <x v="4"/>
    <x v="35"/>
  </r>
  <r>
    <n v="2548"/>
    <x v="2547"/>
    <s v="This is the embryo of the change for future ecosystem of musical art  in Indonesia. Please support us to realize our program on Oct 9!"/>
    <n v="17500"/>
    <n v="0"/>
    <x v="0"/>
    <x v="6"/>
    <s v="EUR"/>
    <n v="1475209620"/>
    <n v="1473087637"/>
    <b v="0"/>
    <n v="37"/>
    <b v="1"/>
    <s v="music/classical music"/>
    <n v="0"/>
    <n v="0"/>
    <x v="4"/>
    <x v="35"/>
  </r>
  <r>
    <n v="2549"/>
    <x v="2548"/>
    <s v="A new opera in English by Mike Christie to be premiÃ¨red at the Arcola Theatre, London UK from 14th-17th August 2013."/>
    <n v="5000"/>
    <n v="5271"/>
    <x v="1"/>
    <x v="1"/>
    <s v="GBP"/>
    <n v="1370019600"/>
    <n v="1366999870"/>
    <b v="0"/>
    <n v="37"/>
    <b v="1"/>
    <s v="music/classical music"/>
    <n v="105"/>
    <n v="142.46"/>
    <x v="4"/>
    <x v="35"/>
  </r>
  <r>
    <n v="2550"/>
    <x v="2549"/>
    <s v="Ashley Bathgate and Karl Larson are raising funds to make the premiere recording of Ken Thomson's brilliant, dramatic new chamber works"/>
    <n v="19000"/>
    <n v="24108"/>
    <x v="1"/>
    <x v="0"/>
    <s v="USD"/>
    <n v="1444276740"/>
    <n v="1439392406"/>
    <b v="0"/>
    <n v="150"/>
    <b v="1"/>
    <s v="music/classical music"/>
    <n v="127"/>
    <n v="160.72"/>
    <x v="4"/>
    <x v="35"/>
  </r>
  <r>
    <n v="2551"/>
    <x v="2550"/>
    <s v="KCS seeks your support to off-set the cost of assembling a professional 25 piece orchestra for two choral performances."/>
    <n v="10000"/>
    <n v="10338"/>
    <x v="1"/>
    <x v="0"/>
    <s v="USD"/>
    <n v="1332362880"/>
    <n v="1329890585"/>
    <b v="0"/>
    <n v="56"/>
    <b v="1"/>
    <s v="music/classical music"/>
    <n v="103"/>
    <n v="184.61"/>
    <x v="4"/>
    <x v="35"/>
  </r>
  <r>
    <n v="2552"/>
    <x v="2551"/>
    <s v="World Premiere of a new oratorio with chorus, soloists, and orchestra, based on the Old Testament king and prophet, DAVID"/>
    <n v="10000"/>
    <n v="0"/>
    <x v="0"/>
    <x v="0"/>
    <s v="USD"/>
    <n v="1488741981"/>
    <n v="1486149981"/>
    <b v="0"/>
    <n v="18"/>
    <b v="1"/>
    <s v="music/classical music"/>
    <n v="0"/>
    <n v="0"/>
    <x v="4"/>
    <x v="35"/>
  </r>
  <r>
    <n v="2553"/>
    <x v="2552"/>
    <s v="Help me be one of the first to record these beautiful songs and arrangements by 18-19th century masters of the classical guitar."/>
    <n v="7000"/>
    <n v="189"/>
    <x v="0"/>
    <x v="0"/>
    <s v="USD"/>
    <n v="1348202807"/>
    <n v="1343018807"/>
    <b v="0"/>
    <n v="60"/>
    <b v="1"/>
    <s v="music/classical music"/>
    <n v="3"/>
    <n v="3.15"/>
    <x v="4"/>
    <x v="35"/>
  </r>
  <r>
    <n v="2554"/>
    <x v="2553"/>
    <s v="Join forces with the Patagonia Winds to commission a new wind quintet to premiere at the 2015 National Flute Association Convention!"/>
    <n v="10000"/>
    <n v="10119"/>
    <x v="1"/>
    <x v="0"/>
    <s v="USD"/>
    <n v="1433131140"/>
    <n v="1430445163"/>
    <b v="0"/>
    <n v="67"/>
    <b v="1"/>
    <s v="music/classical music"/>
    <n v="101"/>
    <n v="151.03"/>
    <x v="4"/>
    <x v="35"/>
  </r>
  <r>
    <n v="2555"/>
    <x v="2554"/>
    <s v="At Brevard Music Center, a foremost summer music study program, I will compose a new work for large chamber ensemble for performance."/>
    <n v="6000"/>
    <n v="7665"/>
    <x v="1"/>
    <x v="0"/>
    <s v="USD"/>
    <n v="1338219793"/>
    <n v="1335541393"/>
    <b v="0"/>
    <n v="35"/>
    <b v="1"/>
    <s v="music/classical music"/>
    <n v="128"/>
    <n v="219"/>
    <x v="4"/>
    <x v="35"/>
  </r>
  <r>
    <n v="2556"/>
    <x v="2555"/>
    <s v="This is a &quot;call for scores&quot; for unaccompanied violin, recordings of the works, and a prize of at least 20 records for each composer."/>
    <n v="3500"/>
    <n v="1276"/>
    <x v="0"/>
    <x v="0"/>
    <s v="USD"/>
    <n v="1356392857"/>
    <n v="1352504857"/>
    <b v="0"/>
    <n v="34"/>
    <b v="1"/>
    <s v="music/classical music"/>
    <n v="36"/>
    <n v="37.53"/>
    <x v="4"/>
    <x v="35"/>
  </r>
  <r>
    <n v="2557"/>
    <x v="2556"/>
    <s v="Raising money for our concert tour of Switzerland and Germany in June/July 2014"/>
    <n v="4000"/>
    <n v="6853"/>
    <x v="1"/>
    <x v="1"/>
    <s v="GBP"/>
    <n v="1400176386"/>
    <n v="1397584386"/>
    <b v="0"/>
    <n v="36"/>
    <b v="1"/>
    <s v="music/classical music"/>
    <n v="171"/>
    <n v="190.36"/>
    <x v="4"/>
    <x v="35"/>
  </r>
  <r>
    <n v="2558"/>
    <x v="2557"/>
    <s v="The Hopkins Sinfonia is looking for your support to run our 2015 Season made up of five concerts."/>
    <n v="5000"/>
    <n v="100"/>
    <x v="0"/>
    <x v="2"/>
    <s v="AUD"/>
    <n v="1430488740"/>
    <n v="1427747906"/>
    <b v="0"/>
    <n v="18"/>
    <b v="1"/>
    <s v="music/classical music"/>
    <n v="2"/>
    <n v="5.56"/>
    <x v="4"/>
    <x v="35"/>
  </r>
  <r>
    <n v="2559"/>
    <x v="2558"/>
    <s v="A concert of new music by four composers who have lived in India and been inspired by its music, with the Momenta String Quartet"/>
    <n v="3750"/>
    <n v="4000"/>
    <x v="1"/>
    <x v="0"/>
    <s v="USD"/>
    <n v="1321385820"/>
    <n v="1318539484"/>
    <b v="0"/>
    <n v="25"/>
    <b v="1"/>
    <s v="music/classical music"/>
    <n v="107"/>
    <n v="160"/>
    <x v="4"/>
    <x v="35"/>
  </r>
  <r>
    <n v="2560"/>
    <x v="2559"/>
    <s v="New CD of favourite chamber music by Welsh composer Michael Parkin featuring debut recordings by outstanding young musicians."/>
    <n v="8750"/>
    <n v="13480.16"/>
    <x v="1"/>
    <x v="1"/>
    <s v="GBP"/>
    <n v="1425682174"/>
    <n v="1423090174"/>
    <b v="0"/>
    <n v="21"/>
    <b v="1"/>
    <s v="music/classical music"/>
    <n v="154"/>
    <n v="641.91"/>
    <x v="4"/>
    <x v="35"/>
  </r>
  <r>
    <n v="2561"/>
    <x v="2560"/>
    <s v="Ever had chicken fingers smothered in bearnaise sauce, resting on a bed of your favorite rice? We need these meals on wheels."/>
    <n v="300"/>
    <n v="546"/>
    <x v="1"/>
    <x v="5"/>
    <s v="CAD"/>
    <n v="1444740089"/>
    <n v="1442148089"/>
    <b v="0"/>
    <n v="0"/>
    <b v="0"/>
    <s v="food/food trucks"/>
    <n v="182"/>
    <n v="0"/>
    <x v="7"/>
    <x v="19"/>
  </r>
  <r>
    <n v="2562"/>
    <x v="2561"/>
    <s v="Hail up - Wah gwaan ?_x000a_We are creating a foodtruck that will serve typical, traditional Jamaican jerk chicken/pork and more!"/>
    <n v="1800"/>
    <n v="2231"/>
    <x v="1"/>
    <x v="12"/>
    <s v="EUR"/>
    <n v="1476189339"/>
    <n v="1471005339"/>
    <b v="0"/>
    <n v="3"/>
    <b v="0"/>
    <s v="food/food trucks"/>
    <n v="124"/>
    <n v="743.67"/>
    <x v="7"/>
    <x v="19"/>
  </r>
  <r>
    <n v="2563"/>
    <x v="2562"/>
    <s v="Michigan based bubble tea and specialty ice cream food truck"/>
    <n v="300"/>
    <n v="525"/>
    <x v="1"/>
    <x v="0"/>
    <s v="USD"/>
    <n v="1438226451"/>
    <n v="1433042451"/>
    <b v="0"/>
    <n v="0"/>
    <b v="0"/>
    <s v="food/food trucks"/>
    <n v="175"/>
    <n v="0"/>
    <x v="7"/>
    <x v="19"/>
  </r>
  <r>
    <n v="2564"/>
    <x v="2563"/>
    <s v="We want to bring the wonderful flavors of the Jersey Shore, my home, to my new home in Winnipeg, the center of Canada."/>
    <n v="300"/>
    <n v="492"/>
    <x v="1"/>
    <x v="5"/>
    <s v="CAD"/>
    <n v="1406854699"/>
    <n v="1404262699"/>
    <b v="0"/>
    <n v="0"/>
    <b v="0"/>
    <s v="food/food trucks"/>
    <n v="164"/>
    <n v="0"/>
    <x v="7"/>
    <x v="19"/>
  </r>
  <r>
    <n v="2565"/>
    <x v="2564"/>
    <s v="The Sketchy Pelican. Is my vision to bring raw, honest, soulful, creative, thoght provoking cuisine to food truck form"/>
    <n v="2000"/>
    <n v="236"/>
    <x v="0"/>
    <x v="0"/>
    <s v="USD"/>
    <n v="1462827000"/>
    <n v="1457710589"/>
    <b v="0"/>
    <n v="1"/>
    <b v="0"/>
    <s v="food/food trucks"/>
    <n v="12"/>
    <n v="236"/>
    <x v="7"/>
    <x v="19"/>
  </r>
  <r>
    <n v="2566"/>
    <x v="2565"/>
    <s v="You can skip the hotdog cart and enjoy fresh, hot, delicious, handmade pizza when Mamma B's takes her show on the road!"/>
    <n v="300"/>
    <n v="460"/>
    <x v="1"/>
    <x v="0"/>
    <s v="USD"/>
    <n v="1408663948"/>
    <n v="1406071948"/>
    <b v="0"/>
    <n v="0"/>
    <b v="0"/>
    <s v="food/food trucks"/>
    <n v="153"/>
    <n v="0"/>
    <x v="7"/>
    <x v="19"/>
  </r>
  <r>
    <n v="2567"/>
    <x v="2566"/>
    <s v="You're leaving a Bar/Nightclub what else would you want more than to have a Juicy Burger and to see Beautiful Girls making it."/>
    <n v="2000"/>
    <n v="2035"/>
    <x v="1"/>
    <x v="0"/>
    <s v="USD"/>
    <n v="1429823138"/>
    <n v="1427231138"/>
    <b v="0"/>
    <n v="2"/>
    <b v="0"/>
    <s v="food/food trucks"/>
    <n v="102"/>
    <n v="1017.5"/>
    <x v="7"/>
    <x v="19"/>
  </r>
  <r>
    <n v="2568"/>
    <x v="2567"/>
    <s v="Barney's is seriously delicious New York food. Cooking everything from scratch on our American food truck. London here we come..."/>
    <n v="1500"/>
    <n v="1616"/>
    <x v="1"/>
    <x v="1"/>
    <s v="GBP"/>
    <n v="1472745594"/>
    <n v="1470153594"/>
    <b v="0"/>
    <n v="1"/>
    <b v="0"/>
    <s v="food/food trucks"/>
    <n v="108"/>
    <n v="1616"/>
    <x v="7"/>
    <x v="19"/>
  </r>
  <r>
    <n v="2569"/>
    <x v="2568"/>
    <s v="With your help, I would be able to get a truck and start the process of getting it ready for the 2016 season."/>
    <n v="2000"/>
    <n v="2204"/>
    <x v="1"/>
    <x v="0"/>
    <s v="USD"/>
    <n v="1442457112"/>
    <n v="1439865112"/>
    <b v="0"/>
    <n v="2"/>
    <b v="0"/>
    <s v="food/food trucks"/>
    <n v="110"/>
    <n v="1102"/>
    <x v="7"/>
    <x v="19"/>
  </r>
  <r>
    <n v="2570"/>
    <x v="2569"/>
    <s v="A family run mobile wood fired pizza oven serving up unique artisan pizzas created by award winning Chef Brandon Mathias!"/>
    <n v="1500"/>
    <n v="2630"/>
    <x v="1"/>
    <x v="0"/>
    <s v="USD"/>
    <n v="1486590035"/>
    <n v="1483998035"/>
    <b v="0"/>
    <n v="2"/>
    <b v="0"/>
    <s v="food/food trucks"/>
    <n v="175"/>
    <n v="1315"/>
    <x v="7"/>
    <x v="19"/>
  </r>
  <r>
    <n v="2571"/>
    <x v="2570"/>
    <s v="Perth locals who dream of opening a health food van, and serving treats that not only taste amazing but also benefit your body."/>
    <n v="2500"/>
    <n v="68"/>
    <x v="0"/>
    <x v="2"/>
    <s v="AUD"/>
    <n v="1463645521"/>
    <n v="1458461521"/>
    <b v="0"/>
    <n v="4"/>
    <b v="0"/>
    <s v="food/food trucks"/>
    <n v="3"/>
    <n v="17"/>
    <x v="7"/>
    <x v="19"/>
  </r>
  <r>
    <n v="2572"/>
    <x v="2571"/>
    <s v="Mesquite smoked brisket nachos, food truck style, with homemade salsa to make your taste buds dance."/>
    <n v="300"/>
    <n v="430"/>
    <x v="1"/>
    <x v="0"/>
    <s v="USD"/>
    <n v="1428893517"/>
    <n v="1426301517"/>
    <b v="0"/>
    <n v="0"/>
    <b v="0"/>
    <s v="food/food trucks"/>
    <n v="143"/>
    <n v="0"/>
    <x v="7"/>
    <x v="19"/>
  </r>
  <r>
    <n v="2573"/>
    <x v="2572"/>
    <s v="I have perfected my porkkabob recipe.I'm ready to start my own business!I need funds for the bbq pit and trailer and start up supplies."/>
    <n v="300"/>
    <n v="409.01"/>
    <x v="1"/>
    <x v="0"/>
    <s v="USD"/>
    <n v="1408803149"/>
    <n v="1404915149"/>
    <b v="0"/>
    <n v="0"/>
    <b v="0"/>
    <s v="food/food trucks"/>
    <n v="136"/>
    <n v="0"/>
    <x v="7"/>
    <x v="19"/>
  </r>
  <r>
    <n v="2574"/>
    <x v="2573"/>
    <s v="The Best Jamaican Jerk outside of Kingston! The name means &quot;for the children&quot;, my children, the reasons why I cook and why I live!"/>
    <n v="300"/>
    <n v="400.33"/>
    <x v="1"/>
    <x v="0"/>
    <s v="USD"/>
    <n v="1463600945"/>
    <n v="1461786545"/>
    <b v="0"/>
    <n v="0"/>
    <b v="0"/>
    <s v="food/food trucks"/>
    <n v="133"/>
    <n v="0"/>
    <x v="7"/>
    <x v="19"/>
  </r>
  <r>
    <n v="2575"/>
    <x v="2574"/>
    <s v="Hello everyone, Iv'e decided to put my love for old Volkswagen buses and my love for cooking together! Support vdub dogs hot dog bus!"/>
    <n v="300"/>
    <n v="385"/>
    <x v="1"/>
    <x v="0"/>
    <s v="USD"/>
    <n v="1421030194"/>
    <n v="1418438194"/>
    <b v="0"/>
    <n v="0"/>
    <b v="0"/>
    <s v="food/food trucks"/>
    <n v="128"/>
    <n v="0"/>
    <x v="7"/>
    <x v="19"/>
  </r>
  <r>
    <n v="2576"/>
    <x v="2575"/>
    <s v="A New Twist with an American and Philippine fast food Mobile Trailer."/>
    <n v="300"/>
    <n v="381"/>
    <x v="1"/>
    <x v="0"/>
    <s v="USD"/>
    <n v="1428707647"/>
    <n v="1424823247"/>
    <b v="0"/>
    <n v="0"/>
    <b v="0"/>
    <s v="food/food trucks"/>
    <n v="127"/>
    <n v="0"/>
    <x v="7"/>
    <x v="19"/>
  </r>
  <r>
    <n v="2577"/>
    <x v="2576"/>
    <s v="This is not your average cake, it's fruit with yogurt fruit dip icing and fruit toppings! Great for events, parties, weddings and more!"/>
    <n v="300"/>
    <n v="376"/>
    <x v="1"/>
    <x v="0"/>
    <s v="USD"/>
    <n v="1407181297"/>
    <n v="1405021297"/>
    <b v="0"/>
    <n v="0"/>
    <b v="0"/>
    <s v="food/food trucks"/>
    <n v="125"/>
    <n v="0"/>
    <x v="7"/>
    <x v="19"/>
  </r>
  <r>
    <n v="2578"/>
    <x v="2577"/>
    <s v="Madhuri means &quot;inner beauty, inner sweetness&quot;. At Madhuri Kitchen, we're bringing the spiritual practice of food to festivals &amp; events."/>
    <n v="300"/>
    <n v="375"/>
    <x v="1"/>
    <x v="0"/>
    <s v="USD"/>
    <n v="1444410000"/>
    <n v="1440203579"/>
    <b v="0"/>
    <n v="0"/>
    <b v="0"/>
    <s v="food/food trucks"/>
    <n v="125"/>
    <n v="0"/>
    <x v="7"/>
    <x v="19"/>
  </r>
  <r>
    <n v="2579"/>
    <x v="2578"/>
    <s v="For those who know me, I love to bake &amp; I'm pretty good at it. My dream is to own a food truck that is a bakery &amp; Coffee shop."/>
    <n v="2500"/>
    <n v="2501"/>
    <x v="1"/>
    <x v="0"/>
    <s v="USD"/>
    <n v="1410810903"/>
    <n v="1405626903"/>
    <b v="0"/>
    <n v="12"/>
    <b v="0"/>
    <s v="food/food trucks"/>
    <n v="100"/>
    <n v="208.42"/>
    <x v="7"/>
    <x v="19"/>
  </r>
  <r>
    <n v="2580"/>
    <x v="2579"/>
    <s v="Planning to build this truck into a full rolling fold out cook shack,providing clean cold drinking water to all festival goers"/>
    <n v="1500"/>
    <n v="1877"/>
    <x v="1"/>
    <x v="0"/>
    <s v="USD"/>
    <n v="1431745200"/>
    <n v="1429170603"/>
    <b v="0"/>
    <n v="2"/>
    <b v="0"/>
    <s v="food/food trucks"/>
    <n v="125"/>
    <n v="938.5"/>
    <x v="7"/>
    <x v="19"/>
  </r>
  <r>
    <n v="2581"/>
    <x v="2580"/>
    <s v="Creating a Food Truck to bring gourmet sausage sliders to Jacksonville, FL for breakfast, lunch, and special events."/>
    <n v="3000"/>
    <n v="3017"/>
    <x v="1"/>
    <x v="0"/>
    <s v="USD"/>
    <n v="1447689898"/>
    <n v="1445094298"/>
    <b v="0"/>
    <n v="11"/>
    <b v="0"/>
    <s v="food/food trucks"/>
    <n v="101"/>
    <n v="274.27"/>
    <x v="7"/>
    <x v="19"/>
  </r>
  <r>
    <n v="2582"/>
    <x v="2581"/>
    <s v="The place where chicken meets liquor for the first time!"/>
    <n v="850"/>
    <n v="0"/>
    <x v="0"/>
    <x v="0"/>
    <s v="USD"/>
    <n v="1477784634"/>
    <n v="1475192634"/>
    <b v="0"/>
    <n v="1"/>
    <b v="0"/>
    <s v="food/food trucks"/>
    <n v="0"/>
    <n v="0"/>
    <x v="7"/>
    <x v="19"/>
  </r>
  <r>
    <n v="2583"/>
    <x v="2582"/>
    <s v="Crazy Daisy will become the newest member of the food truck distributors in Kansas City, Missouri."/>
    <n v="1000"/>
    <n v="250"/>
    <x v="0"/>
    <x v="0"/>
    <s v="USD"/>
    <n v="1426526880"/>
    <n v="1421346480"/>
    <b v="0"/>
    <n v="5"/>
    <b v="0"/>
    <s v="food/food trucks"/>
    <n v="25"/>
    <n v="50"/>
    <x v="7"/>
    <x v="19"/>
  </r>
  <r>
    <n v="2584"/>
    <x v="2583"/>
    <s v="Bringing quality food to the masses using local premium ingredients, but at a food truck price!"/>
    <n v="300"/>
    <n v="371"/>
    <x v="1"/>
    <x v="0"/>
    <s v="USD"/>
    <n v="1434341369"/>
    <n v="1431749369"/>
    <b v="0"/>
    <n v="0"/>
    <b v="0"/>
    <s v="food/food trucks"/>
    <n v="124"/>
    <n v="0"/>
    <x v="7"/>
    <x v="19"/>
  </r>
  <r>
    <n v="2585"/>
    <x v="2584"/>
    <s v="Evie's Eats uses local ingredients to create sweet treats, healthy snacks and on the go meals, all with the family budget in mind!"/>
    <n v="1500"/>
    <n v="1611"/>
    <x v="1"/>
    <x v="0"/>
    <s v="USD"/>
    <n v="1404601632"/>
    <n v="1402009632"/>
    <b v="0"/>
    <n v="1"/>
    <b v="0"/>
    <s v="food/food trucks"/>
    <n v="107"/>
    <n v="1611"/>
    <x v="7"/>
    <x v="19"/>
  </r>
  <r>
    <n v="2586"/>
    <x v="2585"/>
    <s v="I would like to bring fresh salad and food to the streets of London at a reasonable price."/>
    <n v="1000"/>
    <n v="250"/>
    <x v="0"/>
    <x v="1"/>
    <s v="GBP"/>
    <n v="1451030136"/>
    <n v="1448438136"/>
    <b v="0"/>
    <n v="1"/>
    <b v="0"/>
    <s v="food/food trucks"/>
    <n v="25"/>
    <n v="250"/>
    <x v="7"/>
    <x v="19"/>
  </r>
  <r>
    <n v="2587"/>
    <x v="2586"/>
    <s v="Providing creative, healthy signature dishes for active, conscientious lifestylers through a community of culinary artists."/>
    <n v="5000"/>
    <n v="0"/>
    <x v="2"/>
    <x v="0"/>
    <s v="USD"/>
    <n v="1451491953"/>
    <n v="1448899953"/>
    <b v="0"/>
    <n v="6"/>
    <b v="0"/>
    <s v="food/food trucks"/>
    <n v="0"/>
    <n v="0"/>
    <x v="7"/>
    <x v="19"/>
  </r>
  <r>
    <n v="2588"/>
    <x v="2587"/>
    <s v="We are a Asian fusion inspired American Fare Food Truck Home of the Freak Sandwich So that means Come And Get Your Freak On! eat big."/>
    <n v="2500"/>
    <n v="0"/>
    <x v="2"/>
    <x v="0"/>
    <s v="USD"/>
    <n v="1427807640"/>
    <n v="1423325626"/>
    <b v="0"/>
    <n v="8"/>
    <b v="0"/>
    <s v="food/food trucks"/>
    <n v="0"/>
    <n v="0"/>
    <x v="7"/>
    <x v="19"/>
  </r>
  <r>
    <n v="2589"/>
    <x v="2588"/>
    <s v="A Brazilian-inspired food truck in one of the busiest spots in Copenhagen, delicious pancakes made by the healthy tapiÃ³ca flour"/>
    <n v="1000"/>
    <n v="225"/>
    <x v="3"/>
    <x v="8"/>
    <s v="DKK"/>
    <n v="1458733927"/>
    <n v="1456145527"/>
    <b v="0"/>
    <n v="1"/>
    <b v="0"/>
    <s v="food/food trucks"/>
    <n v="23"/>
    <n v="225"/>
    <x v="7"/>
    <x v="19"/>
  </r>
  <r>
    <n v="2590"/>
    <x v="2589"/>
    <s v="First in Perth self-contained eco-friendly coffee car based on Ford Fiesta. In the end of the projrct I need your help to make it real!"/>
    <n v="300"/>
    <n v="369"/>
    <x v="1"/>
    <x v="2"/>
    <s v="AUD"/>
    <n v="1453817297"/>
    <n v="1453212497"/>
    <b v="0"/>
    <n v="0"/>
    <b v="0"/>
    <s v="food/food trucks"/>
    <n v="123"/>
    <n v="0"/>
    <x v="7"/>
    <x v="19"/>
  </r>
  <r>
    <n v="2591"/>
    <x v="2590"/>
    <s v="Hi everyone I am a 26 year old single mom trying to start her own food business! I need to first afford the patent to reveal more!"/>
    <n v="1250"/>
    <n v="430"/>
    <x v="0"/>
    <x v="0"/>
    <s v="USD"/>
    <n v="1457901924"/>
    <n v="1452721524"/>
    <b v="0"/>
    <n v="2"/>
    <b v="0"/>
    <s v="food/food trucks"/>
    <n v="34"/>
    <n v="215"/>
    <x v="7"/>
    <x v="19"/>
  </r>
  <r>
    <n v="2592"/>
    <x v="2591"/>
    <s v="El Carte is revolutionizing the food truck industry. Meet the new food trike. #oneandonly  we going to spread the awesomeness all over!"/>
    <n v="1500"/>
    <n v="1601"/>
    <x v="1"/>
    <x v="0"/>
    <s v="USD"/>
    <n v="1412536421"/>
    <n v="1409944421"/>
    <b v="0"/>
    <n v="1"/>
    <b v="0"/>
    <s v="food/food trucks"/>
    <n v="107"/>
    <n v="1601"/>
    <x v="7"/>
    <x v="19"/>
  </r>
  <r>
    <n v="2593"/>
    <x v="2592"/>
    <s v="What could be better than satisfying your hunger with ice cream or a taco (or both) from a 1970's mural van blastin disco music!"/>
    <n v="300"/>
    <n v="340"/>
    <x v="1"/>
    <x v="0"/>
    <s v="USD"/>
    <n v="1429993026"/>
    <n v="1427401026"/>
    <b v="0"/>
    <n v="0"/>
    <b v="0"/>
    <s v="food/food trucks"/>
    <n v="113"/>
    <n v="0"/>
    <x v="7"/>
    <x v="19"/>
  </r>
  <r>
    <n v="2594"/>
    <x v="2593"/>
    <s v="New, small home business, looking to take some Granny's old recipes along with some of my own creations to the streets!"/>
    <n v="839"/>
    <n v="926"/>
    <x v="1"/>
    <x v="0"/>
    <s v="USD"/>
    <n v="1407453228"/>
    <n v="1404861228"/>
    <b v="0"/>
    <n v="1"/>
    <b v="0"/>
    <s v="food/food trucks"/>
    <n v="110"/>
    <n v="926"/>
    <x v="7"/>
    <x v="19"/>
  </r>
  <r>
    <n v="2595"/>
    <x v="2594"/>
    <s v="Looking to put the best baked goods in Bowling Green on wheels"/>
    <n v="5000"/>
    <n v="8272"/>
    <x v="1"/>
    <x v="0"/>
    <s v="USD"/>
    <n v="1487915500"/>
    <n v="1485323500"/>
    <b v="0"/>
    <n v="19"/>
    <b v="0"/>
    <s v="food/food trucks"/>
    <n v="165"/>
    <n v="435.37"/>
    <x v="7"/>
    <x v="19"/>
  </r>
  <r>
    <n v="2596"/>
    <x v="2595"/>
    <s v="I'm bringing passion, talent, and most importantly some amazing gourmet food to the streets of Lethbridge and southern Alberta."/>
    <n v="22000"/>
    <n v="24490"/>
    <x v="1"/>
    <x v="5"/>
    <s v="CAD"/>
    <n v="1407427009"/>
    <n v="1404835009"/>
    <b v="0"/>
    <n v="27"/>
    <b v="0"/>
    <s v="food/food trucks"/>
    <n v="111"/>
    <n v="907.04"/>
    <x v="7"/>
    <x v="19"/>
  </r>
  <r>
    <n v="2597"/>
    <x v="2596"/>
    <s v="We have a great little coffee business but the van is currently limping! We don't have the capital to replace it. Please help us!"/>
    <n v="2000"/>
    <n v="0"/>
    <x v="2"/>
    <x v="1"/>
    <s v="GBP"/>
    <n v="1466323917"/>
    <n v="1463731917"/>
    <b v="0"/>
    <n v="7"/>
    <b v="0"/>
    <s v="food/food trucks"/>
    <n v="0"/>
    <n v="0"/>
    <x v="7"/>
    <x v="19"/>
  </r>
  <r>
    <n v="2598"/>
    <x v="2597"/>
    <s v="I'm ready to make Tulsa happy and aware that love and kindness go hand in hand with good food!"/>
    <n v="4589"/>
    <n v="4856"/>
    <x v="1"/>
    <x v="0"/>
    <s v="USD"/>
    <n v="1443039001"/>
    <n v="1440447001"/>
    <b v="0"/>
    <n v="14"/>
    <b v="0"/>
    <s v="food/food trucks"/>
    <n v="106"/>
    <n v="346.86"/>
    <x v="7"/>
    <x v="19"/>
  </r>
  <r>
    <n v="2599"/>
    <x v="2598"/>
    <s v="The Empty Ramekins Catering Group is looking for your help to start up in Miami Florida!!!!"/>
    <n v="2000"/>
    <n v="11"/>
    <x v="0"/>
    <x v="0"/>
    <s v="USD"/>
    <n v="1407089147"/>
    <n v="1403201147"/>
    <b v="0"/>
    <n v="5"/>
    <b v="0"/>
    <s v="food/food trucks"/>
    <n v="1"/>
    <n v="2.2000000000000002"/>
    <x v="7"/>
    <x v="19"/>
  </r>
  <r>
    <n v="2600"/>
    <x v="2599"/>
    <s v="On Sunday November 8, 2015 our food truck burned to the ground. Please help us get rebuilt."/>
    <n v="10000"/>
    <n v="1136"/>
    <x v="2"/>
    <x v="0"/>
    <s v="USD"/>
    <n v="1458938200"/>
    <n v="1453757800"/>
    <b v="0"/>
    <n v="30"/>
    <b v="0"/>
    <s v="food/food trucks"/>
    <n v="11"/>
    <n v="37.869999999999997"/>
    <x v="7"/>
    <x v="19"/>
  </r>
  <r>
    <n v="2601"/>
    <x v="2600"/>
    <s v="I'll be launching a small model TARDIS into (near) SPACE and filming the ascension and descension as a mini-documentary for YouTube."/>
    <n v="10000"/>
    <n v="55"/>
    <x v="2"/>
    <x v="0"/>
    <s v="USD"/>
    <n v="1347508740"/>
    <n v="1346276349"/>
    <b v="1"/>
    <n v="151"/>
    <b v="1"/>
    <s v="technology/space exploration"/>
    <n v="1"/>
    <n v="0.36"/>
    <x v="2"/>
    <x v="36"/>
  </r>
  <r>
    <n v="2602"/>
    <x v="2601"/>
    <s v="Three screen-printed posters celebrating the most popular and most notable interplanetary robotic space missions."/>
    <n v="100000"/>
    <n v="0"/>
    <x v="2"/>
    <x v="0"/>
    <s v="USD"/>
    <n v="1415827200"/>
    <n v="1412358968"/>
    <b v="1"/>
    <n v="489"/>
    <b v="1"/>
    <s v="technology/space exploration"/>
    <n v="0"/>
    <n v="0"/>
    <x v="2"/>
    <x v="36"/>
  </r>
  <r>
    <n v="2603"/>
    <x v="2602"/>
    <s v="I will be building a mock space station and simulate living on Mars for two weeks."/>
    <n v="5000"/>
    <n v="6300"/>
    <x v="1"/>
    <x v="0"/>
    <s v="USD"/>
    <n v="1387835654"/>
    <n v="1386626054"/>
    <b v="1"/>
    <n v="50"/>
    <b v="1"/>
    <s v="technology/space exploration"/>
    <n v="126"/>
    <n v="126"/>
    <x v="2"/>
    <x v="36"/>
  </r>
  <r>
    <n v="2604"/>
    <x v="2603"/>
    <s v="We're building a full size rocket motor for our Hermes Spacecraft.  Help us Kickstart the next generation of space travel!"/>
    <n v="50000"/>
    <n v="1529"/>
    <x v="0"/>
    <x v="0"/>
    <s v="USD"/>
    <n v="1335662023"/>
    <n v="1333070023"/>
    <b v="1"/>
    <n v="321"/>
    <b v="1"/>
    <s v="technology/space exploration"/>
    <n v="3"/>
    <n v="4.76"/>
    <x v="2"/>
    <x v="36"/>
  </r>
  <r>
    <n v="2605"/>
    <x v="2604"/>
    <s v="Help astronomers get the data they need to unravel one of the biggest mysteries of all time, KIC 8462852 --- Whereâ€™s the Flux?"/>
    <n v="250000"/>
    <n v="0"/>
    <x v="0"/>
    <x v="0"/>
    <s v="USD"/>
    <n v="1466168390"/>
    <n v="1463576390"/>
    <b v="1"/>
    <n v="1762"/>
    <b v="1"/>
    <s v="technology/space exploration"/>
    <n v="0"/>
    <n v="0"/>
    <x v="2"/>
    <x v="36"/>
  </r>
  <r>
    <n v="2606"/>
    <x v="2605"/>
    <s v="PongSat 2 !!!!!_x000a__x000a_On September 27, 2014 we are going to send 2000 student projects to the edge of space."/>
    <n v="30000"/>
    <n v="31675"/>
    <x v="1"/>
    <x v="0"/>
    <s v="USD"/>
    <n v="1398791182"/>
    <n v="1396026382"/>
    <b v="1"/>
    <n v="385"/>
    <b v="1"/>
    <s v="technology/space exploration"/>
    <n v="106"/>
    <n v="82.27"/>
    <x v="2"/>
    <x v="36"/>
  </r>
  <r>
    <n v="2607"/>
    <x v="2606"/>
    <s v="Chop Shopâ€™s second series of posters celebrating the most popular and most notable robotic space exploration missions."/>
    <n v="80000"/>
    <n v="100"/>
    <x v="0"/>
    <x v="0"/>
    <s v="USD"/>
    <n v="1439344800"/>
    <n v="1435611572"/>
    <b v="1"/>
    <n v="398"/>
    <b v="1"/>
    <s v="technology/space exploration"/>
    <n v="0"/>
    <n v="0.25"/>
    <x v="2"/>
    <x v="36"/>
  </r>
  <r>
    <n v="2608"/>
    <x v="2607"/>
    <s v="Giant Leaps featuring the historic missions of human spaceflight is the third in our series of space exploration prints"/>
    <n v="50000"/>
    <n v="0"/>
    <x v="2"/>
    <x v="0"/>
    <s v="USD"/>
    <n v="1489536000"/>
    <n v="1485976468"/>
    <b v="1"/>
    <n v="304"/>
    <b v="1"/>
    <s v="technology/space exploration"/>
    <n v="0"/>
    <n v="0"/>
    <x v="2"/>
    <x v="36"/>
  </r>
  <r>
    <n v="2609"/>
    <x v="2608"/>
    <s v="We love Arduino and we love space exploration. So we decided to combine them and let people run their own space experiments!"/>
    <n v="225000"/>
    <n v="11432"/>
    <x v="0"/>
    <x v="0"/>
    <s v="USD"/>
    <n v="1342330951"/>
    <n v="1339738951"/>
    <b v="1"/>
    <n v="676"/>
    <b v="1"/>
    <s v="technology/space exploration"/>
    <n v="5"/>
    <n v="16.91"/>
    <x v="2"/>
    <x v="36"/>
  </r>
  <r>
    <n v="2610"/>
    <x v="2609"/>
    <s v="Preserve the telescope that Clyde Tombaugh used to discover Pluto for generations to come!"/>
    <n v="80000"/>
    <n v="47.69"/>
    <x v="0"/>
    <x v="0"/>
    <s v="USD"/>
    <n v="1471849140"/>
    <n v="1468444125"/>
    <b v="1"/>
    <n v="577"/>
    <b v="1"/>
    <s v="technology/space exploration"/>
    <n v="0"/>
    <n v="0.08"/>
    <x v="2"/>
    <x v="36"/>
  </r>
  <r>
    <n v="2611"/>
    <x v="2610"/>
    <s v="Laniakea is the name of the supercluster of galaxies we are part of.This tremendous structure of 380,000 Galaxies can now be yours! 39â‚¬"/>
    <n v="1300000"/>
    <n v="128"/>
    <x v="0"/>
    <x v="12"/>
    <s v="EUR"/>
    <n v="1483397940"/>
    <n v="1480493014"/>
    <b v="1"/>
    <n v="3663"/>
    <b v="1"/>
    <s v="technology/space exploration"/>
    <n v="0"/>
    <n v="0.03"/>
    <x v="2"/>
    <x v="36"/>
  </r>
  <r>
    <n v="2612"/>
    <x v="2611"/>
    <s v="What if we built a rocket that is better than a NASA or commercially available rocket? What if we did it with students?"/>
    <n v="45000"/>
    <n v="45535"/>
    <x v="1"/>
    <x v="0"/>
    <s v="USD"/>
    <n v="1420773970"/>
    <n v="1418095570"/>
    <b v="1"/>
    <n v="294"/>
    <b v="1"/>
    <s v="technology/space exploration"/>
    <n v="101"/>
    <n v="154.88"/>
    <x v="2"/>
    <x v="36"/>
  </r>
  <r>
    <n v="2613"/>
    <x v="2612"/>
    <s v="Re-inventing the way we look at our planet by sending 5 cameras to near space to create the first 360 panoramic view of the earth."/>
    <n v="20000"/>
    <n v="2550"/>
    <x v="0"/>
    <x v="0"/>
    <s v="USD"/>
    <n v="1348256294"/>
    <n v="1345664294"/>
    <b v="1"/>
    <n v="28"/>
    <b v="1"/>
    <s v="technology/space exploration"/>
    <n v="13"/>
    <n v="91.07"/>
    <x v="2"/>
    <x v="36"/>
  </r>
  <r>
    <n v="2614"/>
    <x v="2613"/>
    <s v="Middle-schoolers designed a microgravity experiment that's going to the ISS! Help us send them to the launch in Wallops Island, VA."/>
    <n v="27000"/>
    <n v="40594"/>
    <x v="1"/>
    <x v="0"/>
    <s v="USD"/>
    <n v="1398834000"/>
    <n v="1396371612"/>
    <b v="1"/>
    <n v="100"/>
    <b v="1"/>
    <s v="technology/space exploration"/>
    <n v="150"/>
    <n v="405.94"/>
    <x v="2"/>
    <x v="36"/>
  </r>
  <r>
    <n v="2615"/>
    <x v="2614"/>
    <s v="Mission to launch a vintage Action Man and Space Capsule into space and film from his birthplace in UK to mark his 50th Anniversary."/>
    <n v="10000"/>
    <n v="285"/>
    <x v="0"/>
    <x v="1"/>
    <s v="GBP"/>
    <n v="1462017600"/>
    <n v="1458820564"/>
    <b v="0"/>
    <n v="72"/>
    <b v="1"/>
    <s v="technology/space exploration"/>
    <n v="3"/>
    <n v="3.96"/>
    <x v="2"/>
    <x v="36"/>
  </r>
  <r>
    <n v="2616"/>
    <x v="2615"/>
    <s v="Production of variously-sized deployable models of NASA's James Webb Space Telescope to promote hands-on learning."/>
    <n v="65000"/>
    <n v="788"/>
    <x v="2"/>
    <x v="0"/>
    <s v="USD"/>
    <n v="1440546729"/>
    <n v="1437954729"/>
    <b v="1"/>
    <n v="238"/>
    <b v="1"/>
    <s v="technology/space exploration"/>
    <n v="1"/>
    <n v="3.31"/>
    <x v="2"/>
    <x v="36"/>
  </r>
  <r>
    <n v="2617"/>
    <x v="2616"/>
    <s v="A simple way to learn and teach complex astronomical concepts. Awesome educational experiment, class demo or desktop display."/>
    <n v="12000"/>
    <n v="2"/>
    <x v="0"/>
    <x v="0"/>
    <s v="USD"/>
    <n v="1413838751"/>
    <n v="1411246751"/>
    <b v="1"/>
    <n v="159"/>
    <b v="1"/>
    <s v="technology/space exploration"/>
    <n v="0"/>
    <n v="0.01"/>
    <x v="2"/>
    <x v="36"/>
  </r>
  <r>
    <n v="2618"/>
    <x v="2617"/>
    <s v="LTD ED COLLECTIBLE SPACE ART FEAT. ASTRONAUTS"/>
    <n v="40000"/>
    <n v="45126"/>
    <x v="1"/>
    <x v="0"/>
    <s v="USD"/>
    <n v="1449000061"/>
    <n v="1443812461"/>
    <b v="1"/>
    <n v="77"/>
    <b v="1"/>
    <s v="technology/space exploration"/>
    <n v="113"/>
    <n v="586.04999999999995"/>
    <x v="2"/>
    <x v="36"/>
  </r>
  <r>
    <n v="2619"/>
    <x v="2618"/>
    <s v="Help a fine art photographer continue her project about space exploration, Mars, and the scientists who are going to make it possible!"/>
    <n v="5000"/>
    <n v="17731"/>
    <x v="1"/>
    <x v="0"/>
    <s v="USD"/>
    <n v="1445598000"/>
    <n v="1443302004"/>
    <b v="1"/>
    <n v="53"/>
    <b v="1"/>
    <s v="technology/space exploration"/>
    <n v="355"/>
    <n v="334.55"/>
    <x v="2"/>
    <x v="36"/>
  </r>
  <r>
    <n v="2620"/>
    <x v="2619"/>
    <s v="Come and join us on a voyage of interstellar exploration as we chart the least known part of the Milky Way â€“ its Delta Quadrant."/>
    <n v="200000"/>
    <n v="200"/>
    <x v="0"/>
    <x v="2"/>
    <s v="AUD"/>
    <n v="1444525200"/>
    <n v="1441339242"/>
    <b v="1"/>
    <n v="1251"/>
    <b v="1"/>
    <s v="technology/space exploration"/>
    <n v="0"/>
    <n v="0.16"/>
    <x v="2"/>
    <x v="36"/>
  </r>
  <r>
    <n v="2621"/>
    <x v="2620"/>
    <s v="Team of undergraduates racing to be the first student organization to successfully launch a rocket powered by a 3D-printed engine."/>
    <n v="50000"/>
    <n v="13692"/>
    <x v="0"/>
    <x v="0"/>
    <s v="USD"/>
    <n v="1432230988"/>
    <n v="1429638988"/>
    <b v="1"/>
    <n v="465"/>
    <b v="1"/>
    <s v="technology/space exploration"/>
    <n v="27"/>
    <n v="29.45"/>
    <x v="2"/>
    <x v="36"/>
  </r>
  <r>
    <n v="2622"/>
    <x v="2621"/>
    <s v="University team from Pisa in collaboration with ESA, creating an innovative heat transfer device that will be tested into space."/>
    <n v="5494"/>
    <n v="22645"/>
    <x v="1"/>
    <x v="13"/>
    <s v="EUR"/>
    <n v="1483120216"/>
    <n v="1479232216"/>
    <b v="0"/>
    <n v="74"/>
    <b v="1"/>
    <s v="technology/space exploration"/>
    <n v="412"/>
    <n v="306.01"/>
    <x v="2"/>
    <x v="36"/>
  </r>
  <r>
    <n v="2623"/>
    <x v="2622"/>
    <s v="We have designed an antimatter thruster capable of reaching the nearest star.  A plan for antimatter fuel production is now needed."/>
    <n v="6500"/>
    <n v="18066"/>
    <x v="1"/>
    <x v="0"/>
    <s v="USD"/>
    <n v="1480658966"/>
    <n v="1479449366"/>
    <b v="0"/>
    <n v="62"/>
    <b v="1"/>
    <s v="technology/space exploration"/>
    <n v="278"/>
    <n v="291.39"/>
    <x v="2"/>
    <x v="36"/>
  </r>
  <r>
    <n v="2624"/>
    <x v="2623"/>
    <s v="Itâ€™s Space Elevator research! Smart robots climbing 2 km straight up. The Ribbon is held aloft by large helium balloons."/>
    <n v="250000"/>
    <n v="29"/>
    <x v="0"/>
    <x v="0"/>
    <s v="USD"/>
    <n v="1347530822"/>
    <n v="1345716422"/>
    <b v="0"/>
    <n v="3468"/>
    <b v="1"/>
    <s v="technology/space exploration"/>
    <n v="0"/>
    <n v="0.01"/>
    <x v="2"/>
    <x v="36"/>
  </r>
  <r>
    <n v="2625"/>
    <x v="2624"/>
    <s v="We are two upper sixth-form students specialized in physics who wanna take some majestic pictures from stratosphere - about 35km high"/>
    <n v="5000"/>
    <n v="527"/>
    <x v="0"/>
    <x v="12"/>
    <s v="EUR"/>
    <n v="1478723208"/>
    <n v="1476559608"/>
    <b v="0"/>
    <n v="52"/>
    <b v="1"/>
    <s v="technology/space exploration"/>
    <n v="11"/>
    <n v="10.130000000000001"/>
    <x v="2"/>
    <x v="36"/>
  </r>
  <r>
    <n v="2626"/>
    <x v="2625"/>
    <s v="Support the accreditation of our online STEM Mentoring Program with the International Mentoring Association"/>
    <n v="8000"/>
    <n v="8241"/>
    <x v="1"/>
    <x v="0"/>
    <s v="USD"/>
    <n v="1433343869"/>
    <n v="1430751869"/>
    <b v="0"/>
    <n v="50"/>
    <b v="1"/>
    <s v="technology/space exploration"/>
    <n v="103"/>
    <n v="164.82"/>
    <x v="2"/>
    <x v="36"/>
  </r>
  <r>
    <n v="2627"/>
    <x v="2626"/>
    <s v="A group of high school students are building a near-space balloon, that will capture stunning HD video of the earth from near-space."/>
    <n v="4000"/>
    <n v="27"/>
    <x v="0"/>
    <x v="0"/>
    <s v="USD"/>
    <n v="1448571261"/>
    <n v="1445975661"/>
    <b v="0"/>
    <n v="45"/>
    <b v="1"/>
    <s v="technology/space exploration"/>
    <n v="1"/>
    <n v="0.6"/>
    <x v="2"/>
    <x v="36"/>
  </r>
  <r>
    <n v="2628"/>
    <x v="2627"/>
    <s v="A high school freshman is sending pie into space and you can be a part of it.  GO SCIENCE!!!"/>
    <n v="4000"/>
    <n v="0"/>
    <x v="0"/>
    <x v="0"/>
    <s v="USD"/>
    <n v="1417389067"/>
    <n v="1415661067"/>
    <b v="0"/>
    <n v="21"/>
    <b v="1"/>
    <s v="technology/space exploration"/>
    <n v="0"/>
    <n v="0"/>
    <x v="2"/>
    <x v="36"/>
  </r>
  <r>
    <n v="2629"/>
    <x v="2628"/>
    <s v="The first international contest to let students shape the future of interstellar travel."/>
    <n v="18500"/>
    <n v="18667"/>
    <x v="1"/>
    <x v="1"/>
    <s v="GBP"/>
    <n v="1431608122"/>
    <n v="1429016122"/>
    <b v="0"/>
    <n v="100"/>
    <b v="1"/>
    <s v="technology/space exploration"/>
    <n v="101"/>
    <n v="186.67"/>
    <x v="2"/>
    <x v="36"/>
  </r>
  <r>
    <n v="2630"/>
    <x v="2629"/>
    <s v="Free and easy to use information when asteroids pass closer than the Moon. Stretch - take photos of all of these asteroids"/>
    <n v="10000"/>
    <n v="0"/>
    <x v="0"/>
    <x v="2"/>
    <s v="AUD"/>
    <n v="1467280800"/>
    <n v="1464921112"/>
    <b v="0"/>
    <n v="81"/>
    <b v="1"/>
    <s v="technology/space exploration"/>
    <n v="0"/>
    <n v="0"/>
    <x v="2"/>
    <x v="36"/>
  </r>
  <r>
    <n v="2631"/>
    <x v="2630"/>
    <s v="Starship Congress 2015 is a deep-space &amp; interstellar science summit staged by Icarus Interstellar."/>
    <n v="50000"/>
    <n v="53001.3"/>
    <x v="1"/>
    <x v="0"/>
    <s v="USD"/>
    <n v="1440907427"/>
    <n v="1438488227"/>
    <b v="0"/>
    <n v="286"/>
    <b v="1"/>
    <s v="technology/space exploration"/>
    <n v="106"/>
    <n v="185.32"/>
    <x v="2"/>
    <x v="36"/>
  </r>
  <r>
    <n v="2632"/>
    <x v="2631"/>
    <s v="Students from 3 universities are designing a dual stage rocket to test experimental rocket technology."/>
    <n v="5000"/>
    <n v="881"/>
    <x v="0"/>
    <x v="0"/>
    <s v="USD"/>
    <n v="1464485339"/>
    <n v="1462325339"/>
    <b v="0"/>
    <n v="42"/>
    <b v="1"/>
    <s v="technology/space exploration"/>
    <n v="18"/>
    <n v="20.98"/>
    <x v="2"/>
    <x v="36"/>
  </r>
  <r>
    <n v="2633"/>
    <x v="2632"/>
    <s v="A device that lights up whenever the International Space Station is nearby (that happens more often than you might expect)"/>
    <n v="50000"/>
    <n v="0"/>
    <x v="0"/>
    <x v="0"/>
    <s v="USD"/>
    <n v="1393542000"/>
    <n v="1390938332"/>
    <b v="0"/>
    <n v="199"/>
    <b v="1"/>
    <s v="technology/space exploration"/>
    <n v="0"/>
    <n v="0"/>
    <x v="2"/>
    <x v="36"/>
  </r>
  <r>
    <n v="2634"/>
    <x v="2633"/>
    <s v="After a unsuccessful recovery last time we are trying again to successfully launch and recover a weather balloon from space."/>
    <n v="4000"/>
    <n v="69.83"/>
    <x v="0"/>
    <x v="0"/>
    <s v="USD"/>
    <n v="1475163921"/>
    <n v="1472571921"/>
    <b v="0"/>
    <n v="25"/>
    <b v="1"/>
    <s v="technology/space exploration"/>
    <n v="2"/>
    <n v="2.79"/>
    <x v="2"/>
    <x v="36"/>
  </r>
  <r>
    <n v="2635"/>
    <x v="2634"/>
    <s v="Help UTS Ontario students raise money to get their experiments on the ISS. Promote space science in Canada! We can't do it without you!"/>
    <n v="30000"/>
    <n v="110"/>
    <x v="0"/>
    <x v="5"/>
    <s v="CAD"/>
    <n v="1425937761"/>
    <n v="1422917361"/>
    <b v="0"/>
    <n v="84"/>
    <b v="1"/>
    <s v="technology/space exploration"/>
    <n v="0"/>
    <n v="1.31"/>
    <x v="2"/>
    <x v="36"/>
  </r>
  <r>
    <n v="2636"/>
    <x v="2635"/>
    <s v="Real-time high-altitude weather balloon tracking using amateur radios - capturing stunning near-space visuals - now with more science!"/>
    <n v="5000"/>
    <n v="13114"/>
    <x v="1"/>
    <x v="0"/>
    <s v="USD"/>
    <n v="1476579600"/>
    <n v="1474641914"/>
    <b v="0"/>
    <n v="50"/>
    <b v="1"/>
    <s v="technology/space exploration"/>
    <n v="262"/>
    <n v="262.27999999999997"/>
    <x v="2"/>
    <x v="36"/>
  </r>
  <r>
    <n v="2637"/>
    <x v="2636"/>
    <s v="Help us collect the data to solve the mystery of the century: Is light slowing down?"/>
    <n v="3500"/>
    <n v="3978"/>
    <x v="1"/>
    <x v="0"/>
    <s v="USD"/>
    <n v="1476277875"/>
    <n v="1474895475"/>
    <b v="0"/>
    <n v="26"/>
    <b v="1"/>
    <s v="technology/space exploration"/>
    <n v="114"/>
    <n v="153"/>
    <x v="2"/>
    <x v="36"/>
  </r>
  <r>
    <n v="2638"/>
    <x v="2637"/>
    <s v="The second round of funding for the most amazing project ever where a high school freshman is sending pie into SPACE!!!"/>
    <n v="2500"/>
    <n v="3466"/>
    <x v="1"/>
    <x v="0"/>
    <s v="USD"/>
    <n v="1421358895"/>
    <n v="1418766895"/>
    <b v="0"/>
    <n v="14"/>
    <b v="1"/>
    <s v="technology/space exploration"/>
    <n v="139"/>
    <n v="247.57"/>
    <x v="2"/>
    <x v="36"/>
  </r>
  <r>
    <n v="2639"/>
    <x v="2638"/>
    <s v="Mission Space is run by me, a teenager who has a passion for space! I will fly a weather balloon to the edge of space with your help."/>
    <n v="3000"/>
    <n v="94"/>
    <x v="0"/>
    <x v="1"/>
    <s v="GBP"/>
    <n v="1424378748"/>
    <n v="1421786748"/>
    <b v="0"/>
    <n v="49"/>
    <b v="1"/>
    <s v="technology/space exploration"/>
    <n v="3"/>
    <n v="1.92"/>
    <x v="2"/>
    <x v="36"/>
  </r>
  <r>
    <n v="2640"/>
    <x v="2639"/>
    <s v="Hi,_x000a_My Name is David Frey and I Provide Free Public Astronomy programs in San Francisco, Mt. Tamalpias, Yosemite and Novato CA."/>
    <n v="10000"/>
    <n v="0"/>
    <x v="2"/>
    <x v="0"/>
    <s v="USD"/>
    <n v="1433735474"/>
    <n v="1428551474"/>
    <b v="0"/>
    <n v="69"/>
    <b v="1"/>
    <s v="technology/space exploration"/>
    <n v="0"/>
    <n v="0"/>
    <x v="2"/>
    <x v="36"/>
  </r>
  <r>
    <n v="2641"/>
    <x v="2640"/>
    <s v="Building a Flying saucer that has Artificial Intelligent made from sea shell."/>
    <n v="1000"/>
    <n v="1855"/>
    <x v="1"/>
    <x v="0"/>
    <s v="USD"/>
    <n v="1410811740"/>
    <n v="1409341863"/>
    <b v="0"/>
    <n v="1"/>
    <b v="0"/>
    <s v="technology/space exploration"/>
    <n v="186"/>
    <n v="1855"/>
    <x v="2"/>
    <x v="36"/>
  </r>
  <r>
    <n v="2642"/>
    <x v="2641"/>
    <s v="Innovatives MAschinenbau projekt mit verarbeitende Metalle vom Mars_x000a_Stehe mit Mars one einer hollÃ¤ndischen space company in cooperatio"/>
    <n v="300"/>
    <n v="317"/>
    <x v="1"/>
    <x v="12"/>
    <s v="EUR"/>
    <n v="1468565820"/>
    <n v="1465970108"/>
    <b v="0"/>
    <n v="0"/>
    <b v="0"/>
    <s v="technology/space exploration"/>
    <n v="106"/>
    <n v="0"/>
    <x v="2"/>
    <x v="36"/>
  </r>
  <r>
    <n v="2643"/>
    <x v="2642"/>
    <s v="A mission to build and launch a telescope to observe and photograph Earth-like planets around our nearest star system, Alpha Centauri."/>
    <n v="1500000"/>
    <n v="0"/>
    <x v="2"/>
    <x v="0"/>
    <s v="USD"/>
    <n v="1482307140"/>
    <n v="1479218315"/>
    <b v="1"/>
    <n v="1501"/>
    <b v="0"/>
    <s v="technology/space exploration"/>
    <n v="0"/>
    <n v="0"/>
    <x v="2"/>
    <x v="36"/>
  </r>
  <r>
    <n v="2644"/>
    <x v="2643"/>
    <s v="A historic manned launch into near space by 3 brave pilots to capture the 2017 total solar eclipse in virtual reality."/>
    <n v="6000"/>
    <n v="195"/>
    <x v="0"/>
    <x v="0"/>
    <s v="USD"/>
    <n v="1489172435"/>
    <n v="1486580435"/>
    <b v="1"/>
    <n v="52"/>
    <b v="0"/>
    <s v="technology/space exploration"/>
    <n v="3"/>
    <n v="3.75"/>
    <x v="2"/>
    <x v="36"/>
  </r>
  <r>
    <n v="2645"/>
    <x v="2644"/>
    <s v="Phase one of a small winged reentry craft. This phase will be testing the supersonic stability of a small craft traveling at 1,800kph"/>
    <n v="6000"/>
    <n v="6077"/>
    <x v="1"/>
    <x v="2"/>
    <s v="AUD"/>
    <n v="1415481203"/>
    <n v="1412885603"/>
    <b v="1"/>
    <n v="23"/>
    <b v="0"/>
    <s v="technology/space exploration"/>
    <n v="101"/>
    <n v="264.22000000000003"/>
    <x v="2"/>
    <x v="36"/>
  </r>
  <r>
    <n v="2646"/>
    <x v="2645"/>
    <s v="We're a small group with a big mission: making it possible for everyone to explore space using the power of virtual reality."/>
    <n v="100000"/>
    <n v="467"/>
    <x v="0"/>
    <x v="0"/>
    <s v="USD"/>
    <n v="1441783869"/>
    <n v="1439191869"/>
    <b v="1"/>
    <n v="535"/>
    <b v="0"/>
    <s v="technology/space exploration"/>
    <n v="0"/>
    <n v="0.87"/>
    <x v="2"/>
    <x v="36"/>
  </r>
  <r>
    <n v="2647"/>
    <x v="2646"/>
    <s v="The telescope will serve as a path for the youth of Toronto to the skies, it will be 18&quot; easily portable meant for schools in the GTA."/>
    <n v="1500"/>
    <n v="40"/>
    <x v="2"/>
    <x v="5"/>
    <s v="CAD"/>
    <n v="1439533019"/>
    <n v="1436941019"/>
    <b v="0"/>
    <n v="3"/>
    <b v="0"/>
    <s v="technology/space exploration"/>
    <n v="3"/>
    <n v="13.33"/>
    <x v="2"/>
    <x v="36"/>
  </r>
  <r>
    <n v="2648"/>
    <x v="2647"/>
    <s v="Calvert Co 1977 planetarium acquired by Spaceflight America! Education science program star projector needs overhaul, upgrade, repairs!"/>
    <n v="2000"/>
    <n v="2000"/>
    <x v="1"/>
    <x v="0"/>
    <s v="USD"/>
    <n v="1457543360"/>
    <n v="1454951360"/>
    <b v="0"/>
    <n v="6"/>
    <b v="0"/>
    <s v="technology/space exploration"/>
    <n v="100"/>
    <n v="333.33"/>
    <x v="2"/>
    <x v="36"/>
  </r>
  <r>
    <n v="2649"/>
    <x v="2648"/>
    <s v="They have launched a Kickstarter."/>
    <n v="2000"/>
    <n v="2050"/>
    <x v="1"/>
    <x v="0"/>
    <s v="USD"/>
    <n v="1454370941"/>
    <n v="1449186941"/>
    <b v="0"/>
    <n v="3"/>
    <b v="0"/>
    <s v="technology/space exploration"/>
    <n v="103"/>
    <n v="683.33"/>
    <x v="2"/>
    <x v="36"/>
  </r>
  <r>
    <n v="2650"/>
    <x v="2649"/>
    <s v="A fully stabilized, mobile, research grade telescope/media platform, used to bring outreach astronomy to those who don't have access."/>
    <n v="2500"/>
    <n v="4022"/>
    <x v="1"/>
    <x v="0"/>
    <s v="USD"/>
    <n v="1482332343"/>
    <n v="1479740343"/>
    <b v="0"/>
    <n v="5"/>
    <b v="0"/>
    <s v="technology/space exploration"/>
    <n v="161"/>
    <n v="804.4"/>
    <x v="2"/>
    <x v="36"/>
  </r>
  <r>
    <n v="2651"/>
    <x v="2650"/>
    <s v="Conceived at NASA JPL, FireSat is a satellite-installed sensor constellation for the near real-time detection of global thermal events."/>
    <n v="15000"/>
    <n v="11"/>
    <x v="0"/>
    <x v="0"/>
    <s v="USD"/>
    <n v="1450380009"/>
    <n v="1447960809"/>
    <b v="0"/>
    <n v="17"/>
    <b v="0"/>
    <s v="technology/space exploration"/>
    <n v="0"/>
    <n v="0.65"/>
    <x v="2"/>
    <x v="36"/>
  </r>
  <r>
    <n v="2652"/>
    <x v="2651"/>
    <s v="We're looking to set an Australian Amateur Rocketry record of 100 000 ft. You are invited on this 4500km per hour ride into history"/>
    <n v="3675"/>
    <n v="3775.5"/>
    <x v="1"/>
    <x v="2"/>
    <s v="AUD"/>
    <n v="1418183325"/>
    <n v="1415591325"/>
    <b v="0"/>
    <n v="11"/>
    <b v="0"/>
    <s v="technology/space exploration"/>
    <n v="103"/>
    <n v="343.23"/>
    <x v="2"/>
    <x v="36"/>
  </r>
  <r>
    <n v="2653"/>
    <x v="2652"/>
    <s v="DREAM BIG. Explore the universe through STEAM education. (Science, Technology, Engineering, Art, Mathematics)"/>
    <n v="15000"/>
    <n v="24297"/>
    <x v="1"/>
    <x v="0"/>
    <s v="USD"/>
    <n v="1402632000"/>
    <n v="1399909127"/>
    <b v="0"/>
    <n v="70"/>
    <b v="0"/>
    <s v="technology/space exploration"/>
    <n v="162"/>
    <n v="347.1"/>
    <x v="2"/>
    <x v="36"/>
  </r>
  <r>
    <n v="2654"/>
    <x v="2653"/>
    <s v="I want to launch a rocket to the moon, I plan on having this lunar rocket carry a small payload of solar internet connected cameras"/>
    <n v="1500"/>
    <n v="1876"/>
    <x v="1"/>
    <x v="0"/>
    <s v="USD"/>
    <n v="1429622726"/>
    <n v="1424442326"/>
    <b v="0"/>
    <n v="6"/>
    <b v="0"/>
    <s v="technology/space exploration"/>
    <n v="125"/>
    <n v="312.67"/>
    <x v="2"/>
    <x v="36"/>
  </r>
  <r>
    <n v="2655"/>
    <x v="2654"/>
    <s v="Thank you for your support!"/>
    <n v="10000"/>
    <n v="0"/>
    <x v="0"/>
    <x v="0"/>
    <s v="USD"/>
    <n v="1455048000"/>
    <n v="1452631647"/>
    <b v="0"/>
    <n v="43"/>
    <b v="0"/>
    <s v="technology/space exploration"/>
    <n v="0"/>
    <n v="0"/>
    <x v="2"/>
    <x v="36"/>
  </r>
  <r>
    <n v="2656"/>
    <x v="2655"/>
    <s v="MoonWatcher will be bringing the Moon closer to all of us."/>
    <n v="45000"/>
    <n v="6382.34"/>
    <x v="0"/>
    <x v="0"/>
    <s v="USD"/>
    <n v="1489345200"/>
    <n v="1485966688"/>
    <b v="0"/>
    <n v="152"/>
    <b v="0"/>
    <s v="technology/space exploration"/>
    <n v="14"/>
    <n v="41.99"/>
    <x v="2"/>
    <x v="36"/>
  </r>
  <r>
    <n v="2657"/>
    <x v="2656"/>
    <s v="Miles, a team of citizen scientists is reaching for the moon. We've bootstrapped our way to the top and now we need your help."/>
    <n v="15000"/>
    <n v="15677.5"/>
    <x v="1"/>
    <x v="0"/>
    <s v="USD"/>
    <n v="1470187800"/>
    <n v="1467325053"/>
    <b v="0"/>
    <n v="59"/>
    <b v="0"/>
    <s v="technology/space exploration"/>
    <n v="105"/>
    <n v="265.72000000000003"/>
    <x v="2"/>
    <x v="36"/>
  </r>
  <r>
    <n v="2658"/>
    <x v="2657"/>
    <s v="Funding will allow free participation for 20 schools, grades 4-12, (thousands of students) anywhere in the nation."/>
    <n v="2000"/>
    <n v="26"/>
    <x v="0"/>
    <x v="0"/>
    <s v="USD"/>
    <n v="1469913194"/>
    <n v="1467321194"/>
    <b v="0"/>
    <n v="4"/>
    <b v="0"/>
    <s v="technology/space exploration"/>
    <n v="1"/>
    <n v="6.5"/>
    <x v="2"/>
    <x v="36"/>
  </r>
  <r>
    <n v="2659"/>
    <x v="2658"/>
    <s v="test"/>
    <n v="5000"/>
    <n v="51"/>
    <x v="0"/>
    <x v="0"/>
    <s v="USD"/>
    <n v="1429321210"/>
    <n v="1426729210"/>
    <b v="0"/>
    <n v="10"/>
    <b v="0"/>
    <s v="technology/space exploration"/>
    <n v="1"/>
    <n v="5.0999999999999996"/>
    <x v="2"/>
    <x v="36"/>
  </r>
  <r>
    <n v="2660"/>
    <x v="2659"/>
    <s v="COAS is an organization that does community outreach programs to encourage and educate children and adults on Astronomy related subject"/>
    <n v="1010"/>
    <n v="1"/>
    <x v="0"/>
    <x v="0"/>
    <s v="USD"/>
    <n v="1448388418"/>
    <n v="1443200818"/>
    <b v="0"/>
    <n v="5"/>
    <b v="0"/>
    <s v="technology/space exploration"/>
    <n v="0"/>
    <n v="0.2"/>
    <x v="2"/>
    <x v="36"/>
  </r>
  <r>
    <n v="2661"/>
    <x v="2660"/>
    <s v="Summer Camp is an old gas station that will have workshops, custom art framing, and carry vintage &amp; home goods."/>
    <n v="14920"/>
    <n v="50"/>
    <x v="0"/>
    <x v="0"/>
    <s v="USD"/>
    <n v="1382742010"/>
    <n v="1380150010"/>
    <b v="0"/>
    <n v="60"/>
    <b v="1"/>
    <s v="technology/makerspaces"/>
    <n v="0"/>
    <n v="0.83"/>
    <x v="2"/>
    <x v="37"/>
  </r>
  <r>
    <n v="2662"/>
    <x v="2661"/>
    <s v="The Mini Maker is Lansing Michigan's new kid friendly makerspace. We're dedicated to help kids imagine, develop and build."/>
    <n v="50000"/>
    <n v="5010"/>
    <x v="0"/>
    <x v="0"/>
    <s v="USD"/>
    <n v="1440179713"/>
    <n v="1437587713"/>
    <b v="0"/>
    <n v="80"/>
    <b v="1"/>
    <s v="technology/makerspaces"/>
    <n v="10"/>
    <n v="62.63"/>
    <x v="2"/>
    <x v="37"/>
  </r>
  <r>
    <n v="2663"/>
    <x v="2662"/>
    <s v="The Ville. A local cooperative helping communities learn, share and grow in the spirit of health, wellness and sustainability."/>
    <n v="50000"/>
    <n v="1937"/>
    <x v="2"/>
    <x v="5"/>
    <s v="CAD"/>
    <n v="1441378800"/>
    <n v="1438873007"/>
    <b v="0"/>
    <n v="56"/>
    <b v="1"/>
    <s v="technology/makerspaces"/>
    <n v="4"/>
    <n v="34.590000000000003"/>
    <x v="2"/>
    <x v="37"/>
  </r>
  <r>
    <n v="2664"/>
    <x v="2663"/>
    <s v="We believe that the true purpose of education is to enable people to create real things that make the world better. Join us!"/>
    <n v="50000"/>
    <n v="0"/>
    <x v="0"/>
    <x v="0"/>
    <s v="USD"/>
    <n v="1449644340"/>
    <n v="1446683797"/>
    <b v="0"/>
    <n v="104"/>
    <b v="1"/>
    <s v="technology/makerspaces"/>
    <n v="0"/>
    <n v="0"/>
    <x v="2"/>
    <x v="37"/>
  </r>
  <r>
    <n v="2665"/>
    <x v="2664"/>
    <s v="Giving the best tech access and tools to Bayview Hunters Point youth - developing the next generation of tech savvy youth who excel!"/>
    <n v="11200"/>
    <n v="29"/>
    <x v="0"/>
    <x v="0"/>
    <s v="USD"/>
    <n v="1430774974"/>
    <n v="1426886974"/>
    <b v="0"/>
    <n v="46"/>
    <b v="1"/>
    <s v="technology/makerspaces"/>
    <n v="0"/>
    <n v="0.63"/>
    <x v="2"/>
    <x v="37"/>
  </r>
  <r>
    <n v="2666"/>
    <x v="2665"/>
    <s v="StartMart is a 35,000 sqft entrepreneurial hub and co-working space located on the 2nd floor of the Terminal Tower in Cleveland, Ohio."/>
    <n v="40000"/>
    <n v="51184"/>
    <x v="1"/>
    <x v="0"/>
    <s v="USD"/>
    <n v="1443214800"/>
    <n v="1440008439"/>
    <b v="0"/>
    <n v="206"/>
    <b v="1"/>
    <s v="technology/makerspaces"/>
    <n v="128"/>
    <n v="248.47"/>
    <x v="2"/>
    <x v="37"/>
  </r>
  <r>
    <n v="2667"/>
    <x v="2666"/>
    <s v="Websmith Studio is a makerspace where the people most impacted by broken systems are empowered to think, build, and own the solution."/>
    <n v="5000"/>
    <n v="5478"/>
    <x v="1"/>
    <x v="0"/>
    <s v="USD"/>
    <n v="1455142416"/>
    <n v="1452550416"/>
    <b v="0"/>
    <n v="18"/>
    <b v="1"/>
    <s v="technology/makerspaces"/>
    <n v="110"/>
    <n v="304.33"/>
    <x v="2"/>
    <x v="37"/>
  </r>
  <r>
    <n v="2668"/>
    <x v="2667"/>
    <s v="Creativity on the go! |_x000a_CrÃ©ativitÃ© en mouvement !"/>
    <n v="5000"/>
    <n v="5713"/>
    <x v="1"/>
    <x v="5"/>
    <s v="CAD"/>
    <n v="1447079520"/>
    <n v="1443449265"/>
    <b v="0"/>
    <n v="28"/>
    <b v="1"/>
    <s v="technology/makerspaces"/>
    <n v="114"/>
    <n v="204.04"/>
    <x v="2"/>
    <x v="37"/>
  </r>
  <r>
    <n v="2669"/>
    <x v="2668"/>
    <s v="The brand new Makers Club wants something to draw the students into science and engineering and also be very inclusive."/>
    <n v="4000"/>
    <n v="4002"/>
    <x v="1"/>
    <x v="0"/>
    <s v="USD"/>
    <n v="1452387096"/>
    <n v="1447203096"/>
    <b v="0"/>
    <n v="11"/>
    <b v="1"/>
    <s v="technology/makerspaces"/>
    <n v="100"/>
    <n v="363.82"/>
    <x v="2"/>
    <x v="37"/>
  </r>
  <r>
    <n v="2670"/>
    <x v="2669"/>
    <s v="A revolution in the rapidly growing container housing space. Transportable, expandable, green and versatile. A global game-changer."/>
    <n v="7500"/>
    <n v="0"/>
    <x v="0"/>
    <x v="2"/>
    <s v="AUD"/>
    <n v="1406593780"/>
    <n v="1404174580"/>
    <b v="1"/>
    <n v="60"/>
    <b v="0"/>
    <s v="technology/makerspaces"/>
    <n v="0"/>
    <n v="0"/>
    <x v="2"/>
    <x v="37"/>
  </r>
  <r>
    <n v="2671"/>
    <x v="2670"/>
    <s v="We will build hubs so that teens can use tech to develop business solutions to their communities greatest challenges. Help us!"/>
    <n v="8000"/>
    <n v="8581"/>
    <x v="1"/>
    <x v="0"/>
    <s v="USD"/>
    <n v="1419017880"/>
    <n v="1416419916"/>
    <b v="1"/>
    <n v="84"/>
    <b v="0"/>
    <s v="technology/makerspaces"/>
    <n v="107"/>
    <n v="102.15"/>
    <x v="2"/>
    <x v="37"/>
  </r>
  <r>
    <n v="2672"/>
    <x v="2671"/>
    <s v="Manylabs aims to help support 20 new residents working on open, low-cost, accessible tools for science and science education."/>
    <n v="10000"/>
    <n v="76"/>
    <x v="0"/>
    <x v="0"/>
    <s v="USD"/>
    <n v="1451282400"/>
    <n v="1449436390"/>
    <b v="1"/>
    <n v="47"/>
    <b v="0"/>
    <s v="technology/makerspaces"/>
    <n v="1"/>
    <n v="1.62"/>
    <x v="2"/>
    <x v="37"/>
  </r>
  <r>
    <n v="2673"/>
    <x v="2672"/>
    <s v="We're opening up a Pixel Academy in Manhattan and we need your help to fill it with technology and tools for New York City's kids!"/>
    <n v="28450"/>
    <n v="28520"/>
    <x v="1"/>
    <x v="0"/>
    <s v="USD"/>
    <n v="1414622700"/>
    <n v="1412081999"/>
    <b v="1"/>
    <n v="66"/>
    <b v="0"/>
    <s v="technology/makerspaces"/>
    <n v="100"/>
    <n v="432.12"/>
    <x v="2"/>
    <x v="37"/>
  </r>
  <r>
    <n v="2674"/>
    <x v="2673"/>
    <s v="A project to give the people of Playa Blanca an independent, energized future - _x000a_â€œLocal de Mariposas EÃ³licas Para un Futuro Mejorâ€"/>
    <n v="50000"/>
    <n v="24691"/>
    <x v="2"/>
    <x v="0"/>
    <s v="USD"/>
    <n v="1467694740"/>
    <n v="1465398670"/>
    <b v="1"/>
    <n v="171"/>
    <b v="0"/>
    <s v="technology/makerspaces"/>
    <n v="49"/>
    <n v="144.38999999999999"/>
    <x v="2"/>
    <x v="37"/>
  </r>
  <r>
    <n v="2675"/>
    <x v="2674"/>
    <s v="We are working to establish a collaborative work-space with the goal of creating a community of knowledge, design, and creativity."/>
    <n v="5000"/>
    <n v="24201"/>
    <x v="1"/>
    <x v="0"/>
    <s v="USD"/>
    <n v="1415655289"/>
    <n v="1413059689"/>
    <b v="1"/>
    <n v="29"/>
    <b v="0"/>
    <s v="technology/makerspaces"/>
    <n v="484"/>
    <n v="834.52"/>
    <x v="2"/>
    <x v="37"/>
  </r>
  <r>
    <n v="2676"/>
    <x v="2675"/>
    <s v="Our aim is to provide high-end equipment and space for Toronto coders, filmmakers, and artists to develop cutting-edge VR content."/>
    <n v="4000"/>
    <n v="5456"/>
    <x v="1"/>
    <x v="5"/>
    <s v="CAD"/>
    <n v="1463929174"/>
    <n v="1461337174"/>
    <b v="0"/>
    <n v="9"/>
    <b v="0"/>
    <s v="technology/makerspaces"/>
    <n v="136"/>
    <n v="606.22"/>
    <x v="2"/>
    <x v="37"/>
  </r>
  <r>
    <n v="2677"/>
    <x v="2676"/>
    <s v="A mobile tech lab with cutting edge maker tools that travels to schools to offer free creative workshops for school age kids."/>
    <n v="10000"/>
    <n v="467"/>
    <x v="0"/>
    <x v="0"/>
    <s v="USD"/>
    <n v="1404348143"/>
    <n v="1401756143"/>
    <b v="0"/>
    <n v="27"/>
    <b v="0"/>
    <s v="technology/makerspaces"/>
    <n v="5"/>
    <n v="17.3"/>
    <x v="2"/>
    <x v="37"/>
  </r>
  <r>
    <n v="2678"/>
    <x v="2677"/>
    <s v="Wavegarden is the worldâ€™s longest man-made wave that creates ideal conditions for surfing. Help us and let's open one in Malaga!!"/>
    <n v="4300"/>
    <n v="2115"/>
    <x v="0"/>
    <x v="3"/>
    <s v="EUR"/>
    <n v="1443121765"/>
    <n v="1440529765"/>
    <b v="0"/>
    <n v="2"/>
    <b v="0"/>
    <s v="technology/makerspaces"/>
    <n v="49"/>
    <n v="1057.5"/>
    <x v="2"/>
    <x v="37"/>
  </r>
  <r>
    <n v="2679"/>
    <x v="2678"/>
    <s v="A do-it-yourself auto garage in Des Moines, Iowa where people can learn how to work on cars &amp; those who know can share their knowledge."/>
    <n v="2000"/>
    <n v="2132"/>
    <x v="1"/>
    <x v="0"/>
    <s v="USD"/>
    <n v="1425081694"/>
    <n v="1422489694"/>
    <b v="0"/>
    <n v="3"/>
    <b v="0"/>
    <s v="technology/makerspaces"/>
    <n v="107"/>
    <n v="710.67"/>
    <x v="2"/>
    <x v="37"/>
  </r>
  <r>
    <n v="2680"/>
    <x v="2679"/>
    <s v="iHeartPillow, Connecting loved ones"/>
    <n v="2500"/>
    <n v="2500"/>
    <x v="1"/>
    <x v="3"/>
    <s v="EUR"/>
    <n v="1459915491"/>
    <n v="1457327091"/>
    <b v="0"/>
    <n v="4"/>
    <b v="0"/>
    <s v="technology/makerspaces"/>
    <n v="100"/>
    <n v="625"/>
    <x v="2"/>
    <x v="37"/>
  </r>
  <r>
    <n v="2681"/>
    <x v="2680"/>
    <s v="Jolly's Hot Dogs: A beef hot dog topped with deliciously seasoned ground beef, mustard and minced onions."/>
    <n v="1500"/>
    <n v="2180"/>
    <x v="1"/>
    <x v="0"/>
    <s v="USD"/>
    <n v="1405027750"/>
    <n v="1402867750"/>
    <b v="0"/>
    <n v="2"/>
    <b v="0"/>
    <s v="food/food trucks"/>
    <n v="145"/>
    <n v="1090"/>
    <x v="7"/>
    <x v="19"/>
  </r>
  <r>
    <n v="2682"/>
    <x v="2681"/>
    <s v="Gourmet Toast is the culinary combination, neigh, perfection of America's most under-utilized snack: Toast."/>
    <n v="5000"/>
    <n v="5671.11"/>
    <x v="1"/>
    <x v="0"/>
    <s v="USD"/>
    <n v="1416635940"/>
    <n v="1413838540"/>
    <b v="0"/>
    <n v="20"/>
    <b v="0"/>
    <s v="food/food trucks"/>
    <n v="113"/>
    <n v="283.56"/>
    <x v="7"/>
    <x v="19"/>
  </r>
  <r>
    <n v="2683"/>
    <x v="2682"/>
    <s v="Cereal isn't only for breakfast! Help me bring cereal to the 92% of Americans who eat cereal everyday. Out of the home and to you!"/>
    <n v="1500"/>
    <n v="32"/>
    <x v="0"/>
    <x v="0"/>
    <s v="USD"/>
    <n v="1425233240"/>
    <n v="1422641240"/>
    <b v="0"/>
    <n v="3"/>
    <b v="0"/>
    <s v="food/food trucks"/>
    <n v="2"/>
    <n v="10.67"/>
    <x v="7"/>
    <x v="19"/>
  </r>
  <r>
    <n v="2684"/>
    <x v="2683"/>
    <s v="Not all wings are created equal. We believe ours take flight above the rest. Come judge for yourself. To us it Ain't No Thang..."/>
    <n v="3500"/>
    <n v="3535"/>
    <x v="1"/>
    <x v="0"/>
    <s v="USD"/>
    <n v="1407621425"/>
    <n v="1404165425"/>
    <b v="0"/>
    <n v="4"/>
    <b v="0"/>
    <s v="food/food trucks"/>
    <n v="101"/>
    <n v="883.75"/>
    <x v="7"/>
    <x v="19"/>
  </r>
  <r>
    <n v="2685"/>
    <x v="2684"/>
    <s v="Home cooked meals made by Nana. Indiana's famous tenderloin sandwiches, Nana's homemade cole slaw and so much more."/>
    <n v="1000"/>
    <n v="1101"/>
    <x v="1"/>
    <x v="0"/>
    <s v="USD"/>
    <n v="1430149330"/>
    <n v="1424968930"/>
    <b v="0"/>
    <n v="1"/>
    <b v="0"/>
    <s v="food/food trucks"/>
    <n v="110"/>
    <n v="1101"/>
    <x v="7"/>
    <x v="19"/>
  </r>
  <r>
    <n v="2686"/>
    <x v="2685"/>
    <s v="2 years after a car accident, I was told that I could no longer work... I want to change that AND create something amazing Fair FOOD!"/>
    <n v="300"/>
    <n v="312"/>
    <x v="1"/>
    <x v="0"/>
    <s v="USD"/>
    <n v="1412119423"/>
    <n v="1410391423"/>
    <b v="0"/>
    <n v="0"/>
    <b v="0"/>
    <s v="food/food trucks"/>
    <n v="104"/>
    <n v="0"/>
    <x v="7"/>
    <x v="19"/>
  </r>
  <r>
    <n v="2687"/>
    <x v="2686"/>
    <s v="Your American Pizzas, Wings, Stuffed Gouda Burger, Sweet &amp; Russet Potato Fries served on a food Truck!!"/>
    <n v="300"/>
    <n v="310"/>
    <x v="1"/>
    <x v="0"/>
    <s v="USD"/>
    <n v="1435591318"/>
    <n v="1432999318"/>
    <b v="0"/>
    <n v="0"/>
    <b v="0"/>
    <s v="food/food trucks"/>
    <n v="103"/>
    <n v="0"/>
    <x v="7"/>
    <x v="19"/>
  </r>
  <r>
    <n v="2688"/>
    <x v="2687"/>
    <s v="The amazing gourmet Mac N Cheez Food Truck Campaigne!"/>
    <n v="1800"/>
    <n v="1805"/>
    <x v="1"/>
    <x v="0"/>
    <s v="USD"/>
    <n v="1424746800"/>
    <n v="1422067870"/>
    <b v="0"/>
    <n v="14"/>
    <b v="0"/>
    <s v="food/food trucks"/>
    <n v="100"/>
    <n v="128.93"/>
    <x v="7"/>
    <x v="19"/>
  </r>
  <r>
    <n v="2689"/>
    <x v="2688"/>
    <s v="I am creating a high quality, local product only, concession trailer for local and remote events. Dearborn Brand, Winter's Brand, more."/>
    <n v="800"/>
    <n v="1686"/>
    <x v="1"/>
    <x v="0"/>
    <s v="USD"/>
    <n v="1469919890"/>
    <n v="1467327890"/>
    <b v="0"/>
    <n v="1"/>
    <b v="0"/>
    <s v="food/food trucks"/>
    <n v="211"/>
    <n v="1686"/>
    <x v="7"/>
    <x v="19"/>
  </r>
  <r>
    <n v="2690"/>
    <x v="2689"/>
    <s v="The stuffed chicken wing originators need YOUR help starting a restaurant so our AMAZING wings will be available to you 7 days a week!"/>
    <n v="25000"/>
    <n v="0"/>
    <x v="3"/>
    <x v="0"/>
    <s v="USD"/>
    <n v="1433298676"/>
    <n v="1429410676"/>
    <b v="0"/>
    <n v="118"/>
    <b v="0"/>
    <s v="food/food trucks"/>
    <n v="0"/>
    <n v="0"/>
    <x v="7"/>
    <x v="19"/>
  </r>
  <r>
    <n v="2691"/>
    <x v="2690"/>
    <s v="A Great New local Food Truck serving up ethnic fusion inspired eats in Ottawa."/>
    <n v="1500"/>
    <n v="3"/>
    <x v="0"/>
    <x v="5"/>
    <s v="CAD"/>
    <n v="1431278557"/>
    <n v="1427390557"/>
    <b v="0"/>
    <n v="2"/>
    <b v="0"/>
    <s v="food/food trucks"/>
    <n v="0"/>
    <n v="1.5"/>
    <x v="7"/>
    <x v="19"/>
  </r>
  <r>
    <n v="2692"/>
    <x v="2691"/>
    <s v="Our food truck will bring you -_x000a_                       Fast, Fresh, Food -_x000a_                            Throughout the Omaha area"/>
    <n v="1200"/>
    <n v="1364"/>
    <x v="1"/>
    <x v="0"/>
    <s v="USD"/>
    <n v="1427266860"/>
    <n v="1424678460"/>
    <b v="0"/>
    <n v="1"/>
    <b v="0"/>
    <s v="food/food trucks"/>
    <n v="114"/>
    <n v="1364"/>
    <x v="7"/>
    <x v="19"/>
  </r>
  <r>
    <n v="2693"/>
    <x v="2692"/>
    <s v="I want to start a food truck that specializes in chili cheese dogs, using new kinds of meats, cheeses and toppings you wouldn't imagine"/>
    <n v="1500"/>
    <n v="173"/>
    <x v="0"/>
    <x v="0"/>
    <s v="USD"/>
    <n v="1407899966"/>
    <n v="1405307966"/>
    <b v="0"/>
    <n v="3"/>
    <b v="0"/>
    <s v="food/food trucks"/>
    <n v="12"/>
    <n v="57.67"/>
    <x v="7"/>
    <x v="19"/>
  </r>
  <r>
    <n v="2694"/>
    <x v="2693"/>
    <s v="Gourmet taco truck infusing savory smoky flavors into your tacos, so when you open your container the aroma and actual smoke  flows out"/>
    <n v="800"/>
    <n v="1436"/>
    <x v="1"/>
    <x v="0"/>
    <s v="USD"/>
    <n v="1411701739"/>
    <n v="1409109739"/>
    <b v="0"/>
    <n v="1"/>
    <b v="0"/>
    <s v="food/food trucks"/>
    <n v="180"/>
    <n v="1436"/>
    <x v="7"/>
    <x v="19"/>
  </r>
  <r>
    <n v="2695"/>
    <x v="2694"/>
    <s v="I am creating food magic on the go! Amazing food isn't just for sitdown restaraunts anymore!"/>
    <n v="1750"/>
    <n v="1955"/>
    <x v="1"/>
    <x v="0"/>
    <s v="USD"/>
    <n v="1428981718"/>
    <n v="1423801318"/>
    <b v="0"/>
    <n v="3"/>
    <b v="0"/>
    <s v="food/food trucks"/>
    <n v="112"/>
    <n v="651.66999999999996"/>
    <x v="7"/>
    <x v="19"/>
  </r>
  <r>
    <n v="2696"/>
    <x v="2695"/>
    <s v="The dream to own a food truck, rolling wherever the army sends me, hiring other military spouses and veterans alike! Giving back!"/>
    <n v="10000"/>
    <n v="250"/>
    <x v="0"/>
    <x v="0"/>
    <s v="USD"/>
    <n v="1419538560"/>
    <n v="1416600960"/>
    <b v="0"/>
    <n v="38"/>
    <b v="0"/>
    <s v="food/food trucks"/>
    <n v="3"/>
    <n v="6.58"/>
    <x v="7"/>
    <x v="19"/>
  </r>
  <r>
    <n v="2697"/>
    <x v="2696"/>
    <s v="Stuffed waffles made from Dough. Sweet, savory, salty and then stuffed with meats, fruits, and sauces!"/>
    <n v="17000"/>
    <n v="2355"/>
    <x v="0"/>
    <x v="0"/>
    <s v="USD"/>
    <n v="1438552800"/>
    <n v="1435876423"/>
    <b v="0"/>
    <n v="52"/>
    <b v="0"/>
    <s v="food/food trucks"/>
    <n v="14"/>
    <n v="45.29"/>
    <x v="7"/>
    <x v="19"/>
  </r>
  <r>
    <n v="2698"/>
    <x v="2697"/>
    <s v="We 'd love to give some TLC to our vintage pink taco trailer so we can continue to cook our signature Baja style shrimp tacos!"/>
    <n v="1250"/>
    <n v="1940"/>
    <x v="1"/>
    <x v="0"/>
    <s v="USD"/>
    <n v="1403904808"/>
    <n v="1401312808"/>
    <b v="0"/>
    <n v="2"/>
    <b v="0"/>
    <s v="food/food trucks"/>
    <n v="155"/>
    <n v="970"/>
    <x v="7"/>
    <x v="19"/>
  </r>
  <r>
    <n v="2699"/>
    <x v="2698"/>
    <s v="Hi, I want make my first bakery. Food truck was great, but I not have a car licence. So, help me to be my dream!"/>
    <n v="300"/>
    <n v="310"/>
    <x v="1"/>
    <x v="5"/>
    <s v="CAD"/>
    <n v="1407533463"/>
    <n v="1404941463"/>
    <b v="0"/>
    <n v="0"/>
    <b v="0"/>
    <s v="food/food trucks"/>
    <n v="103"/>
    <n v="0"/>
    <x v="7"/>
    <x v="19"/>
  </r>
  <r>
    <n v="2700"/>
    <x v="2699"/>
    <s v="I currently own and operate a hot dog cart. I am hoping to purchase a used food truck so I can do business year round!"/>
    <n v="1750"/>
    <n v="0"/>
    <x v="2"/>
    <x v="0"/>
    <s v="USD"/>
    <n v="1411073972"/>
    <n v="1408481972"/>
    <b v="0"/>
    <n v="4"/>
    <b v="0"/>
    <s v="food/food trucks"/>
    <n v="0"/>
    <n v="0"/>
    <x v="7"/>
    <x v="19"/>
  </r>
  <r>
    <n v="2701"/>
    <x v="2700"/>
    <s v="We have been working extra hard to get our new training space ready and with a little extra help we hope to dream big for the future!"/>
    <n v="5000"/>
    <n v="5145"/>
    <x v="1"/>
    <x v="17"/>
    <s v="EUR"/>
    <n v="1491586534"/>
    <n v="1488911734"/>
    <b v="0"/>
    <n v="46"/>
    <b v="0"/>
    <s v="theater/spaces"/>
    <n v="103"/>
    <n v="111.85"/>
    <x v="1"/>
    <x v="38"/>
  </r>
  <r>
    <n v="2702"/>
    <x v="2701"/>
    <s v="The next phase of the evolution of Hygienic Art is the building of New London's first amphitheater, a covering for the Art Park."/>
    <n v="10000"/>
    <n v="726"/>
    <x v="0"/>
    <x v="0"/>
    <s v="USD"/>
    <n v="1491416077"/>
    <n v="1488827677"/>
    <b v="1"/>
    <n v="26"/>
    <b v="0"/>
    <s v="theater/spaces"/>
    <n v="7"/>
    <n v="27.92"/>
    <x v="1"/>
    <x v="38"/>
  </r>
  <r>
    <n v="2703"/>
    <x v="2702"/>
    <s v="Â¡Tu nuevo espacio cultural multidisciplinario en el centro de Pachuca, Hidalgo"/>
    <n v="100000"/>
    <n v="280"/>
    <x v="0"/>
    <x v="14"/>
    <s v="MXN"/>
    <n v="1490196830"/>
    <n v="1485016430"/>
    <b v="0"/>
    <n v="45"/>
    <b v="0"/>
    <s v="theater/spaces"/>
    <n v="0"/>
    <n v="6.22"/>
    <x v="1"/>
    <x v="38"/>
  </r>
  <r>
    <n v="2704"/>
    <x v="2703"/>
    <s v="We plan to rescue, relocate, and repurpose, a historic Little Red Brick House, to be incorporated into a riverfront amphitheater."/>
    <n v="4500"/>
    <n v="4660"/>
    <x v="1"/>
    <x v="0"/>
    <s v="USD"/>
    <n v="1491421314"/>
    <n v="1487709714"/>
    <b v="0"/>
    <n v="7"/>
    <b v="0"/>
    <s v="theater/spaces"/>
    <n v="104"/>
    <n v="665.71"/>
    <x v="1"/>
    <x v="38"/>
  </r>
  <r>
    <n v="2705"/>
    <x v="2704"/>
    <s v="Help light the lights at the historic Fischer Theatre in Danville, IL."/>
    <n v="5000"/>
    <n v="5940"/>
    <x v="1"/>
    <x v="0"/>
    <s v="USD"/>
    <n v="1490389158"/>
    <n v="1486504758"/>
    <b v="0"/>
    <n v="8"/>
    <b v="0"/>
    <s v="theater/spaces"/>
    <n v="119"/>
    <n v="742.5"/>
    <x v="1"/>
    <x v="38"/>
  </r>
  <r>
    <n v="2706"/>
    <x v="2705"/>
    <s v="A place where innovation, food, creativity and performance live year round in a historic building in Pioneer Square."/>
    <n v="100000"/>
    <n v="0"/>
    <x v="0"/>
    <x v="0"/>
    <s v="USD"/>
    <n v="1413442740"/>
    <n v="1410937483"/>
    <b v="1"/>
    <n v="263"/>
    <b v="1"/>
    <s v="theater/spaces"/>
    <n v="0"/>
    <n v="0"/>
    <x v="1"/>
    <x v="38"/>
  </r>
  <r>
    <n v="2707"/>
    <x v="2706"/>
    <s v="A new performance space in Seattle. A place for artists, comedians, and audiences to meet and collaborate!"/>
    <n v="60000"/>
    <n v="35135"/>
    <x v="0"/>
    <x v="0"/>
    <s v="USD"/>
    <n v="1369637940"/>
    <n v="1367088443"/>
    <b v="1"/>
    <n v="394"/>
    <b v="1"/>
    <s v="theater/spaces"/>
    <n v="59"/>
    <n v="89.18"/>
    <x v="1"/>
    <x v="38"/>
  </r>
  <r>
    <n v="2708"/>
    <x v="2707"/>
    <s v="Angel Comedy Club: A permanent home for Londonâ€™s loveliest comedy night - a community comedy club"/>
    <n v="100000"/>
    <n v="15390"/>
    <x v="0"/>
    <x v="1"/>
    <s v="GBP"/>
    <n v="1469119526"/>
    <n v="1463935526"/>
    <b v="1"/>
    <n v="1049"/>
    <b v="1"/>
    <s v="theater/spaces"/>
    <n v="15"/>
    <n v="14.67"/>
    <x v="1"/>
    <x v="38"/>
  </r>
  <r>
    <n v="2709"/>
    <x v="2708"/>
    <s v="Give contemporary circus an artistic home in America.  Help us launch the nationâ€™s first higher education program for circus."/>
    <n v="100000"/>
    <n v="152604.29999999999"/>
    <x v="1"/>
    <x v="0"/>
    <s v="USD"/>
    <n v="1475553540"/>
    <n v="1472528141"/>
    <b v="1"/>
    <n v="308"/>
    <b v="1"/>
    <s v="theater/spaces"/>
    <n v="153"/>
    <n v="495.47"/>
    <x v="1"/>
    <x v="38"/>
  </r>
  <r>
    <n v="2710"/>
    <x v="2709"/>
    <s v="Building Brooklyn's own creative venue for circus, theater and events of all types."/>
    <n v="200000"/>
    <n v="8"/>
    <x v="0"/>
    <x v="0"/>
    <s v="USD"/>
    <n v="1407549600"/>
    <n v="1404797428"/>
    <b v="1"/>
    <n v="1088"/>
    <b v="1"/>
    <s v="theater/spaces"/>
    <n v="0"/>
    <n v="0.01"/>
    <x v="1"/>
    <x v="38"/>
  </r>
  <r>
    <n v="2711"/>
    <x v="2710"/>
    <s v="We're aiming to launch a production involving circus performers, musicians and artists in a new space, creating a night of live art."/>
    <n v="10000"/>
    <n v="11122"/>
    <x v="1"/>
    <x v="1"/>
    <s v="GBP"/>
    <n v="1403301660"/>
    <n v="1400694790"/>
    <b v="1"/>
    <n v="73"/>
    <b v="1"/>
    <s v="theater/spaces"/>
    <n v="111"/>
    <n v="152.36000000000001"/>
    <x v="1"/>
    <x v="38"/>
  </r>
  <r>
    <n v="2712"/>
    <x v="2711"/>
    <s v="Voix de Ville is a pop-up imaginarium of neo-vaudeville, musical extravaganza, circus arts, comedy, and theatre in a tiny circus tent!"/>
    <n v="20000"/>
    <n v="212"/>
    <x v="0"/>
    <x v="0"/>
    <s v="USD"/>
    <n v="1373738400"/>
    <n v="1370568560"/>
    <b v="1"/>
    <n v="143"/>
    <b v="1"/>
    <s v="theater/spaces"/>
    <n v="1"/>
    <n v="1.48"/>
    <x v="1"/>
    <x v="38"/>
  </r>
  <r>
    <n v="2713"/>
    <x v="2712"/>
    <s v="Help support the Acro-Cats kitten and cat rescue and adoption effort! They need a bus to continue finding felines homes across the US."/>
    <n v="400000"/>
    <n v="1052110.8700000001"/>
    <x v="1"/>
    <x v="0"/>
    <s v="USD"/>
    <n v="1450971684"/>
    <n v="1447515684"/>
    <b v="1"/>
    <n v="1420"/>
    <b v="1"/>
    <s v="theater/spaces"/>
    <n v="263"/>
    <n v="740.92"/>
    <x v="1"/>
    <x v="38"/>
  </r>
  <r>
    <n v="2714"/>
    <x v="2713"/>
    <s v="The Crane will be the new home for independent theater in Northeast Minneapolis"/>
    <n v="65108"/>
    <n v="2994"/>
    <x v="0"/>
    <x v="0"/>
    <s v="USD"/>
    <n v="1476486000"/>
    <n v="1474040596"/>
    <b v="1"/>
    <n v="305"/>
    <b v="1"/>
    <s v="theater/spaces"/>
    <n v="5"/>
    <n v="9.82"/>
    <x v="1"/>
    <x v="38"/>
  </r>
  <r>
    <n v="2715"/>
    <x v="2714"/>
    <s v="The creators of Five Dollar Comedy Week are building a permanent home for affordable live comedy shows and classes in Philadelphia."/>
    <n v="75000"/>
    <n v="117108"/>
    <x v="1"/>
    <x v="0"/>
    <s v="USD"/>
    <n v="1456047228"/>
    <n v="1453109628"/>
    <b v="1"/>
    <n v="551"/>
    <b v="1"/>
    <s v="theater/spaces"/>
    <n v="156"/>
    <n v="212.54"/>
    <x v="1"/>
    <x v="38"/>
  </r>
  <r>
    <n v="2716"/>
    <x v="2715"/>
    <s v="Love comedy? Get involved in creating a dedicated space for alternative comedy in Berlin._x000a__x000a_(Das Video ist untertitelt. Klicke auf CC)"/>
    <n v="30000"/>
    <n v="14000"/>
    <x v="0"/>
    <x v="12"/>
    <s v="EUR"/>
    <n v="1444291193"/>
    <n v="1441699193"/>
    <b v="1"/>
    <n v="187"/>
    <b v="1"/>
    <s v="theater/spaces"/>
    <n v="47"/>
    <n v="74.87"/>
    <x v="1"/>
    <x v="38"/>
  </r>
  <r>
    <n v="2717"/>
    <x v="2716"/>
    <s v="ONLY HOURS LEFT ON THE CAMPAIGN! Our stretch goal is $35k; let's build a home for standup/improv shows &amp; classes in VT!"/>
    <n v="70000"/>
    <n v="270"/>
    <x v="2"/>
    <x v="0"/>
    <s v="USD"/>
    <n v="1417906649"/>
    <n v="1414015049"/>
    <b v="1"/>
    <n v="325"/>
    <b v="1"/>
    <s v="theater/spaces"/>
    <n v="0"/>
    <n v="0.83"/>
    <x v="1"/>
    <x v="38"/>
  </r>
  <r>
    <n v="2718"/>
    <x v="2717"/>
    <s v="The Bard has burst beyond the big top and we're reaching out to our Beloved Benefactors to help build our festival's future."/>
    <n v="50000"/>
    <n v="1"/>
    <x v="0"/>
    <x v="0"/>
    <s v="USD"/>
    <n v="1462316400"/>
    <n v="1459865945"/>
    <b v="1"/>
    <n v="148"/>
    <b v="1"/>
    <s v="theater/spaces"/>
    <n v="0"/>
    <n v="0.01"/>
    <x v="1"/>
    <x v="38"/>
  </r>
  <r>
    <n v="2719"/>
    <x v="2718"/>
    <s v="Our high school theater in Allentown, New Jersey was rad - in 1972. Help us bring our theater into present day and light up our stage!"/>
    <n v="19000"/>
    <n v="4190"/>
    <x v="0"/>
    <x v="0"/>
    <s v="USD"/>
    <n v="1460936694"/>
    <n v="1455756294"/>
    <b v="0"/>
    <n v="69"/>
    <b v="1"/>
    <s v="theater/spaces"/>
    <n v="22"/>
    <n v="60.72"/>
    <x v="1"/>
    <x v="38"/>
  </r>
  <r>
    <n v="2720"/>
    <x v="2719"/>
    <s v="An improv, sketch and experimental comedy and cocktail venue in downtown Grand Rapids, Michigan"/>
    <n v="68000"/>
    <n v="123444.12"/>
    <x v="1"/>
    <x v="0"/>
    <s v="USD"/>
    <n v="1478866253"/>
    <n v="1476270653"/>
    <b v="0"/>
    <n v="173"/>
    <b v="1"/>
    <s v="theater/spaces"/>
    <n v="182"/>
    <n v="713.55"/>
    <x v="1"/>
    <x v="38"/>
  </r>
  <r>
    <n v="2721"/>
    <x v="2720"/>
    <s v="Pi Crust is a breakout board for the Raspberry Pi that makes it easier to connect electronics - help us to bring this into kit form!"/>
    <n v="28000"/>
    <n v="28728"/>
    <x v="1"/>
    <x v="1"/>
    <s v="GBP"/>
    <n v="1378494000"/>
    <n v="1375880598"/>
    <b v="0"/>
    <n v="269"/>
    <b v="1"/>
    <s v="technology/hardware"/>
    <n v="103"/>
    <n v="106.8"/>
    <x v="2"/>
    <x v="30"/>
  </r>
  <r>
    <n v="2722"/>
    <x v="2721"/>
    <s v="Want people to put down their phone more often? Ransomly creates 'quiet' spaces to help us reconnect with the real people in our lives."/>
    <n v="32000"/>
    <n v="276"/>
    <x v="0"/>
    <x v="0"/>
    <s v="USD"/>
    <n v="1485722053"/>
    <n v="1480538053"/>
    <b v="0"/>
    <n v="185"/>
    <b v="1"/>
    <s v="technology/hardware"/>
    <n v="1"/>
    <n v="1.49"/>
    <x v="2"/>
    <x v="30"/>
  </r>
  <r>
    <n v="2723"/>
    <x v="2722"/>
    <s v="The most compact and versatile workout product designed to give you unlimited exercise options in the comfort of your home or office."/>
    <n v="45000"/>
    <n v="50"/>
    <x v="0"/>
    <x v="0"/>
    <s v="USD"/>
    <n v="1420060088"/>
    <n v="1414872488"/>
    <b v="0"/>
    <n v="176"/>
    <b v="1"/>
    <s v="technology/hardware"/>
    <n v="0"/>
    <n v="0.28000000000000003"/>
    <x v="2"/>
    <x v="30"/>
  </r>
  <r>
    <n v="2724"/>
    <x v="2723"/>
    <s v="RPi.GPIO Quick reference for GPIO programming on Raspberry Pi. Python code &amp; port ID labels in a convenient 6&quot; PCB ruler"/>
    <n v="20000"/>
    <n v="273"/>
    <x v="0"/>
    <x v="1"/>
    <s v="GBP"/>
    <n v="1439625059"/>
    <n v="1436860259"/>
    <b v="0"/>
    <n v="1019"/>
    <b v="1"/>
    <s v="technology/hardware"/>
    <n v="1"/>
    <n v="0.27"/>
    <x v="2"/>
    <x v="30"/>
  </r>
  <r>
    <n v="2725"/>
    <x v="2724"/>
    <s v="Best Net Zero energy solution for new or existing house (no more heating or electricity bills)."/>
    <n v="125000"/>
    <n v="396659"/>
    <x v="1"/>
    <x v="5"/>
    <s v="CAD"/>
    <n v="1488390735"/>
    <n v="1484070735"/>
    <b v="0"/>
    <n v="113"/>
    <b v="1"/>
    <s v="technology/hardware"/>
    <n v="317"/>
    <n v="3510.26"/>
    <x v="2"/>
    <x v="30"/>
  </r>
  <r>
    <n v="2726"/>
    <x v="2725"/>
    <s v="Krimston TWO: iPhone Dual SIM Case"/>
    <n v="200000"/>
    <n v="150102"/>
    <x v="2"/>
    <x v="0"/>
    <s v="USD"/>
    <n v="1461333311"/>
    <n v="1458741311"/>
    <b v="0"/>
    <n v="404"/>
    <b v="1"/>
    <s v="technology/hardware"/>
    <n v="75"/>
    <n v="371.54"/>
    <x v="2"/>
    <x v="30"/>
  </r>
  <r>
    <n v="2727"/>
    <x v="2726"/>
    <s v="Introducing the PiDrive, a high capacity Solid State Drive (SSD) expansion card for the Raspberry Pi B+, A+, and B+ v2!"/>
    <n v="100000"/>
    <n v="107421.57"/>
    <x v="1"/>
    <x v="0"/>
    <s v="USD"/>
    <n v="1438964063"/>
    <n v="1436804063"/>
    <b v="0"/>
    <n v="707"/>
    <b v="1"/>
    <s v="technology/hardware"/>
    <n v="107"/>
    <n v="151.94"/>
    <x v="2"/>
    <x v="30"/>
  </r>
  <r>
    <n v="2728"/>
    <x v="2727"/>
    <s v="SSD, WiFi, RTC w/Battery and high power USB all in one shield."/>
    <n v="71764"/>
    <n v="0"/>
    <x v="2"/>
    <x v="0"/>
    <s v="USD"/>
    <n v="1451485434"/>
    <n v="1448461434"/>
    <b v="0"/>
    <n v="392"/>
    <b v="1"/>
    <s v="technology/hardware"/>
    <n v="0"/>
    <n v="0"/>
    <x v="2"/>
    <x v="30"/>
  </r>
  <r>
    <n v="2729"/>
    <x v="2728"/>
    <s v="A luggage that is more than a luggage! It is what you want it to be."/>
    <n v="20000"/>
    <n v="20755"/>
    <x v="1"/>
    <x v="0"/>
    <s v="USD"/>
    <n v="1430459197"/>
    <n v="1427867197"/>
    <b v="0"/>
    <n v="23"/>
    <b v="1"/>
    <s v="technology/hardware"/>
    <n v="104"/>
    <n v="902.39"/>
    <x v="2"/>
    <x v="30"/>
  </r>
  <r>
    <n v="2730"/>
    <x v="2729"/>
    <s v="The world's most powerful portable speaker and guitar amplifier. Turns any surface into a speaker."/>
    <n v="100000"/>
    <n v="3550"/>
    <x v="0"/>
    <x v="0"/>
    <s v="USD"/>
    <n v="1366635575"/>
    <n v="1363611575"/>
    <b v="0"/>
    <n v="682"/>
    <b v="1"/>
    <s v="technology/hardware"/>
    <n v="4"/>
    <n v="5.21"/>
    <x v="2"/>
    <x v="30"/>
  </r>
  <r>
    <n v="2731"/>
    <x v="2730"/>
    <s v="Providing a control system and cybersecurity hands-on educational platform for professionals, home-use, and academic institutions."/>
    <n v="75000"/>
    <n v="21144"/>
    <x v="0"/>
    <x v="0"/>
    <s v="USD"/>
    <n v="1413604800"/>
    <n v="1408624622"/>
    <b v="0"/>
    <n v="37"/>
    <b v="1"/>
    <s v="technology/hardware"/>
    <n v="28"/>
    <n v="571.46"/>
    <x v="2"/>
    <x v="30"/>
  </r>
  <r>
    <n v="2732"/>
    <x v="2731"/>
    <s v="BrightFingers' lighting keyboard, gloves and software give kids a multi-sensory way to learn to type â€” and the desire to practice."/>
    <n v="35000"/>
    <n v="40690"/>
    <x v="1"/>
    <x v="0"/>
    <s v="USD"/>
    <n v="1369699200"/>
    <n v="1366917828"/>
    <b v="0"/>
    <n v="146"/>
    <b v="1"/>
    <s v="technology/hardware"/>
    <n v="116"/>
    <n v="278.7"/>
    <x v="2"/>
    <x v="30"/>
  </r>
  <r>
    <n v="2733"/>
    <x v="2732"/>
    <s v="Students, makers, and engineers can write Linux software applications to achieve any network functions, such as NAS, VPN and Firewall."/>
    <n v="110000"/>
    <n v="71771"/>
    <x v="2"/>
    <x v="0"/>
    <s v="USD"/>
    <n v="1428643974"/>
    <n v="1423463574"/>
    <b v="0"/>
    <n v="119"/>
    <b v="1"/>
    <s v="technology/hardware"/>
    <n v="65"/>
    <n v="603.12"/>
    <x v="2"/>
    <x v="30"/>
  </r>
  <r>
    <n v="2734"/>
    <x v="2733"/>
    <s v="Award-Winning Audio Design Experts Voix are back with their latest product. The amazing mi8| Retro Duo Wireless Stereo Sound System."/>
    <n v="50000"/>
    <n v="51906"/>
    <x v="1"/>
    <x v="0"/>
    <s v="USD"/>
    <n v="1476395940"/>
    <n v="1473782592"/>
    <b v="0"/>
    <n v="163"/>
    <b v="1"/>
    <s v="technology/hardware"/>
    <n v="104"/>
    <n v="318.44"/>
    <x v="2"/>
    <x v="30"/>
  </r>
  <r>
    <n v="2735"/>
    <x v="2734"/>
    <s v="The Pi Supply is an intelligent power switch for the Raspberry Pi which includes hard on and off switches and auto-off on shutdown."/>
    <n v="20000"/>
    <n v="411"/>
    <x v="0"/>
    <x v="1"/>
    <s v="GBP"/>
    <n v="1363204800"/>
    <n v="1360551250"/>
    <b v="0"/>
    <n v="339"/>
    <b v="1"/>
    <s v="technology/hardware"/>
    <n v="2"/>
    <n v="1.21"/>
    <x v="2"/>
    <x v="30"/>
  </r>
  <r>
    <n v="2736"/>
    <x v="2735"/>
    <s v="Fully Programmable Solar BMS ( Battery Management System ) Learn to program microcontrollers and HW design video tutorials_x000a_Open Source"/>
    <n v="25000"/>
    <n v="4345"/>
    <x v="2"/>
    <x v="5"/>
    <s v="CAD"/>
    <n v="1398268773"/>
    <n v="1395676773"/>
    <b v="0"/>
    <n v="58"/>
    <b v="1"/>
    <s v="technology/hardware"/>
    <n v="17"/>
    <n v="74.91"/>
    <x v="2"/>
    <x v="30"/>
  </r>
  <r>
    <n v="2737"/>
    <x v="2736"/>
    <s v="An innovative portable generator that turns heat into electricity. Now with 10 Watts of power at your fingertips... all while you cook!"/>
    <n v="150000"/>
    <n v="5051"/>
    <x v="0"/>
    <x v="0"/>
    <s v="USD"/>
    <n v="1389812400"/>
    <n v="1386108087"/>
    <b v="0"/>
    <n v="456"/>
    <b v="1"/>
    <s v="technology/hardware"/>
    <n v="3"/>
    <n v="11.08"/>
    <x v="2"/>
    <x v="30"/>
  </r>
  <r>
    <n v="2738"/>
    <x v="2737"/>
    <s v="Bringing back the Mojo to the new iPhone with our award winning  removable battery case with customized 3D printed top cover"/>
    <n v="20000"/>
    <n v="591"/>
    <x v="0"/>
    <x v="0"/>
    <s v="USD"/>
    <n v="1478402804"/>
    <n v="1473218804"/>
    <b v="0"/>
    <n v="15"/>
    <b v="1"/>
    <s v="technology/hardware"/>
    <n v="3"/>
    <n v="39.4"/>
    <x v="2"/>
    <x v="30"/>
  </r>
  <r>
    <n v="2739"/>
    <x v="2738"/>
    <s v="LPLC Board; A powerful, low cost, ultra low power microcontroller development board with template software and online tutorials."/>
    <n v="10500"/>
    <n v="11045"/>
    <x v="1"/>
    <x v="1"/>
    <s v="GBP"/>
    <n v="1399324717"/>
    <n v="1395436717"/>
    <b v="0"/>
    <n v="191"/>
    <b v="1"/>
    <s v="technology/hardware"/>
    <n v="105"/>
    <n v="57.83"/>
    <x v="2"/>
    <x v="30"/>
  </r>
  <r>
    <n v="2740"/>
    <x v="2739"/>
    <s v="I am interested in testing the plant yields of this vertical garden as well as some other applications"/>
    <n v="2500"/>
    <n v="2700"/>
    <x v="1"/>
    <x v="0"/>
    <s v="USD"/>
    <n v="1426117552"/>
    <n v="1423529152"/>
    <b v="0"/>
    <n v="17"/>
    <b v="1"/>
    <s v="technology/hardware"/>
    <n v="108"/>
    <n v="158.82"/>
    <x v="2"/>
    <x v="30"/>
  </r>
  <r>
    <n v="2741"/>
    <x v="2740"/>
    <s v="Help me publish my 1st children's book as an aspiring author!"/>
    <n v="1500"/>
    <n v="2"/>
    <x v="0"/>
    <x v="0"/>
    <s v="USD"/>
    <n v="1413770820"/>
    <n v="1412005602"/>
    <b v="0"/>
    <n v="4"/>
    <b v="0"/>
    <s v="publishing/children's books"/>
    <n v="0"/>
    <n v="0.5"/>
    <x v="3"/>
    <x v="39"/>
  </r>
  <r>
    <n v="2742"/>
    <x v="2741"/>
    <s v="The pachyderms at the Denver Zoo are moving. Follow along on the convoluted journey to their new home."/>
    <n v="3423"/>
    <n v="722"/>
    <x v="0"/>
    <x v="0"/>
    <s v="USD"/>
    <n v="1337102187"/>
    <n v="1335892587"/>
    <b v="0"/>
    <n v="18"/>
    <b v="0"/>
    <s v="publishing/children's books"/>
    <n v="21"/>
    <n v="40.11"/>
    <x v="3"/>
    <x v="39"/>
  </r>
  <r>
    <n v="2743"/>
    <x v="2742"/>
    <s v="One Christmas every child was naughty, and Santa's son _x000a_St. Nick Jr sacrifices all his gifts over his whole life, for the children"/>
    <n v="300"/>
    <n v="301"/>
    <x v="1"/>
    <x v="0"/>
    <s v="USD"/>
    <n v="1476863607"/>
    <n v="1474271607"/>
    <b v="0"/>
    <n v="0"/>
    <b v="0"/>
    <s v="publishing/children's books"/>
    <n v="100"/>
    <n v="0"/>
    <x v="3"/>
    <x v="39"/>
  </r>
  <r>
    <n v="2744"/>
    <x v="2743"/>
    <s v="A fun &amp; exciting story to educate kids and their parents about the importance of honeybees &amp; the easy &amp; fun ways we can help the world."/>
    <n v="3500"/>
    <n v="3981.5"/>
    <x v="1"/>
    <x v="0"/>
    <s v="USD"/>
    <n v="1330478998"/>
    <n v="1327886998"/>
    <b v="0"/>
    <n v="22"/>
    <b v="0"/>
    <s v="publishing/children's books"/>
    <n v="114"/>
    <n v="180.98"/>
    <x v="3"/>
    <x v="39"/>
  </r>
  <r>
    <n v="2745"/>
    <x v="2744"/>
    <s v="A spunky little girl, driven by a love of pumpkin pie, overcomes her fears and serendipitiously discovers what she'll be for Halloween"/>
    <n v="5000"/>
    <n v="6025"/>
    <x v="1"/>
    <x v="0"/>
    <s v="USD"/>
    <n v="1342309368"/>
    <n v="1337125368"/>
    <b v="0"/>
    <n v="49"/>
    <b v="0"/>
    <s v="publishing/children's books"/>
    <n v="121"/>
    <n v="122.96"/>
    <x v="3"/>
    <x v="39"/>
  </r>
  <r>
    <n v="2746"/>
    <x v="2745"/>
    <s v="An easy fun way for children to understand the physical limitations of someone with CFIDS and Fibromyalgia using marbles and a jar."/>
    <n v="3500"/>
    <n v="3638"/>
    <x v="1"/>
    <x v="0"/>
    <s v="USD"/>
    <n v="1409337911"/>
    <n v="1406745911"/>
    <b v="0"/>
    <n v="19"/>
    <b v="0"/>
    <s v="publishing/children's books"/>
    <n v="104"/>
    <n v="191.47"/>
    <x v="3"/>
    <x v="39"/>
  </r>
  <r>
    <n v="2747"/>
    <x v="2746"/>
    <s v="A collection of childrens poems written to educate, inspire and create quality time with parents. Beautifully illustrated, 44 pp."/>
    <n v="2000"/>
    <n v="2159"/>
    <x v="1"/>
    <x v="0"/>
    <s v="USD"/>
    <n v="1339816200"/>
    <n v="1337095997"/>
    <b v="0"/>
    <n v="4"/>
    <b v="0"/>
    <s v="publishing/children's books"/>
    <n v="108"/>
    <n v="539.75"/>
    <x v="3"/>
    <x v="39"/>
  </r>
  <r>
    <n v="2748"/>
    <x v="2747"/>
    <s v="Interactive Book with Audio to learn the Ojibwe Language for Children.  Website, Ebook and more!"/>
    <n v="1500"/>
    <n v="2056.66"/>
    <x v="1"/>
    <x v="0"/>
    <s v="USD"/>
    <n v="1472835802"/>
    <n v="1470243802"/>
    <b v="0"/>
    <n v="4"/>
    <b v="0"/>
    <s v="publishing/children's books"/>
    <n v="137"/>
    <n v="514.16999999999996"/>
    <x v="3"/>
    <x v="39"/>
  </r>
  <r>
    <n v="2749"/>
    <x v="2748"/>
    <s v="Self-publishing my children's book."/>
    <n v="2000"/>
    <n v="2015"/>
    <x v="1"/>
    <x v="0"/>
    <s v="USD"/>
    <n v="1428171037"/>
    <n v="1425582637"/>
    <b v="0"/>
    <n v="2"/>
    <b v="0"/>
    <s v="publishing/children's books"/>
    <n v="101"/>
    <n v="1007.5"/>
    <x v="3"/>
    <x v="39"/>
  </r>
  <r>
    <n v="2750"/>
    <x v="2749"/>
    <s v="This is a journal where parents daily write something positive about their child.  Places for pictures, too."/>
    <n v="300"/>
    <n v="300"/>
    <x v="1"/>
    <x v="0"/>
    <s v="USD"/>
    <n v="1341086400"/>
    <n v="1340055345"/>
    <b v="0"/>
    <n v="0"/>
    <b v="0"/>
    <s v="publishing/children's books"/>
    <n v="10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00"/>
    <n v="300"/>
    <x v="1"/>
    <x v="0"/>
    <s v="USD"/>
    <n v="1403039842"/>
    <n v="1397855842"/>
    <b v="0"/>
    <n v="0"/>
    <b v="0"/>
    <s v="publishing/children's books"/>
    <n v="100"/>
    <n v="0"/>
    <x v="3"/>
    <x v="39"/>
  </r>
  <r>
    <n v="2752"/>
    <x v="2751"/>
    <s v="Andrew wonders if his life would be more exciting if he'd been hatched a frog. Shiny and green just seems more exciting to him. Until.."/>
    <n v="3000"/>
    <n v="3061"/>
    <x v="1"/>
    <x v="0"/>
    <s v="USD"/>
    <n v="1324232504"/>
    <n v="1320776504"/>
    <b v="0"/>
    <n v="14"/>
    <b v="0"/>
    <s v="publishing/children's books"/>
    <n v="102"/>
    <n v="218.64"/>
    <x v="3"/>
    <x v="39"/>
  </r>
  <r>
    <n v="2753"/>
    <x v="2752"/>
    <s v="Written by my daughter and myself, illustrated by Jack Wiens. Everything is complete except for publishing."/>
    <n v="2560"/>
    <n v="4308"/>
    <x v="1"/>
    <x v="0"/>
    <s v="USD"/>
    <n v="1346017023"/>
    <n v="1343425023"/>
    <b v="0"/>
    <n v="8"/>
    <b v="0"/>
    <s v="publishing/children's books"/>
    <n v="168"/>
    <n v="538.5"/>
    <x v="3"/>
    <x v="39"/>
  </r>
  <r>
    <n v="2754"/>
    <x v="2753"/>
    <s v="I have been a writer all my life. But until recently never a parent. I want to write a children book for my children, and yours!"/>
    <n v="300"/>
    <n v="300"/>
    <x v="1"/>
    <x v="0"/>
    <s v="USD"/>
    <n v="1410448551"/>
    <n v="1407856551"/>
    <b v="0"/>
    <n v="0"/>
    <b v="0"/>
    <s v="publishing/children's books"/>
    <n v="100"/>
    <n v="0"/>
    <x v="3"/>
    <x v="39"/>
  </r>
  <r>
    <n v="2755"/>
    <x v="2754"/>
    <s v="Colourful and imaginative book app for children, will be relished especially by those with Irish roots."/>
    <n v="2500"/>
    <n v="504"/>
    <x v="0"/>
    <x v="17"/>
    <s v="EUR"/>
    <n v="1428519527"/>
    <n v="1425927527"/>
    <b v="0"/>
    <n v="15"/>
    <b v="0"/>
    <s v="publishing/children's books"/>
    <n v="20"/>
    <n v="33.6"/>
    <x v="3"/>
    <x v="39"/>
  </r>
  <r>
    <n v="2756"/>
    <x v="2755"/>
    <s v="We all pray to the same God no matter what name we might refer to Him as.  Our children deserve to know this basic truth."/>
    <n v="4000"/>
    <n v="5045"/>
    <x v="1"/>
    <x v="0"/>
    <s v="USD"/>
    <n v="1389476201"/>
    <n v="1386884201"/>
    <b v="0"/>
    <n v="33"/>
    <b v="0"/>
    <s v="publishing/children's books"/>
    <n v="126"/>
    <n v="152.88"/>
    <x v="3"/>
    <x v="39"/>
  </r>
  <r>
    <n v="2757"/>
    <x v="2756"/>
    <s v="A children's letter book that Lampoons Hillary Clinton"/>
    <n v="1000"/>
    <n v="1100"/>
    <x v="1"/>
    <x v="0"/>
    <s v="USD"/>
    <n v="1470498332"/>
    <n v="1469202332"/>
    <b v="0"/>
    <n v="2"/>
    <b v="0"/>
    <s v="publishing/children's books"/>
    <n v="110"/>
    <n v="550"/>
    <x v="3"/>
    <x v="39"/>
  </r>
  <r>
    <n v="2758"/>
    <x v="2757"/>
    <s v="Water Bomb Fight, Swooped &amp; Moon You Are Unique by Soraya Yvette are Christ centred Aussie outdoor fun adventure books for tween/teens"/>
    <n v="2500"/>
    <n v="0"/>
    <x v="2"/>
    <x v="2"/>
    <s v="AUD"/>
    <n v="1476095783"/>
    <n v="1474886183"/>
    <b v="0"/>
    <n v="6"/>
    <b v="0"/>
    <s v="publishing/children's books"/>
    <n v="0"/>
    <n v="0"/>
    <x v="3"/>
    <x v="39"/>
  </r>
  <r>
    <n v="2759"/>
    <x v="2758"/>
    <s v="READY TO PRINT. A fun 38 page full color, hand illustrated children's book based on Australian animals and Indigenous Legends."/>
    <n v="2000"/>
    <n v="2000"/>
    <x v="1"/>
    <x v="2"/>
    <s v="AUD"/>
    <n v="1468658866"/>
    <n v="1464943666"/>
    <b v="0"/>
    <n v="2"/>
    <b v="0"/>
    <s v="publishing/children's books"/>
    <n v="100"/>
    <n v="1000"/>
    <x v="3"/>
    <x v="39"/>
  </r>
  <r>
    <n v="2760"/>
    <x v="2759"/>
    <s v="A fantastic Doggie Adventure filled with laughter, tears and heroics. Lets get a fresh New Edition of Bosley published for all to enjoy"/>
    <n v="300"/>
    <n v="300"/>
    <x v="1"/>
    <x v="1"/>
    <s v="GBP"/>
    <n v="1371726258"/>
    <n v="1369134258"/>
    <b v="0"/>
    <n v="0"/>
    <b v="0"/>
    <s v="publishing/children's books"/>
    <n v="100"/>
    <n v="0"/>
    <x v="3"/>
    <x v="39"/>
  </r>
  <r>
    <n v="2761"/>
    <x v="2760"/>
    <s v="Help me give away 500 copies of my picture book so more kids will know US geography!"/>
    <n v="1500"/>
    <n v="26"/>
    <x v="0"/>
    <x v="0"/>
    <s v="USD"/>
    <n v="1357176693"/>
    <n v="1354584693"/>
    <b v="0"/>
    <n v="4"/>
    <b v="0"/>
    <s v="publishing/children's books"/>
    <n v="2"/>
    <n v="6.5"/>
    <x v="3"/>
    <x v="39"/>
  </r>
  <r>
    <n v="2762"/>
    <x v="2761"/>
    <s v="How-to book of toys and games constructed from materials found in nature, recyclable and easily available."/>
    <n v="1200"/>
    <n v="1330"/>
    <x v="1"/>
    <x v="0"/>
    <s v="USD"/>
    <n v="1332114795"/>
    <n v="1326934395"/>
    <b v="0"/>
    <n v="1"/>
    <b v="0"/>
    <s v="publishing/children's books"/>
    <n v="111"/>
    <n v="1330"/>
    <x v="3"/>
    <x v="39"/>
  </r>
  <r>
    <n v="2763"/>
    <x v="2762"/>
    <s v="How Santa finds childrens homes without getting lost by following certain stars."/>
    <n v="2000"/>
    <n v="10"/>
    <x v="0"/>
    <x v="0"/>
    <s v="USD"/>
    <n v="1369403684"/>
    <n v="1365515684"/>
    <b v="0"/>
    <n v="3"/>
    <b v="0"/>
    <s v="publishing/children's books"/>
    <n v="1"/>
    <n v="3.33"/>
    <x v="3"/>
    <x v="39"/>
  </r>
  <r>
    <n v="2764"/>
    <x v="2763"/>
    <s v="My Budding Bears are four teddy bears living in an enchanted garden sharing friendship, tea parties and delightful adventures."/>
    <n v="1500"/>
    <n v="1510"/>
    <x v="1"/>
    <x v="0"/>
    <s v="USD"/>
    <n v="1338404400"/>
    <n v="1335855631"/>
    <b v="0"/>
    <n v="4"/>
    <b v="0"/>
    <s v="publishing/children's books"/>
    <n v="101"/>
    <n v="377.5"/>
    <x v="3"/>
    <x v="39"/>
  </r>
  <r>
    <n v="2765"/>
    <x v="2764"/>
    <s v="I am writing an illustrated book for children ages 3 to 7 that meshes technology in everyday life stories."/>
    <n v="300"/>
    <n v="300"/>
    <x v="1"/>
    <x v="0"/>
    <s v="USD"/>
    <n v="1351432428"/>
    <n v="1350050028"/>
    <b v="0"/>
    <n v="0"/>
    <b v="0"/>
    <s v="publishing/children's books"/>
    <n v="100"/>
    <n v="0"/>
    <x v="3"/>
    <x v="39"/>
  </r>
  <r>
    <n v="2766"/>
    <x v="2765"/>
    <s v="Jambie is a children's book geared towards kids ages 4-9 years of age. This book teaches young children about making wise decisions."/>
    <n v="2000"/>
    <n v="234"/>
    <x v="0"/>
    <x v="0"/>
    <s v="USD"/>
    <n v="1313078518"/>
    <n v="1310486518"/>
    <b v="0"/>
    <n v="4"/>
    <b v="0"/>
    <s v="publishing/children's books"/>
    <n v="12"/>
    <n v="58.5"/>
    <x v="3"/>
    <x v="39"/>
  </r>
  <r>
    <n v="2767"/>
    <x v="2766"/>
    <s v="An animated bedtime story with Dedka, Babka and the rest of the family working together on a BIG problem"/>
    <n v="1500"/>
    <n v="0"/>
    <x v="0"/>
    <x v="5"/>
    <s v="CAD"/>
    <n v="1439766050"/>
    <n v="1434582050"/>
    <b v="0"/>
    <n v="3"/>
    <b v="0"/>
    <s v="publishing/children's books"/>
    <n v="0"/>
    <n v="0"/>
    <x v="3"/>
    <x v="39"/>
  </r>
  <r>
    <n v="2768"/>
    <x v="2767"/>
    <s v="â€œItâ€™s Okay to Waitâ€ is the story of a father who sits down with his adolescent daughter to have â€œthe talkâ€ about sex."/>
    <n v="4000"/>
    <n v="4035"/>
    <x v="1"/>
    <x v="0"/>
    <s v="USD"/>
    <n v="1333028723"/>
    <n v="1330440323"/>
    <b v="0"/>
    <n v="34"/>
    <b v="0"/>
    <s v="publishing/children's books"/>
    <n v="101"/>
    <n v="118.68"/>
    <x v="3"/>
    <x v="39"/>
  </r>
  <r>
    <n v="2769"/>
    <x v="2768"/>
    <s v="Raph the Ninja Giraffe is a project that is my 5 year old sons idea, &amp; I am working with him to bring his idea to life."/>
    <n v="1000"/>
    <n v="15"/>
    <x v="2"/>
    <x v="1"/>
    <s v="GBP"/>
    <n v="1401997790"/>
    <n v="1397677790"/>
    <b v="0"/>
    <n v="2"/>
    <b v="0"/>
    <s v="publishing/children's books"/>
    <n v="2"/>
    <n v="7.5"/>
    <x v="3"/>
    <x v="39"/>
  </r>
  <r>
    <n v="2770"/>
    <x v="2769"/>
    <s v="A story about two friends who part ways because they are different, then reunite after learning they both are made of atoms."/>
    <n v="6000"/>
    <n v="6000.66"/>
    <x v="1"/>
    <x v="0"/>
    <s v="USD"/>
    <n v="1395158130"/>
    <n v="1392569730"/>
    <b v="0"/>
    <n v="33"/>
    <b v="0"/>
    <s v="publishing/children's books"/>
    <n v="100"/>
    <n v="181.84"/>
    <x v="3"/>
    <x v="39"/>
  </r>
  <r>
    <n v="2771"/>
    <x v="2770"/>
    <s v="Hello Vermont are books that demonstrate the 4 seasons. Subtitles: Soggy Spring, Sizzling Summer, Fabulous Fall &amp; Winter Wonderland."/>
    <n v="300"/>
    <n v="86"/>
    <x v="0"/>
    <x v="0"/>
    <s v="USD"/>
    <n v="1359738000"/>
    <n v="1355489140"/>
    <b v="0"/>
    <n v="0"/>
    <b v="0"/>
    <s v="publishing/children's books"/>
    <n v="29"/>
    <n v="0"/>
    <x v="3"/>
    <x v="39"/>
  </r>
  <r>
    <n v="2772"/>
    <x v="2771"/>
    <s v="See the little boy in the photo? Doesn't he look angelic? Wouldn't you like to read his story? Take a look at this......."/>
    <n v="300"/>
    <n v="42.25"/>
    <x v="0"/>
    <x v="0"/>
    <s v="USD"/>
    <n v="1381006294"/>
    <n v="1379710294"/>
    <b v="0"/>
    <n v="0"/>
    <b v="0"/>
    <s v="publishing/children's books"/>
    <n v="14"/>
    <n v="0"/>
    <x v="3"/>
    <x v="39"/>
  </r>
  <r>
    <n v="2773"/>
    <x v="2772"/>
    <s v="Parents know the pain of rereading bad bedtime stories. I want to write stories that all ages will enjoy"/>
    <n v="800"/>
    <n v="1365"/>
    <x v="1"/>
    <x v="5"/>
    <s v="CAD"/>
    <n v="1461530721"/>
    <n v="1460666721"/>
    <b v="0"/>
    <n v="1"/>
    <b v="0"/>
    <s v="publishing/children's books"/>
    <n v="171"/>
    <n v="1365"/>
    <x v="3"/>
    <x v="39"/>
  </r>
  <r>
    <n v="2774"/>
    <x v="2773"/>
    <s v="Building the inner wealth of children builds stronger families, schools and communities. Peaceful and positive relationships flourish."/>
    <n v="3000"/>
    <n v="3221"/>
    <x v="1"/>
    <x v="0"/>
    <s v="USD"/>
    <n v="1362711728"/>
    <n v="1360119728"/>
    <b v="0"/>
    <n v="13"/>
    <b v="0"/>
    <s v="publishing/children's books"/>
    <n v="107"/>
    <n v="247.77"/>
    <x v="3"/>
    <x v="39"/>
  </r>
  <r>
    <n v="2775"/>
    <x v="2774"/>
    <s v="Kids Radio Theatre is a radio show played on National Pubic Radio to teach children all about theatre every Sunday 20 states."/>
    <n v="2000"/>
    <n v="2257"/>
    <x v="1"/>
    <x v="0"/>
    <s v="USD"/>
    <n v="1323994754"/>
    <n v="1321402754"/>
    <b v="0"/>
    <n v="2"/>
    <b v="0"/>
    <s v="publishing/children's books"/>
    <n v="113"/>
    <n v="1128.5"/>
    <x v="3"/>
    <x v="39"/>
  </r>
  <r>
    <n v="2776"/>
    <x v="2775"/>
    <s v="A young girlâ€™s journey into a world of superheroesâ€”exploring love, compassion and acceptance with mystical creatures from far away."/>
    <n v="5000"/>
    <n v="5430"/>
    <x v="1"/>
    <x v="0"/>
    <s v="USD"/>
    <n v="1434092876"/>
    <n v="1431414476"/>
    <b v="0"/>
    <n v="36"/>
    <b v="0"/>
    <s v="publishing/children's books"/>
    <n v="109"/>
    <n v="150.83000000000001"/>
    <x v="3"/>
    <x v="39"/>
  </r>
  <r>
    <n v="2777"/>
    <x v="2776"/>
    <s v="Thisis a children's story.It teaches family values and about other animals in the forest.It teaches the value of friendship also.Thanks"/>
    <n v="1000"/>
    <n v="1091"/>
    <x v="1"/>
    <x v="0"/>
    <s v="USD"/>
    <n v="1437149004"/>
    <n v="1434557004"/>
    <b v="0"/>
    <n v="1"/>
    <b v="0"/>
    <s v="publishing/children's books"/>
    <n v="109"/>
    <n v="1091"/>
    <x v="3"/>
    <x v="39"/>
  </r>
  <r>
    <n v="2778"/>
    <x v="2777"/>
    <s v="Mariah is an illustrated story of a girl and a tiny Mermaid._x000a_Make  your own Mermaid Doll with the included knitting or sewing pattern!"/>
    <n v="5000"/>
    <n v="367"/>
    <x v="0"/>
    <x v="0"/>
    <s v="USD"/>
    <n v="1409009306"/>
    <n v="1406417306"/>
    <b v="0"/>
    <n v="15"/>
    <b v="0"/>
    <s v="publishing/children's books"/>
    <n v="7"/>
    <n v="24.47"/>
    <x v="3"/>
    <x v="39"/>
  </r>
  <r>
    <n v="2779"/>
    <x v="2778"/>
    <s v="Our Moon is a simple book based on a nightly tradition my mother and youngest son started while I was working away."/>
    <n v="1500"/>
    <n v="2052"/>
    <x v="1"/>
    <x v="0"/>
    <s v="USD"/>
    <n v="1448204621"/>
    <n v="1445609021"/>
    <b v="0"/>
    <n v="1"/>
    <b v="0"/>
    <s v="publishing/children's books"/>
    <n v="137"/>
    <n v="2052"/>
    <x v="3"/>
    <x v="39"/>
  </r>
  <r>
    <n v="2780"/>
    <x v="2779"/>
    <s v="Turn the World with my kids, and then write a book with the advice for traveling with baby"/>
    <n v="300"/>
    <n v="0"/>
    <x v="0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5000"/>
    <n v="35"/>
    <x v="0"/>
    <x v="0"/>
    <s v="USD"/>
    <n v="1423724400"/>
    <n v="1421274954"/>
    <b v="0"/>
    <n v="28"/>
    <b v="1"/>
    <s v="theater/plays"/>
    <n v="1"/>
    <n v="1.25"/>
    <x v="1"/>
    <x v="6"/>
  </r>
  <r>
    <n v="2782"/>
    <x v="2781"/>
    <s v="The premiere theatre troupe in SE Michigan offering acting opportunities for the 50+ actor."/>
    <n v="5000"/>
    <n v="0"/>
    <x v="0"/>
    <x v="0"/>
    <s v="USD"/>
    <n v="1424149140"/>
    <n v="1421964718"/>
    <b v="0"/>
    <n v="18"/>
    <b v="1"/>
    <s v="theater/plays"/>
    <n v="0"/>
    <n v="0"/>
    <x v="1"/>
    <x v="6"/>
  </r>
  <r>
    <n v="2783"/>
    <x v="2782"/>
    <s v="A new, LGBTQ focused adaptation of As You Like It that puts Celia and Rosalind's romantic relationship centre stage for the first time."/>
    <n v="4500"/>
    <n v="4648.33"/>
    <x v="1"/>
    <x v="1"/>
    <s v="GBP"/>
    <n v="1429793446"/>
    <n v="1428583846"/>
    <b v="0"/>
    <n v="61"/>
    <b v="1"/>
    <s v="theater/plays"/>
    <n v="103"/>
    <n v="76.2"/>
    <x v="1"/>
    <x v="6"/>
  </r>
  <r>
    <n v="2784"/>
    <x v="2783"/>
    <s v="David Sedaris' &quot;The Santaland Diaries&quot; starring Matt Crabtree at The Working Stage Theatre in Hollywood!"/>
    <n v="20000"/>
    <n v="56"/>
    <x v="0"/>
    <x v="0"/>
    <s v="USD"/>
    <n v="1414608843"/>
    <n v="1412794443"/>
    <b v="0"/>
    <n v="108"/>
    <b v="1"/>
    <s v="theater/plays"/>
    <n v="0"/>
    <n v="0.52"/>
    <x v="1"/>
    <x v="6"/>
  </r>
  <r>
    <n v="2785"/>
    <x v="2784"/>
    <s v="Bare Theatre and Raleigh Little Theatre present Shakespeare's epic, set in a post-apocalyptic dystopia."/>
    <n v="15000"/>
    <n v="15"/>
    <x v="0"/>
    <x v="0"/>
    <s v="USD"/>
    <n v="1470430800"/>
    <n v="1467865967"/>
    <b v="0"/>
    <n v="142"/>
    <b v="1"/>
    <s v="theater/plays"/>
    <n v="0"/>
    <n v="0.11"/>
    <x v="1"/>
    <x v="6"/>
  </r>
  <r>
    <n v="2786"/>
    <x v="2785"/>
    <s v="A heart-melting farce about sex, art and the lovelorn lay-abouts of London-town."/>
    <n v="8500"/>
    <n v="25"/>
    <x v="0"/>
    <x v="1"/>
    <s v="GBP"/>
    <n v="1404913180"/>
    <n v="1403703580"/>
    <b v="0"/>
    <n v="74"/>
    <b v="1"/>
    <s v="theater/plays"/>
    <n v="0"/>
    <n v="0.34"/>
    <x v="1"/>
    <x v="6"/>
  </r>
  <r>
    <n v="2787"/>
    <x v="2786"/>
    <s v="Orson Welles and Superman meet up to record a radio drama version of their &quot;true&quot; adventure triumphing over Fascist Martians."/>
    <n v="4900"/>
    <n v="40140.01"/>
    <x v="1"/>
    <x v="0"/>
    <s v="USD"/>
    <n v="1405658752"/>
    <n v="1403066752"/>
    <b v="0"/>
    <n v="38"/>
    <b v="1"/>
    <s v="theater/plays"/>
    <n v="819"/>
    <n v="1056.32"/>
    <x v="1"/>
    <x v="6"/>
  </r>
  <r>
    <n v="2788"/>
    <x v="2787"/>
    <s v="MOVING FORWARD! WE HAVE REACHED GOAL BUT HAVE MORE TIME!! PLEASE CONSIDER PLEDGING."/>
    <n v="6000"/>
    <n v="110"/>
    <x v="0"/>
    <x v="0"/>
    <s v="USD"/>
    <n v="1469811043"/>
    <n v="1467219043"/>
    <b v="0"/>
    <n v="20"/>
    <b v="1"/>
    <s v="theater/plays"/>
    <n v="2"/>
    <n v="5.5"/>
    <x v="1"/>
    <x v="6"/>
  </r>
  <r>
    <n v="2789"/>
    <x v="2788"/>
    <s v="BNT's Biggest Adventure So Far: Our 2015 full length production!"/>
    <n v="9000"/>
    <n v="9137"/>
    <x v="1"/>
    <x v="0"/>
    <s v="USD"/>
    <n v="1426132800"/>
    <n v="1424477934"/>
    <b v="0"/>
    <n v="24"/>
    <b v="1"/>
    <s v="theater/plays"/>
    <n v="102"/>
    <n v="380.71"/>
    <x v="1"/>
    <x v="6"/>
  </r>
  <r>
    <n v="2790"/>
    <x v="2789"/>
    <s v="We want to perform the one act play &quot;Old Friends&quot; at the El Portal Theatre in North Hollywood, CA.!!  Help us to get on the stage!!"/>
    <n v="10000"/>
    <n v="0"/>
    <x v="0"/>
    <x v="0"/>
    <s v="USD"/>
    <n v="1423693903"/>
    <n v="1421101903"/>
    <b v="0"/>
    <n v="66"/>
    <b v="1"/>
    <s v="theater/plays"/>
    <n v="0"/>
    <n v="0"/>
    <x v="1"/>
    <x v="6"/>
  </r>
  <r>
    <n v="2791"/>
    <x v="2790"/>
    <s v="A one act play, one act cabaret focusing on various social issues to remind us that when we come together, beautiful things can happen."/>
    <n v="6000"/>
    <n v="104"/>
    <x v="0"/>
    <x v="0"/>
    <s v="USD"/>
    <n v="1473393600"/>
    <n v="1470778559"/>
    <b v="0"/>
    <n v="28"/>
    <b v="1"/>
    <s v="theater/plays"/>
    <n v="2"/>
    <n v="3.71"/>
    <x v="1"/>
    <x v="6"/>
  </r>
  <r>
    <n v="2792"/>
    <x v="2791"/>
    <s v="Homeless and hopeless, this prequel tells the story of a Colorado youth who leans on her friends when family leaves her behind."/>
    <n v="6000"/>
    <n v="7877"/>
    <x v="1"/>
    <x v="0"/>
    <s v="USD"/>
    <n v="1439357559"/>
    <n v="1435469559"/>
    <b v="0"/>
    <n v="24"/>
    <b v="1"/>
    <s v="theater/plays"/>
    <n v="131"/>
    <n v="328.21"/>
    <x v="1"/>
    <x v="6"/>
  </r>
  <r>
    <n v="2793"/>
    <x v="2792"/>
    <s v="THE GOODS are Premiering the NEW Australian play DROPPED by Katy Warner @ OLD FITZ THEATRE Dec 8-20 _x000a_Its Godot with Gals n Grenades"/>
    <n v="29000"/>
    <n v="250"/>
    <x v="0"/>
    <x v="2"/>
    <s v="AUD"/>
    <n v="1437473005"/>
    <n v="1434881005"/>
    <b v="0"/>
    <n v="73"/>
    <b v="1"/>
    <s v="theater/plays"/>
    <n v="1"/>
    <n v="3.42"/>
    <x v="1"/>
    <x v="6"/>
  </r>
  <r>
    <n v="2794"/>
    <x v="2793"/>
    <s v="Dusk Theatre have created a brand new adaptation of the hilarious BBC4 comedy &quot;Macbeth Rebothered&quot; originally by The Penny Dreadfuls."/>
    <n v="1800"/>
    <n v="2086"/>
    <x v="1"/>
    <x v="1"/>
    <s v="GBP"/>
    <n v="1457031600"/>
    <n v="1455640559"/>
    <b v="0"/>
    <n v="3"/>
    <b v="1"/>
    <s v="theater/plays"/>
    <n v="116"/>
    <n v="695.33"/>
    <x v="1"/>
    <x v="6"/>
  </r>
  <r>
    <n v="2795"/>
    <x v="2794"/>
    <s v="A new play about five bad bitches who fought in the Civil War disguised as men, premiering at Ars Nova's ANT Fest."/>
    <n v="3400"/>
    <n v="7876"/>
    <x v="1"/>
    <x v="0"/>
    <s v="USD"/>
    <n v="1402095600"/>
    <n v="1400675841"/>
    <b v="0"/>
    <n v="20"/>
    <b v="1"/>
    <s v="theater/plays"/>
    <n v="232"/>
    <n v="393.8"/>
    <x v="1"/>
    <x v="6"/>
  </r>
  <r>
    <n v="2796"/>
    <x v="2795"/>
    <s v="Fishcakes is a piece of new writing for the Camden Fringe that explores a story of love, loss, and all the â€˜little things'."/>
    <n v="4000"/>
    <n v="0"/>
    <x v="2"/>
    <x v="1"/>
    <s v="GBP"/>
    <n v="1404564028"/>
    <n v="1401972028"/>
    <b v="0"/>
    <n v="21"/>
    <b v="1"/>
    <s v="theater/plays"/>
    <n v="0"/>
    <n v="0"/>
    <x v="1"/>
    <x v="6"/>
  </r>
  <r>
    <n v="2797"/>
    <x v="2796"/>
    <s v="&quot;Labyrinth&quot; meets &quot;Jumanji&quot;  in this dark adventure fantasy play from the makers of the five star fringe hit &quot;Death Ship 666&quot;"/>
    <n v="22000"/>
    <n v="22318"/>
    <x v="1"/>
    <x v="1"/>
    <s v="GBP"/>
    <n v="1404858840"/>
    <n v="1402266840"/>
    <b v="0"/>
    <n v="94"/>
    <b v="1"/>
    <s v="theater/plays"/>
    <n v="101"/>
    <n v="237.43"/>
    <x v="1"/>
    <x v="6"/>
  </r>
  <r>
    <n v="2798"/>
    <x v="2797"/>
    <s v="A darkly funny new play about the supermarket industry and its impact on all of our lives by award-nominated playwright Michael Ross."/>
    <n v="14000"/>
    <n v="2540"/>
    <x v="0"/>
    <x v="1"/>
    <s v="GBP"/>
    <n v="1438358400"/>
    <n v="1437063121"/>
    <b v="0"/>
    <n v="139"/>
    <b v="1"/>
    <s v="theater/plays"/>
    <n v="18"/>
    <n v="18.27"/>
    <x v="1"/>
    <x v="6"/>
  </r>
  <r>
    <n v="2799"/>
    <x v="2798"/>
    <s v="August012 make their debut at Edinburgh Fringe with their play about the absurdity of wanting to bring children into a deranged world"/>
    <n v="15000"/>
    <n v="18542"/>
    <x v="1"/>
    <x v="1"/>
    <s v="GBP"/>
    <n v="1466179200"/>
    <n v="1463466070"/>
    <b v="0"/>
    <n v="130"/>
    <b v="1"/>
    <s v="theater/plays"/>
    <n v="124"/>
    <n v="142.63"/>
    <x v="1"/>
    <x v="6"/>
  </r>
  <r>
    <n v="2800"/>
    <x v="2799"/>
    <s v="Exeter University Theatre Company is bringing the award winning play by Dale Wasserman to Exeter's Northcott Theatre"/>
    <n v="5000"/>
    <n v="45"/>
    <x v="0"/>
    <x v="1"/>
    <s v="GBP"/>
    <n v="1420377366"/>
    <n v="1415193366"/>
    <b v="0"/>
    <n v="31"/>
    <b v="1"/>
    <s v="theater/plays"/>
    <n v="1"/>
    <n v="1.45"/>
    <x v="1"/>
    <x v="6"/>
  </r>
  <r>
    <n v="2801"/>
    <x v="2800"/>
    <s v="Arise Theatre Company's production of August Strindberg's expressionist masterpiece 'A Dream Play'."/>
    <n v="3200"/>
    <n v="0"/>
    <x v="0"/>
    <x v="2"/>
    <s v="AUD"/>
    <n v="1412938800"/>
    <n v="1411019409"/>
    <b v="0"/>
    <n v="13"/>
    <b v="1"/>
    <s v="theater/plays"/>
    <n v="0"/>
    <n v="0"/>
    <x v="1"/>
    <x v="6"/>
  </r>
  <r>
    <n v="2802"/>
    <x v="2801"/>
    <s v="An honest &amp; inspiring journey with cancer, discovery of self-mortality &amp; celebration of life. Winner of IdeasTap Underbelly Award 2015."/>
    <n v="9000"/>
    <n v="24505"/>
    <x v="1"/>
    <x v="1"/>
    <s v="GBP"/>
    <n v="1438875107"/>
    <n v="1436283107"/>
    <b v="0"/>
    <n v="90"/>
    <b v="1"/>
    <s v="theater/plays"/>
    <n v="272"/>
    <n v="272.27999999999997"/>
    <x v="1"/>
    <x v="6"/>
  </r>
  <r>
    <n v="2803"/>
    <x v="2802"/>
    <s v="An original theatrical production using music, movement and monologues to tell the story of a TN native growing up within a sex ring."/>
    <n v="33000"/>
    <n v="0"/>
    <x v="2"/>
    <x v="0"/>
    <s v="USD"/>
    <n v="1437004800"/>
    <n v="1433295276"/>
    <b v="0"/>
    <n v="141"/>
    <b v="1"/>
    <s v="theater/plays"/>
    <n v="0"/>
    <n v="0"/>
    <x v="1"/>
    <x v="6"/>
  </r>
  <r>
    <n v="2804"/>
    <x v="2803"/>
    <s v="The real-life story of the mysterious 'Piano Man' who washed ashore with no memory; with no speech; but with an amazing ability..."/>
    <n v="4500"/>
    <n v="5221"/>
    <x v="1"/>
    <x v="1"/>
    <s v="GBP"/>
    <n v="1411987990"/>
    <n v="1409395990"/>
    <b v="0"/>
    <n v="23"/>
    <b v="1"/>
    <s v="theater/plays"/>
    <n v="116"/>
    <n v="227"/>
    <x v="1"/>
    <x v="6"/>
  </r>
  <r>
    <n v="2805"/>
    <x v="2804"/>
    <s v="1 game, 7 levels, 45 attempts; Lorraine, Esbe &amp; David; 1 Grandmaester._x000a_Help us take our metatheatrical nutshell volcano to the Fringe!"/>
    <n v="3000"/>
    <n v="0"/>
    <x v="0"/>
    <x v="1"/>
    <s v="GBP"/>
    <n v="1440245273"/>
    <n v="1438085273"/>
    <b v="0"/>
    <n v="18"/>
    <b v="1"/>
    <s v="theater/plays"/>
    <n v="0"/>
    <n v="0"/>
    <x v="1"/>
    <x v="6"/>
  </r>
  <r>
    <n v="2806"/>
    <x v="2805"/>
    <s v="A one woman show about the challenges of being a feminist in a digital age. Touring 6 UK cities. Now with Stretch Goals!"/>
    <n v="10000"/>
    <n v="105"/>
    <x v="0"/>
    <x v="1"/>
    <s v="GBP"/>
    <n v="1438772400"/>
    <n v="1435645490"/>
    <b v="0"/>
    <n v="76"/>
    <b v="1"/>
    <s v="theater/plays"/>
    <n v="1"/>
    <n v="1.38"/>
    <x v="1"/>
    <x v="6"/>
  </r>
  <r>
    <n v="2807"/>
    <x v="2806"/>
    <s v="Bringing Shakespeare back to the Playwrights"/>
    <n v="18000"/>
    <n v="18221"/>
    <x v="1"/>
    <x v="0"/>
    <s v="USD"/>
    <n v="1435611438"/>
    <n v="1433019438"/>
    <b v="0"/>
    <n v="93"/>
    <b v="1"/>
    <s v="theater/plays"/>
    <n v="101"/>
    <n v="195.92"/>
    <x v="1"/>
    <x v="6"/>
  </r>
  <r>
    <n v="2808"/>
    <x v="2807"/>
    <s v="Seat of the Pants mounts our first show in a black box space that could become permanent; can you help us excel and seal the deal?"/>
    <n v="12000"/>
    <n v="1405"/>
    <x v="3"/>
    <x v="0"/>
    <s v="USD"/>
    <n v="1440274735"/>
    <n v="1437682735"/>
    <b v="0"/>
    <n v="69"/>
    <b v="1"/>
    <s v="theater/plays"/>
    <n v="12"/>
    <n v="20.36"/>
    <x v="1"/>
    <x v="6"/>
  </r>
  <r>
    <n v="2809"/>
    <x v="2808"/>
    <s v="Sugarglass is a Dublin based theatre company committed to international collaboration. 2016 sees the launch of their NYC division."/>
    <n v="7500"/>
    <n v="11530"/>
    <x v="1"/>
    <x v="0"/>
    <s v="USD"/>
    <n v="1459348740"/>
    <n v="1458647725"/>
    <b v="0"/>
    <n v="21"/>
    <b v="1"/>
    <s v="theater/plays"/>
    <n v="154"/>
    <n v="549.04999999999995"/>
    <x v="1"/>
    <x v="6"/>
  </r>
  <r>
    <n v="2810"/>
    <x v="2809"/>
    <s v="We're remounting the musical that brought down the Bush Administration: A Brief History of the Earth And Everything In It!"/>
    <n v="8000"/>
    <n v="3200"/>
    <x v="0"/>
    <x v="0"/>
    <s v="USD"/>
    <n v="1401595140"/>
    <n v="1398828064"/>
    <b v="0"/>
    <n v="57"/>
    <b v="1"/>
    <s v="theater/plays"/>
    <n v="40"/>
    <n v="56.14"/>
    <x v="1"/>
    <x v="6"/>
  </r>
  <r>
    <n v="2811"/>
    <x v="2810"/>
    <s v="Ray Gunn and Starburst is an audio sci-fi/comedy sending up the tropes of classic and pulp science-fiction."/>
    <n v="25000"/>
    <n v="20552"/>
    <x v="2"/>
    <x v="1"/>
    <s v="GBP"/>
    <n v="1424692503"/>
    <n v="1422100503"/>
    <b v="0"/>
    <n v="108"/>
    <b v="1"/>
    <s v="theater/plays"/>
    <n v="82"/>
    <n v="190.3"/>
    <x v="1"/>
    <x v="6"/>
  </r>
  <r>
    <n v="2812"/>
    <x v="2811"/>
    <s v="&quot;A short, nasty and razor sharp play in one of Toronto's hottest new &quot;off-off Broadway&quot; style venues."/>
    <n v="15000"/>
    <n v="16200"/>
    <x v="1"/>
    <x v="5"/>
    <s v="CAD"/>
    <n v="1428292800"/>
    <n v="1424368298"/>
    <b v="0"/>
    <n v="83"/>
    <b v="1"/>
    <s v="theater/plays"/>
    <n v="108"/>
    <n v="195.18"/>
    <x v="1"/>
    <x v="6"/>
  </r>
  <r>
    <n v="2813"/>
    <x v="2812"/>
    <s v="Ryan has a higher sex drive than you. He also has cerebral palsy. Join him for his hilarious and poignant new solo show!"/>
    <n v="10000"/>
    <n v="10000"/>
    <x v="1"/>
    <x v="0"/>
    <s v="USD"/>
    <n v="1481737761"/>
    <n v="1479577761"/>
    <b v="0"/>
    <n v="96"/>
    <b v="1"/>
    <s v="theater/plays"/>
    <n v="100"/>
    <n v="104.17"/>
    <x v="1"/>
    <x v="6"/>
  </r>
  <r>
    <n v="2814"/>
    <x v="2813"/>
    <s v="Stitching is a play exploring how a couple cope with the loss of their child. It will run for a month at The Drayton Arms Theatre."/>
    <n v="5000"/>
    <n v="5291"/>
    <x v="1"/>
    <x v="1"/>
    <s v="GBP"/>
    <n v="1431164115"/>
    <n v="1428572115"/>
    <b v="0"/>
    <n v="64"/>
    <b v="1"/>
    <s v="theater/plays"/>
    <n v="106"/>
    <n v="82.67"/>
    <x v="1"/>
    <x v="6"/>
  </r>
  <r>
    <n v="2815"/>
    <x v="2814"/>
    <s v="Set in 1950s Northern Ireland, this play tells the story of two sisters in a community of Travellers, or Irish Gypsies."/>
    <n v="3000"/>
    <n v="3353"/>
    <x v="1"/>
    <x v="5"/>
    <s v="CAD"/>
    <n v="1470595109"/>
    <n v="1468003109"/>
    <b v="0"/>
    <n v="14"/>
    <b v="1"/>
    <s v="theater/plays"/>
    <n v="112"/>
    <n v="239.5"/>
    <x v="1"/>
    <x v="6"/>
  </r>
  <r>
    <n v="2816"/>
    <x v="2815"/>
    <s v="Inspired by real life interviews 'In My Head' is a new play exploring the lives of those living with a mental health condition."/>
    <n v="11000"/>
    <n v="0"/>
    <x v="0"/>
    <x v="1"/>
    <s v="GBP"/>
    <n v="1438531200"/>
    <n v="1435921992"/>
    <b v="0"/>
    <n v="169"/>
    <b v="1"/>
    <s v="theater/plays"/>
    <n v="0"/>
    <n v="0"/>
    <x v="1"/>
    <x v="6"/>
  </r>
  <r>
    <n v="2817"/>
    <x v="2816"/>
    <s v="Let Go Theatre Co's very first production is going ahead in June 2015. Help support a brand new theatre co as we begin our adventure"/>
    <n v="3500"/>
    <n v="775"/>
    <x v="0"/>
    <x v="1"/>
    <s v="GBP"/>
    <n v="1425136462"/>
    <n v="1421680462"/>
    <b v="0"/>
    <n v="33"/>
    <b v="1"/>
    <s v="theater/plays"/>
    <n v="22"/>
    <n v="23.48"/>
    <x v="1"/>
    <x v="6"/>
  </r>
  <r>
    <n v="2818"/>
    <x v="2817"/>
    <s v="Joe West and his wonderful theater company THEATER OF DEATH present original plays both horrific and comical."/>
    <n v="26000"/>
    <n v="25"/>
    <x v="0"/>
    <x v="0"/>
    <s v="USD"/>
    <n v="1443018086"/>
    <n v="1441290086"/>
    <b v="0"/>
    <n v="102"/>
    <b v="1"/>
    <s v="theater/plays"/>
    <n v="0"/>
    <n v="0.25"/>
    <x v="1"/>
    <x v="6"/>
  </r>
  <r>
    <n v="2819"/>
    <x v="2818"/>
    <s v="Years of work, my best show, and a top Edinburgh venue.  Help me expose my talents to the UK and tell an important story."/>
    <n v="15000"/>
    <n v="30"/>
    <x v="0"/>
    <x v="1"/>
    <s v="GBP"/>
    <n v="1434285409"/>
    <n v="1431693409"/>
    <b v="0"/>
    <n v="104"/>
    <b v="1"/>
    <s v="theater/plays"/>
    <n v="0"/>
    <n v="0.28999999999999998"/>
    <x v="1"/>
    <x v="6"/>
  </r>
  <r>
    <n v="2820"/>
    <x v="2819"/>
    <s v="Montage Theatre Arts, as part of National Theatre Connections, are performing a show - We need you help to raise vital funds!"/>
    <n v="2500"/>
    <n v="2500"/>
    <x v="1"/>
    <x v="1"/>
    <s v="GBP"/>
    <n v="1456444800"/>
    <n v="1454337589"/>
    <b v="0"/>
    <n v="20"/>
    <b v="1"/>
    <s v="theater/plays"/>
    <n v="100"/>
    <n v="125"/>
    <x v="1"/>
    <x v="6"/>
  </r>
  <r>
    <n v="2821"/>
    <x v="2820"/>
    <s v="Help us share an untold story of Britain's involvement in the slave trade, in the church where Wilberforce began his abolition campaign"/>
    <n v="4000"/>
    <n v="910"/>
    <x v="0"/>
    <x v="1"/>
    <s v="GBP"/>
    <n v="1411510135"/>
    <n v="1408918135"/>
    <b v="0"/>
    <n v="35"/>
    <b v="1"/>
    <s v="theater/plays"/>
    <n v="23"/>
    <n v="26"/>
    <x v="1"/>
    <x v="6"/>
  </r>
  <r>
    <n v="2822"/>
    <x v="2821"/>
    <s v="A campaign to support the artists creating Theatre Forever's The Nature Crown, premiering in the Guthrie Theater's Dowling Studio!"/>
    <n v="15000"/>
    <n v="37994"/>
    <x v="1"/>
    <x v="0"/>
    <s v="USD"/>
    <n v="1427469892"/>
    <n v="1424881492"/>
    <b v="0"/>
    <n v="94"/>
    <b v="1"/>
    <s v="theater/plays"/>
    <n v="253"/>
    <n v="404.19"/>
    <x v="1"/>
    <x v="6"/>
  </r>
  <r>
    <n v="2823"/>
    <x v="2822"/>
    <s v="Seliges Theater is a brand new theatre company based out of Bristol. &quot;The God of Carnage&quot; will be our debut show. Help us get started!"/>
    <n v="2000"/>
    <n v="2050"/>
    <x v="1"/>
    <x v="1"/>
    <s v="GBP"/>
    <n v="1427842740"/>
    <n v="1425428206"/>
    <b v="0"/>
    <n v="14"/>
    <b v="1"/>
    <s v="theater/plays"/>
    <n v="103"/>
    <n v="146.43"/>
    <x v="1"/>
    <x v="6"/>
  </r>
  <r>
    <n v="2824"/>
    <x v="2823"/>
    <s v="I wrote a One Act play called The Rooftop for a Female Playwright's festival. Every little bit helps!"/>
    <n v="3500"/>
    <n v="45"/>
    <x v="0"/>
    <x v="0"/>
    <s v="USD"/>
    <n v="1434159780"/>
    <n v="1431412196"/>
    <b v="0"/>
    <n v="15"/>
    <b v="1"/>
    <s v="theater/plays"/>
    <n v="1"/>
    <n v="3"/>
    <x v="1"/>
    <x v="6"/>
  </r>
  <r>
    <n v="2825"/>
    <x v="2824"/>
    <s v="Help Saltmine Theatre Company tell the exciting story of St Nicholas and the importance of gratefulness in their new Christmas show."/>
    <n v="9600"/>
    <n v="264"/>
    <x v="0"/>
    <x v="1"/>
    <s v="GBP"/>
    <n v="1449255686"/>
    <n v="1446663686"/>
    <b v="0"/>
    <n v="51"/>
    <b v="1"/>
    <s v="theater/plays"/>
    <n v="3"/>
    <n v="5.18"/>
    <x v="1"/>
    <x v="6"/>
  </r>
  <r>
    <n v="2826"/>
    <x v="2825"/>
    <s v="Mickey &amp; Worm is a Noir stage experience, written by Santa Paula playwright John McKinley and back again on tour by popular demand!"/>
    <n v="6000"/>
    <n v="8529"/>
    <x v="1"/>
    <x v="0"/>
    <s v="USD"/>
    <n v="1436511600"/>
    <n v="1434415812"/>
    <b v="0"/>
    <n v="19"/>
    <b v="1"/>
    <s v="theater/plays"/>
    <n v="142"/>
    <n v="448.89"/>
    <x v="1"/>
    <x v="6"/>
  </r>
  <r>
    <n v="2827"/>
    <x v="2826"/>
    <s v="We are Capital J Theater Company and are looking to create the first production of an Alumni Theater Series at The Pennington School!"/>
    <n v="7000"/>
    <n v="7905"/>
    <x v="1"/>
    <x v="0"/>
    <s v="USD"/>
    <n v="1464971400"/>
    <n v="1462379066"/>
    <b v="0"/>
    <n v="23"/>
    <b v="1"/>
    <s v="theater/plays"/>
    <n v="113"/>
    <n v="343.7"/>
    <x v="1"/>
    <x v="6"/>
  </r>
  <r>
    <n v="2828"/>
    <x v="2827"/>
    <s v="The Battle of Britain has been lost; London is occupied, who can you trust? Help produce this classic piece of theatre. Drama for now."/>
    <n v="25000"/>
    <n v="1897"/>
    <x v="0"/>
    <x v="1"/>
    <s v="GBP"/>
    <n v="1443826800"/>
    <n v="1441606869"/>
    <b v="0"/>
    <n v="97"/>
    <b v="1"/>
    <s v="theater/plays"/>
    <n v="8"/>
    <n v="19.559999999999999"/>
    <x v="1"/>
    <x v="6"/>
  </r>
  <r>
    <n v="2829"/>
    <x v="2828"/>
    <s v="In a visceral new play about family, grief and red meat, Sarah Kosar (Royal Court) asks how far we'd go to connect with those we love."/>
    <n v="8000"/>
    <n v="200"/>
    <x v="0"/>
    <x v="1"/>
    <s v="GBP"/>
    <n v="1464863118"/>
    <n v="1462443918"/>
    <b v="0"/>
    <n v="76"/>
    <b v="1"/>
    <s v="theater/plays"/>
    <n v="3"/>
    <n v="2.63"/>
    <x v="1"/>
    <x v="6"/>
  </r>
  <r>
    <n v="2830"/>
    <x v="2829"/>
    <s v="Avalon is a new South African Township play and Nakhtik is a  danced political lecture."/>
    <n v="8500"/>
    <n v="11428.19"/>
    <x v="1"/>
    <x v="0"/>
    <s v="USD"/>
    <n v="1399867140"/>
    <n v="1398802148"/>
    <b v="0"/>
    <n v="11"/>
    <b v="1"/>
    <s v="theater/plays"/>
    <n v="134"/>
    <n v="1038.93"/>
    <x v="1"/>
    <x v="6"/>
  </r>
  <r>
    <n v="2831"/>
    <x v="2830"/>
    <s v="We each wrote a play and would like to produce them for you for nothing more than art's sake!"/>
    <n v="10000"/>
    <n v="77"/>
    <x v="0"/>
    <x v="0"/>
    <s v="USD"/>
    <n v="1437076070"/>
    <n v="1434484070"/>
    <b v="0"/>
    <n v="52"/>
    <b v="1"/>
    <s v="theater/plays"/>
    <n v="1"/>
    <n v="1.48"/>
    <x v="1"/>
    <x v="6"/>
  </r>
  <r>
    <n v="2832"/>
    <x v="2831"/>
    <s v="Charting the big stuff in life from dance routines to coming out; exploring homophobia, family, friendship &amp; finding your own voice."/>
    <n v="8000"/>
    <n v="9203.23"/>
    <x v="1"/>
    <x v="1"/>
    <s v="GBP"/>
    <n v="1416780000"/>
    <n v="1414342894"/>
    <b v="0"/>
    <n v="95"/>
    <b v="1"/>
    <s v="theater/plays"/>
    <n v="115"/>
    <n v="96.88"/>
    <x v="1"/>
    <x v="6"/>
  </r>
  <r>
    <n v="2833"/>
    <x v="2832"/>
    <s v="A new play about exploring outer space"/>
    <n v="8000"/>
    <n v="32616"/>
    <x v="1"/>
    <x v="0"/>
    <s v="USD"/>
    <n v="1444528800"/>
    <n v="1442804633"/>
    <b v="0"/>
    <n v="35"/>
    <b v="1"/>
    <s v="theater/plays"/>
    <n v="408"/>
    <n v="931.89"/>
    <x v="1"/>
    <x v="6"/>
  </r>
  <r>
    <n v="2834"/>
    <x v="2833"/>
    <s v="Thank You For Smoking. A play about love, 5 trillion cigarettes and how the Flintstones earned the tobacco industry millions."/>
    <n v="5000"/>
    <n v="100"/>
    <x v="0"/>
    <x v="1"/>
    <s v="GBP"/>
    <n v="1422658930"/>
    <n v="1421362930"/>
    <b v="0"/>
    <n v="21"/>
    <b v="1"/>
    <s v="theater/plays"/>
    <n v="2"/>
    <n v="4.76"/>
    <x v="1"/>
    <x v="6"/>
  </r>
  <r>
    <n v="2835"/>
    <x v="2834"/>
    <s v="A celebratory community theatre project about the Focus E15 Occupation of empty council homes on Carpenters Estate."/>
    <n v="5000"/>
    <n v="12627"/>
    <x v="1"/>
    <x v="1"/>
    <s v="GBP"/>
    <n v="1449273600"/>
    <n v="1446742417"/>
    <b v="0"/>
    <n v="93"/>
    <b v="1"/>
    <s v="theater/plays"/>
    <n v="253"/>
    <n v="135.77000000000001"/>
    <x v="1"/>
    <x v="6"/>
  </r>
  <r>
    <n v="2836"/>
    <x v="2835"/>
    <s v="We're fundraising $450 by Feb.17, 2017 to purchase the rights for the show &amp; any extra proceeds will be used toward props and costume."/>
    <n v="3000"/>
    <n v="57"/>
    <x v="0"/>
    <x v="0"/>
    <s v="USD"/>
    <n v="1487393940"/>
    <n v="1484115418"/>
    <b v="0"/>
    <n v="11"/>
    <b v="1"/>
    <s v="theater/plays"/>
    <n v="2"/>
    <n v="5.18"/>
    <x v="1"/>
    <x v="6"/>
  </r>
  <r>
    <n v="2837"/>
    <x v="2836"/>
    <s v="Aidez-nous Ã  financer notre projet Stop the tempo prÃ©sentÃ© du 18 nov au 12 dÃ©c 2015 au ThÃ©Ã¢tre Prospero! M.E.S de Michel-Maxime Legault"/>
    <n v="3500"/>
    <n v="4170.17"/>
    <x v="1"/>
    <x v="5"/>
    <s v="CAD"/>
    <n v="1449701284"/>
    <n v="1446241684"/>
    <b v="0"/>
    <n v="21"/>
    <b v="1"/>
    <s v="theater/plays"/>
    <n v="119"/>
    <n v="198.58"/>
    <x v="1"/>
    <x v="6"/>
  </r>
  <r>
    <n v="2838"/>
    <x v="2837"/>
    <s v="You like things that are funny. You (secretly) like murder. So why not support the NYC return of this hilarious whodunit?"/>
    <n v="7000"/>
    <n v="7750"/>
    <x v="1"/>
    <x v="0"/>
    <s v="USD"/>
    <n v="1407967200"/>
    <n v="1406039696"/>
    <b v="0"/>
    <n v="54"/>
    <b v="1"/>
    <s v="theater/plays"/>
    <n v="111"/>
    <n v="143.52000000000001"/>
    <x v="1"/>
    <x v="6"/>
  </r>
  <r>
    <n v="2839"/>
    <x v="2838"/>
    <s v="Help us tour our brand new show &quot;Stripe and Spot (Learn to) Get Along&quot; to neighborhoods throughout the Twin Cities metro area!"/>
    <n v="10000"/>
    <n v="10685"/>
    <x v="1"/>
    <x v="0"/>
    <s v="USD"/>
    <n v="1408942740"/>
    <n v="1406958354"/>
    <b v="0"/>
    <n v="31"/>
    <b v="1"/>
    <s v="theater/plays"/>
    <n v="107"/>
    <n v="344.68"/>
    <x v="1"/>
    <x v="6"/>
  </r>
  <r>
    <n v="2840"/>
    <x v="2839"/>
    <s v="The world premiere of an astounding new play at Southwark Playhouse exploring slut shaming/cyber bullying &amp; the emotional repercussions"/>
    <n v="8000"/>
    <n v="0"/>
    <x v="2"/>
    <x v="1"/>
    <s v="GBP"/>
    <n v="1426698000"/>
    <n v="1424825479"/>
    <b v="0"/>
    <n v="132"/>
    <b v="1"/>
    <s v="theater/plays"/>
    <n v="0"/>
    <n v="0"/>
    <x v="1"/>
    <x v="6"/>
  </r>
  <r>
    <n v="2841"/>
    <x v="2840"/>
    <s v="1920's London; two brothers try to make a name for themselves in the underground crime world but encounter a ruthless Irish mob boss."/>
    <n v="1000"/>
    <n v="1088"/>
    <x v="1"/>
    <x v="1"/>
    <s v="GBP"/>
    <n v="1450032297"/>
    <n v="1444844697"/>
    <b v="0"/>
    <n v="1"/>
    <b v="0"/>
    <s v="theater/plays"/>
    <n v="109"/>
    <n v="1088"/>
    <x v="1"/>
    <x v="6"/>
  </r>
  <r>
    <n v="2842"/>
    <x v="2841"/>
    <s v="A play performed at the FCO Global Summit on the Preventing Sexual Violence Initiative, hosted by William Hague and Angelina Jolie"/>
    <n v="300"/>
    <n v="0"/>
    <x v="0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280"/>
    <n v="0"/>
    <x v="0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1328"/>
    <n v="1366"/>
    <x v="1"/>
    <x v="15"/>
    <s v="EUR"/>
    <n v="1483535180"/>
    <n v="1480943180"/>
    <b v="0"/>
    <n v="1"/>
    <b v="0"/>
    <s v="theater/plays"/>
    <n v="103"/>
    <n v="1366"/>
    <x v="1"/>
    <x v="6"/>
  </r>
  <r>
    <n v="2845"/>
    <x v="2844"/>
    <s v="The Maderati: A bitingly witty absurdest comedy, which pokes wickedly perceptive fun at NY artist lifestyle."/>
    <n v="7000"/>
    <n v="7164"/>
    <x v="1"/>
    <x v="0"/>
    <s v="USD"/>
    <n v="1433723033"/>
    <n v="1428539033"/>
    <b v="0"/>
    <n v="39"/>
    <b v="0"/>
    <s v="theater/plays"/>
    <n v="102"/>
    <n v="183.69"/>
    <x v="1"/>
    <x v="6"/>
  </r>
  <r>
    <n v="2846"/>
    <x v="2845"/>
    <s v="SIN, has an important message, outstanding music, uplifting performances and amazing entertainment. SIN, is a &quot;must see&quot; for everyone!"/>
    <n v="270"/>
    <n v="0"/>
    <x v="0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50"/>
    <n v="825"/>
    <x v="1"/>
    <x v="0"/>
    <s v="USD"/>
    <n v="1464031265"/>
    <n v="1458847265"/>
    <b v="0"/>
    <n v="0"/>
    <b v="0"/>
    <s v="theater/plays"/>
    <n v="330"/>
    <n v="0"/>
    <x v="1"/>
    <x v="6"/>
  </r>
  <r>
    <n v="2848"/>
    <x v="2847"/>
    <s v="Wendell Pierce stars in Brothers from the Bottom by Jackie Alexander to mark Hurricane Katrinaâ€™s 10th Anniversary. June 2015 in NoLA."/>
    <n v="1700"/>
    <n v="1920"/>
    <x v="1"/>
    <x v="0"/>
    <s v="USD"/>
    <n v="1432913659"/>
    <n v="1430321659"/>
    <b v="0"/>
    <n v="3"/>
    <b v="0"/>
    <s v="theater/plays"/>
    <n v="113"/>
    <n v="640"/>
    <x v="1"/>
    <x v="6"/>
  </r>
  <r>
    <n v="2849"/>
    <x v="2848"/>
    <s v="NonSens!cal tackles the struggles of four people with mental health issues/disorders inspired by A.A Milne's Winnie the Pooh"/>
    <n v="1000"/>
    <n v="211"/>
    <x v="0"/>
    <x v="1"/>
    <s v="GBP"/>
    <n v="1461406600"/>
    <n v="1458814600"/>
    <b v="0"/>
    <n v="1"/>
    <b v="0"/>
    <s v="theater/plays"/>
    <n v="21"/>
    <n v="211"/>
    <x v="1"/>
    <x v="6"/>
  </r>
  <r>
    <n v="2850"/>
    <x v="2849"/>
    <s v="Romeo and Juliet: Wouldn't it be great if they didn't all die at the end? Now YOU get to control the fate of these timeless characters!"/>
    <n v="2500"/>
    <n v="2725"/>
    <x v="1"/>
    <x v="0"/>
    <s v="USD"/>
    <n v="1409962211"/>
    <n v="1407370211"/>
    <b v="0"/>
    <n v="13"/>
    <b v="0"/>
    <s v="theater/plays"/>
    <n v="109"/>
    <n v="209.62"/>
    <x v="1"/>
    <x v="6"/>
  </r>
  <r>
    <n v="2851"/>
    <x v="2850"/>
    <s v="Set in Southern America â€œThe Divideâ€ is a stage play that touches on the issues that are forefront in America and the world."/>
    <n v="250"/>
    <n v="605"/>
    <x v="1"/>
    <x v="17"/>
    <s v="EUR"/>
    <n v="1454109420"/>
    <n v="1453334629"/>
    <b v="0"/>
    <n v="0"/>
    <b v="0"/>
    <s v="theater/plays"/>
    <n v="242"/>
    <n v="0"/>
    <x v="1"/>
    <x v="6"/>
  </r>
  <r>
    <n v="2852"/>
    <x v="2851"/>
    <s v="Just one time back to the past on the Freedom Train will open your eyes and your lives will never ever be the same!"/>
    <n v="2000"/>
    <n v="100"/>
    <x v="0"/>
    <x v="0"/>
    <s v="USD"/>
    <n v="1403312703"/>
    <n v="1400720703"/>
    <b v="0"/>
    <n v="6"/>
    <b v="0"/>
    <s v="theater/plays"/>
    <n v="5"/>
    <n v="16.670000000000002"/>
    <x v="1"/>
    <x v="6"/>
  </r>
  <r>
    <n v="2853"/>
    <x v="2852"/>
    <s v="Much has been written by women on breast cancer. Yet, there is little that has been written for the theatre on this by men. I have!"/>
    <n v="250"/>
    <n v="605"/>
    <x v="1"/>
    <x v="5"/>
    <s v="CAD"/>
    <n v="1410669297"/>
    <n v="1405485297"/>
    <b v="0"/>
    <n v="0"/>
    <b v="0"/>
    <s v="theater/plays"/>
    <n v="242"/>
    <n v="0"/>
    <x v="1"/>
    <x v="6"/>
  </r>
  <r>
    <n v="2854"/>
    <x v="2853"/>
    <s v="Almost Random Theatre's play about a candidate - with no policies - who is seeking election in May 2015"/>
    <n v="2880"/>
    <n v="1"/>
    <x v="0"/>
    <x v="1"/>
    <s v="GBP"/>
    <n v="1431018719"/>
    <n v="1429290719"/>
    <b v="0"/>
    <n v="14"/>
    <b v="0"/>
    <s v="theater/plays"/>
    <n v="0"/>
    <n v="7.0000000000000007E-2"/>
    <x v="1"/>
    <x v="6"/>
  </r>
  <r>
    <n v="2855"/>
    <x v="2854"/>
    <s v="Raising funds to have a private stage reading for an upcoming play from THE ENSEMBLE THEATRE COMPANY OF NEW YORK (www.tetcny.org)"/>
    <n v="2500"/>
    <n v="2600"/>
    <x v="1"/>
    <x v="0"/>
    <s v="USD"/>
    <n v="1454110440"/>
    <n v="1451607071"/>
    <b v="0"/>
    <n v="5"/>
    <b v="0"/>
    <s v="theater/plays"/>
    <n v="104"/>
    <n v="520"/>
    <x v="1"/>
    <x v="6"/>
  </r>
  <r>
    <n v="2856"/>
    <x v="2855"/>
    <s v="This will be the fifth play of The Jokeress, based on the ebook/paperback novelette series. It is scifi, suspense, terror, and noir."/>
    <n v="2000"/>
    <n v="2222"/>
    <x v="1"/>
    <x v="0"/>
    <s v="USD"/>
    <n v="1439069640"/>
    <n v="1433897647"/>
    <b v="0"/>
    <n v="6"/>
    <b v="0"/>
    <s v="theater/plays"/>
    <n v="111"/>
    <n v="370.33"/>
    <x v="1"/>
    <x v="6"/>
  </r>
  <r>
    <n v="2857"/>
    <x v="2856"/>
    <s v="Somos una compaÃ±Ã­a de teatro independiente. Y en el 2017 queremos arrancar con el montaje de 3 obras._x000a_3 elencos, 3 espacios."/>
    <n v="20000"/>
    <n v="1306"/>
    <x v="0"/>
    <x v="14"/>
    <s v="MXN"/>
    <n v="1487613600"/>
    <n v="1482444295"/>
    <b v="0"/>
    <n v="15"/>
    <b v="0"/>
    <s v="theater/plays"/>
    <n v="7"/>
    <n v="87.07"/>
    <x v="1"/>
    <x v="6"/>
  </r>
  <r>
    <n v="2858"/>
    <x v="2857"/>
    <s v="Een Gay Party in het centrum van Amersfoort. _x000a_Een geweldige avond uit, met een show, optredens en DJ's."/>
    <n v="250"/>
    <n v="595"/>
    <x v="1"/>
    <x v="9"/>
    <s v="EUR"/>
    <n v="1417778880"/>
    <n v="1415711095"/>
    <b v="0"/>
    <n v="0"/>
    <b v="0"/>
    <s v="theater/plays"/>
    <n v="238"/>
    <n v="0"/>
    <x v="1"/>
    <x v="6"/>
  </r>
  <r>
    <n v="2859"/>
    <x v="2858"/>
    <s v="A theatre company that will create works to inspire young people and get everyone involved."/>
    <n v="1500"/>
    <n v="1"/>
    <x v="0"/>
    <x v="2"/>
    <s v="AUD"/>
    <n v="1444984904"/>
    <n v="1439800904"/>
    <b v="0"/>
    <n v="1"/>
    <b v="0"/>
    <s v="theater/plays"/>
    <n v="0"/>
    <n v="1"/>
    <x v="1"/>
    <x v="6"/>
  </r>
  <r>
    <n v="2860"/>
    <x v="2859"/>
    <s v="The Bard's classic tale set in the 2016 Presidential Campaign. Power, corruption, greed, and conspiracy. How far are you willing to go?"/>
    <n v="2500"/>
    <n v="814"/>
    <x v="0"/>
    <x v="0"/>
    <s v="USD"/>
    <n v="1466363576"/>
    <n v="1461179576"/>
    <b v="0"/>
    <n v="9"/>
    <b v="0"/>
    <s v="theater/plays"/>
    <n v="33"/>
    <n v="90.44"/>
    <x v="1"/>
    <x v="6"/>
  </r>
  <r>
    <n v="2861"/>
    <x v="2860"/>
    <s v="The University of Queensland Drama Production Course is putting on an adaptation of William Shakespeares Julius Caesar"/>
    <n v="1999"/>
    <n v="0"/>
    <x v="0"/>
    <x v="2"/>
    <s v="AUD"/>
    <n v="1443103848"/>
    <n v="1441894248"/>
    <b v="0"/>
    <n v="3"/>
    <b v="0"/>
    <s v="theater/plays"/>
    <n v="0"/>
    <n v="0"/>
    <x v="1"/>
    <x v="6"/>
  </r>
  <r>
    <n v="2862"/>
    <x v="2861"/>
    <s v="&quot;Get Your Life Back&quot; is a dynamic stage play that deals with true issues of life that reign in the lives of many people everyday."/>
    <n v="1500"/>
    <n v="2161"/>
    <x v="1"/>
    <x v="0"/>
    <s v="USD"/>
    <n v="1403636229"/>
    <n v="1401044229"/>
    <b v="0"/>
    <n v="3"/>
    <b v="0"/>
    <s v="theater/plays"/>
    <n v="144"/>
    <n v="720.33"/>
    <x v="1"/>
    <x v="6"/>
  </r>
  <r>
    <n v="2863"/>
    <x v="2862"/>
    <s v="I would like to start a Acting Company that supports and includes LGBTQ youth and young adults in very conservative North Texas"/>
    <n v="1100"/>
    <n v="0"/>
    <x v="2"/>
    <x v="0"/>
    <s v="USD"/>
    <n v="1410279123"/>
    <n v="1405095123"/>
    <b v="0"/>
    <n v="1"/>
    <b v="0"/>
    <s v="theater/plays"/>
    <n v="0"/>
    <n v="0"/>
    <x v="1"/>
    <x v="6"/>
  </r>
  <r>
    <n v="2864"/>
    <x v="2863"/>
    <s v="Accessible, original theatre for all!"/>
    <n v="1500"/>
    <n v="130"/>
    <x v="0"/>
    <x v="1"/>
    <s v="GBP"/>
    <n v="1437139080"/>
    <n v="1434552207"/>
    <b v="0"/>
    <n v="3"/>
    <b v="0"/>
    <s v="theater/plays"/>
    <n v="9"/>
    <n v="43.33"/>
    <x v="1"/>
    <x v="6"/>
  </r>
  <r>
    <n v="2865"/>
    <x v="2864"/>
    <s v="Prepare to be Swept Away. Three short plays from three master playwrights; LANDFALL, SNIPER and DANGERS of TOBACCO!"/>
    <n v="250"/>
    <n v="570"/>
    <x v="1"/>
    <x v="0"/>
    <s v="USD"/>
    <n v="1420512259"/>
    <n v="1415328259"/>
    <b v="0"/>
    <n v="0"/>
    <b v="0"/>
    <s v="theater/plays"/>
    <n v="228"/>
    <n v="0"/>
    <x v="1"/>
    <x v="6"/>
  </r>
  <r>
    <n v="2866"/>
    <x v="2865"/>
    <s v="The reality is dark, sinister. The milieu is not as friendly as it claims. What is this place? Where is it? Is it your local church?"/>
    <n v="1500"/>
    <n v="1510"/>
    <x v="1"/>
    <x v="0"/>
    <s v="USD"/>
    <n v="1476482400"/>
    <n v="1473893721"/>
    <b v="0"/>
    <n v="2"/>
    <b v="0"/>
    <s v="theater/plays"/>
    <n v="101"/>
    <n v="755"/>
    <x v="1"/>
    <x v="6"/>
  </r>
  <r>
    <n v="2867"/>
    <x v="2866"/>
    <s v="This production is being put together by Wilson's newest professional theater company, the Wyldepine Players in conjunction w/ Taiplab"/>
    <n v="3000"/>
    <n v="730"/>
    <x v="0"/>
    <x v="0"/>
    <s v="USD"/>
    <n v="1467604800"/>
    <n v="1465533672"/>
    <b v="0"/>
    <n v="10"/>
    <b v="0"/>
    <s v="theater/plays"/>
    <n v="24"/>
    <n v="73"/>
    <x v="1"/>
    <x v="6"/>
  </r>
  <r>
    <n v="2868"/>
    <x v="2867"/>
    <s v="7 billion people &amp; most of us feel alone.  It's time we become emotionally unzipped.  &quot;Unzipped&quot; a new play about men &amp; relationships."/>
    <n v="18000"/>
    <n v="19523.310000000001"/>
    <x v="1"/>
    <x v="0"/>
    <s v="USD"/>
    <n v="1475697054"/>
    <n v="1473105054"/>
    <b v="0"/>
    <n v="60"/>
    <b v="0"/>
    <s v="theater/plays"/>
    <n v="108"/>
    <n v="325.39"/>
    <x v="1"/>
    <x v="6"/>
  </r>
  <r>
    <n v="2869"/>
    <x v="2868"/>
    <s v="We provide performing arts training and experience to young people of low income families in NYC, building confidence and self esteem"/>
    <n v="2000"/>
    <n v="2512"/>
    <x v="1"/>
    <x v="0"/>
    <s v="USD"/>
    <n v="1468937681"/>
    <n v="1466345681"/>
    <b v="0"/>
    <n v="5"/>
    <b v="0"/>
    <s v="theater/plays"/>
    <n v="126"/>
    <n v="502.4"/>
    <x v="1"/>
    <x v="6"/>
  </r>
  <r>
    <n v="2870"/>
    <x v="2869"/>
    <s v="The war in Iraq changed everything -one journey from the safe haven of the 99% to the shadows of veteran. How would you persevere?"/>
    <n v="3500"/>
    <n v="1"/>
    <x v="0"/>
    <x v="0"/>
    <s v="USD"/>
    <n v="1400301165"/>
    <n v="1397709165"/>
    <b v="0"/>
    <n v="9"/>
    <b v="0"/>
    <s v="theater/plays"/>
    <n v="0"/>
    <n v="0.11"/>
    <x v="1"/>
    <x v="6"/>
  </r>
  <r>
    <n v="2871"/>
    <x v="2870"/>
    <s v="America's dad or serial rapist? Or both? The stories of the Bill Cosby accusers and the society so skeptical of them."/>
    <n v="3000"/>
    <n v="20"/>
    <x v="0"/>
    <x v="0"/>
    <s v="USD"/>
    <n v="1419183813"/>
    <n v="1417455813"/>
    <b v="0"/>
    <n v="13"/>
    <b v="0"/>
    <s v="theater/plays"/>
    <n v="1"/>
    <n v="1.54"/>
    <x v="1"/>
    <x v="6"/>
  </r>
  <r>
    <n v="2872"/>
    <x v="2871"/>
    <s v="Local Theatre group in Loudoun County, Virginia. Looking for funds to start producing shows!"/>
    <n v="250"/>
    <n v="545"/>
    <x v="1"/>
    <x v="0"/>
    <s v="USD"/>
    <n v="1434768438"/>
    <n v="1429584438"/>
    <b v="0"/>
    <n v="0"/>
    <b v="0"/>
    <s v="theater/plays"/>
    <n v="218"/>
    <n v="0"/>
    <x v="1"/>
    <x v="6"/>
  </r>
  <r>
    <n v="2873"/>
    <x v="2872"/>
    <s v="DC/Baltimore AEA actors band together produce a world premiere of a touching, bittersweet, award winning play about letting go to live"/>
    <n v="4000"/>
    <n v="0"/>
    <x v="2"/>
    <x v="0"/>
    <s v="USD"/>
    <n v="1422473831"/>
    <n v="1419881831"/>
    <b v="0"/>
    <n v="8"/>
    <b v="0"/>
    <s v="theater/plays"/>
    <n v="0"/>
    <n v="0"/>
    <x v="1"/>
    <x v="6"/>
  </r>
  <r>
    <n v="2874"/>
    <x v="2873"/>
    <s v="We present Classics made for the 21st Century and we need a space! Please help us rent a space for The Importance of Being Earnest!"/>
    <n v="2500"/>
    <n v="2500"/>
    <x v="1"/>
    <x v="0"/>
    <s v="USD"/>
    <n v="1484684186"/>
    <n v="1482092186"/>
    <b v="0"/>
    <n v="3"/>
    <b v="0"/>
    <s v="theater/plays"/>
    <n v="100"/>
    <n v="833.33"/>
    <x v="1"/>
    <x v="6"/>
  </r>
  <r>
    <n v="2875"/>
    <x v="2874"/>
    <s v="Play about Tracey a gay man trapped in his room by his Bible thumping mother. He finds love but the room can not keep the love alive."/>
    <n v="1000"/>
    <n v="1015"/>
    <x v="1"/>
    <x v="0"/>
    <s v="USD"/>
    <n v="1462417493"/>
    <n v="1459825493"/>
    <b v="0"/>
    <n v="3"/>
    <b v="0"/>
    <s v="theater/plays"/>
    <n v="102"/>
    <n v="338.33"/>
    <x v="1"/>
    <x v="6"/>
  </r>
  <r>
    <n v="2876"/>
    <x v="2875"/>
    <s v="Charlotte NC playwright looking to showcase a series of three stage plays.  Plays are funny, completed and ready to run!"/>
    <n v="250"/>
    <n v="505"/>
    <x v="1"/>
    <x v="0"/>
    <s v="USD"/>
    <n v="1437069079"/>
    <n v="1434477079"/>
    <b v="0"/>
    <n v="0"/>
    <b v="0"/>
    <s v="theater/plays"/>
    <n v="202"/>
    <n v="0"/>
    <x v="1"/>
    <x v="6"/>
  </r>
  <r>
    <n v="2877"/>
    <x v="2876"/>
    <s v="Two of the 20th Centuryâ€™s Greatest Artists _x000a_navigate the perilous terrain of Art &amp; Fame _x000a_in a historic Collaboration."/>
    <n v="3000"/>
    <n v="6210"/>
    <x v="1"/>
    <x v="0"/>
    <s v="USD"/>
    <n v="1480525200"/>
    <n v="1477781724"/>
    <b v="0"/>
    <n v="6"/>
    <b v="0"/>
    <s v="theater/plays"/>
    <n v="207"/>
    <n v="1035"/>
    <x v="1"/>
    <x v="6"/>
  </r>
  <r>
    <n v="2878"/>
    <x v="2877"/>
    <s v="World premiere of &quot;I'm Just Here to Buy Soy Sauce&quot;, a play about China &amp; the UK housing crisis by Jingan Young location TBC"/>
    <n v="1570.79"/>
    <n v="1839"/>
    <x v="1"/>
    <x v="1"/>
    <s v="GBP"/>
    <n v="1435934795"/>
    <n v="1430750795"/>
    <b v="0"/>
    <n v="4"/>
    <b v="0"/>
    <s v="theater/plays"/>
    <n v="117"/>
    <n v="459.75"/>
    <x v="1"/>
    <x v="6"/>
  </r>
  <r>
    <n v="2879"/>
    <x v="2878"/>
    <s v="She that fines a husband? Wait, is that right? Girl... you better check yourself, before you wreck yourself!"/>
    <n v="1300"/>
    <n v="1510"/>
    <x v="1"/>
    <x v="0"/>
    <s v="USD"/>
    <n v="1453310661"/>
    <n v="1450718661"/>
    <b v="0"/>
    <n v="1"/>
    <b v="0"/>
    <s v="theater/plays"/>
    <n v="116"/>
    <n v="1510"/>
    <x v="1"/>
    <x v="6"/>
  </r>
  <r>
    <n v="2880"/>
    <x v="2879"/>
    <s v="BELIEF leaves res &amp; crosses nations, swims the Atlantic, landing on Isle where Salish meets Gaelic, where humanity transcends barriers"/>
    <n v="8000"/>
    <n v="8230"/>
    <x v="1"/>
    <x v="0"/>
    <s v="USD"/>
    <n v="1440090300"/>
    <n v="1436305452"/>
    <b v="0"/>
    <n v="29"/>
    <b v="0"/>
    <s v="theater/plays"/>
    <n v="103"/>
    <n v="283.79000000000002"/>
    <x v="1"/>
    <x v="6"/>
  </r>
  <r>
    <n v="2881"/>
    <x v="2880"/>
    <s v="&quot;The struggles of Alzheimer's  &amp; Alcoholism. &quot;Courage is the quiet voice at the end of the day, saying, I will try again tomorrow.&quot;"/>
    <n v="250"/>
    <n v="460"/>
    <x v="1"/>
    <x v="0"/>
    <s v="USD"/>
    <n v="1417620036"/>
    <n v="1412432436"/>
    <b v="0"/>
    <n v="0"/>
    <b v="0"/>
    <s v="theater/plays"/>
    <n v="184"/>
    <n v="0"/>
    <x v="1"/>
    <x v="6"/>
  </r>
  <r>
    <n v="2882"/>
    <x v="2881"/>
    <s v="A one-woman show about the life of Eva Schloss, her time in Auschwitz, and the positive impact she has had on thousands of lives."/>
    <n v="2500"/>
    <n v="252"/>
    <x v="0"/>
    <x v="0"/>
    <s v="USD"/>
    <n v="1462112318"/>
    <n v="1459520318"/>
    <b v="0"/>
    <n v="4"/>
    <b v="0"/>
    <s v="theater/plays"/>
    <n v="10"/>
    <n v="63"/>
    <x v="1"/>
    <x v="6"/>
  </r>
  <r>
    <n v="2883"/>
    <x v="2882"/>
    <s v="Ticket sales benefit Bedford Hills Maximum Security Prison, Women's College Program Library. Presented by Theater For The New City."/>
    <n v="5000"/>
    <n v="24790"/>
    <x v="1"/>
    <x v="0"/>
    <s v="USD"/>
    <n v="1454734740"/>
    <n v="1451684437"/>
    <b v="0"/>
    <n v="5"/>
    <b v="0"/>
    <s v="theater/plays"/>
    <n v="496"/>
    <n v="4958"/>
    <x v="1"/>
    <x v="6"/>
  </r>
  <r>
    <n v="2884"/>
    <x v="2883"/>
    <s v="Come explore the dream world of Jim Morrison, rock singer, mystic, poet, shaman."/>
    <n v="2000"/>
    <n v="2831"/>
    <x v="1"/>
    <x v="0"/>
    <s v="USD"/>
    <n v="1417800435"/>
    <n v="1415208435"/>
    <b v="0"/>
    <n v="4"/>
    <b v="0"/>
    <s v="theater/plays"/>
    <n v="142"/>
    <n v="707.75"/>
    <x v="1"/>
    <x v="6"/>
  </r>
  <r>
    <n v="2885"/>
    <x v="2884"/>
    <s v="An historic and proud work of Polish nationalistic literature performed on stage."/>
    <n v="2000"/>
    <n v="2102"/>
    <x v="1"/>
    <x v="0"/>
    <s v="USD"/>
    <n v="1426294201"/>
    <n v="1423705801"/>
    <b v="0"/>
    <n v="5"/>
    <b v="0"/>
    <s v="theater/plays"/>
    <n v="105"/>
    <n v="420.4"/>
    <x v="1"/>
    <x v="6"/>
  </r>
  <r>
    <n v="2886"/>
    <x v="2885"/>
    <s v="Help us provide half-price tickets to the 11th annual Variations Project, allowing our fellow artists to see this wonderful production."/>
    <n v="1000"/>
    <n v="1082.5"/>
    <x v="1"/>
    <x v="0"/>
    <s v="USD"/>
    <n v="1442635140"/>
    <n v="1442243484"/>
    <b v="0"/>
    <n v="1"/>
    <b v="0"/>
    <s v="theater/plays"/>
    <n v="108"/>
    <n v="1082.5"/>
    <x v="1"/>
    <x v="6"/>
  </r>
  <r>
    <n v="2887"/>
    <x v="2886"/>
    <s v="A stage play of love, faith, &amp; relationships in a comical &amp; spirit message that is sure to make you laugh &amp; rejoice to the ART OF LOVE"/>
    <n v="1000"/>
    <n v="205"/>
    <x v="0"/>
    <x v="0"/>
    <s v="USD"/>
    <n v="1420971324"/>
    <n v="1418379324"/>
    <b v="0"/>
    <n v="1"/>
    <b v="0"/>
    <s v="theater/plays"/>
    <n v="21"/>
    <n v="205"/>
    <x v="1"/>
    <x v="6"/>
  </r>
  <r>
    <n v="2888"/>
    <x v="2887"/>
    <s v="We're dedicated to writing &amp; producing plays, infusing inspirational, universal principles that aren't commonly displayed in America."/>
    <n v="250"/>
    <n v="391"/>
    <x v="1"/>
    <x v="0"/>
    <s v="USD"/>
    <n v="1413608340"/>
    <n v="1412945440"/>
    <b v="0"/>
    <n v="0"/>
    <b v="0"/>
    <s v="theater/plays"/>
    <n v="156"/>
    <n v="0"/>
    <x v="1"/>
    <x v="6"/>
  </r>
  <r>
    <n v="2889"/>
    <x v="2888"/>
    <s v="Halfway, Nebraska explores the limits of hope and what it means to love someone who may be too far damaged to save."/>
    <n v="4500"/>
    <n v="4569"/>
    <x v="1"/>
    <x v="0"/>
    <s v="USD"/>
    <n v="1409344985"/>
    <n v="1406752985"/>
    <b v="0"/>
    <n v="14"/>
    <b v="0"/>
    <s v="theater/plays"/>
    <n v="102"/>
    <n v="326.36"/>
    <x v="1"/>
    <x v="6"/>
  </r>
  <r>
    <n v="2890"/>
    <x v="2889"/>
    <s v="This Theological Comedy tells a story of when seemingly similar beliefs are discovered to be worlds apart; Damnation-Southern Style."/>
    <n v="1150"/>
    <n v="0"/>
    <x v="0"/>
    <x v="0"/>
    <s v="USD"/>
    <n v="1407553200"/>
    <n v="1405100992"/>
    <b v="0"/>
    <n v="3"/>
    <b v="0"/>
    <s v="theater/plays"/>
    <n v="0"/>
    <n v="0"/>
    <x v="1"/>
    <x v="6"/>
  </r>
  <r>
    <n v="2891"/>
    <x v="2890"/>
    <s v="Did you know that we are enriching the lives of Brooklyn kids through literacy and educational theater? We just need a little help."/>
    <n v="2500"/>
    <n v="2500"/>
    <x v="1"/>
    <x v="0"/>
    <s v="USD"/>
    <n v="1460751128"/>
    <n v="1455570728"/>
    <b v="0"/>
    <n v="10"/>
    <b v="0"/>
    <s v="theater/plays"/>
    <n v="100"/>
    <n v="250"/>
    <x v="1"/>
    <x v="6"/>
  </r>
  <r>
    <n v="2892"/>
    <x v="2891"/>
    <s v="Something Precious is the world's first musical to alert folks to the harmful effects of technology on the human spirit."/>
    <n v="3000"/>
    <n v="326.33"/>
    <x v="2"/>
    <x v="0"/>
    <s v="USD"/>
    <n v="1409000400"/>
    <n v="1408381704"/>
    <b v="0"/>
    <n v="17"/>
    <b v="0"/>
    <s v="theater/plays"/>
    <n v="11"/>
    <n v="19.2"/>
    <x v="1"/>
    <x v="6"/>
  </r>
  <r>
    <n v="2893"/>
    <x v="2892"/>
    <s v="Fundraising for REDISCOVERING KIA THE PLAY"/>
    <n v="1200"/>
    <n v="1260"/>
    <x v="1"/>
    <x v="0"/>
    <s v="USD"/>
    <n v="1420768800"/>
    <n v="1415644395"/>
    <b v="0"/>
    <n v="2"/>
    <b v="0"/>
    <s v="theater/plays"/>
    <n v="105"/>
    <n v="630"/>
    <x v="1"/>
    <x v="6"/>
  </r>
  <r>
    <n v="2894"/>
    <x v="2893"/>
    <s v="This Is A Story About A Woman A Man And A Woman"/>
    <n v="250"/>
    <n v="375"/>
    <x v="1"/>
    <x v="0"/>
    <s v="USD"/>
    <n v="1428100815"/>
    <n v="1422920415"/>
    <b v="0"/>
    <n v="0"/>
    <b v="0"/>
    <s v="theater/plays"/>
    <n v="150"/>
    <n v="0"/>
    <x v="1"/>
    <x v="6"/>
  </r>
  <r>
    <n v="2895"/>
    <x v="2894"/>
    <s v="Alice on stage with a magical twist to brighten your smile and warm your heart. Project is in Polish with semi-pro actors and children."/>
    <n v="1200"/>
    <n v="25"/>
    <x v="0"/>
    <x v="0"/>
    <s v="USD"/>
    <n v="1403470800"/>
    <n v="1403356792"/>
    <b v="0"/>
    <n v="4"/>
    <b v="0"/>
    <s v="theater/plays"/>
    <n v="2"/>
    <n v="6.25"/>
    <x v="1"/>
    <x v="6"/>
  </r>
  <r>
    <n v="2896"/>
    <x v="2895"/>
    <s v="&quot;Miracle on 34th Street&quot; is about faith and believing in others. _x000a_We believe. Do you?"/>
    <n v="3000"/>
    <n v="3636"/>
    <x v="1"/>
    <x v="0"/>
    <s v="USD"/>
    <n v="1481522400"/>
    <n v="1480283321"/>
    <b v="0"/>
    <n v="12"/>
    <b v="0"/>
    <s v="theater/plays"/>
    <n v="121"/>
    <n v="303"/>
    <x v="1"/>
    <x v="6"/>
  </r>
  <r>
    <n v="2897"/>
    <x v="2896"/>
    <s v="A unique stage play about the epic struggle of psychic Edgar Cayce to deal with his extraordinary abilities and find his place in life."/>
    <n v="3000"/>
    <n v="3058"/>
    <x v="1"/>
    <x v="0"/>
    <s v="USD"/>
    <n v="1444577345"/>
    <n v="1441985458"/>
    <b v="0"/>
    <n v="3"/>
    <b v="0"/>
    <s v="theater/plays"/>
    <n v="102"/>
    <n v="1019.33"/>
    <x v="1"/>
    <x v="6"/>
  </r>
  <r>
    <n v="2898"/>
    <x v="2897"/>
    <s v="This is an action packed Sci-Fi stage play, using foam latex creature puppets, projected video footage, and audience participation."/>
    <n v="2500"/>
    <n v="2734.11"/>
    <x v="1"/>
    <x v="0"/>
    <s v="USD"/>
    <n v="1446307053"/>
    <n v="1443715053"/>
    <b v="0"/>
    <n v="12"/>
    <b v="0"/>
    <s v="theater/plays"/>
    <n v="109"/>
    <n v="227.84"/>
    <x v="1"/>
    <x v="6"/>
  </r>
  <r>
    <n v="2899"/>
    <x v="2898"/>
    <s v="Sex, intrigue, lust, &amp; love; follow the lives of two individuals as their romance turns from innocent online flirting to something more"/>
    <n v="250"/>
    <n v="350"/>
    <x v="1"/>
    <x v="0"/>
    <s v="USD"/>
    <n v="1469325158"/>
    <n v="1464141158"/>
    <b v="0"/>
    <n v="0"/>
    <b v="0"/>
    <s v="theater/plays"/>
    <n v="140"/>
    <n v="0"/>
    <x v="1"/>
    <x v="6"/>
  </r>
  <r>
    <n v="2900"/>
    <x v="2899"/>
    <s v="In October, we plan to premiere Oedipus Revenant, a historically grounded horror adaptation of Sophoclesâ€™ classic, Oedipus the Tyrant."/>
    <n v="10000"/>
    <n v="334"/>
    <x v="0"/>
    <x v="0"/>
    <s v="USD"/>
    <n v="1407562632"/>
    <n v="1404970632"/>
    <b v="0"/>
    <n v="7"/>
    <b v="0"/>
    <s v="theater/plays"/>
    <n v="3"/>
    <n v="47.71"/>
    <x v="1"/>
    <x v="6"/>
  </r>
  <r>
    <n v="2901"/>
    <x v="2900"/>
    <s v="How can the visual age appreciate something that cant see? With these Audio Plays I will show you, if your willing to listen."/>
    <n v="1000"/>
    <n v="1000.99"/>
    <x v="1"/>
    <x v="0"/>
    <s v="USD"/>
    <n v="1423345339"/>
    <n v="1418161339"/>
    <b v="0"/>
    <n v="2"/>
    <b v="0"/>
    <s v="theater/plays"/>
    <n v="100"/>
    <n v="500.5"/>
    <x v="1"/>
    <x v="6"/>
  </r>
  <r>
    <n v="2902"/>
    <x v="2901"/>
    <s v="Help me honor and bring &quot;The American Soprano&quot; Leontyne Price back to the stage one more time."/>
    <n v="1200"/>
    <n v="1256"/>
    <x v="1"/>
    <x v="0"/>
    <s v="USD"/>
    <n v="1440412396"/>
    <n v="1437820396"/>
    <b v="0"/>
    <n v="1"/>
    <b v="0"/>
    <s v="theater/plays"/>
    <n v="105"/>
    <n v="1256"/>
    <x v="1"/>
    <x v="6"/>
  </r>
  <r>
    <n v="2903"/>
    <x v="2902"/>
    <s v="We are raising funds to rent a theater hall for a play to help educate teenagers and parents on the pitfalls teenagers currently face."/>
    <n v="1500"/>
    <n v="50"/>
    <x v="0"/>
    <x v="0"/>
    <s v="USD"/>
    <n v="1441771218"/>
    <n v="1436587218"/>
    <b v="0"/>
    <n v="4"/>
    <b v="0"/>
    <s v="theater/plays"/>
    <n v="3"/>
    <n v="12.5"/>
    <x v="1"/>
    <x v="6"/>
  </r>
  <r>
    <n v="2904"/>
    <x v="2903"/>
    <s v="A Tequila slammer with a slice of Tarantino, a line of the London Fringe scene and a shot of â€œBreaking Badâ€. New Writing."/>
    <n v="1800"/>
    <n v="2076"/>
    <x v="1"/>
    <x v="1"/>
    <s v="GBP"/>
    <n v="1415534400"/>
    <n v="1414538031"/>
    <b v="0"/>
    <n v="4"/>
    <b v="0"/>
    <s v="theater/plays"/>
    <n v="115"/>
    <n v="519"/>
    <x v="1"/>
    <x v="6"/>
  </r>
  <r>
    <n v="2905"/>
    <x v="2904"/>
    <s v="Philly-based feminist theatre's inaugural production about a woman's friendship with an awesome lady cowboy."/>
    <n v="3000"/>
    <n v="3600"/>
    <x v="1"/>
    <x v="0"/>
    <s v="USD"/>
    <n v="1473211313"/>
    <n v="1472001713"/>
    <b v="0"/>
    <n v="17"/>
    <b v="0"/>
    <s v="theater/plays"/>
    <n v="120"/>
    <n v="211.76"/>
    <x v="1"/>
    <x v="6"/>
  </r>
  <r>
    <n v="2906"/>
    <x v="2905"/>
    <s v="The smash hit, award-winning comedy sashays onto the Los Angeles Theater Scene in a fabulous new production at Atwater Village Theatre."/>
    <n v="3000"/>
    <n v="3178"/>
    <x v="1"/>
    <x v="0"/>
    <s v="USD"/>
    <n v="1438390800"/>
    <n v="1436888066"/>
    <b v="0"/>
    <n v="7"/>
    <b v="0"/>
    <s v="theater/plays"/>
    <n v="106"/>
    <n v="454"/>
    <x v="1"/>
    <x v="6"/>
  </r>
  <r>
    <n v="2907"/>
    <x v="2906"/>
    <s v="Spend an evening in the afterlife with some of the greatest women who ever lived. LITTLE NELL's,by Jill Hughes, Los Angeles- June, 2016"/>
    <n v="1000"/>
    <n v="12"/>
    <x v="0"/>
    <x v="0"/>
    <s v="USD"/>
    <n v="1463259837"/>
    <n v="1458075837"/>
    <b v="0"/>
    <n v="2"/>
    <b v="0"/>
    <s v="theater/plays"/>
    <n v="1"/>
    <n v="6"/>
    <x v="1"/>
    <x v="6"/>
  </r>
  <r>
    <n v="2908"/>
    <x v="2907"/>
    <s v="A dinner theatre/show about a day in the life of a Vegas &quot;Mob Boss&quot;_x000a_circa 1965- ish. It is all at once realistic,tragic, farce/comical"/>
    <n v="2500"/>
    <n v="746"/>
    <x v="0"/>
    <x v="0"/>
    <s v="USD"/>
    <n v="1465407219"/>
    <n v="1462815219"/>
    <b v="0"/>
    <n v="5"/>
    <b v="0"/>
    <s v="theater/plays"/>
    <n v="30"/>
    <n v="149.19999999999999"/>
    <x v="1"/>
    <x v="6"/>
  </r>
  <r>
    <n v="2909"/>
    <x v="2908"/>
    <s v="CONVERSATIONS WITH AN AVERAGE JOE tells our stories exposing those in charge of our lives and tells how to take control of country back"/>
    <n v="1100"/>
    <n v="0"/>
    <x v="0"/>
    <x v="0"/>
    <s v="USD"/>
    <n v="1416944760"/>
    <n v="1413527001"/>
    <b v="0"/>
    <n v="1"/>
    <b v="0"/>
    <s v="theater/plays"/>
    <n v="0"/>
    <n v="0"/>
    <x v="1"/>
    <x v="6"/>
  </r>
  <r>
    <n v="2910"/>
    <x v="2909"/>
    <s v="Free drama, dance and singing workshops for disadvantaged young people to inspire, create and help them follow their dreams."/>
    <n v="800"/>
    <n v="1360"/>
    <x v="1"/>
    <x v="1"/>
    <s v="GBP"/>
    <n v="1434139887"/>
    <n v="1428955887"/>
    <b v="0"/>
    <n v="1"/>
    <b v="0"/>
    <s v="theater/plays"/>
    <n v="170"/>
    <n v="1360"/>
    <x v="1"/>
    <x v="6"/>
  </r>
  <r>
    <n v="2911"/>
    <x v="2910"/>
    <s v="The Most Beautiful Things in Japan are Hidden...Our different &amp; original play from the Japanese folk tale The Bamboo Cutters Daughter."/>
    <n v="3000"/>
    <n v="15725"/>
    <x v="1"/>
    <x v="0"/>
    <s v="USD"/>
    <n v="1435429626"/>
    <n v="1431973626"/>
    <b v="0"/>
    <n v="14"/>
    <b v="0"/>
    <s v="theater/plays"/>
    <n v="524"/>
    <n v="1123.21"/>
    <x v="1"/>
    <x v="6"/>
  </r>
  <r>
    <n v="2912"/>
    <x v="2911"/>
    <s v="Set in Iceland, Fair Play is a a dark comedy- a play within a play. An extravaganza, fueled by Absinthe, and touched by the Surreal."/>
    <n v="6000"/>
    <n v="0"/>
    <x v="0"/>
    <x v="0"/>
    <s v="USD"/>
    <n v="1452827374"/>
    <n v="1450235374"/>
    <b v="0"/>
    <n v="26"/>
    <b v="0"/>
    <s v="theater/plays"/>
    <n v="0"/>
    <n v="0"/>
    <x v="1"/>
    <x v="6"/>
  </r>
  <r>
    <n v="2913"/>
    <x v="2912"/>
    <s v="A LIVE history infused, frightening magic and mind reading show in the heart of the Halloween capital of the world, Salem, MA!!"/>
    <n v="1000"/>
    <n v="10"/>
    <x v="0"/>
    <x v="0"/>
    <s v="USD"/>
    <n v="1410041339"/>
    <n v="1404857339"/>
    <b v="0"/>
    <n v="2"/>
    <b v="0"/>
    <s v="theater/plays"/>
    <n v="1"/>
    <n v="5"/>
    <x v="1"/>
    <x v="6"/>
  </r>
  <r>
    <n v="2914"/>
    <x v="2913"/>
    <s v="Hercules must complete four challenges in order to meet the father he never knew"/>
    <n v="800"/>
    <n v="1246"/>
    <x v="1"/>
    <x v="1"/>
    <s v="GBP"/>
    <n v="1426365994"/>
    <n v="1421185594"/>
    <b v="0"/>
    <n v="1"/>
    <b v="0"/>
    <s v="theater/plays"/>
    <n v="156"/>
    <n v="1246"/>
    <x v="1"/>
    <x v="6"/>
  </r>
  <r>
    <n v="2915"/>
    <x v="2914"/>
    <s v="An inclusive, cross community, multi-cultural theatre production for children aged 3 to 16 and their families"/>
    <n v="3000"/>
    <n v="3465"/>
    <x v="1"/>
    <x v="1"/>
    <s v="GBP"/>
    <n v="1458117190"/>
    <n v="1455528790"/>
    <b v="0"/>
    <n v="3"/>
    <b v="0"/>
    <s v="theater/plays"/>
    <n v="116"/>
    <n v="1155"/>
    <x v="1"/>
    <x v="6"/>
  </r>
  <r>
    <n v="2916"/>
    <x v="2915"/>
    <s v="The moving dramatisation of one man's journey to find the truth behind the Libyan regime change."/>
    <n v="2000"/>
    <n v="2202"/>
    <x v="1"/>
    <x v="1"/>
    <s v="GBP"/>
    <n v="1400498789"/>
    <n v="1398511589"/>
    <b v="0"/>
    <n v="7"/>
    <b v="0"/>
    <s v="theater/plays"/>
    <n v="110"/>
    <n v="314.57"/>
    <x v="1"/>
    <x v="6"/>
  </r>
  <r>
    <n v="2917"/>
    <x v="2916"/>
    <s v="Cross dressing, cross gartering, crossed swords. Cross a bridge and come see this fantastically fun rendition of Twelfth Night"/>
    <n v="3000"/>
    <n v="0"/>
    <x v="0"/>
    <x v="0"/>
    <s v="USD"/>
    <n v="1442381847"/>
    <n v="1440826647"/>
    <b v="0"/>
    <n v="9"/>
    <b v="0"/>
    <s v="theater/plays"/>
    <n v="0"/>
    <n v="0"/>
    <x v="1"/>
    <x v="6"/>
  </r>
  <r>
    <n v="2918"/>
    <x v="2917"/>
    <s v="A meta-theatrical retelling of Chekhov's Three Sisters, framed with Civil War Hymns, Dance, and wild theatricality."/>
    <n v="5000"/>
    <n v="105"/>
    <x v="0"/>
    <x v="0"/>
    <s v="USD"/>
    <n v="1446131207"/>
    <n v="1443712007"/>
    <b v="0"/>
    <n v="20"/>
    <b v="0"/>
    <s v="theater/plays"/>
    <n v="2"/>
    <n v="5.25"/>
    <x v="1"/>
    <x v="6"/>
  </r>
  <r>
    <n v="2919"/>
    <x v="2918"/>
    <s v="A full staged reading of a new play about a boy who learns how to be happy from the most unexpected person."/>
    <n v="1500"/>
    <n v="1831"/>
    <x v="1"/>
    <x v="0"/>
    <s v="USD"/>
    <n v="1407250329"/>
    <n v="1404658329"/>
    <b v="0"/>
    <n v="6"/>
    <b v="0"/>
    <s v="theater/plays"/>
    <n v="122"/>
    <n v="305.17"/>
    <x v="1"/>
    <x v="6"/>
  </r>
  <r>
    <n v="2920"/>
    <x v="2919"/>
    <s v="Help save this village theatre group. Funding required for lighting, stage equipment, &amp; ongoing productions. Involves youth  &amp; adults."/>
    <n v="3200"/>
    <n v="3210"/>
    <x v="1"/>
    <x v="5"/>
    <s v="CAD"/>
    <n v="1427306470"/>
    <n v="1424718070"/>
    <b v="0"/>
    <n v="13"/>
    <b v="0"/>
    <s v="theater/plays"/>
    <n v="100"/>
    <n v="246.92"/>
    <x v="1"/>
    <x v="6"/>
  </r>
  <r>
    <n v="2921"/>
    <x v="2920"/>
    <s v="I'm creating a cabaret in which all donations go directly to Broadway Cares/Equity Fights AIDS."/>
    <n v="2000"/>
    <n v="2100"/>
    <x v="1"/>
    <x v="0"/>
    <s v="USD"/>
    <n v="1411679804"/>
    <n v="1409087804"/>
    <b v="0"/>
    <n v="3"/>
    <b v="1"/>
    <s v="theater/musical"/>
    <n v="105"/>
    <n v="700"/>
    <x v="1"/>
    <x v="40"/>
  </r>
  <r>
    <n v="2922"/>
    <x v="2921"/>
    <s v="We as a Performing Arts College are to perform 'Les Miserables'. We need backing in order to afford the set, costume and other aspects."/>
    <n v="3000"/>
    <n v="289"/>
    <x v="0"/>
    <x v="1"/>
    <s v="GBP"/>
    <n v="1431982727"/>
    <n v="1428094727"/>
    <b v="0"/>
    <n v="6"/>
    <b v="1"/>
    <s v="theater/musical"/>
    <n v="10"/>
    <n v="48.17"/>
    <x v="1"/>
    <x v="40"/>
  </r>
  <r>
    <n v="2923"/>
    <x v="2922"/>
    <s v="Spreading the love of theatre, one step at a time. I would like to produce a reading of one of my favorite musicals"/>
    <n v="2500"/>
    <n v="2600"/>
    <x v="1"/>
    <x v="0"/>
    <s v="USD"/>
    <n v="1422068400"/>
    <n v="1420774779"/>
    <b v="0"/>
    <n v="10"/>
    <b v="1"/>
    <s v="theater/musical"/>
    <n v="104"/>
    <n v="260"/>
    <x v="1"/>
    <x v="40"/>
  </r>
  <r>
    <n v="2924"/>
    <x v="2923"/>
    <s v="Theatre is home and there's no place like home!  So, click your heels three times, and come home to the magic we create for you!"/>
    <n v="55000"/>
    <n v="55201.52"/>
    <x v="1"/>
    <x v="0"/>
    <s v="USD"/>
    <n v="1431143940"/>
    <n v="1428585710"/>
    <b v="0"/>
    <n v="147"/>
    <b v="1"/>
    <s v="theater/musical"/>
    <n v="100"/>
    <n v="375.52"/>
    <x v="1"/>
    <x v="40"/>
  </r>
  <r>
    <n v="2925"/>
    <x v="2924"/>
    <s v="Help the Gold Dust Orphans bring their new musical 'SNOW WHITE AND THE SEVEN BOTTOMS' to New York City this fall!"/>
    <n v="100000"/>
    <n v="11943"/>
    <x v="0"/>
    <x v="0"/>
    <s v="USD"/>
    <n v="1410444068"/>
    <n v="1407852068"/>
    <b v="0"/>
    <n v="199"/>
    <b v="1"/>
    <s v="theater/musical"/>
    <n v="12"/>
    <n v="60.02"/>
    <x v="1"/>
    <x v="40"/>
  </r>
  <r>
    <n v="2926"/>
    <x v="2925"/>
    <s v="A musical, by Louis Lagalante and Patty Hamilton, that explores loss and the different ways we can choose to move on from it."/>
    <n v="10000"/>
    <n v="10299"/>
    <x v="1"/>
    <x v="0"/>
    <s v="USD"/>
    <n v="1424715779"/>
    <n v="1423506179"/>
    <b v="0"/>
    <n v="50"/>
    <b v="1"/>
    <s v="theater/musical"/>
    <n v="103"/>
    <n v="205.98"/>
    <x v="1"/>
    <x v="40"/>
  </r>
  <r>
    <n v="2927"/>
    <x v="2926"/>
    <s v="They're Creepy, They're Kooky, And They're coming to Tuscaloosa this October! Help Us Bring the World of The Addams Family To Life!"/>
    <n v="7000"/>
    <n v="2521"/>
    <x v="0"/>
    <x v="0"/>
    <s v="USD"/>
    <n v="1405400400"/>
    <n v="1402934629"/>
    <b v="0"/>
    <n v="21"/>
    <b v="1"/>
    <s v="theater/musical"/>
    <n v="36"/>
    <n v="120.05"/>
    <x v="1"/>
    <x v="40"/>
  </r>
  <r>
    <n v="2928"/>
    <x v="2927"/>
    <s v="This is a touring production for schools in the Treasure Valley!"/>
    <n v="4000"/>
    <n v="850"/>
    <x v="0"/>
    <x v="0"/>
    <s v="USD"/>
    <n v="1457135846"/>
    <n v="1454543846"/>
    <b v="0"/>
    <n v="24"/>
    <b v="1"/>
    <s v="theater/musical"/>
    <n v="21"/>
    <n v="35.42"/>
    <x v="1"/>
    <x v="40"/>
  </r>
  <r>
    <n v="2929"/>
    <x v="2928"/>
    <s v="Help fund ROCKT's first production!  We want to bring musical theater to kids who have limited access to it, and offer it free to kids."/>
    <n v="22000"/>
    <n v="0"/>
    <x v="0"/>
    <x v="0"/>
    <s v="USD"/>
    <n v="1401024758"/>
    <n v="1398432758"/>
    <b v="0"/>
    <n v="32"/>
    <b v="1"/>
    <s v="theater/musical"/>
    <n v="0"/>
    <n v="0"/>
    <x v="1"/>
    <x v="40"/>
  </r>
  <r>
    <n v="2930"/>
    <x v="2929"/>
    <s v="Forbear! is a new theatre company aiming to produce exciting and innovative theatre using performers from a variety of disciplines."/>
    <n v="25000"/>
    <n v="26480"/>
    <x v="1"/>
    <x v="1"/>
    <s v="GBP"/>
    <n v="1431007264"/>
    <n v="1428415264"/>
    <b v="0"/>
    <n v="62"/>
    <b v="1"/>
    <s v="theater/musical"/>
    <n v="106"/>
    <n v="427.1"/>
    <x v="1"/>
    <x v="40"/>
  </r>
  <r>
    <n v="2931"/>
    <x v="2930"/>
    <s v="And More Shenanigans Theatre is a brand new Edmonton based theatre company dedicated to creating and developing quirky original works"/>
    <n v="3500"/>
    <n v="3501.52"/>
    <x v="1"/>
    <x v="5"/>
    <s v="CAD"/>
    <n v="1410761280"/>
    <n v="1408604363"/>
    <b v="0"/>
    <n v="9"/>
    <b v="1"/>
    <s v="theater/musical"/>
    <n v="100"/>
    <n v="389.06"/>
    <x v="1"/>
    <x v="40"/>
  </r>
  <r>
    <n v="2932"/>
    <x v="2931"/>
    <s v="When a rich girl fakes destitution so she can audition for a homeless talent show, she bridges our wealth gap with a tragic love."/>
    <n v="10000"/>
    <n v="5"/>
    <x v="3"/>
    <x v="2"/>
    <s v="AUD"/>
    <n v="1424516400"/>
    <n v="1421812637"/>
    <b v="0"/>
    <n v="38"/>
    <b v="1"/>
    <s v="theater/musical"/>
    <n v="0"/>
    <n v="0.13"/>
    <x v="1"/>
    <x v="40"/>
  </r>
  <r>
    <n v="2933"/>
    <x v="2932"/>
    <s v="An intimate musical about friendship and time, growing up, and coming of age. Music and words that will stay with you for years to come"/>
    <n v="7750"/>
    <n v="7860"/>
    <x v="1"/>
    <x v="0"/>
    <s v="USD"/>
    <n v="1465081053"/>
    <n v="1462489053"/>
    <b v="0"/>
    <n v="54"/>
    <b v="1"/>
    <s v="theater/musical"/>
    <n v="101"/>
    <n v="145.56"/>
    <x v="1"/>
    <x v="40"/>
  </r>
  <r>
    <n v="2934"/>
    <x v="2933"/>
    <s v="Powerful community theatre production of Jason Robert Brown's &quot;Songs for a New World&quot; in London, Ontario."/>
    <n v="8000"/>
    <n v="2500"/>
    <x v="0"/>
    <x v="5"/>
    <s v="CAD"/>
    <n v="1402845364"/>
    <n v="1400253364"/>
    <b v="0"/>
    <n v="37"/>
    <b v="1"/>
    <s v="theater/musical"/>
    <n v="31"/>
    <n v="67.569999999999993"/>
    <x v="1"/>
    <x v="40"/>
  </r>
  <r>
    <n v="2935"/>
    <x v="2934"/>
    <s v="Fresco brings a full scale operatic production to your neighborhood - SNOW WHITE, set to the world's greatest music!"/>
    <n v="10000"/>
    <n v="3319"/>
    <x v="0"/>
    <x v="0"/>
    <s v="USD"/>
    <n v="1472490000"/>
    <n v="1467468008"/>
    <b v="0"/>
    <n v="39"/>
    <b v="1"/>
    <s v="theater/musical"/>
    <n v="33"/>
    <n v="85.1"/>
    <x v="1"/>
    <x v="40"/>
  </r>
  <r>
    <n v="2936"/>
    <x v="2935"/>
    <s v="We need your help to complete our musical! Help us add two more original songs to our winter show, Babes in Toyland."/>
    <n v="5000"/>
    <n v="10"/>
    <x v="0"/>
    <x v="0"/>
    <s v="USD"/>
    <n v="1413176340"/>
    <n v="1412091423"/>
    <b v="0"/>
    <n v="34"/>
    <b v="1"/>
    <s v="theater/musical"/>
    <n v="0"/>
    <n v="0.28999999999999998"/>
    <x v="1"/>
    <x v="40"/>
  </r>
  <r>
    <n v="2937"/>
    <x v="2936"/>
    <s v="UCAS is a new British musical premiering at the Edinburgh Fringe Festival 2014."/>
    <n v="5500"/>
    <n v="180"/>
    <x v="2"/>
    <x v="1"/>
    <s v="GBP"/>
    <n v="1405249113"/>
    <n v="1402657113"/>
    <b v="0"/>
    <n v="55"/>
    <b v="1"/>
    <s v="theater/musical"/>
    <n v="3"/>
    <n v="3.27"/>
    <x v="1"/>
    <x v="40"/>
  </r>
  <r>
    <n v="2938"/>
    <x v="2937"/>
    <s v="Keep It Spinning! Is an after-school, six week workshop, during which students create an musical based on on an overarching theme."/>
    <n v="10000"/>
    <n v="14511"/>
    <x v="1"/>
    <x v="0"/>
    <s v="USD"/>
    <n v="1422636814"/>
    <n v="1420044814"/>
    <b v="0"/>
    <n v="32"/>
    <b v="1"/>
    <s v="theater/musical"/>
    <n v="145"/>
    <n v="453.47"/>
    <x v="1"/>
    <x v="40"/>
  </r>
  <r>
    <n v="2939"/>
    <x v="2938"/>
    <s v="Skyline Board Trustees have offered matching grants to help fund next season's production of Dreamgirls! Your donation will be doubled!"/>
    <n v="22000"/>
    <n v="23086"/>
    <x v="1"/>
    <x v="0"/>
    <s v="USD"/>
    <n v="1409187600"/>
    <n v="1406316312"/>
    <b v="0"/>
    <n v="25"/>
    <b v="1"/>
    <s v="theater/musical"/>
    <n v="105"/>
    <n v="923.44"/>
    <x v="1"/>
    <x v="40"/>
  </r>
  <r>
    <n v="2940"/>
    <x v="2939"/>
    <s v="We are asking for people to donate to our theater club, the ITAVA Players, a public high school club from Brooklyn, NY."/>
    <n v="8000"/>
    <n v="273"/>
    <x v="0"/>
    <x v="0"/>
    <s v="USD"/>
    <n v="1421606018"/>
    <n v="1418150018"/>
    <b v="0"/>
    <n v="33"/>
    <b v="1"/>
    <s v="theater/musical"/>
    <n v="3"/>
    <n v="8.27"/>
    <x v="1"/>
    <x v="40"/>
  </r>
  <r>
    <n v="2941"/>
    <x v="2940"/>
    <s v="Ovations wants to buy property to open a variety club to become the 1st minority owned club in Cincy, focusing on artists on the rise."/>
    <n v="800"/>
    <n v="1065.23"/>
    <x v="1"/>
    <x v="0"/>
    <s v="USD"/>
    <n v="1425250955"/>
    <n v="1422658955"/>
    <b v="0"/>
    <n v="1"/>
    <b v="0"/>
    <s v="theater/spaces"/>
    <n v="133"/>
    <n v="1065.23"/>
    <x v="1"/>
    <x v="38"/>
  </r>
  <r>
    <n v="2942"/>
    <x v="2941"/>
    <s v="YOUR community theatre:  provide a facility that is usable for presentation of movies, live music, live theatre and community events"/>
    <n v="100000"/>
    <n v="226"/>
    <x v="0"/>
    <x v="5"/>
    <s v="CAD"/>
    <n v="1450297080"/>
    <n v="1448565459"/>
    <b v="0"/>
    <n v="202"/>
    <b v="0"/>
    <s v="theater/spaces"/>
    <n v="0"/>
    <n v="1.1200000000000001"/>
    <x v="1"/>
    <x v="38"/>
  </r>
  <r>
    <n v="2943"/>
    <x v="2942"/>
    <s v="Building a Resource Network and Funding Capacity to support, empower and promote Afrocentric Arts in Metro Columbus"/>
    <n v="250"/>
    <n v="280"/>
    <x v="1"/>
    <x v="0"/>
    <s v="USD"/>
    <n v="1428894380"/>
    <n v="1426302380"/>
    <b v="0"/>
    <n v="0"/>
    <b v="0"/>
    <s v="theater/spaces"/>
    <n v="112"/>
    <n v="0"/>
    <x v="1"/>
    <x v="38"/>
  </r>
  <r>
    <n v="2944"/>
    <x v="2943"/>
    <s v="Our vision: build and operate a Theater Arts Center for south-central Washington state in Goldendale."/>
    <n v="2000"/>
    <n v="225"/>
    <x v="0"/>
    <x v="0"/>
    <s v="USD"/>
    <n v="1433714198"/>
    <n v="1431122198"/>
    <b v="0"/>
    <n v="1"/>
    <b v="0"/>
    <s v="theater/spaces"/>
    <n v="11"/>
    <n v="225"/>
    <x v="1"/>
    <x v="38"/>
  </r>
  <r>
    <n v="2945"/>
    <x v="2944"/>
    <s v="Where people that enjoy theater, or just something new can go to have fun and experience varying types of theater in Albuquerque."/>
    <n v="250"/>
    <n v="270"/>
    <x v="1"/>
    <x v="0"/>
    <s v="USD"/>
    <n v="1432437660"/>
    <n v="1429845660"/>
    <b v="0"/>
    <n v="0"/>
    <b v="0"/>
    <s v="theater/spaces"/>
    <n v="108"/>
    <n v="0"/>
    <x v="1"/>
    <x v="38"/>
  </r>
  <r>
    <n v="2946"/>
    <x v="2945"/>
    <s v="I have set up a new theatre company, and am looking to raise funds to purchase a venue with a difference to a standard theatre."/>
    <n v="1000"/>
    <n v="10"/>
    <x v="0"/>
    <x v="1"/>
    <s v="GBP"/>
    <n v="1471265092"/>
    <n v="1468673092"/>
    <b v="0"/>
    <n v="2"/>
    <b v="0"/>
    <s v="theater/spaces"/>
    <n v="1"/>
    <n v="5"/>
    <x v="1"/>
    <x v="38"/>
  </r>
  <r>
    <n v="2947"/>
    <x v="2946"/>
    <s v="Bringing Health, Wellness and Creative Empowerment to an active community in a whole new way... are you ready to 'FLOAT', Duluth?"/>
    <n v="4000"/>
    <n v="11215"/>
    <x v="1"/>
    <x v="0"/>
    <s v="USD"/>
    <n v="1480007460"/>
    <n v="1475760567"/>
    <b v="0"/>
    <n v="13"/>
    <b v="0"/>
    <s v="theater/spaces"/>
    <n v="280"/>
    <n v="862.69"/>
    <x v="1"/>
    <x v="38"/>
  </r>
  <r>
    <n v="2948"/>
    <x v="2947"/>
    <s v="The Space Opera is an action packed reenactment of Xenu's story, a sacred teaching thats considered a secret of the Scientology church"/>
    <n v="1200"/>
    <n v="100"/>
    <x v="0"/>
    <x v="0"/>
    <s v="USD"/>
    <n v="1433259293"/>
    <n v="1428075293"/>
    <b v="0"/>
    <n v="9"/>
    <b v="0"/>
    <s v="theater/spaces"/>
    <n v="8"/>
    <n v="11.11"/>
    <x v="1"/>
    <x v="38"/>
  </r>
  <r>
    <n v="2949"/>
    <x v="2948"/>
    <s v="This center will be open to any and all people regardless of their religion.   We will be offering art, music, empowerment, and more!"/>
    <n v="1200"/>
    <n v="1250"/>
    <x v="1"/>
    <x v="0"/>
    <s v="USD"/>
    <n v="1447965917"/>
    <n v="1445370317"/>
    <b v="0"/>
    <n v="2"/>
    <b v="0"/>
    <s v="theater/spaces"/>
    <n v="104"/>
    <n v="625"/>
    <x v="1"/>
    <x v="38"/>
  </r>
  <r>
    <n v="2950"/>
    <x v="2949"/>
    <s v="Help www.KidZoneMuseum.org grow to serve children 1-18 with science, engineering, arts and PLAY especially low-income families."/>
    <n v="250"/>
    <n v="260"/>
    <x v="1"/>
    <x v="0"/>
    <s v="USD"/>
    <n v="1453538752"/>
    <n v="1450946752"/>
    <b v="0"/>
    <n v="0"/>
    <b v="0"/>
    <s v="theater/spaces"/>
    <n v="104"/>
    <n v="0"/>
    <x v="1"/>
    <x v="38"/>
  </r>
  <r>
    <n v="2951"/>
    <x v="2950"/>
    <s v="A building w/office, rehearsal space and classrooms centered on performing arts._x000a_Brentwood Theater Company is a non-profit 501(c)(3)"/>
    <n v="4200"/>
    <n v="4794.82"/>
    <x v="1"/>
    <x v="0"/>
    <s v="USD"/>
    <n v="1412536573"/>
    <n v="1408648573"/>
    <b v="0"/>
    <n v="58"/>
    <b v="0"/>
    <s v="theater/spaces"/>
    <n v="114"/>
    <n v="82.67"/>
    <x v="1"/>
    <x v="38"/>
  </r>
  <r>
    <n v="2952"/>
    <x v="2951"/>
    <s v="Mountain Haven transforms a former disused Mt Laguna Church into space for celebrations, events, learning, conferences, retreats &amp; more"/>
    <n v="5000"/>
    <n v="5260"/>
    <x v="1"/>
    <x v="0"/>
    <s v="USD"/>
    <n v="1476676800"/>
    <n v="1473957239"/>
    <b v="0"/>
    <n v="8"/>
    <b v="0"/>
    <s v="theater/spaces"/>
    <n v="105"/>
    <n v="657.5"/>
    <x v="1"/>
    <x v="38"/>
  </r>
  <r>
    <n v="2953"/>
    <x v="2952"/>
    <s v="I want to purchase the former Bread Of Life Church and convert it into a multipurpose theater space for local talent."/>
    <n v="3000"/>
    <n v="3350"/>
    <x v="1"/>
    <x v="0"/>
    <s v="USD"/>
    <n v="1444330821"/>
    <n v="1441738821"/>
    <b v="0"/>
    <n v="3"/>
    <b v="0"/>
    <s v="theater/spaces"/>
    <n v="112"/>
    <n v="1116.67"/>
    <x v="1"/>
    <x v="38"/>
  </r>
  <r>
    <n v="2954"/>
    <x v="2953"/>
    <s v="Independent film theater, studio and tech lab with storefront, open space for creative people to grow their dream into a profit."/>
    <n v="250"/>
    <n v="251"/>
    <x v="1"/>
    <x v="0"/>
    <s v="USD"/>
    <n v="1489669203"/>
    <n v="1487944803"/>
    <b v="0"/>
    <n v="0"/>
    <b v="0"/>
    <s v="theater/spaces"/>
    <n v="100"/>
    <n v="0"/>
    <x v="1"/>
    <x v="38"/>
  </r>
  <r>
    <n v="2955"/>
    <x v="2954"/>
    <s v="Stage Door Theater needs a stage for its current and future productions. Can you help?"/>
    <n v="3300"/>
    <n v="5087"/>
    <x v="1"/>
    <x v="0"/>
    <s v="USD"/>
    <n v="1434476849"/>
    <n v="1431884849"/>
    <b v="0"/>
    <n v="11"/>
    <b v="0"/>
    <s v="theater/spaces"/>
    <n v="154"/>
    <n v="462.45"/>
    <x v="1"/>
    <x v="38"/>
  </r>
  <r>
    <n v="2956"/>
    <x v="2955"/>
    <s v="Family-owned and community-operated haunted Halloween attraction in Bladensburg, OH, needs your help to grow bigger!"/>
    <n v="5000"/>
    <n v="39"/>
    <x v="0"/>
    <x v="0"/>
    <s v="USD"/>
    <n v="1462402850"/>
    <n v="1459810850"/>
    <b v="0"/>
    <n v="20"/>
    <b v="0"/>
    <s v="theater/spaces"/>
    <n v="1"/>
    <n v="1.95"/>
    <x v="1"/>
    <x v="38"/>
  </r>
  <r>
    <n v="2957"/>
    <x v="2956"/>
    <s v="Theatre in Tuscaloosa, AL built in the 1930s.  The headsets seem about that old. They are almost unusable."/>
    <n v="2500"/>
    <n v="2520"/>
    <x v="1"/>
    <x v="0"/>
    <s v="USD"/>
    <n v="1427498172"/>
    <n v="1422317772"/>
    <b v="0"/>
    <n v="3"/>
    <b v="0"/>
    <s v="theater/spaces"/>
    <n v="101"/>
    <n v="840"/>
    <x v="1"/>
    <x v="38"/>
  </r>
  <r>
    <n v="2958"/>
    <x v="2957"/>
    <s v="Chicago Based Theater Company and Venue Dedicated to Social Justice and Mainstreaming the Palestinian Narrative"/>
    <n v="250"/>
    <n v="250"/>
    <x v="1"/>
    <x v="0"/>
    <s v="USD"/>
    <n v="1462729317"/>
    <n v="1457548917"/>
    <b v="0"/>
    <n v="0"/>
    <b v="0"/>
    <s v="theater/spaces"/>
    <n v="100"/>
    <n v="0"/>
    <x v="1"/>
    <x v="38"/>
  </r>
  <r>
    <n v="2959"/>
    <x v="2958"/>
    <s v="A magical, unique, theatre bus which aims to inspire the creative communities around Bath and create unique performance opportunities."/>
    <n v="250"/>
    <n v="250"/>
    <x v="1"/>
    <x v="1"/>
    <s v="GBP"/>
    <n v="1465258325"/>
    <n v="1462666325"/>
    <b v="0"/>
    <n v="0"/>
    <b v="0"/>
    <s v="theater/spaces"/>
    <n v="100"/>
    <n v="0"/>
    <x v="1"/>
    <x v="38"/>
  </r>
  <r>
    <n v="2960"/>
    <x v="2959"/>
    <s v="Built in the late 1800's, this 70K sq. feet estate has fallen into disrepair.  Seeking to buy and convert to useful space"/>
    <n v="250"/>
    <n v="250"/>
    <x v="1"/>
    <x v="0"/>
    <s v="USD"/>
    <n v="1410459023"/>
    <n v="1407867023"/>
    <b v="0"/>
    <n v="0"/>
    <b v="0"/>
    <s v="theater/spaces"/>
    <n v="100"/>
    <n v="0"/>
    <x v="1"/>
    <x v="38"/>
  </r>
  <r>
    <n v="2961"/>
    <x v="2960"/>
    <s v="Teens in Take Note Troupe put on Shakespeare in the Park annually. Keep relevant, family-friendly Shakespeare in the community!"/>
    <n v="15000"/>
    <n v="4635"/>
    <x v="0"/>
    <x v="0"/>
    <s v="USD"/>
    <n v="1427342400"/>
    <n v="1424927159"/>
    <b v="0"/>
    <n v="108"/>
    <b v="1"/>
    <s v="theater/plays"/>
    <n v="31"/>
    <n v="42.92"/>
    <x v="1"/>
    <x v="6"/>
  </r>
  <r>
    <n v="2962"/>
    <x v="2961"/>
    <s v="A pop-up outdoor theatre company bringing accessible Shakespeare to parks and other locations in the greater Phoenix area!"/>
    <n v="5000"/>
    <n v="0"/>
    <x v="0"/>
    <x v="0"/>
    <s v="USD"/>
    <n v="1425193140"/>
    <n v="1422769906"/>
    <b v="0"/>
    <n v="20"/>
    <b v="1"/>
    <s v="theater/plays"/>
    <n v="0"/>
    <n v="0"/>
    <x v="1"/>
    <x v="6"/>
  </r>
  <r>
    <n v="2963"/>
    <x v="2962"/>
    <s v="A hilarious comedy show about motherhood...through stories, videos and stand-up you'll realize YOUâ€™RE NOT CRAZY, motherhood is!"/>
    <n v="27000"/>
    <n v="0"/>
    <x v="2"/>
    <x v="0"/>
    <s v="USD"/>
    <n v="1435835824"/>
    <n v="1433243824"/>
    <b v="0"/>
    <n v="98"/>
    <b v="1"/>
    <s v="theater/plays"/>
    <n v="0"/>
    <n v="0"/>
    <x v="1"/>
    <x v="6"/>
  </r>
  <r>
    <n v="2964"/>
    <x v="2963"/>
    <s v="I want to produce the first-ever all-pug production of &quot;Hamlet.&quot;  As you can imagine, this will require finding very talented pugs."/>
    <n v="13000"/>
    <n v="14450"/>
    <x v="1"/>
    <x v="0"/>
    <s v="USD"/>
    <n v="1407360720"/>
    <n v="1404769819"/>
    <b v="0"/>
    <n v="196"/>
    <b v="1"/>
    <s v="theater/plays"/>
    <n v="111"/>
    <n v="73.72"/>
    <x v="1"/>
    <x v="6"/>
  </r>
  <r>
    <n v="2965"/>
    <x v="2964"/>
    <s v="Marina's mother has disappeared at sea.  Everyone believes she has drowned.  But Marina believes her mother has become a mermaid."/>
    <n v="5000"/>
    <n v="5359.21"/>
    <x v="1"/>
    <x v="0"/>
    <s v="USD"/>
    <n v="1436290233"/>
    <n v="1433698233"/>
    <b v="0"/>
    <n v="39"/>
    <b v="1"/>
    <s v="theater/plays"/>
    <n v="107"/>
    <n v="137.41999999999999"/>
    <x v="1"/>
    <x v="6"/>
  </r>
  <r>
    <n v="2966"/>
    <x v="2965"/>
    <s v="Bringing one of Neil LaBute's incredibly witty and viciously honest plays, about body image and the effect it has on us, to life!"/>
    <n v="30000"/>
    <n v="10"/>
    <x v="3"/>
    <x v="0"/>
    <s v="USD"/>
    <n v="1442425412"/>
    <n v="1439833412"/>
    <b v="0"/>
    <n v="128"/>
    <b v="1"/>
    <s v="theater/plays"/>
    <n v="0"/>
    <n v="0.08"/>
    <x v="1"/>
    <x v="6"/>
  </r>
  <r>
    <n v="2967"/>
    <x v="2966"/>
    <s v="Scissortail is a story of loss, grief, and recovery based on the events of the 1995 Oklahoma City Bombing."/>
    <n v="15000"/>
    <n v="16501"/>
    <x v="1"/>
    <x v="0"/>
    <s v="USD"/>
    <n v="1425872692"/>
    <n v="1423284292"/>
    <b v="0"/>
    <n v="71"/>
    <b v="1"/>
    <s v="theater/plays"/>
    <n v="110"/>
    <n v="232.41"/>
    <x v="1"/>
    <x v="6"/>
  </r>
  <r>
    <n v="2968"/>
    <x v="2967"/>
    <s v="The Curse of the Babywoman is real â€” and it is coming to FringeNYC this August."/>
    <n v="10000"/>
    <n v="10173"/>
    <x v="1"/>
    <x v="0"/>
    <s v="USD"/>
    <n v="1471406340"/>
    <n v="1470227660"/>
    <b v="0"/>
    <n v="47"/>
    <b v="1"/>
    <s v="theater/plays"/>
    <n v="102"/>
    <n v="216.45"/>
    <x v="1"/>
    <x v="6"/>
  </r>
  <r>
    <n v="2969"/>
    <x v="2968"/>
    <s v="A poignant &amp; hilarious tale of Charlie Brown &amp; friends navigating high school. A fresh take on the off Broadway hit by YYC artists."/>
    <n v="5000"/>
    <n v="5330"/>
    <x v="1"/>
    <x v="5"/>
    <s v="CAD"/>
    <n v="1430693460"/>
    <n v="1428087153"/>
    <b v="0"/>
    <n v="17"/>
    <b v="1"/>
    <s v="theater/plays"/>
    <n v="107"/>
    <n v="313.52999999999997"/>
    <x v="1"/>
    <x v="6"/>
  </r>
  <r>
    <n v="2970"/>
    <x v="2969"/>
    <s v="Kara Ayn Napolitano's latest play about a young mother's attempt to reclaim her life after making a serious mistake."/>
    <n v="18000"/>
    <n v="20569.05"/>
    <x v="1"/>
    <x v="0"/>
    <s v="USD"/>
    <n v="1405699451"/>
    <n v="1403107451"/>
    <b v="0"/>
    <n v="91"/>
    <b v="1"/>
    <s v="theater/plays"/>
    <n v="114"/>
    <n v="226.03"/>
    <x v="1"/>
    <x v="6"/>
  </r>
  <r>
    <n v="2971"/>
    <x v="2970"/>
    <s v="An Asian-Jewish-American family collides with music, food, and identity crises in this world premiere New York theater production."/>
    <n v="10000"/>
    <n v="0"/>
    <x v="0"/>
    <x v="0"/>
    <s v="USD"/>
    <n v="1409500078"/>
    <n v="1406908078"/>
    <b v="0"/>
    <n v="43"/>
    <b v="1"/>
    <s v="theater/plays"/>
    <n v="0"/>
    <n v="0"/>
    <x v="1"/>
    <x v="6"/>
  </r>
  <r>
    <n v="2972"/>
    <x v="2971"/>
    <s v="A group of artists. A mythical art piece. A harrowing quest. And some margaritas."/>
    <n v="6000"/>
    <n v="6111"/>
    <x v="1"/>
    <x v="0"/>
    <s v="USD"/>
    <n v="1480899600"/>
    <n v="1479609520"/>
    <b v="0"/>
    <n v="17"/>
    <b v="1"/>
    <s v="theater/plays"/>
    <n v="102"/>
    <n v="359.47"/>
    <x v="1"/>
    <x v="6"/>
  </r>
  <r>
    <n v="2973"/>
    <x v="2972"/>
    <s v="We're going to represent the entire USA at the World Festival of Children's Theater in Stratford, ON in June, 2016. Help us get there!"/>
    <n v="25000"/>
    <n v="1"/>
    <x v="0"/>
    <x v="0"/>
    <s v="USD"/>
    <n v="1451620800"/>
    <n v="1449171508"/>
    <b v="0"/>
    <n v="33"/>
    <b v="1"/>
    <s v="theater/plays"/>
    <n v="0"/>
    <n v="0.03"/>
    <x v="1"/>
    <x v="6"/>
  </r>
  <r>
    <n v="2974"/>
    <x v="2973"/>
    <s v="Known for producing gritty new work, TheatreFIRST presents an exciting new romantic comedy by the hottest playwright in the country."/>
    <n v="14000"/>
    <n v="32035.51"/>
    <x v="1"/>
    <x v="0"/>
    <s v="USD"/>
    <n v="1411695300"/>
    <n v="1409275671"/>
    <b v="0"/>
    <n v="87"/>
    <b v="1"/>
    <s v="theater/plays"/>
    <n v="229"/>
    <n v="368.22"/>
    <x v="1"/>
    <x v="6"/>
  </r>
  <r>
    <n v="2975"/>
    <x v="2974"/>
    <s v="[By The Mummers] needs your help this holiday season to stage a full scale production of William Gibson's &quot;The Butterfingers Angel...&quot;"/>
    <n v="20000"/>
    <n v="23505"/>
    <x v="1"/>
    <x v="0"/>
    <s v="USD"/>
    <n v="1417057200"/>
    <n v="1414599886"/>
    <b v="0"/>
    <n v="113"/>
    <b v="1"/>
    <s v="theater/plays"/>
    <n v="118"/>
    <n v="208.01"/>
    <x v="1"/>
    <x v="6"/>
  </r>
  <r>
    <n v="2976"/>
    <x v="2975"/>
    <s v="A play that addresses an important social issue, brought to light by members of the UoM Drama Society."/>
    <n v="2000"/>
    <n v="2033"/>
    <x v="1"/>
    <x v="1"/>
    <s v="GBP"/>
    <n v="1457870400"/>
    <n v="1456421530"/>
    <b v="0"/>
    <n v="14"/>
    <b v="1"/>
    <s v="theater/plays"/>
    <n v="102"/>
    <n v="145.21"/>
    <x v="1"/>
    <x v="6"/>
  </r>
  <r>
    <n v="2977"/>
    <x v="2976"/>
    <s v="In celebration of THE MEDEA PROJECT: THEATER FOR INCARCERATED WOMENâ€™S 25TH ANNIVERSARY Brava Theater  presents â€œBIRTHRIGHT?&quot;"/>
    <n v="10000"/>
    <n v="375"/>
    <x v="3"/>
    <x v="0"/>
    <s v="USD"/>
    <n v="1427076840"/>
    <n v="1421960934"/>
    <b v="0"/>
    <n v="30"/>
    <b v="1"/>
    <s v="theater/plays"/>
    <n v="4"/>
    <n v="12.5"/>
    <x v="1"/>
    <x v="6"/>
  </r>
  <r>
    <n v="2978"/>
    <x v="2977"/>
    <s v="The Border Theatre presents The Fall of Wallace Winter, an exploration of American obsessions, this Nov. 7th-9th at the Plaza Theatre"/>
    <n v="4000"/>
    <n v="30"/>
    <x v="0"/>
    <x v="0"/>
    <s v="USD"/>
    <n v="1413784740"/>
    <n v="1412954547"/>
    <b v="0"/>
    <n v="16"/>
    <b v="1"/>
    <s v="theater/plays"/>
    <n v="1"/>
    <n v="1.88"/>
    <x v="1"/>
    <x v="6"/>
  </r>
  <r>
    <n v="2979"/>
    <x v="2978"/>
    <s v="Dear Stone returns with Yasmina Reza's 'ART', a compelling, clever exploration of friendship under duress. Thanks for watching!"/>
    <n v="14000"/>
    <n v="2130"/>
    <x v="0"/>
    <x v="0"/>
    <s v="USD"/>
    <n v="1420524000"/>
    <n v="1419104823"/>
    <b v="0"/>
    <n v="46"/>
    <b v="1"/>
    <s v="theater/plays"/>
    <n v="15"/>
    <n v="46.3"/>
    <x v="1"/>
    <x v="6"/>
  </r>
  <r>
    <n v="2980"/>
    <x v="2979"/>
    <s v="1 director, 4 actors, and a whole lotta determination. Help us bring this brilliant story to the heart of NYC!"/>
    <n v="10000"/>
    <n v="21"/>
    <x v="0"/>
    <x v="0"/>
    <s v="USD"/>
    <n v="1440381600"/>
    <n v="1438639130"/>
    <b v="0"/>
    <n v="24"/>
    <b v="1"/>
    <s v="theater/plays"/>
    <n v="0"/>
    <n v="0.88"/>
    <x v="1"/>
    <x v="6"/>
  </r>
  <r>
    <n v="2981"/>
    <x v="2980"/>
    <s v="We are fundraising to create a Dublin based circus training centre for public and professionals to learn, upskill, perform and teach."/>
    <n v="15000"/>
    <n v="0"/>
    <x v="2"/>
    <x v="17"/>
    <s v="EUR"/>
    <n v="1443014756"/>
    <n v="1439126756"/>
    <b v="1"/>
    <n v="97"/>
    <b v="1"/>
    <s v="theater/spaces"/>
    <n v="0"/>
    <n v="0"/>
    <x v="1"/>
    <x v="38"/>
  </r>
  <r>
    <n v="2982"/>
    <x v="2981"/>
    <s v="Renovating this historical landmark, into an arts venue and theatre space for the community."/>
    <n v="14440"/>
    <n v="2030"/>
    <x v="0"/>
    <x v="1"/>
    <s v="GBP"/>
    <n v="1455208143"/>
    <n v="1452616143"/>
    <b v="1"/>
    <n v="59"/>
    <b v="1"/>
    <s v="theater/spaces"/>
    <n v="14"/>
    <n v="34.409999999999997"/>
    <x v="1"/>
    <x v="38"/>
  </r>
  <r>
    <n v="2983"/>
    <x v="2982"/>
    <s v="Dad's Garage Theatre Company needs your help buying our new, forever home by hitting our $150,000 STRETCH GOAL!"/>
    <n v="500000"/>
    <n v="0"/>
    <x v="0"/>
    <x v="0"/>
    <s v="USD"/>
    <n v="1415722236"/>
    <n v="1410534636"/>
    <b v="1"/>
    <n v="1095"/>
    <b v="1"/>
    <s v="theater/spaces"/>
    <n v="0"/>
    <n v="0"/>
    <x v="1"/>
    <x v="38"/>
  </r>
  <r>
    <n v="2984"/>
    <x v="2983"/>
    <s v="A traveling wooden wagon that transforms into a theatrical playing space presenting FREE original performance while building community!"/>
    <n v="50000"/>
    <n v="409782"/>
    <x v="1"/>
    <x v="0"/>
    <s v="USD"/>
    <n v="1472020881"/>
    <n v="1469428881"/>
    <b v="1"/>
    <n v="218"/>
    <b v="1"/>
    <s v="theater/spaces"/>
    <n v="820"/>
    <n v="1879.73"/>
    <x v="1"/>
    <x v="38"/>
  </r>
  <r>
    <n v="2985"/>
    <x v="2984"/>
    <s v="From the moment we flew in to the world of The Circus, we have dreamed of opening our own studio. Help us get our dream off the ground!"/>
    <n v="30000"/>
    <n v="32903"/>
    <x v="1"/>
    <x v="4"/>
    <s v="NZD"/>
    <n v="1477886400"/>
    <n v="1476228128"/>
    <b v="0"/>
    <n v="111"/>
    <b v="1"/>
    <s v="theater/spaces"/>
    <n v="110"/>
    <n v="296.42"/>
    <x v="1"/>
    <x v="38"/>
  </r>
  <r>
    <n v="2986"/>
    <x v="2985"/>
    <s v="Support the circus arts and help our aerial students work with more height. With your support, we will install beams at 19ft!"/>
    <n v="7500"/>
    <n v="7790"/>
    <x v="1"/>
    <x v="1"/>
    <s v="GBP"/>
    <n v="1462100406"/>
    <n v="1456920006"/>
    <b v="0"/>
    <n v="56"/>
    <b v="1"/>
    <s v="theater/spaces"/>
    <n v="104"/>
    <n v="139.11000000000001"/>
    <x v="1"/>
    <x v="38"/>
  </r>
  <r>
    <n v="2987"/>
    <x v="2986"/>
    <s v="Help Curious Comedy evolve into an independent comedy theater with a complete professional digital production studio built right in."/>
    <n v="60000"/>
    <n v="2971"/>
    <x v="0"/>
    <x v="0"/>
    <s v="USD"/>
    <n v="1476316800"/>
    <n v="1473837751"/>
    <b v="0"/>
    <n v="265"/>
    <b v="1"/>
    <s v="theater/spaces"/>
    <n v="5"/>
    <n v="11.21"/>
    <x v="1"/>
    <x v="38"/>
  </r>
  <r>
    <n v="2988"/>
    <x v="2987"/>
    <s v="Since October 2015 the Shoebox Theatre has become a hub of creativity - The next step in our journey is to hang stage curtains!"/>
    <n v="4000"/>
    <n v="805"/>
    <x v="0"/>
    <x v="1"/>
    <s v="GBP"/>
    <n v="1466412081"/>
    <n v="1463820081"/>
    <b v="0"/>
    <n v="28"/>
    <b v="1"/>
    <s v="theater/spaces"/>
    <n v="20"/>
    <n v="28.75"/>
    <x v="1"/>
    <x v="38"/>
  </r>
  <r>
    <n v="2989"/>
    <x v="2988"/>
    <s v="Bring the movies back to Bethel, Maine."/>
    <n v="90000"/>
    <n v="8077"/>
    <x v="0"/>
    <x v="0"/>
    <s v="USD"/>
    <n v="1450673940"/>
    <n v="1448756962"/>
    <b v="0"/>
    <n v="364"/>
    <b v="1"/>
    <s v="theater/spaces"/>
    <n v="9"/>
    <n v="22.19"/>
    <x v="1"/>
    <x v="38"/>
  </r>
  <r>
    <n v="2990"/>
    <x v="2989"/>
    <s v="We are a non-profit revitalizing the Gloria Theatre - our gift to the community - and we need your help #arts #community #theater"/>
    <n v="25000"/>
    <n v="5854"/>
    <x v="0"/>
    <x v="0"/>
    <s v="USD"/>
    <n v="1452174420"/>
    <n v="1449150420"/>
    <b v="0"/>
    <n v="27"/>
    <b v="1"/>
    <s v="theater/spaces"/>
    <n v="23"/>
    <n v="216.81"/>
    <x v="1"/>
    <x v="38"/>
  </r>
  <r>
    <n v="2991"/>
    <x v="2990"/>
    <s v="A new intimate listening room with tables &amp; theatre seating where artist &amp; fans connect through music, comedy &amp; performing arts."/>
    <n v="25000"/>
    <n v="2"/>
    <x v="2"/>
    <x v="0"/>
    <s v="USD"/>
    <n v="1485547530"/>
    <n v="1483646730"/>
    <b v="0"/>
    <n v="93"/>
    <b v="1"/>
    <s v="theater/spaces"/>
    <n v="0"/>
    <n v="0.02"/>
    <x v="1"/>
    <x v="38"/>
  </r>
  <r>
    <n v="2992"/>
    <x v="2991"/>
    <s v="Creating a non-profit CAFE &amp; VILLAGE COMMONS in SE Portland, in service to Neighbors, Kids, Artists &amp; the Underserved"/>
    <n v="10000"/>
    <n v="0"/>
    <x v="2"/>
    <x v="0"/>
    <s v="USD"/>
    <n v="1476037510"/>
    <n v="1473445510"/>
    <b v="0"/>
    <n v="64"/>
    <b v="1"/>
    <s v="theater/spaces"/>
    <n v="0"/>
    <n v="0"/>
    <x v="1"/>
    <x v="38"/>
  </r>
  <r>
    <n v="2993"/>
    <x v="2992"/>
    <s v="Help us build the Kitchen from Hell!"/>
    <n v="4000"/>
    <n v="4037"/>
    <x v="1"/>
    <x v="0"/>
    <s v="USD"/>
    <n v="1455998867"/>
    <n v="1453406867"/>
    <b v="0"/>
    <n v="22"/>
    <b v="1"/>
    <s v="theater/spaces"/>
    <n v="101"/>
    <n v="183.5"/>
    <x v="1"/>
    <x v="38"/>
  </r>
  <r>
    <n v="2994"/>
    <x v="2993"/>
    <s v="Help the hosts of the infamous St. Michael sustain and create epic boat parties through Halloween and into 2015"/>
    <n v="5000"/>
    <n v="160"/>
    <x v="0"/>
    <x v="1"/>
    <s v="GBP"/>
    <n v="1412335772"/>
    <n v="1409743772"/>
    <b v="0"/>
    <n v="59"/>
    <b v="1"/>
    <s v="theater/spaces"/>
    <n v="3"/>
    <n v="2.71"/>
    <x v="1"/>
    <x v="38"/>
  </r>
  <r>
    <n v="2995"/>
    <x v="2994"/>
    <s v="Keeping the drive-in culture alive for 6 years, we now ask for your help so we can CREATE A NEW HOME and save 35MM movies!"/>
    <n v="40000"/>
    <n v="44636.2"/>
    <x v="1"/>
    <x v="0"/>
    <s v="USD"/>
    <n v="1484841471"/>
    <n v="1482249471"/>
    <b v="0"/>
    <n v="249"/>
    <b v="1"/>
    <s v="theater/spaces"/>
    <n v="112"/>
    <n v="179.26"/>
    <x v="1"/>
    <x v="38"/>
  </r>
  <r>
    <n v="2996"/>
    <x v="2995"/>
    <s v="A permanent home for comedy in Connecticut in the heart of downtown Hartford."/>
    <n v="133000"/>
    <n v="14303"/>
    <x v="2"/>
    <x v="0"/>
    <s v="USD"/>
    <n v="1432677240"/>
    <n v="1427493240"/>
    <b v="0"/>
    <n v="392"/>
    <b v="1"/>
    <s v="theater/spaces"/>
    <n v="11"/>
    <n v="36.49"/>
    <x v="1"/>
    <x v="38"/>
  </r>
  <r>
    <n v="2997"/>
    <x v="2996"/>
    <s v="We're moving to a new space and upgrading our facilities to continue providing a local theatre venue and arts education program!"/>
    <n v="25000"/>
    <n v="33370.769999999997"/>
    <x v="1"/>
    <x v="0"/>
    <s v="USD"/>
    <n v="1488171540"/>
    <n v="1486661793"/>
    <b v="0"/>
    <n v="115"/>
    <b v="1"/>
    <s v="theater/spaces"/>
    <n v="133"/>
    <n v="290.18"/>
    <x v="1"/>
    <x v="38"/>
  </r>
  <r>
    <n v="2998"/>
    <x v="2997"/>
    <s v="The New Movement works tirelessly to put Nola on the comedy map. This project will upgrade our theater and production facilities."/>
    <n v="100000"/>
    <n v="800211"/>
    <x v="1"/>
    <x v="0"/>
    <s v="USD"/>
    <n v="1402892700"/>
    <n v="1400474329"/>
    <b v="0"/>
    <n v="433"/>
    <b v="1"/>
    <s v="theater/spaces"/>
    <n v="800"/>
    <n v="1848.06"/>
    <x v="1"/>
    <x v="38"/>
  </r>
  <r>
    <n v="2999"/>
    <x v="2998"/>
    <s v="Restless Artists' Theatre is building risers and installing better lighting for our patrons.  We need to purchase raw materials."/>
    <n v="5000"/>
    <n v="5240"/>
    <x v="1"/>
    <x v="0"/>
    <s v="USD"/>
    <n v="1488333600"/>
    <n v="1487094360"/>
    <b v="0"/>
    <n v="20"/>
    <b v="1"/>
    <s v="theater/spaces"/>
    <n v="105"/>
    <n v="262"/>
    <x v="1"/>
    <x v="38"/>
  </r>
  <r>
    <n v="3000"/>
    <x v="2999"/>
    <s v="A benefit show featuring musicians, dancers &amp; poets all under age 30 to raise money in support of LGBTQ rights and programs."/>
    <n v="3000"/>
    <n v="280"/>
    <x v="3"/>
    <x v="0"/>
    <s v="USD"/>
    <n v="1485885600"/>
    <n v="1484682670"/>
    <b v="0"/>
    <n v="8"/>
    <b v="1"/>
    <s v="theater/spaces"/>
    <n v="9"/>
    <n v="35"/>
    <x v="1"/>
    <x v="38"/>
  </r>
  <r>
    <n v="3001"/>
    <x v="3000"/>
    <s v="Get Scene Studios and Highwire Comedy Co. creating an amazing training facility and theater for Atlanta comedy and film talent!"/>
    <n v="50000"/>
    <n v="53769"/>
    <x v="1"/>
    <x v="0"/>
    <s v="USD"/>
    <n v="1468445382"/>
    <n v="1465853382"/>
    <b v="0"/>
    <n v="175"/>
    <b v="1"/>
    <s v="theater/spaces"/>
    <n v="108"/>
    <n v="307.25"/>
    <x v="1"/>
    <x v="38"/>
  </r>
  <r>
    <n v="3002"/>
    <x v="3001"/>
    <s v="Make the workshop/ small stage space at Jimmy's No 43 even better than before!"/>
    <n v="20000"/>
    <n v="3100"/>
    <x v="2"/>
    <x v="0"/>
    <s v="USD"/>
    <n v="1356552252"/>
    <n v="1353960252"/>
    <b v="0"/>
    <n v="104"/>
    <b v="1"/>
    <s v="theater/spaces"/>
    <n v="16"/>
    <n v="29.81"/>
    <x v="1"/>
    <x v="38"/>
  </r>
  <r>
    <n v="3003"/>
    <x v="3002"/>
    <s v="We finally found a place to call home! Help us move in to (and collaborate with) the NEW Fischer Creative Arts Center in Waukesha, WI!"/>
    <n v="9000"/>
    <n v="9124"/>
    <x v="1"/>
    <x v="0"/>
    <s v="USD"/>
    <n v="1456811940"/>
    <n v="1454098976"/>
    <b v="0"/>
    <n v="17"/>
    <b v="1"/>
    <s v="theater/spaces"/>
    <n v="101"/>
    <n v="536.71"/>
    <x v="1"/>
    <x v="38"/>
  </r>
  <r>
    <n v="3004"/>
    <x v="3003"/>
    <s v="The Agawam Cinemas is to be successfully reopened by new ownership and the twin theaters must be converted to digital projection."/>
    <n v="100000"/>
    <n v="2607"/>
    <x v="0"/>
    <x v="0"/>
    <s v="USD"/>
    <n v="1416089324"/>
    <n v="1413493724"/>
    <b v="0"/>
    <n v="277"/>
    <b v="1"/>
    <s v="theater/spaces"/>
    <n v="3"/>
    <n v="9.41"/>
    <x v="1"/>
    <x v="38"/>
  </r>
  <r>
    <n v="3005"/>
    <x v="3004"/>
    <s v="Pangea House is a collectively run, all ages music venue and community space in desperate need of some renovation and updates."/>
    <n v="32500"/>
    <n v="21158"/>
    <x v="0"/>
    <x v="0"/>
    <s v="USD"/>
    <n v="1412611905"/>
    <n v="1410019905"/>
    <b v="0"/>
    <n v="118"/>
    <b v="1"/>
    <s v="theater/spaces"/>
    <n v="65"/>
    <n v="179.31"/>
    <x v="1"/>
    <x v="38"/>
  </r>
  <r>
    <n v="3006"/>
    <x v="3005"/>
    <s v="We're an affordable theatre and rental space that can be molded into anything by anyone."/>
    <n v="25000"/>
    <n v="0"/>
    <x v="0"/>
    <x v="5"/>
    <s v="CAD"/>
    <n v="1418580591"/>
    <n v="1415988591"/>
    <b v="0"/>
    <n v="97"/>
    <b v="1"/>
    <s v="theater/spaces"/>
    <n v="0"/>
    <n v="0"/>
    <x v="1"/>
    <x v="38"/>
  </r>
  <r>
    <n v="3007"/>
    <x v="3006"/>
    <s v="Consuite for 2015 CoreCon.  An adventure into insanity."/>
    <n v="4000"/>
    <n v="28167.25"/>
    <x v="1"/>
    <x v="0"/>
    <s v="USD"/>
    <n v="1429938683"/>
    <n v="1428124283"/>
    <b v="0"/>
    <n v="20"/>
    <b v="1"/>
    <s v="theater/spaces"/>
    <n v="704"/>
    <n v="1408.36"/>
    <x v="1"/>
    <x v="38"/>
  </r>
  <r>
    <n v="3008"/>
    <x v="3007"/>
    <s v="Help fund Silver Spring Stage's HVAC costs for the upcoming year! Don't leave us out in the cold (pun intended)!"/>
    <n v="9000"/>
    <n v="9110"/>
    <x v="1"/>
    <x v="0"/>
    <s v="USD"/>
    <n v="1453352719"/>
    <n v="1450760719"/>
    <b v="0"/>
    <n v="26"/>
    <b v="1"/>
    <s v="theater/spaces"/>
    <n v="101"/>
    <n v="350.38"/>
    <x v="1"/>
    <x v="38"/>
  </r>
  <r>
    <n v="3009"/>
    <x v="3008"/>
    <s v="The Montauk Surf Museum will present ocean science, as well as the art and history of surfing to visitors and schools in creative ways."/>
    <n v="70000"/>
    <n v="10"/>
    <x v="2"/>
    <x v="0"/>
    <s v="USD"/>
    <n v="1417012840"/>
    <n v="1414417240"/>
    <b v="0"/>
    <n v="128"/>
    <b v="1"/>
    <s v="theater/spaces"/>
    <n v="0"/>
    <n v="0.08"/>
    <x v="1"/>
    <x v="38"/>
  </r>
  <r>
    <n v="3010"/>
    <x v="3009"/>
    <s v="STC &amp; the Sheboygan Area School District are working tirelessly to renovate our 30-year-old sound system. Help us sound better for you!"/>
    <n v="7000"/>
    <n v="7184"/>
    <x v="1"/>
    <x v="0"/>
    <s v="USD"/>
    <n v="1424548719"/>
    <n v="1419364719"/>
    <b v="0"/>
    <n v="15"/>
    <b v="1"/>
    <s v="theater/spaces"/>
    <n v="103"/>
    <n v="478.93"/>
    <x v="1"/>
    <x v="38"/>
  </r>
  <r>
    <n v="3011"/>
    <x v="3010"/>
    <s v="Necesitamos tu ayuda para poder llevar la magia del teatro universitario al Teatro Lagrada de Madrid el 23 de diciembre :)"/>
    <n v="2500"/>
    <n v="9030"/>
    <x v="1"/>
    <x v="3"/>
    <s v="EUR"/>
    <n v="1450911540"/>
    <n v="1448536516"/>
    <b v="0"/>
    <n v="25"/>
    <b v="1"/>
    <s v="theater/spaces"/>
    <n v="361"/>
    <n v="361.2"/>
    <x v="1"/>
    <x v="38"/>
  </r>
  <r>
    <n v="3012"/>
    <x v="3011"/>
    <s v="Spring Theatre has recently found a new home in the heart of Winston Salem. We need your help for an up-lifting up-fit!"/>
    <n v="12000"/>
    <n v="25577.56"/>
    <x v="1"/>
    <x v="0"/>
    <s v="USD"/>
    <n v="1423587130"/>
    <n v="1421772730"/>
    <b v="0"/>
    <n v="55"/>
    <b v="1"/>
    <s v="theater/spaces"/>
    <n v="213"/>
    <n v="465.05"/>
    <x v="1"/>
    <x v="38"/>
  </r>
  <r>
    <n v="3013"/>
    <x v="3012"/>
    <s v="Barebones Productions is developing a new theater and performance facility in Braddock, Pa. &quot;The barebones black box&quot;"/>
    <n v="40000"/>
    <n v="40153"/>
    <x v="1"/>
    <x v="0"/>
    <s v="USD"/>
    <n v="1434917049"/>
    <n v="1432325049"/>
    <b v="0"/>
    <n v="107"/>
    <b v="1"/>
    <s v="theater/spaces"/>
    <n v="100"/>
    <n v="375.26"/>
    <x v="1"/>
    <x v="38"/>
  </r>
  <r>
    <n v="3014"/>
    <x v="3013"/>
    <s v="Help build an immersion experience for kids to have fun with Santa and make their Christmas season shine just a little bit brighter."/>
    <n v="60000"/>
    <n v="176420"/>
    <x v="1"/>
    <x v="0"/>
    <s v="USD"/>
    <n v="1415163600"/>
    <n v="1412737080"/>
    <b v="0"/>
    <n v="557"/>
    <b v="1"/>
    <s v="theater/spaces"/>
    <n v="294"/>
    <n v="316.73"/>
    <x v="1"/>
    <x v="38"/>
  </r>
  <r>
    <n v="3015"/>
    <x v="3014"/>
    <s v="We're turning an old yogurt shop into a live theater in downtown Charleston.   Please help us hang our sign!"/>
    <n v="10000"/>
    <n v="1864"/>
    <x v="0"/>
    <x v="0"/>
    <s v="USD"/>
    <n v="1402459200"/>
    <n v="1401125238"/>
    <b v="0"/>
    <n v="40"/>
    <b v="1"/>
    <s v="theater/spaces"/>
    <n v="19"/>
    <n v="46.6"/>
    <x v="1"/>
    <x v="38"/>
  </r>
  <r>
    <n v="3016"/>
    <x v="3015"/>
    <s v="Let there be sound! Make our new theatre more accessible by installing a modern sound and hearing assistance system for our audience."/>
    <n v="25000"/>
    <n v="0"/>
    <x v="2"/>
    <x v="0"/>
    <s v="USD"/>
    <n v="1405688952"/>
    <n v="1400504952"/>
    <b v="0"/>
    <n v="36"/>
    <b v="1"/>
    <s v="theater/spaces"/>
    <n v="0"/>
    <n v="0"/>
    <x v="1"/>
    <x v="38"/>
  </r>
  <r>
    <n v="3017"/>
    <x v="3016"/>
    <s v="Help us build a 200 seat theater and classroom space in North Andover, MA. Let's get kids off the screens, and into the spotlight!"/>
    <n v="50000"/>
    <n v="58520.2"/>
    <x v="1"/>
    <x v="0"/>
    <s v="USD"/>
    <n v="1408566243"/>
    <n v="1405974243"/>
    <b v="0"/>
    <n v="159"/>
    <b v="1"/>
    <s v="theater/spaces"/>
    <n v="117"/>
    <n v="368.05"/>
    <x v="1"/>
    <x v="38"/>
  </r>
  <r>
    <n v="3018"/>
    <x v="3017"/>
    <s v="Le projet vise la crÃ©ation dâ€™un lieu de rÃ©sidence, recherche et formation dÃ©diÃ© Ã  l'art vivant, l'image et la narration."/>
    <n v="10557"/>
    <n v="4130"/>
    <x v="3"/>
    <x v="6"/>
    <s v="EUR"/>
    <n v="1437429600"/>
    <n v="1433747376"/>
    <b v="0"/>
    <n v="41"/>
    <b v="1"/>
    <s v="theater/spaces"/>
    <n v="39"/>
    <n v="100.73"/>
    <x v="1"/>
    <x v="38"/>
  </r>
  <r>
    <n v="3019"/>
    <x v="3018"/>
    <s v="We plan to transition from 35mm to the new digital projection format to continue to show current first run films for our community."/>
    <n v="50000"/>
    <n v="0"/>
    <x v="0"/>
    <x v="0"/>
    <s v="USD"/>
    <n v="1401159600"/>
    <n v="1398801620"/>
    <b v="0"/>
    <n v="226"/>
    <b v="1"/>
    <s v="theater/spaces"/>
    <n v="0"/>
    <n v="0"/>
    <x v="1"/>
    <x v="38"/>
  </r>
  <r>
    <n v="3020"/>
    <x v="3019"/>
    <s v="Any donation--big or small--will help us upgrade our studio/rehearsal space into a black box theater and offer even more programs."/>
    <n v="20000"/>
    <n v="26"/>
    <x v="0"/>
    <x v="0"/>
    <s v="USD"/>
    <n v="1439583533"/>
    <n v="1434399533"/>
    <b v="0"/>
    <n v="30"/>
    <b v="1"/>
    <s v="theater/spaces"/>
    <n v="0"/>
    <n v="0.87"/>
    <x v="1"/>
    <x v="38"/>
  </r>
  <r>
    <n v="3021"/>
    <x v="3020"/>
    <s v="At the end of October 2016, 2nd Story will be moving from its current office space to a storefront space in Albany Park, Chicago, IL."/>
    <n v="15000"/>
    <n v="0"/>
    <x v="0"/>
    <x v="0"/>
    <s v="USD"/>
    <n v="1479794340"/>
    <n v="1476715869"/>
    <b v="0"/>
    <n v="103"/>
    <b v="1"/>
    <s v="theater/spaces"/>
    <n v="0"/>
    <n v="0"/>
    <x v="1"/>
    <x v="38"/>
  </r>
  <r>
    <n v="3022"/>
    <x v="3021"/>
    <s v="Help us launch a new performing arts complex in Cambridge! The Thalia provides space for performance, rehearsals, and collaboration!"/>
    <n v="25000"/>
    <n v="26452"/>
    <x v="1"/>
    <x v="0"/>
    <s v="USD"/>
    <n v="1472338409"/>
    <n v="1468450409"/>
    <b v="0"/>
    <n v="62"/>
    <b v="1"/>
    <s v="theater/spaces"/>
    <n v="106"/>
    <n v="426.65"/>
    <x v="1"/>
    <x v="38"/>
  </r>
  <r>
    <n v="3023"/>
    <x v="3022"/>
    <s v="Antonia Goddard Productions in association with Jethro Compton Productions presents THE NIGHT WATCH, an exciting new historical drama."/>
    <n v="3350"/>
    <n v="5358"/>
    <x v="1"/>
    <x v="1"/>
    <s v="GBP"/>
    <n v="1434039186"/>
    <n v="1430151186"/>
    <b v="0"/>
    <n v="6"/>
    <b v="1"/>
    <s v="theater/spaces"/>
    <n v="160"/>
    <n v="893"/>
    <x v="1"/>
    <x v="38"/>
  </r>
  <r>
    <n v="3024"/>
    <x v="3023"/>
    <s v="Steel City Improv Theater has found a new space in the Shadyside neighborhood of Pittsburgh and we're raising $5000 to build it!"/>
    <n v="30000"/>
    <n v="49588"/>
    <x v="1"/>
    <x v="0"/>
    <s v="USD"/>
    <n v="1349567475"/>
    <n v="1346975475"/>
    <b v="0"/>
    <n v="182"/>
    <b v="1"/>
    <s v="theater/spaces"/>
    <n v="165"/>
    <n v="272.45999999999998"/>
    <x v="1"/>
    <x v="38"/>
  </r>
  <r>
    <n v="3025"/>
    <x v="3024"/>
    <s v="Be part of building Cardiff's first pub theatre, located right in the city centre. Launching January 2015."/>
    <n v="20000"/>
    <n v="2100"/>
    <x v="2"/>
    <x v="1"/>
    <s v="GBP"/>
    <n v="1401465600"/>
    <n v="1399032813"/>
    <b v="0"/>
    <n v="145"/>
    <b v="1"/>
    <s v="theater/spaces"/>
    <n v="11"/>
    <n v="14.48"/>
    <x v="1"/>
    <x v="38"/>
  </r>
  <r>
    <n v="3026"/>
    <x v="3025"/>
    <s v="The Bohemian Balcony is a innovate multi-arts venue created by the people for the community. A platform for our arts to grow and shine."/>
    <n v="5000"/>
    <n v="11"/>
    <x v="0"/>
    <x v="1"/>
    <s v="GBP"/>
    <n v="1488538892"/>
    <n v="1487329292"/>
    <b v="0"/>
    <n v="25"/>
    <b v="1"/>
    <s v="theater/spaces"/>
    <n v="0"/>
    <n v="0.44"/>
    <x v="1"/>
    <x v="38"/>
  </r>
  <r>
    <n v="3027"/>
    <x v="3026"/>
    <s v="Wavy says let's LIGHT UP THE RAINBOW STAGE and as our stretch reward we'll throw all of us a PARTY!"/>
    <n v="110000"/>
    <n v="4"/>
    <x v="0"/>
    <x v="0"/>
    <s v="USD"/>
    <n v="1426866851"/>
    <n v="1424278451"/>
    <b v="0"/>
    <n v="320"/>
    <b v="1"/>
    <s v="theater/spaces"/>
    <n v="0"/>
    <n v="0.01"/>
    <x v="1"/>
    <x v="38"/>
  </r>
  <r>
    <n v="3028"/>
    <x v="3027"/>
    <s v="We have a space! Help us fill it with a stage, chairs, gear and audiences' laughter!"/>
    <n v="23000"/>
    <n v="27675"/>
    <x v="1"/>
    <x v="0"/>
    <s v="USD"/>
    <n v="1471242025"/>
    <n v="1468650025"/>
    <b v="0"/>
    <n v="99"/>
    <b v="1"/>
    <s v="theater/spaces"/>
    <n v="120"/>
    <n v="279.55"/>
    <x v="1"/>
    <x v="38"/>
  </r>
  <r>
    <n v="3029"/>
    <x v="3028"/>
    <s v="We're building a new theatre venue in Austin! Austin is growing, but we are losing space for artists- help us keep local theatre alive!"/>
    <n v="80000"/>
    <n v="7655"/>
    <x v="2"/>
    <x v="0"/>
    <s v="USD"/>
    <n v="1416285300"/>
    <n v="1413824447"/>
    <b v="0"/>
    <n v="348"/>
    <b v="1"/>
    <s v="theater/spaces"/>
    <n v="10"/>
    <n v="22"/>
    <x v="1"/>
    <x v="38"/>
  </r>
  <r>
    <n v="3030"/>
    <x v="3029"/>
    <s v="Guilford Center Stage is a new project bringing theater to our 1896 Grange; we need to purchase simple theater lighting for our stage."/>
    <n v="5000"/>
    <n v="10678"/>
    <x v="1"/>
    <x v="0"/>
    <s v="USD"/>
    <n v="1442426171"/>
    <n v="1439834171"/>
    <b v="0"/>
    <n v="41"/>
    <b v="1"/>
    <s v="theater/spaces"/>
    <n v="214"/>
    <n v="260.44"/>
    <x v="1"/>
    <x v="38"/>
  </r>
  <r>
    <n v="3031"/>
    <x v="3030"/>
    <s v="Blue Thyme Nights is the production of Am I Blue by Beth Henley &amp; Thymus Vulgaris by Lanford  Wilson._x000a__x000a_Artwork by Charlotte Ager"/>
    <n v="5000"/>
    <n v="1762"/>
    <x v="0"/>
    <x v="0"/>
    <s v="USD"/>
    <n v="1476479447"/>
    <n v="1471295447"/>
    <b v="0"/>
    <n v="29"/>
    <b v="1"/>
    <s v="theater/spaces"/>
    <n v="35"/>
    <n v="60.76"/>
    <x v="1"/>
    <x v="38"/>
  </r>
  <r>
    <n v="3032"/>
    <x v="3031"/>
    <s v="One night only, not-for-profit, neighborhood haunted attraction that will scare your mask off! Coming this Halloween."/>
    <n v="5000"/>
    <n v="5"/>
    <x v="0"/>
    <x v="0"/>
    <s v="USD"/>
    <n v="1441933459"/>
    <n v="1439341459"/>
    <b v="0"/>
    <n v="25"/>
    <b v="1"/>
    <s v="theater/spaces"/>
    <n v="0"/>
    <n v="0.2"/>
    <x v="1"/>
    <x v="38"/>
  </r>
  <r>
    <n v="3033"/>
    <x v="3032"/>
    <s v="Finally Stagelights will have a space of our very own!  Be a part of this exciting new adventure in Greensboro!!"/>
    <n v="12000"/>
    <n v="52"/>
    <x v="0"/>
    <x v="0"/>
    <s v="USD"/>
    <n v="1471487925"/>
    <n v="1468895925"/>
    <b v="0"/>
    <n v="23"/>
    <b v="1"/>
    <s v="theater/spaces"/>
    <n v="0"/>
    <n v="2.2599999999999998"/>
    <x v="1"/>
    <x v="38"/>
  </r>
  <r>
    <n v="3034"/>
    <x v="3033"/>
    <s v="Pretty please with popcorn on top!Help!!_x000a__x000a_Our family owned &amp; operated Theatre in Fairfax VA is looking to get help upgrading our seats."/>
    <n v="250000"/>
    <n v="175"/>
    <x v="0"/>
    <x v="0"/>
    <s v="USD"/>
    <n v="1477972740"/>
    <n v="1475326255"/>
    <b v="0"/>
    <n v="1260"/>
    <b v="1"/>
    <s v="theater/spaces"/>
    <n v="0"/>
    <n v="0.14000000000000001"/>
    <x v="1"/>
    <x v="38"/>
  </r>
  <r>
    <n v="3035"/>
    <x v="3034"/>
    <s v="Help create a permanent home for live comedy shows and classes in Downtown RVA."/>
    <n v="60000"/>
    <n v="852"/>
    <x v="0"/>
    <x v="0"/>
    <s v="USD"/>
    <n v="1367674009"/>
    <n v="1365082009"/>
    <b v="0"/>
    <n v="307"/>
    <b v="1"/>
    <s v="theater/spaces"/>
    <n v="1"/>
    <n v="2.78"/>
    <x v="1"/>
    <x v="38"/>
  </r>
  <r>
    <n v="3036"/>
    <x v="3035"/>
    <s v="Help Synetic Theater create a new Studio to produce amazing  shows in the 2013/14 season and train awesome artists of all ages!"/>
    <n v="75000"/>
    <n v="106084.5"/>
    <x v="1"/>
    <x v="0"/>
    <s v="USD"/>
    <n v="1376654340"/>
    <n v="1373568644"/>
    <b v="0"/>
    <n v="329"/>
    <b v="1"/>
    <s v="theater/spaces"/>
    <n v="141"/>
    <n v="322.45"/>
    <x v="1"/>
    <x v="38"/>
  </r>
  <r>
    <n v="3037"/>
    <x v="3036"/>
    <s v="SHE&amp;HER PRODUCTIONS! New Space.. New SHOW! We have a home in KC West Bottoms, the Crane Building. We need your help turning this space into a theater!"/>
    <n v="4000"/>
    <n v="6240"/>
    <x v="1"/>
    <x v="0"/>
    <s v="USD"/>
    <n v="1285995540"/>
    <n v="1279574773"/>
    <b v="0"/>
    <n v="32"/>
    <b v="1"/>
    <s v="theater/spaces"/>
    <n v="156"/>
    <n v="195"/>
    <x v="1"/>
    <x v="38"/>
  </r>
  <r>
    <n v="3038"/>
    <x v="3037"/>
    <s v="Our little theater needs some love. We took over a lab and need to make our space look more inviting and well, like a theater!"/>
    <n v="4000"/>
    <n v="4065"/>
    <x v="1"/>
    <x v="0"/>
    <s v="USD"/>
    <n v="1457071397"/>
    <n v="1451887397"/>
    <b v="0"/>
    <n v="27"/>
    <b v="1"/>
    <s v="theater/spaces"/>
    <n v="102"/>
    <n v="150.56"/>
    <x v="1"/>
    <x v="38"/>
  </r>
  <r>
    <n v="3039"/>
    <x v="3038"/>
    <s v="After 22 yrs downstairs we are &quot;getting out of  our parents basement&quot; and building a new 50 seat theater in a new location."/>
    <n v="50000"/>
    <n v="10814"/>
    <x v="0"/>
    <x v="0"/>
    <s v="USD"/>
    <n v="1388303940"/>
    <n v="1386011038"/>
    <b v="0"/>
    <n v="236"/>
    <b v="1"/>
    <s v="theater/spaces"/>
    <n v="22"/>
    <n v="45.82"/>
    <x v="1"/>
    <x v="38"/>
  </r>
  <r>
    <n v="3040"/>
    <x v="3039"/>
    <s v="48 hours of deck screws, dry wall, hard hats and needed renovation to help the Jayhawk rise from the ashes."/>
    <n v="10000"/>
    <n v="0"/>
    <x v="0"/>
    <x v="0"/>
    <s v="USD"/>
    <n v="1435359600"/>
    <n v="1434999621"/>
    <b v="0"/>
    <n v="42"/>
    <b v="1"/>
    <s v="theater/spaces"/>
    <n v="0"/>
    <n v="0"/>
    <x v="1"/>
    <x v="38"/>
  </r>
  <r>
    <n v="3041"/>
    <x v="3040"/>
    <s v="Privet! Hello! Bon Jour! We are the Arlekin Players Theatre and we need a home."/>
    <n v="25000"/>
    <n v="188"/>
    <x v="0"/>
    <x v="0"/>
    <s v="USD"/>
    <n v="1453323048"/>
    <n v="1450731048"/>
    <b v="0"/>
    <n v="95"/>
    <b v="1"/>
    <s v="theater/spaces"/>
    <n v="1"/>
    <n v="1.98"/>
    <x v="1"/>
    <x v="38"/>
  </r>
  <r>
    <n v="3042"/>
    <x v="3041"/>
    <s v="Hope Mill Theatre is a brand new Fringe Theatre in the heart of Manchester city - bringing a diverse programme of entertainment!"/>
    <n v="5000"/>
    <n v="1076751.05"/>
    <x v="2"/>
    <x v="1"/>
    <s v="GBP"/>
    <n v="1444149047"/>
    <n v="1441557047"/>
    <b v="0"/>
    <n v="37"/>
    <b v="1"/>
    <s v="theater/spaces"/>
    <n v="21535"/>
    <n v="29101.38"/>
    <x v="1"/>
    <x v="38"/>
  </r>
  <r>
    <n v="3043"/>
    <x v="3042"/>
    <s v="Introducing The Post at 750! Join us in the creation of Vancouver's most exciting new cultural space in the heart of downtown."/>
    <n v="42850"/>
    <n v="0"/>
    <x v="0"/>
    <x v="5"/>
    <s v="CAD"/>
    <n v="1429152600"/>
    <n v="1426815699"/>
    <b v="0"/>
    <n v="128"/>
    <b v="1"/>
    <s v="theater/spaces"/>
    <n v="0"/>
    <n v="0"/>
    <x v="1"/>
    <x v="38"/>
  </r>
  <r>
    <n v="3044"/>
    <x v="3043"/>
    <s v="Minnsky's - a theater in the Minneapolis NE Arts District that will harken back to a time of Vaudeville and Circus Entertainment!"/>
    <n v="35000"/>
    <n v="70"/>
    <x v="0"/>
    <x v="0"/>
    <s v="USD"/>
    <n v="1454433998"/>
    <n v="1453137998"/>
    <b v="0"/>
    <n v="156"/>
    <b v="1"/>
    <s v="theater/spaces"/>
    <n v="0"/>
    <n v="0.45"/>
    <x v="1"/>
    <x v="38"/>
  </r>
  <r>
    <n v="3045"/>
    <x v="3044"/>
    <s v="Walmart decided they wanted our space, so we had to move to a new theater. Help us make it an awesome space by painting it all black!"/>
    <n v="15000"/>
    <n v="126"/>
    <x v="0"/>
    <x v="0"/>
    <s v="USD"/>
    <n v="1408679055"/>
    <n v="1406087055"/>
    <b v="0"/>
    <n v="64"/>
    <b v="1"/>
    <s v="theater/spaces"/>
    <n v="1"/>
    <n v="1.97"/>
    <x v="1"/>
    <x v="38"/>
  </r>
  <r>
    <n v="3046"/>
    <x v="3045"/>
    <s v="Your opportunity to help improvMANIA open Chandler, Arizona's new home for family-friendly improv comedy in Historic Downtown Chandler!"/>
    <n v="36400"/>
    <n v="41000"/>
    <x v="1"/>
    <x v="0"/>
    <s v="USD"/>
    <n v="1410324720"/>
    <n v="1407784586"/>
    <b v="0"/>
    <n v="58"/>
    <b v="1"/>
    <s v="theater/spaces"/>
    <n v="113"/>
    <n v="706.9"/>
    <x v="1"/>
    <x v="38"/>
  </r>
  <r>
    <n v="3047"/>
    <x v="3046"/>
    <s v="Hi! We're the Graduating Seniors Acting V Seniors at Temple University! Welcome to our Kick starter Page!"/>
    <n v="3500"/>
    <n v="0"/>
    <x v="2"/>
    <x v="0"/>
    <s v="USD"/>
    <n v="1461762960"/>
    <n v="1457999054"/>
    <b v="0"/>
    <n v="20"/>
    <b v="1"/>
    <s v="theater/spaces"/>
    <n v="0"/>
    <n v="0"/>
    <x v="1"/>
    <x v="38"/>
  </r>
  <r>
    <n v="3048"/>
    <x v="3047"/>
    <s v="By matching donations up to $5000, Jack Kesler and Maurice Richards have challenged YOU to help Urbanite outfit their brand new space."/>
    <n v="23000"/>
    <n v="6061"/>
    <x v="0"/>
    <x v="0"/>
    <s v="USD"/>
    <n v="1420060920"/>
    <n v="1417556262"/>
    <b v="0"/>
    <n v="47"/>
    <b v="1"/>
    <s v="theater/spaces"/>
    <n v="26"/>
    <n v="128.96"/>
    <x v="1"/>
    <x v="38"/>
  </r>
  <r>
    <n v="3049"/>
    <x v="3048"/>
    <s v="Pickerington Community Theatre is seeking donations to purchase a Pipe &amp; Drape system to increase staging possibilities for the company"/>
    <n v="10000"/>
    <n v="11472"/>
    <x v="1"/>
    <x v="0"/>
    <s v="USD"/>
    <n v="1434241255"/>
    <n v="1431649255"/>
    <b v="0"/>
    <n v="54"/>
    <b v="1"/>
    <s v="theater/spaces"/>
    <n v="115"/>
    <n v="212.44"/>
    <x v="1"/>
    <x v="38"/>
  </r>
  <r>
    <n v="3050"/>
    <x v="3049"/>
    <s v="Help fund The Black Pearl Consuite at CoreCon VIII: On Ancient Seas!"/>
    <n v="3000"/>
    <n v="3971"/>
    <x v="1"/>
    <x v="0"/>
    <s v="USD"/>
    <n v="1462420960"/>
    <n v="1459828960"/>
    <b v="0"/>
    <n v="9"/>
    <b v="1"/>
    <s v="theater/spaces"/>
    <n v="132"/>
    <n v="441.22"/>
    <x v="1"/>
    <x v="38"/>
  </r>
  <r>
    <n v="3051"/>
    <x v="3050"/>
    <s v="The ABC tour: 26 comedy-juggling shows in 26 different venues - chosen by YOU - each beginning with a different letter of the alphabet."/>
    <n v="3500"/>
    <n v="3916"/>
    <x v="1"/>
    <x v="1"/>
    <s v="GBP"/>
    <n v="1486547945"/>
    <n v="1483955945"/>
    <b v="1"/>
    <n v="35"/>
    <b v="0"/>
    <s v="theater/spaces"/>
    <n v="112"/>
    <n v="111.89"/>
    <x v="1"/>
    <x v="38"/>
  </r>
  <r>
    <n v="3052"/>
    <x v="3051"/>
    <s v="To let the arts continue in Walker Minnesota We need a performing arts space and art gallery"/>
    <n v="1800"/>
    <n v="1941"/>
    <x v="1"/>
    <x v="0"/>
    <s v="USD"/>
    <n v="1432828740"/>
    <n v="1430237094"/>
    <b v="0"/>
    <n v="2"/>
    <b v="0"/>
    <s v="theater/spaces"/>
    <n v="108"/>
    <n v="970.5"/>
    <x v="1"/>
    <x v="38"/>
  </r>
  <r>
    <n v="3053"/>
    <x v="3052"/>
    <s v="Showroom is a multi-disciplinary space providing unorthodox concerts, events &amp; a platform creatives can express their creative vision"/>
    <n v="1500"/>
    <n v="95"/>
    <x v="0"/>
    <x v="0"/>
    <s v="USD"/>
    <n v="1412222340"/>
    <n v="1407781013"/>
    <b v="0"/>
    <n v="3"/>
    <b v="0"/>
    <s v="theater/spaces"/>
    <n v="6"/>
    <n v="31.67"/>
    <x v="1"/>
    <x v="38"/>
  </r>
  <r>
    <n v="3054"/>
    <x v="3053"/>
    <s v="A &quot;haunted house&quot; that benefits the community by helping local college students with volunteer hours and helping out local charities."/>
    <n v="250"/>
    <n v="120"/>
    <x v="3"/>
    <x v="0"/>
    <s v="USD"/>
    <n v="1425258240"/>
    <n v="1422043154"/>
    <b v="0"/>
    <n v="0"/>
    <b v="0"/>
    <s v="theater/spaces"/>
    <n v="48"/>
    <n v="0"/>
    <x v="1"/>
    <x v="38"/>
  </r>
  <r>
    <n v="3055"/>
    <x v="3054"/>
    <s v="I have been in the Surfing business since 1962 have a collection of surfing memorabilia I would like to open a surfing museum"/>
    <n v="800"/>
    <n v="1055.01"/>
    <x v="1"/>
    <x v="0"/>
    <s v="USD"/>
    <n v="1420844390"/>
    <n v="1415660390"/>
    <b v="0"/>
    <n v="1"/>
    <b v="0"/>
    <s v="theater/spaces"/>
    <n v="132"/>
    <n v="1055.01"/>
    <x v="1"/>
    <x v="38"/>
  </r>
  <r>
    <n v="3056"/>
    <x v="3055"/>
    <s v="Looking to establish a communal space for art shows, bands, farmer's markets, environmental education, and traditional skills."/>
    <n v="250"/>
    <n v="80"/>
    <x v="0"/>
    <x v="0"/>
    <s v="USD"/>
    <n v="1412003784"/>
    <n v="1406819784"/>
    <b v="0"/>
    <n v="0"/>
    <b v="0"/>
    <s v="theater/spaces"/>
    <n v="32"/>
    <n v="0"/>
    <x v="1"/>
    <x v="38"/>
  </r>
  <r>
    <n v="3057"/>
    <x v="3056"/>
    <s v="A series of 6 educational theme parks. This project is to fund the plans and 3D designs required to build the first park."/>
    <n v="250"/>
    <n v="19"/>
    <x v="0"/>
    <x v="1"/>
    <s v="GBP"/>
    <n v="1459694211"/>
    <n v="1457105811"/>
    <b v="0"/>
    <n v="0"/>
    <b v="0"/>
    <s v="theater/spaces"/>
    <n v="8"/>
    <n v="0"/>
    <x v="1"/>
    <x v="38"/>
  </r>
  <r>
    <n v="3058"/>
    <x v="3057"/>
    <s v="Restoration of a theatre to make an educational center for youngs and a place to socialize for everybody through the power of art."/>
    <n v="1000"/>
    <n v="60"/>
    <x v="0"/>
    <x v="13"/>
    <s v="EUR"/>
    <n v="1463734740"/>
    <n v="1459414740"/>
    <b v="0"/>
    <n v="3"/>
    <b v="0"/>
    <s v="theater/spaces"/>
    <n v="6"/>
    <n v="20"/>
    <x v="1"/>
    <x v="38"/>
  </r>
  <r>
    <n v="3059"/>
    <x v="3058"/>
    <s v="We, as a theatre, are 50 years old and our lights and building are even older so we are looking to update and revamp our lights."/>
    <n v="3000"/>
    <n v="1"/>
    <x v="0"/>
    <x v="0"/>
    <s v="USD"/>
    <n v="1407536846"/>
    <n v="1404944846"/>
    <b v="0"/>
    <n v="11"/>
    <b v="0"/>
    <s v="theater/spaces"/>
    <n v="0"/>
    <n v="0.09"/>
    <x v="1"/>
    <x v="38"/>
  </r>
  <r>
    <n v="3060"/>
    <x v="3059"/>
    <s v="Save the historic Roxy theatre in Bremerton WA from being repurposed as office space."/>
    <n v="2500"/>
    <n v="3000"/>
    <x v="1"/>
    <x v="0"/>
    <s v="USD"/>
    <n v="1443422134"/>
    <n v="1440830134"/>
    <b v="0"/>
    <n v="6"/>
    <b v="0"/>
    <s v="theater/spaces"/>
    <n v="120"/>
    <n v="500"/>
    <x v="1"/>
    <x v="38"/>
  </r>
  <r>
    <n v="3061"/>
    <x v="3060"/>
    <s v="Save a historic Local theater."/>
    <n v="250"/>
    <n v="2"/>
    <x v="0"/>
    <x v="0"/>
    <s v="USD"/>
    <n v="1407955748"/>
    <n v="1405363748"/>
    <b v="0"/>
    <n v="0"/>
    <b v="0"/>
    <s v="theater/spaces"/>
    <n v="1"/>
    <n v="0"/>
    <x v="1"/>
    <x v="38"/>
  </r>
  <r>
    <n v="3062"/>
    <x v="3061"/>
    <s v="In our 30th year we are relocating to the world famous Choo Choo on The South Side. We will be remodeling the old Station House."/>
    <n v="20000"/>
    <n v="0"/>
    <x v="0"/>
    <x v="0"/>
    <s v="USD"/>
    <n v="1443636000"/>
    <n v="1441111892"/>
    <b v="0"/>
    <n v="67"/>
    <b v="0"/>
    <s v="theater/spaces"/>
    <n v="0"/>
    <n v="0"/>
    <x v="1"/>
    <x v="38"/>
  </r>
  <r>
    <n v="3063"/>
    <x v="3062"/>
    <s v="Members of the local Miami music scene are putting together a venue/creative space in Kendall!"/>
    <n v="3000"/>
    <n v="3255"/>
    <x v="1"/>
    <x v="0"/>
    <s v="USD"/>
    <n v="1477174138"/>
    <n v="1474150138"/>
    <b v="0"/>
    <n v="23"/>
    <b v="0"/>
    <s v="theater/spaces"/>
    <n v="109"/>
    <n v="141.52000000000001"/>
    <x v="1"/>
    <x v="38"/>
  </r>
  <r>
    <n v="3064"/>
    <x v="3063"/>
    <s v="An epicenter for connection, creation and expression of the community."/>
    <n v="24000"/>
    <n v="28067.34"/>
    <x v="1"/>
    <x v="0"/>
    <s v="USD"/>
    <n v="1448175540"/>
    <n v="1445483246"/>
    <b v="0"/>
    <n v="72"/>
    <b v="0"/>
    <s v="theater/spaces"/>
    <n v="117"/>
    <n v="389.82"/>
    <x v="1"/>
    <x v="38"/>
  </r>
  <r>
    <n v="3065"/>
    <x v="3064"/>
    <s v="A castle themed events center with large and small spaces to support a variety of arts i.e. performing, visual, music, theater, dance"/>
    <n v="1000"/>
    <n v="1082"/>
    <x v="1"/>
    <x v="0"/>
    <s v="USD"/>
    <n v="1406683172"/>
    <n v="1404523172"/>
    <b v="0"/>
    <n v="2"/>
    <b v="0"/>
    <s v="theater/spaces"/>
    <n v="108"/>
    <n v="541"/>
    <x v="1"/>
    <x v="38"/>
  </r>
  <r>
    <n v="3066"/>
    <x v="3065"/>
    <s v="Our mission is to offer an innovative family watersports attraction that is fun, safe, economical and a leader in its field."/>
    <n v="100000"/>
    <n v="426"/>
    <x v="0"/>
    <x v="2"/>
    <s v="AUD"/>
    <n v="1468128537"/>
    <n v="1465536537"/>
    <b v="0"/>
    <n v="15"/>
    <b v="0"/>
    <s v="theater/spaces"/>
    <n v="0"/>
    <n v="28.4"/>
    <x v="1"/>
    <x v="38"/>
  </r>
  <r>
    <n v="3067"/>
    <x v="3066"/>
    <s v="Host a special event in your home, collect donations and turn containers in the foyer to a comfortable welcoming place to sit &amp; chat!"/>
    <n v="2000"/>
    <n v="5080"/>
    <x v="1"/>
    <x v="4"/>
    <s v="NZD"/>
    <n v="1441837879"/>
    <n v="1439245879"/>
    <b v="0"/>
    <n v="1"/>
    <b v="0"/>
    <s v="theater/spaces"/>
    <n v="254"/>
    <n v="5080"/>
    <x v="1"/>
    <x v="38"/>
  </r>
  <r>
    <n v="3068"/>
    <x v="3067"/>
    <s v="Hearing loops will be installed in theaters to give hearing loss sufferers with cochlear implants and hearing aids much needed access."/>
    <n v="2000"/>
    <n v="2506"/>
    <x v="1"/>
    <x v="0"/>
    <s v="USD"/>
    <n v="1445013352"/>
    <n v="1442421352"/>
    <b v="0"/>
    <n v="2"/>
    <b v="0"/>
    <s v="theater/spaces"/>
    <n v="125"/>
    <n v="1253"/>
    <x v="1"/>
    <x v="38"/>
  </r>
  <r>
    <n v="3069"/>
    <x v="3068"/>
    <s v="708 STL is ONE of a kind! The Best Burlesque &amp; Vaudeville, plus singing/dancing waitresses, high end comfort food &amp; GREAT craft beer!"/>
    <n v="2000"/>
    <n v="2191"/>
    <x v="1"/>
    <x v="0"/>
    <s v="USD"/>
    <n v="1418587234"/>
    <n v="1415995234"/>
    <b v="0"/>
    <n v="7"/>
    <b v="0"/>
    <s v="theater/spaces"/>
    <n v="110"/>
    <n v="313"/>
    <x v="1"/>
    <x v="38"/>
  </r>
  <r>
    <n v="3070"/>
    <x v="3069"/>
    <s v="Liverpool's 1st purpose built 7 night a week comedy club, bar &amp; restaurant with live music &amp; much more"/>
    <n v="2500"/>
    <n v="3000"/>
    <x v="1"/>
    <x v="1"/>
    <s v="GBP"/>
    <n v="1481132169"/>
    <n v="1479317769"/>
    <b v="0"/>
    <n v="16"/>
    <b v="0"/>
    <s v="theater/spaces"/>
    <n v="120"/>
    <n v="187.5"/>
    <x v="1"/>
    <x v="38"/>
  </r>
  <r>
    <n v="3071"/>
    <x v="3070"/>
    <s v="Anyone can create. They just need a place and an opportunity. The Echo Theatre (Provo) provides that opportunity."/>
    <n v="20000"/>
    <n v="102"/>
    <x v="0"/>
    <x v="0"/>
    <s v="USD"/>
    <n v="1429595940"/>
    <n v="1428082481"/>
    <b v="0"/>
    <n v="117"/>
    <b v="0"/>
    <s v="theater/spaces"/>
    <n v="1"/>
    <n v="0.87"/>
    <x v="1"/>
    <x v="38"/>
  </r>
  <r>
    <n v="3072"/>
    <x v="3071"/>
    <s v="Crosswalk Theatre Company - Network Directory promotes all stage talent. Increasing your odds to connect to the right hiring person."/>
    <n v="1000"/>
    <n v="8"/>
    <x v="2"/>
    <x v="0"/>
    <s v="USD"/>
    <n v="1477791960"/>
    <n v="1476549262"/>
    <b v="0"/>
    <n v="2"/>
    <b v="0"/>
    <s v="theater/spaces"/>
    <n v="1"/>
    <n v="4"/>
    <x v="1"/>
    <x v="38"/>
  </r>
  <r>
    <n v="3073"/>
    <x v="3072"/>
    <s v="Conversion of a long dormant synagogue into a Performing and Visual Arts Center, revitalizing Rochester's inner city."/>
    <n v="3000"/>
    <n v="5323.01"/>
    <x v="1"/>
    <x v="0"/>
    <s v="USD"/>
    <n v="1434309540"/>
    <n v="1429287900"/>
    <b v="0"/>
    <n v="7"/>
    <b v="0"/>
    <s v="theater/spaces"/>
    <n v="177"/>
    <n v="760.43"/>
    <x v="1"/>
    <x v="38"/>
  </r>
  <r>
    <n v="3074"/>
    <x v="3073"/>
    <s v="CrÃ©ation d'un thÃ©Ã¢tre de marionnettes automatisÃ©es et informatisÃ©es portant sur la nature et l'Ã©cologie._x000a_&quot;La symphonie du monde&quot;"/>
    <n v="1200"/>
    <n v="0"/>
    <x v="0"/>
    <x v="6"/>
    <s v="EUR"/>
    <n v="1457617359"/>
    <n v="1455025359"/>
    <b v="0"/>
    <n v="3"/>
    <b v="0"/>
    <s v="theater/spaces"/>
    <n v="0"/>
    <n v="0"/>
    <x v="1"/>
    <x v="38"/>
  </r>
  <r>
    <n v="3075"/>
    <x v="3074"/>
    <s v="Magic Morgan &amp; Liliana are raising funds to expand their famed traveling magic show to a theater of magic."/>
    <n v="5000"/>
    <n v="18"/>
    <x v="3"/>
    <x v="0"/>
    <s v="USD"/>
    <n v="1471573640"/>
    <n v="1467253640"/>
    <b v="0"/>
    <n v="20"/>
    <b v="0"/>
    <s v="theater/spaces"/>
    <n v="0"/>
    <n v="0.9"/>
    <x v="1"/>
    <x v="38"/>
  </r>
  <r>
    <n v="3076"/>
    <x v="3075"/>
    <s v="Helping female comedians get in their 10,000 Hours of practice!"/>
    <n v="5000"/>
    <n v="2390"/>
    <x v="3"/>
    <x v="0"/>
    <s v="USD"/>
    <n v="1444405123"/>
    <n v="1439221123"/>
    <b v="0"/>
    <n v="50"/>
    <b v="0"/>
    <s v="theater/spaces"/>
    <n v="48"/>
    <n v="47.8"/>
    <x v="1"/>
    <x v="38"/>
  </r>
  <r>
    <n v="3077"/>
    <x v="3076"/>
    <s v="I've created a live workshop for men who cannot afford it, giving them an opportunity to have healing, peace &amp; love in their lives."/>
    <n v="2000"/>
    <n v="2000"/>
    <x v="1"/>
    <x v="5"/>
    <s v="CAD"/>
    <n v="1488495478"/>
    <n v="1485903478"/>
    <b v="0"/>
    <n v="2"/>
    <b v="0"/>
    <s v="theater/spaces"/>
    <n v="100"/>
    <n v="1000"/>
    <x v="1"/>
    <x v="38"/>
  </r>
  <r>
    <n v="3078"/>
    <x v="3077"/>
    <s v="Help replace a broken chairlift with a vertical lift making all forms of arts and education accessible on our historical antique stage."/>
    <n v="1750"/>
    <n v="1867"/>
    <x v="1"/>
    <x v="0"/>
    <s v="USD"/>
    <n v="1424920795"/>
    <n v="1422328795"/>
    <b v="0"/>
    <n v="3"/>
    <b v="0"/>
    <s v="theater/spaces"/>
    <n v="107"/>
    <n v="622.33000000000004"/>
    <x v="1"/>
    <x v="38"/>
  </r>
  <r>
    <n v="3079"/>
    <x v="3078"/>
    <s v="We desire to purchase a portion of Hell, in Michigan just outside of Detroit, to create a world-class performance art space.  Join us."/>
    <n v="30000"/>
    <n v="0"/>
    <x v="2"/>
    <x v="0"/>
    <s v="USD"/>
    <n v="1427040435"/>
    <n v="1424452035"/>
    <b v="0"/>
    <n v="27"/>
    <b v="0"/>
    <s v="theater/spaces"/>
    <n v="0"/>
    <n v="0"/>
    <x v="1"/>
    <x v="38"/>
  </r>
  <r>
    <n v="3080"/>
    <x v="3079"/>
    <s v="Sustainable, fire-proof, carbon-negative, and all-season recreation of the Globe Theater made famous by Shakespeare, with gardens."/>
    <n v="2500"/>
    <n v="30303.24"/>
    <x v="1"/>
    <x v="0"/>
    <s v="USD"/>
    <n v="1419644444"/>
    <n v="1414456844"/>
    <b v="0"/>
    <n v="7"/>
    <b v="0"/>
    <s v="theater/spaces"/>
    <n v="1212"/>
    <n v="4329.03"/>
    <x v="1"/>
    <x v="38"/>
  </r>
  <r>
    <n v="3081"/>
    <x v="3080"/>
    <s v="Help! is a full scale mobile theatrical musical bringing a Gospel revival through a story of love and hope to communities world wide."/>
    <n v="6000"/>
    <n v="6108"/>
    <x v="1"/>
    <x v="0"/>
    <s v="USD"/>
    <n v="1442722891"/>
    <n v="1440130891"/>
    <b v="0"/>
    <n v="5"/>
    <b v="0"/>
    <s v="theater/spaces"/>
    <n v="102"/>
    <n v="1221.5999999999999"/>
    <x v="1"/>
    <x v="38"/>
  </r>
  <r>
    <n v="3082"/>
    <x v="3081"/>
    <s v="Help expand the time of everyones favorite magic store!  It currently limited to 3 days a week. If not for you, then the children!"/>
    <n v="25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1500"/>
    <n v="2500.25"/>
    <x v="1"/>
    <x v="0"/>
    <s v="USD"/>
    <n v="1409547600"/>
    <n v="1406986278"/>
    <b v="0"/>
    <n v="3"/>
    <b v="0"/>
    <s v="theater/spaces"/>
    <n v="167"/>
    <n v="833.42"/>
    <x v="1"/>
    <x v="38"/>
  </r>
  <r>
    <n v="3084"/>
    <x v="3083"/>
    <s v="18-yr-old handicap-access ramp collapsed, must replace. Help fund &amp; ensure everyone access to our 35-seat non-profit community theater!"/>
    <n v="3000"/>
    <n v="22"/>
    <x v="0"/>
    <x v="0"/>
    <s v="USD"/>
    <n v="1430851680"/>
    <n v="1428340931"/>
    <b v="0"/>
    <n v="6"/>
    <b v="0"/>
    <s v="theater/spaces"/>
    <n v="1"/>
    <n v="3.67"/>
    <x v="1"/>
    <x v="38"/>
  </r>
  <r>
    <n v="3085"/>
    <x v="3084"/>
    <s v="Get behind a new music venue in our city by helping with equipment! We're pre-selling tickets to our party and offering other perks."/>
    <n v="3000"/>
    <n v="3432"/>
    <x v="1"/>
    <x v="0"/>
    <s v="USD"/>
    <n v="1443561159"/>
    <n v="1440969159"/>
    <b v="0"/>
    <n v="9"/>
    <b v="0"/>
    <s v="theater/spaces"/>
    <n v="114"/>
    <n v="381.33"/>
    <x v="1"/>
    <x v="38"/>
  </r>
  <r>
    <n v="3086"/>
    <x v="3085"/>
    <s v="A memorable theatre experience in the middle of Genoa's old town. Summer is coming and we have no intention to stop making you laugh."/>
    <n v="1500"/>
    <n v="1594"/>
    <x v="1"/>
    <x v="13"/>
    <s v="EUR"/>
    <n v="1439827559"/>
    <n v="1434643559"/>
    <b v="0"/>
    <n v="3"/>
    <b v="0"/>
    <s v="theater/spaces"/>
    <n v="106"/>
    <n v="531.33000000000004"/>
    <x v="1"/>
    <x v="38"/>
  </r>
  <r>
    <n v="3087"/>
    <x v="3086"/>
    <s v="Austin's &quot;Full Service Rehearsal Space&quot;, APS is a comfortable, convenient place for the theater community to develop scripted plays."/>
    <n v="2000"/>
    <n v="2055"/>
    <x v="1"/>
    <x v="0"/>
    <s v="USD"/>
    <n v="1482294990"/>
    <n v="1477107390"/>
    <b v="0"/>
    <n v="2"/>
    <b v="0"/>
    <s v="theater/spaces"/>
    <n v="103"/>
    <n v="1027.5"/>
    <x v="1"/>
    <x v="38"/>
  </r>
  <r>
    <n v="3088"/>
    <x v="3087"/>
    <s v="We believe it's time to open a visitor's center that highlights the small towns of the upper Midwest."/>
    <n v="2000"/>
    <n v="2076"/>
    <x v="1"/>
    <x v="0"/>
    <s v="USD"/>
    <n v="1420724460"/>
    <n v="1418046247"/>
    <b v="0"/>
    <n v="3"/>
    <b v="0"/>
    <s v="theater/spaces"/>
    <n v="104"/>
    <n v="692"/>
    <x v="1"/>
    <x v="38"/>
  </r>
  <r>
    <n v="3089"/>
    <x v="3088"/>
    <s v="A community space in Somerville, MA to celebrate the beautiful intersection of sports and creativity."/>
    <n v="15000"/>
    <n v="20689"/>
    <x v="1"/>
    <x v="0"/>
    <s v="USD"/>
    <n v="1468029540"/>
    <n v="1465304483"/>
    <b v="0"/>
    <n v="45"/>
    <b v="0"/>
    <s v="theater/spaces"/>
    <n v="138"/>
    <n v="459.76"/>
    <x v="1"/>
    <x v="38"/>
  </r>
  <r>
    <n v="3090"/>
    <x v="3089"/>
    <s v="To create a space by restoring a historic church in Burlington, Ky where community theater, dance and music and art can be performed."/>
    <n v="30000"/>
    <n v="50"/>
    <x v="0"/>
    <x v="0"/>
    <s v="USD"/>
    <n v="1430505545"/>
    <n v="1425325145"/>
    <b v="0"/>
    <n v="9"/>
    <b v="0"/>
    <s v="theater/spaces"/>
    <n v="0"/>
    <n v="5.56"/>
    <x v="1"/>
    <x v="38"/>
  </r>
  <r>
    <n v="3091"/>
    <x v="3090"/>
    <s v="Roanoke, Virginia's first long-form improv theatre company. Producing improv and scripted theatre, with a dynamic training program."/>
    <n v="3500"/>
    <n v="3514"/>
    <x v="1"/>
    <x v="0"/>
    <s v="USD"/>
    <n v="1471214743"/>
    <n v="1468622743"/>
    <b v="0"/>
    <n v="9"/>
    <b v="0"/>
    <s v="theater/spaces"/>
    <n v="100"/>
    <n v="390.44"/>
    <x v="1"/>
    <x v="38"/>
  </r>
  <r>
    <n v="3092"/>
    <x v="3091"/>
    <s v="Our goal is to purchase a theater on the Upper East Side of Manhattan that will act as a home for four theater companies."/>
    <n v="4800"/>
    <n v="550"/>
    <x v="0"/>
    <x v="0"/>
    <s v="USD"/>
    <n v="1444946400"/>
    <n v="1441723912"/>
    <b v="0"/>
    <n v="21"/>
    <b v="0"/>
    <s v="theater/spaces"/>
    <n v="11"/>
    <n v="26.19"/>
    <x v="1"/>
    <x v="38"/>
  </r>
  <r>
    <n v="3093"/>
    <x v="3092"/>
    <s v="Jump in the deep end of the provocative and darkly humourous, POOL (NO WATER)...to be performed in a Pool!  Directed by Gordon McCall."/>
    <n v="3999"/>
    <n v="4390"/>
    <x v="1"/>
    <x v="5"/>
    <s v="CAD"/>
    <n v="1401595140"/>
    <n v="1398980941"/>
    <b v="0"/>
    <n v="17"/>
    <b v="0"/>
    <s v="theater/spaces"/>
    <n v="110"/>
    <n v="258.24"/>
    <x v="1"/>
    <x v="38"/>
  </r>
  <r>
    <n v="3094"/>
    <x v="3093"/>
    <s v="This is a Kickstarter to help with the start up costs for Illusionist, Chris Lengyel's Summer 2016 Tour!"/>
    <n v="1200"/>
    <n v="1245"/>
    <x v="1"/>
    <x v="0"/>
    <s v="USD"/>
    <n v="1442775956"/>
    <n v="1437591956"/>
    <b v="0"/>
    <n v="1"/>
    <b v="0"/>
    <s v="theater/spaces"/>
    <n v="104"/>
    <n v="1245"/>
    <x v="1"/>
    <x v="38"/>
  </r>
  <r>
    <n v="3095"/>
    <x v="3094"/>
    <s v="We are a small theatre company looking to provide world class theatre to the working class in the Greater New York area."/>
    <n v="1500"/>
    <n v="1590.29"/>
    <x v="1"/>
    <x v="0"/>
    <s v="USD"/>
    <n v="1470011780"/>
    <n v="1464827780"/>
    <b v="0"/>
    <n v="1"/>
    <b v="0"/>
    <s v="theater/spaces"/>
    <n v="106"/>
    <n v="1590.29"/>
    <x v="1"/>
    <x v="38"/>
  </r>
  <r>
    <n v="3096"/>
    <x v="3095"/>
    <s v="To create a learning center for acting and all art types including anything that expresses the emotion of the human spirit."/>
    <n v="3500"/>
    <n v="3500"/>
    <x v="1"/>
    <x v="0"/>
    <s v="USD"/>
    <n v="1432151326"/>
    <n v="1429559326"/>
    <b v="0"/>
    <n v="14"/>
    <b v="0"/>
    <s v="theater/spaces"/>
    <n v="100"/>
    <n v="250"/>
    <x v="1"/>
    <x v="38"/>
  </r>
  <r>
    <n v="3097"/>
    <x v="3096"/>
    <s v="The Bunker makes theatre with purpose: We provide ambitious artists a home in which to share their work with adventurous audiences."/>
    <n v="5000"/>
    <n v="5830.83"/>
    <x v="1"/>
    <x v="1"/>
    <s v="GBP"/>
    <n v="1475848800"/>
    <n v="1474027501"/>
    <b v="0"/>
    <n v="42"/>
    <b v="0"/>
    <s v="theater/spaces"/>
    <n v="117"/>
    <n v="138.83000000000001"/>
    <x v="1"/>
    <x v="38"/>
  </r>
  <r>
    <n v="3098"/>
    <x v="3097"/>
    <s v="A magical space, full of fairytale favorites, designed to make each individual have a unique experience; children's dreams made real."/>
    <n v="5000"/>
    <n v="6053"/>
    <x v="1"/>
    <x v="0"/>
    <s v="USD"/>
    <n v="1454890620"/>
    <n v="1450724449"/>
    <b v="0"/>
    <n v="27"/>
    <b v="0"/>
    <s v="theater/spaces"/>
    <n v="121"/>
    <n v="224.19"/>
    <x v="1"/>
    <x v="38"/>
  </r>
  <r>
    <n v="3099"/>
    <x v="3098"/>
    <s v="I would like to screen this documentary at CSU at their Black Studies Dept. Looking to fly panelist in. Hoping to screen nationwide. &lt;3"/>
    <n v="2500"/>
    <n v="2503"/>
    <x v="1"/>
    <x v="0"/>
    <s v="USD"/>
    <n v="1455251591"/>
    <n v="1452659591"/>
    <b v="0"/>
    <n v="5"/>
    <b v="0"/>
    <s v="theater/spaces"/>
    <n v="100"/>
    <n v="500.6"/>
    <x v="1"/>
    <x v="38"/>
  </r>
  <r>
    <n v="3100"/>
    <x v="3099"/>
    <s v="Friends for Change, a group of girls between the ages of 12 and 18 are building an outdoor Amphitheater as a gift to our community!"/>
    <n v="5000"/>
    <n v="8399"/>
    <x v="1"/>
    <x v="0"/>
    <s v="USD"/>
    <n v="1413816975"/>
    <n v="1411224975"/>
    <b v="0"/>
    <n v="13"/>
    <b v="0"/>
    <s v="theater/spaces"/>
    <n v="168"/>
    <n v="646.08000000000004"/>
    <x v="1"/>
    <x v="38"/>
  </r>
  <r>
    <n v="3101"/>
    <x v="3100"/>
    <s v="LabellisÃ© 14-18, Mots Ã‰crits est un projet itinÃ©rant de lectures Ã  voix haute par des amateurs, mises en espace par une comÃ©dienne."/>
    <n v="2500"/>
    <n v="2600"/>
    <x v="1"/>
    <x v="6"/>
    <s v="EUR"/>
    <n v="1437033360"/>
    <n v="1434445937"/>
    <b v="0"/>
    <n v="12"/>
    <b v="0"/>
    <s v="theater/spaces"/>
    <n v="104"/>
    <n v="216.67"/>
    <x v="1"/>
    <x v="38"/>
  </r>
  <r>
    <n v="3102"/>
    <x v="3101"/>
    <s v="Imagine being able to take a performance anywhere! Meet the Theatre Bath Bus - a magical performance space where anything is possible."/>
    <n v="18000"/>
    <n v="12521"/>
    <x v="0"/>
    <x v="1"/>
    <s v="GBP"/>
    <n v="1471939818"/>
    <n v="1467619818"/>
    <b v="0"/>
    <n v="90"/>
    <b v="0"/>
    <s v="theater/spaces"/>
    <n v="70"/>
    <n v="139.12"/>
    <x v="1"/>
    <x v="38"/>
  </r>
  <r>
    <n v="3103"/>
    <x v="3102"/>
    <s v="Creating a place for local artists to perform, at substantially less cost for them"/>
    <n v="1000"/>
    <n v="1346.11"/>
    <x v="1"/>
    <x v="0"/>
    <s v="USD"/>
    <n v="1434080706"/>
    <n v="1428896706"/>
    <b v="0"/>
    <n v="2"/>
    <b v="0"/>
    <s v="theater/spaces"/>
    <n v="135"/>
    <n v="673.06"/>
    <x v="1"/>
    <x v="38"/>
  </r>
  <r>
    <n v="3104"/>
    <x v="3103"/>
    <s v="The Loft is CQEAP's latest studio. Located in Rockhampton's CBD we'll be running performing arts workshops for 5yrs to adults."/>
    <n v="4800"/>
    <n v="6029"/>
    <x v="1"/>
    <x v="2"/>
    <s v="AUD"/>
    <n v="1422928800"/>
    <n v="1420235311"/>
    <b v="0"/>
    <n v="5"/>
    <b v="0"/>
    <s v="theater/spaces"/>
    <n v="126"/>
    <n v="1205.8"/>
    <x v="1"/>
    <x v="38"/>
  </r>
  <r>
    <n v="3105"/>
    <x v="3104"/>
    <s v="My hope is to raise $5845 and replace old stained and mismatched border curtains, cyclorama curtain, and backdrop."/>
    <n v="7200"/>
    <n v="8136.01"/>
    <x v="1"/>
    <x v="0"/>
    <s v="USD"/>
    <n v="1413694800"/>
    <n v="1408986916"/>
    <b v="0"/>
    <n v="31"/>
    <b v="0"/>
    <s v="theater/spaces"/>
    <n v="113"/>
    <n v="262.45"/>
    <x v="1"/>
    <x v="38"/>
  </r>
  <r>
    <n v="3106"/>
    <x v="3105"/>
    <s v="Help fund the exciting first collaboration between Hotel Echo and Bristol Cathedral: WILD MEN, a show commemorating those lost in WW1."/>
    <n v="1500"/>
    <n v="1500"/>
    <x v="1"/>
    <x v="1"/>
    <s v="GBP"/>
    <n v="1442440800"/>
    <n v="1440497876"/>
    <b v="0"/>
    <n v="4"/>
    <b v="0"/>
    <s v="theater/spaces"/>
    <n v="100"/>
    <n v="375"/>
    <x v="1"/>
    <x v="38"/>
  </r>
  <r>
    <n v="3107"/>
    <x v="3106"/>
    <s v="When opportunity knocks, we answer!  Help expand the ravishingly talented troupe into a new and exciting market and venue!"/>
    <n v="20000"/>
    <n v="21573"/>
    <x v="1"/>
    <x v="0"/>
    <s v="USD"/>
    <n v="1431372751"/>
    <n v="1430767951"/>
    <b v="0"/>
    <n v="29"/>
    <b v="0"/>
    <s v="theater/spaces"/>
    <n v="108"/>
    <n v="743.9"/>
    <x v="1"/>
    <x v="38"/>
  </r>
  <r>
    <n v="3108"/>
    <x v="3107"/>
    <s v="We need a permanent home for the theater!"/>
    <n v="1250"/>
    <n v="23"/>
    <x v="0"/>
    <x v="0"/>
    <s v="USD"/>
    <n v="1430234394"/>
    <n v="1425053994"/>
    <b v="0"/>
    <n v="2"/>
    <b v="0"/>
    <s v="theater/spaces"/>
    <n v="2"/>
    <n v="11.5"/>
    <x v="1"/>
    <x v="38"/>
  </r>
  <r>
    <n v="3109"/>
    <x v="3108"/>
    <s v="Help us exceed our goal to convert the Sidney Auto Vue Drive-In from 35mm to digital. This will cost upwards of $75,000. Thank you!"/>
    <n v="20000"/>
    <n v="0"/>
    <x v="0"/>
    <x v="0"/>
    <s v="USD"/>
    <n v="1409194810"/>
    <n v="1406170810"/>
    <b v="0"/>
    <n v="114"/>
    <b v="0"/>
    <s v="theater/spaces"/>
    <n v="0"/>
    <n v="0"/>
    <x v="1"/>
    <x v="38"/>
  </r>
  <r>
    <n v="3110"/>
    <x v="3109"/>
    <s v="Cat People Unite! It's time we get a space of our own to relax, socialize and learn! Join the Catmunity!"/>
    <n v="1000"/>
    <n v="1080"/>
    <x v="1"/>
    <x v="0"/>
    <s v="USD"/>
    <n v="1487465119"/>
    <n v="1484009119"/>
    <b v="0"/>
    <n v="1"/>
    <b v="0"/>
    <s v="theater/spaces"/>
    <n v="108"/>
    <n v="1080"/>
    <x v="1"/>
    <x v="38"/>
  </r>
  <r>
    <n v="3111"/>
    <x v="3110"/>
    <s v="Help All Puppet Players perform it's 2015 season in a beautiful 200 seat theater for an entire year."/>
    <n v="15000"/>
    <n v="212"/>
    <x v="2"/>
    <x v="0"/>
    <s v="USD"/>
    <n v="1412432220"/>
    <n v="1409753820"/>
    <b v="0"/>
    <n v="76"/>
    <b v="0"/>
    <s v="theater/spaces"/>
    <n v="1"/>
    <n v="2.79"/>
    <x v="1"/>
    <x v="38"/>
  </r>
  <r>
    <n v="3112"/>
    <x v="3111"/>
    <s v="Children only have a short period of time to live care free, play hard, get dirty, I want to help every child in my Town play everyday."/>
    <n v="3000"/>
    <n v="3000"/>
    <x v="1"/>
    <x v="0"/>
    <s v="USD"/>
    <n v="1477968934"/>
    <n v="1472784934"/>
    <b v="0"/>
    <n v="9"/>
    <b v="0"/>
    <s v="theater/spaces"/>
    <n v="100"/>
    <n v="333.33"/>
    <x v="1"/>
    <x v="38"/>
  </r>
  <r>
    <n v="3113"/>
    <x v="3112"/>
    <s v="An arts and craft beer theater showcasing local talent, locally crafted beer and providing performance and rehearsal space."/>
    <n v="12000"/>
    <n v="12348.5"/>
    <x v="1"/>
    <x v="0"/>
    <s v="USD"/>
    <n v="1429291982"/>
    <n v="1426699982"/>
    <b v="0"/>
    <n v="37"/>
    <b v="0"/>
    <s v="theater/spaces"/>
    <n v="103"/>
    <n v="333.74"/>
    <x v="1"/>
    <x v="38"/>
  </r>
  <r>
    <n v="3114"/>
    <x v="3113"/>
    <s v="A scary place to bring your friends. Interactive so that the people that were scared before get to scare others later. A diner on site."/>
    <n v="250"/>
    <n v="0"/>
    <x v="0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2500"/>
    <n v="2594"/>
    <x v="1"/>
    <x v="11"/>
    <s v="SEK"/>
    <n v="1465123427"/>
    <n v="1462531427"/>
    <b v="0"/>
    <n v="1"/>
    <b v="0"/>
    <s v="theater/spaces"/>
    <n v="104"/>
    <n v="2594"/>
    <x v="1"/>
    <x v="38"/>
  </r>
  <r>
    <n v="3116"/>
    <x v="3115"/>
    <s v="Creating a consuite for CoreCon. A focus on the insanity of asylums and early medical practices from history."/>
    <n v="3000"/>
    <n v="0"/>
    <x v="0"/>
    <x v="0"/>
    <s v="USD"/>
    <n v="1427890925"/>
    <n v="1426681325"/>
    <b v="0"/>
    <n v="10"/>
    <b v="0"/>
    <s v="theater/spaces"/>
    <n v="0"/>
    <n v="0"/>
    <x v="1"/>
    <x v="38"/>
  </r>
  <r>
    <n v="3117"/>
    <x v="3116"/>
    <s v="Performing Arts workshops, for young people aged 5 -16, exploring how the sea has shaped Cowes as a settlement."/>
    <n v="800"/>
    <n v="1036"/>
    <x v="1"/>
    <x v="1"/>
    <s v="GBP"/>
    <n v="1464354720"/>
    <n v="1463648360"/>
    <b v="0"/>
    <n v="1"/>
    <b v="0"/>
    <s v="theater/spaces"/>
    <n v="130"/>
    <n v="1036"/>
    <x v="1"/>
    <x v="38"/>
  </r>
  <r>
    <n v="3118"/>
    <x v="3117"/>
    <s v="a magical place for all kind of people, like a fairytaile in all colours"/>
    <n v="5000"/>
    <n v="5051"/>
    <x v="1"/>
    <x v="11"/>
    <s v="SEK"/>
    <n v="1467473723"/>
    <n v="1465832123"/>
    <b v="0"/>
    <n v="2"/>
    <b v="0"/>
    <s v="theater/spaces"/>
    <n v="101"/>
    <n v="2525.5"/>
    <x v="1"/>
    <x v="38"/>
  </r>
  <r>
    <n v="3119"/>
    <x v="3118"/>
    <s v="An Information center downTOWN Buffalo...find directions to places of interest, events, eateries, lodging, maps, postcards and books."/>
    <n v="1000"/>
    <n v="200"/>
    <x v="0"/>
    <x v="0"/>
    <s v="USD"/>
    <n v="1427414732"/>
    <n v="1424826332"/>
    <b v="0"/>
    <n v="1"/>
    <b v="0"/>
    <s v="theater/spaces"/>
    <n v="20"/>
    <n v="200"/>
    <x v="1"/>
    <x v="38"/>
  </r>
  <r>
    <n v="3120"/>
    <x v="3119"/>
    <s v="Wij willen Tropicana het subtropisch zwemparadijs van Rotterdam op een nieuwe locatie gaan bouwen."/>
    <n v="2000"/>
    <n v="2093"/>
    <x v="1"/>
    <x v="9"/>
    <s v="EUR"/>
    <n v="1462484196"/>
    <n v="1457303796"/>
    <b v="0"/>
    <n v="10"/>
    <b v="0"/>
    <s v="theater/spaces"/>
    <n v="105"/>
    <n v="209.3"/>
    <x v="1"/>
    <x v="38"/>
  </r>
  <r>
    <n v="3121"/>
    <x v="3120"/>
    <s v="I going to build a theatre for a local ant farm so that Ants can put on their theatre productions."/>
    <n v="1000"/>
    <n v="1078"/>
    <x v="1"/>
    <x v="5"/>
    <s v="CAD"/>
    <n v="1411748335"/>
    <n v="1406564335"/>
    <b v="0"/>
    <n v="1"/>
    <b v="0"/>
    <s v="theater/spaces"/>
    <n v="108"/>
    <n v="1078"/>
    <x v="1"/>
    <x v="38"/>
  </r>
  <r>
    <n v="3122"/>
    <x v="3121"/>
    <s v="cancelled until further notice"/>
    <n v="2000"/>
    <n v="2025"/>
    <x v="1"/>
    <x v="0"/>
    <s v="USD"/>
    <n v="1478733732"/>
    <n v="1478298132"/>
    <b v="0"/>
    <n v="2"/>
    <b v="0"/>
    <s v="theater/spaces"/>
    <n v="101"/>
    <n v="1012.5"/>
    <x v="1"/>
    <x v="38"/>
  </r>
  <r>
    <n v="3123"/>
    <x v="3122"/>
    <s v="The Larchmont Playhouse is threatened! Help save the theater by becoming a Preservation Member of The Larchmont Playhouse."/>
    <n v="198000"/>
    <n v="508525.01"/>
    <x v="1"/>
    <x v="0"/>
    <s v="USD"/>
    <n v="1468108198"/>
    <n v="1465516198"/>
    <b v="0"/>
    <n v="348"/>
    <b v="0"/>
    <s v="theater/spaces"/>
    <n v="257"/>
    <n v="1461.28"/>
    <x v="1"/>
    <x v="38"/>
  </r>
  <r>
    <n v="3124"/>
    <x v="3123"/>
    <s v="A place where kids/ teens' dreams come true, and one finds there home without sparkly red shoes!"/>
    <n v="1250"/>
    <n v="10"/>
    <x v="3"/>
    <x v="0"/>
    <s v="USD"/>
    <n v="1422902601"/>
    <n v="1417718601"/>
    <b v="0"/>
    <n v="4"/>
    <b v="0"/>
    <s v="theater/spaces"/>
    <n v="1"/>
    <n v="2.5"/>
    <x v="1"/>
    <x v="38"/>
  </r>
  <r>
    <n v="3125"/>
    <x v="3124"/>
    <s v="N/A"/>
    <n v="225"/>
    <n v="234"/>
    <x v="1"/>
    <x v="0"/>
    <s v="USD"/>
    <n v="1452142672"/>
    <n v="1449550672"/>
    <b v="0"/>
    <n v="0"/>
    <b v="0"/>
    <s v="theater/spaces"/>
    <n v="104"/>
    <n v="0"/>
    <x v="1"/>
    <x v="38"/>
  </r>
  <r>
    <n v="3126"/>
    <x v="3125"/>
    <s v="A big dream, small budget, the drive/passion of so many volunteers...indoor skatepark in Eau Claire, WI._x000a__x000a_This is UR skatepark!"/>
    <n v="4000"/>
    <n v="4510.8599999999997"/>
    <x v="1"/>
    <x v="0"/>
    <s v="USD"/>
    <n v="1459121162"/>
    <n v="1456532762"/>
    <b v="0"/>
    <n v="17"/>
    <b v="0"/>
    <s v="theater/spaces"/>
    <n v="113"/>
    <n v="265.33999999999997"/>
    <x v="1"/>
    <x v="38"/>
  </r>
  <r>
    <n v="3127"/>
    <x v="3126"/>
    <s v="Our goal - create a venue &amp; stage where comedic &amp; music artists hone their talents &amp; fan base. First minority owned like it in Cincy."/>
    <n v="220"/>
    <n v="241"/>
    <x v="1"/>
    <x v="0"/>
    <s v="USD"/>
    <n v="1425242029"/>
    <n v="1422650029"/>
    <b v="0"/>
    <n v="0"/>
    <b v="0"/>
    <s v="theater/spaces"/>
    <n v="110"/>
    <n v="0"/>
    <x v="1"/>
    <x v="38"/>
  </r>
  <r>
    <n v="3128"/>
    <x v="3127"/>
    <s v="Bring Morag Fullarton's fun-loving spoof and homage of the classic and timeless film, 'Casablanca', to the stage in New York City."/>
    <n v="42000"/>
    <n v="49830"/>
    <x v="1"/>
    <x v="0"/>
    <s v="USD"/>
    <n v="1489690141"/>
    <n v="1487101741"/>
    <b v="0"/>
    <n v="117"/>
    <b v="0"/>
    <s v="theater/plays"/>
    <n v="119"/>
    <n v="425.9"/>
    <x v="1"/>
    <x v="6"/>
  </r>
  <r>
    <n v="3129"/>
    <x v="3128"/>
    <s v="The DE sheds light on the reality of what happens in college. Marcus Rashad created this play to help prepare future/current students"/>
    <n v="1000"/>
    <n v="1066.8"/>
    <x v="1"/>
    <x v="0"/>
    <s v="USD"/>
    <n v="1492542819"/>
    <n v="1489090419"/>
    <b v="0"/>
    <n v="1"/>
    <b v="0"/>
    <s v="theater/plays"/>
    <n v="107"/>
    <n v="1066.8"/>
    <x v="1"/>
    <x v="6"/>
  </r>
  <r>
    <n v="3130"/>
    <x v="3129"/>
    <s v="A shockingly relevant modern take on a 2,000-year-old tragedy that confronts current gender politics."/>
    <n v="2500"/>
    <n v="12413"/>
    <x v="1"/>
    <x v="0"/>
    <s v="USD"/>
    <n v="1492145940"/>
    <n v="1489504916"/>
    <b v="0"/>
    <n v="4"/>
    <b v="0"/>
    <s v="theater/plays"/>
    <n v="497"/>
    <n v="3103.25"/>
    <x v="1"/>
    <x v="6"/>
  </r>
  <r>
    <n v="3131"/>
    <x v="3130"/>
    <s v="A Staged Reading of &quot;Snake Eyes,&quot; a new play by Alex Rafala"/>
    <n v="3000"/>
    <n v="4656"/>
    <x v="1"/>
    <x v="0"/>
    <s v="USD"/>
    <n v="1491656045"/>
    <n v="1489067645"/>
    <b v="0"/>
    <n v="12"/>
    <b v="0"/>
    <s v="theater/plays"/>
    <n v="155"/>
    <n v="388"/>
    <x v="1"/>
    <x v="6"/>
  </r>
  <r>
    <n v="3132"/>
    <x v="3131"/>
    <s v="Smells Like Money, Drips Like Honey, Taste Like Mocha, Better Run AWAY"/>
    <n v="1000"/>
    <n v="1064"/>
    <x v="1"/>
    <x v="0"/>
    <s v="USD"/>
    <n v="1492759460"/>
    <n v="1487579060"/>
    <b v="0"/>
    <n v="1"/>
    <b v="0"/>
    <s v="theater/plays"/>
    <n v="106"/>
    <n v="1064"/>
    <x v="1"/>
    <x v="6"/>
  </r>
  <r>
    <n v="3133"/>
    <x v="3132"/>
    <s v="TwentySomething is taking Hell Has No Fury to Edinburgh! _x000a_We're looking for your support to get us there."/>
    <n v="3000"/>
    <n v="3034"/>
    <x v="1"/>
    <x v="1"/>
    <s v="GBP"/>
    <n v="1490358834"/>
    <n v="1487770434"/>
    <b v="0"/>
    <n v="16"/>
    <b v="0"/>
    <s v="theater/plays"/>
    <n v="101"/>
    <n v="189.63"/>
    <x v="1"/>
    <x v="6"/>
  </r>
  <r>
    <n v="3134"/>
    <x v="3133"/>
    <s v="Time Zone Theatre &amp; Arteria Theatre present this emotional thriller about Love, Loss and what happens when life goes on, but you can't."/>
    <n v="2400"/>
    <n v="2521"/>
    <x v="1"/>
    <x v="1"/>
    <s v="GBP"/>
    <n v="1490631419"/>
    <n v="1488820619"/>
    <b v="0"/>
    <n v="12"/>
    <b v="0"/>
    <s v="theater/plays"/>
    <n v="105"/>
    <n v="210.08"/>
    <x v="1"/>
    <x v="6"/>
  </r>
  <r>
    <n v="3135"/>
    <x v="3134"/>
    <s v="SEVEN tells the true stories of 7 women who bravely fought for the well-being of women, families, and children around the globe."/>
    <n v="2000"/>
    <n v="2389"/>
    <x v="1"/>
    <x v="0"/>
    <s v="USD"/>
    <n v="1491277121"/>
    <n v="1489376321"/>
    <b v="0"/>
    <n v="7"/>
    <b v="0"/>
    <s v="theater/plays"/>
    <n v="119"/>
    <n v="341.29"/>
    <x v="1"/>
    <x v="6"/>
  </r>
  <r>
    <n v="3136"/>
    <x v="3135"/>
    <s v="Help emberfly theatre put on their first production Heroines and pay our actors and creative team! Follow us @emberflytheatre"/>
    <n v="3000"/>
    <n v="4124"/>
    <x v="1"/>
    <x v="1"/>
    <s v="GBP"/>
    <n v="1491001140"/>
    <n v="1487847954"/>
    <b v="0"/>
    <n v="22"/>
    <b v="0"/>
    <s v="theater/plays"/>
    <n v="137"/>
    <n v="187.45"/>
    <x v="1"/>
    <x v="6"/>
  </r>
  <r>
    <n v="3137"/>
    <x v="3136"/>
    <s v="Set in 1930s Chinatown, evocative of old world South Jackson Street during the Jazz era."/>
    <n v="1500"/>
    <n v="1587"/>
    <x v="1"/>
    <x v="0"/>
    <s v="USD"/>
    <n v="1493838720"/>
    <n v="1489439669"/>
    <b v="0"/>
    <n v="1"/>
    <b v="0"/>
    <s v="theater/plays"/>
    <n v="106"/>
    <n v="1587"/>
    <x v="1"/>
    <x v="6"/>
  </r>
  <r>
    <n v="3138"/>
    <x v="3137"/>
    <s v="A UWE Drama Society adaptation of Timberlake Wertenbaker's play. Funding needed for costumes/props to make the show a success. Thanks."/>
    <n v="200"/>
    <n v="597"/>
    <x v="1"/>
    <x v="1"/>
    <s v="GBP"/>
    <n v="1491233407"/>
    <n v="1489591807"/>
    <b v="0"/>
    <n v="0"/>
    <b v="0"/>
    <s v="theater/plays"/>
    <n v="299"/>
    <n v="0"/>
    <x v="1"/>
    <x v="6"/>
  </r>
  <r>
    <n v="3139"/>
    <x v="3138"/>
    <s v="Conoce y apoya el teatro de calidad que se escribe desde los centros penitenciarios, como es el caso de Casa Calabaza, de Maye Moreno."/>
    <n v="8000"/>
    <n v="1751"/>
    <x v="0"/>
    <x v="14"/>
    <s v="MXN"/>
    <n v="1490416380"/>
    <n v="1487485760"/>
    <b v="0"/>
    <n v="6"/>
    <b v="0"/>
    <s v="theater/plays"/>
    <n v="22"/>
    <n v="291.83"/>
    <x v="1"/>
    <x v="6"/>
  </r>
  <r>
    <n v="3140"/>
    <x v="3139"/>
    <s v="ReminiSens offers an Enchanting Time Travel experience: have diner at the court of Versailles and interact with the nobles of the time!"/>
    <n v="2000"/>
    <n v="120"/>
    <x v="0"/>
    <x v="6"/>
    <s v="EUR"/>
    <n v="1491581703"/>
    <n v="1488993303"/>
    <b v="0"/>
    <n v="4"/>
    <b v="0"/>
    <s v="theater/plays"/>
    <n v="6"/>
    <n v="30"/>
    <x v="1"/>
    <x v="6"/>
  </r>
  <r>
    <n v="3141"/>
    <x v="3140"/>
    <s v="We are a theatre society from the Groningen University in the Netherlands. _x000a_We would be more than happy for some help funding the play."/>
    <n v="2500"/>
    <n v="301"/>
    <x v="0"/>
    <x v="9"/>
    <s v="EUR"/>
    <n v="1492372800"/>
    <n v="1488823488"/>
    <b v="0"/>
    <n v="8"/>
    <b v="0"/>
    <s v="theater/plays"/>
    <n v="12"/>
    <n v="37.630000000000003"/>
    <x v="1"/>
    <x v="6"/>
  </r>
  <r>
    <n v="3142"/>
    <x v="3141"/>
    <s v="Our aim is to deliver a powerful piece of theatre to audiences across the UK, including Edinburgh Fringe (2017)."/>
    <n v="1500"/>
    <n v="1510"/>
    <x v="1"/>
    <x v="1"/>
    <s v="GBP"/>
    <n v="1489922339"/>
    <n v="1487333939"/>
    <b v="0"/>
    <n v="3"/>
    <b v="0"/>
    <s v="theater/plays"/>
    <n v="101"/>
    <n v="503.33"/>
    <x v="1"/>
    <x v="6"/>
  </r>
  <r>
    <n v="3143"/>
    <x v="3142"/>
    <s v="THE POIGNANT EXPLORATION OF WHAT IT MEANS TO SAY GOODBYE._x000a_Stripped Raw brings Liam Borrett's debut play 'This is Living' to Wiltshire."/>
    <n v="200"/>
    <n v="420"/>
    <x v="1"/>
    <x v="1"/>
    <s v="GBP"/>
    <n v="1491726956"/>
    <n v="1489480556"/>
    <b v="0"/>
    <n v="0"/>
    <b v="0"/>
    <s v="theater/plays"/>
    <n v="210"/>
    <n v="0"/>
    <x v="1"/>
    <x v="6"/>
  </r>
  <r>
    <n v="3144"/>
    <x v="3143"/>
    <s v="Two women, one love, one must die: a multicultural cast in a play about the denied holocaust of Libyan Jews. Premieres in March in NYC"/>
    <n v="20000"/>
    <n v="2082.25"/>
    <x v="0"/>
    <x v="0"/>
    <s v="USD"/>
    <n v="1489903200"/>
    <n v="1488459307"/>
    <b v="0"/>
    <n v="30"/>
    <b v="0"/>
    <s v="theater/plays"/>
    <n v="10"/>
    <n v="69.41"/>
    <x v="1"/>
    <x v="6"/>
  </r>
  <r>
    <n v="3145"/>
    <x v="3144"/>
    <s v="Dominion Theatre Company is the first community dinner theatre  to be established in Arlington TX."/>
    <n v="200"/>
    <n v="320"/>
    <x v="1"/>
    <x v="0"/>
    <s v="USD"/>
    <n v="1490659134"/>
    <n v="1485478734"/>
    <b v="0"/>
    <n v="0"/>
    <b v="0"/>
    <s v="theater/plays"/>
    <n v="160"/>
    <n v="0"/>
    <x v="1"/>
    <x v="6"/>
  </r>
  <r>
    <n v="3146"/>
    <x v="3145"/>
    <s v="Somos... Podemos... Amamos... Nuestra muralla, nuestra utopÃ­a. Que el amor sea el lÃ­mite"/>
    <n v="15000"/>
    <n v="36"/>
    <x v="0"/>
    <x v="14"/>
    <s v="MXN"/>
    <n v="1492356166"/>
    <n v="1488471766"/>
    <b v="0"/>
    <n v="12"/>
    <b v="0"/>
    <s v="theater/plays"/>
    <n v="0"/>
    <n v="3"/>
    <x v="1"/>
    <x v="6"/>
  </r>
  <r>
    <n v="3147"/>
    <x v="3146"/>
    <s v="A play that uses photography to tell the story of a friendship forged during the demolition of New York's Pennsylvania Station."/>
    <n v="50000"/>
    <n v="60175"/>
    <x v="1"/>
    <x v="0"/>
    <s v="USD"/>
    <n v="1415319355"/>
    <n v="1411859755"/>
    <b v="1"/>
    <n v="213"/>
    <b v="1"/>
    <s v="theater/plays"/>
    <n v="120"/>
    <n v="282.51"/>
    <x v="1"/>
    <x v="6"/>
  </r>
  <r>
    <n v="3148"/>
    <x v="3147"/>
    <s v="Help fund The Aurora Project, an immersive science fiction epic."/>
    <n v="7000"/>
    <n v="7040"/>
    <x v="1"/>
    <x v="0"/>
    <s v="USD"/>
    <n v="1412136000"/>
    <n v="1410278284"/>
    <b v="1"/>
    <n v="57"/>
    <b v="1"/>
    <s v="theater/plays"/>
    <n v="101"/>
    <n v="123.51"/>
    <x v="1"/>
    <x v="6"/>
  </r>
  <r>
    <n v="3149"/>
    <x v="3148"/>
    <s v="A student led production at Northwestern U. of an adaptation by Frank Galati of the classic book Kafka on the Shore by Haruki Murakmi."/>
    <n v="5000"/>
    <n v="21"/>
    <x v="0"/>
    <x v="0"/>
    <s v="USD"/>
    <n v="1354845600"/>
    <n v="1352766300"/>
    <b v="1"/>
    <n v="25"/>
    <b v="1"/>
    <s v="theater/plays"/>
    <n v="0"/>
    <n v="0.84"/>
    <x v="1"/>
    <x v="6"/>
  </r>
  <r>
    <n v="3150"/>
    <x v="3149"/>
    <s v="SELLER DOOR is a new comedy about a Barker, the people he gets to go through a door and what happens to those people after they go through the door."/>
    <n v="10000"/>
    <n v="3441"/>
    <x v="3"/>
    <x v="0"/>
    <s v="USD"/>
    <n v="1295928000"/>
    <n v="1288160403"/>
    <b v="1"/>
    <n v="104"/>
    <b v="1"/>
    <s v="theater/plays"/>
    <n v="34"/>
    <n v="33.090000000000003"/>
    <x v="1"/>
    <x v="6"/>
  </r>
  <r>
    <n v="3151"/>
    <x v="3150"/>
    <s v="A Multi-Media Puppet Show, with large cable control puppets to tell a hilarious story for all ages."/>
    <n v="10000"/>
    <n v="2070.5"/>
    <x v="0"/>
    <x v="0"/>
    <s v="USD"/>
    <n v="1410379774"/>
    <n v="1407787774"/>
    <b v="1"/>
    <n v="34"/>
    <b v="1"/>
    <s v="theater/plays"/>
    <n v="21"/>
    <n v="60.9"/>
    <x v="1"/>
    <x v="6"/>
  </r>
  <r>
    <n v="3152"/>
    <x v="3151"/>
    <s v="'Gilead' is an original theatre piece inspired by Margaret Atwood's 'The Handmaid's Tale'. (Brighton Fringe 2014)"/>
    <n v="7000"/>
    <n v="59"/>
    <x v="2"/>
    <x v="1"/>
    <s v="GBP"/>
    <n v="1383425367"/>
    <n v="1380833367"/>
    <b v="1"/>
    <n v="67"/>
    <b v="1"/>
    <s v="theater/plays"/>
    <n v="1"/>
    <n v="0.88"/>
    <x v="1"/>
    <x v="6"/>
  </r>
  <r>
    <n v="3153"/>
    <x v="3152"/>
    <s v="A stage production of Terminator 2: Judgment Day, composed entirely of the words of William Shakespeare"/>
    <n v="25000"/>
    <n v="25648"/>
    <x v="1"/>
    <x v="0"/>
    <s v="USD"/>
    <n v="1304225940"/>
    <n v="1301542937"/>
    <b v="1"/>
    <n v="241"/>
    <b v="1"/>
    <s v="theater/plays"/>
    <n v="103"/>
    <n v="106.42"/>
    <x v="1"/>
    <x v="6"/>
  </r>
  <r>
    <n v="3154"/>
    <x v="3153"/>
    <s v="Hilarious play about two parents obsessed with getting their kid into the best pre-school and are willing to do ANYTHING to get him in!"/>
    <n v="20000"/>
    <n v="21480"/>
    <x v="1"/>
    <x v="0"/>
    <s v="USD"/>
    <n v="1333310458"/>
    <n v="1330722058"/>
    <b v="1"/>
    <n v="123"/>
    <b v="1"/>
    <s v="theater/plays"/>
    <n v="107"/>
    <n v="174.63"/>
    <x v="1"/>
    <x v="6"/>
  </r>
  <r>
    <n v="3155"/>
    <x v="3154"/>
    <s v="We want to take our stage adaptation of Studio Ghibli's 'Princess Mononoke' to more people.  Help us do it!"/>
    <n v="25000"/>
    <n v="732.5"/>
    <x v="0"/>
    <x v="1"/>
    <s v="GBP"/>
    <n v="1356004725"/>
    <n v="1353412725"/>
    <b v="1"/>
    <n v="302"/>
    <b v="1"/>
    <s v="theater/plays"/>
    <n v="3"/>
    <n v="2.4300000000000002"/>
    <x v="1"/>
    <x v="6"/>
  </r>
  <r>
    <n v="3156"/>
    <x v="3155"/>
    <s v="First Love/Worst Love is an examination of love and its mutability, as expressed through twelve stories and five actors on one stage."/>
    <n v="15000"/>
    <n v="15596"/>
    <x v="1"/>
    <x v="0"/>
    <s v="USD"/>
    <n v="1338591144"/>
    <n v="1335567144"/>
    <b v="1"/>
    <n v="89"/>
    <b v="1"/>
    <s v="theater/plays"/>
    <n v="104"/>
    <n v="175.24"/>
    <x v="1"/>
    <x v="6"/>
  </r>
  <r>
    <n v="3157"/>
    <x v="3156"/>
    <s v="Four Directors.  Four One Acts.  Four Genres.  For You."/>
    <n v="10000"/>
    <n v="12730.42"/>
    <x v="1"/>
    <x v="0"/>
    <s v="USD"/>
    <n v="1405746000"/>
    <n v="1404932105"/>
    <b v="1"/>
    <n v="41"/>
    <b v="1"/>
    <s v="theater/plays"/>
    <n v="127"/>
    <n v="310.5"/>
    <x v="1"/>
    <x v="6"/>
  </r>
  <r>
    <n v="3158"/>
    <x v="3157"/>
    <s v="A 40s crime-noir play using nursery rhyme characters."/>
    <n v="15000"/>
    <n v="16520.04"/>
    <x v="1"/>
    <x v="0"/>
    <s v="USD"/>
    <n v="1374523752"/>
    <n v="1371931752"/>
    <b v="1"/>
    <n v="69"/>
    <b v="1"/>
    <s v="theater/plays"/>
    <n v="110"/>
    <n v="239.42"/>
    <x v="1"/>
    <x v="6"/>
  </r>
  <r>
    <n v="3159"/>
    <x v="3158"/>
    <s v="WAXWING is an exciting new world premiere of mythic (perhaps even apocalyptic!) proportions."/>
    <n v="5500"/>
    <n v="5500"/>
    <x v="1"/>
    <x v="0"/>
    <s v="USD"/>
    <n v="1326927600"/>
    <n v="1323221761"/>
    <b v="1"/>
    <n v="52"/>
    <b v="1"/>
    <s v="theater/plays"/>
    <n v="100"/>
    <n v="105.77"/>
    <x v="1"/>
    <x v="6"/>
  </r>
  <r>
    <n v="3160"/>
    <x v="3159"/>
    <s v="Two stories by Anton Chekhov adapted for the stage and performed back-to-back in a stunning live theatrical performance."/>
    <n v="12000"/>
    <n v="12095"/>
    <x v="1"/>
    <x v="0"/>
    <s v="USD"/>
    <n v="1407905940"/>
    <n v="1405923687"/>
    <b v="1"/>
    <n v="57"/>
    <b v="1"/>
    <s v="theater/plays"/>
    <n v="101"/>
    <n v="212.19"/>
    <x v="1"/>
    <x v="6"/>
  </r>
  <r>
    <n v="3161"/>
    <x v="3160"/>
    <s v="Iâ€™ll Be Right Back presents a story of murder and corruption. Faustus is a modern re-imagining of Christopher Marloweâ€™s classic tale."/>
    <n v="6000"/>
    <n v="6100"/>
    <x v="1"/>
    <x v="1"/>
    <s v="GBP"/>
    <n v="1413377522"/>
    <n v="1410785522"/>
    <b v="1"/>
    <n v="74"/>
    <b v="1"/>
    <s v="theater/plays"/>
    <n v="102"/>
    <n v="82.43"/>
    <x v="1"/>
    <x v="6"/>
  </r>
  <r>
    <n v="3162"/>
    <x v="3161"/>
    <s v="Radio show meets interactive novel, accompanied by live foley, music, and audience participation. YOU choose what happens next!"/>
    <n v="14000"/>
    <n v="15651"/>
    <x v="1"/>
    <x v="0"/>
    <s v="USD"/>
    <n v="1404698400"/>
    <n v="1402331262"/>
    <b v="1"/>
    <n v="63"/>
    <b v="1"/>
    <s v="theater/plays"/>
    <n v="112"/>
    <n v="248.43"/>
    <x v="1"/>
    <x v="6"/>
  </r>
  <r>
    <n v="3163"/>
    <x v="3162"/>
    <s v="We are a group of actors reviving a play called &quot;Sonny Under the Assumption&quot; to bring to Toronto, Canada this summer..."/>
    <n v="35000"/>
    <n v="56079.83"/>
    <x v="1"/>
    <x v="0"/>
    <s v="USD"/>
    <n v="1402855525"/>
    <n v="1400263525"/>
    <b v="1"/>
    <n v="72"/>
    <b v="1"/>
    <s v="theater/plays"/>
    <n v="160"/>
    <n v="778.89"/>
    <x v="1"/>
    <x v="6"/>
  </r>
  <r>
    <n v="3164"/>
    <x v="3163"/>
    <s v="Better than Shakespeare! Theatre Companyâ€™s inaugural production, â€œMuch Ado About Something.â€ The Something is Aliens."/>
    <n v="8000"/>
    <n v="200"/>
    <x v="0"/>
    <x v="0"/>
    <s v="USD"/>
    <n v="1402341615"/>
    <n v="1399490415"/>
    <b v="1"/>
    <n v="71"/>
    <b v="1"/>
    <s v="theater/plays"/>
    <n v="3"/>
    <n v="2.82"/>
    <x v="1"/>
    <x v="6"/>
  </r>
  <r>
    <n v="3165"/>
    <x v="3164"/>
    <s v="THE MOON PLAY is a new play written by Carolyn Gilliam. The play follows an astronaut on the moon who has lost his reason to explore."/>
    <n v="5000"/>
    <n v="0"/>
    <x v="0"/>
    <x v="0"/>
    <s v="USD"/>
    <n v="1304395140"/>
    <n v="1302493760"/>
    <b v="1"/>
    <n v="21"/>
    <b v="1"/>
    <s v="theater/plays"/>
    <n v="0"/>
    <n v="0"/>
    <x v="1"/>
    <x v="6"/>
  </r>
  <r>
    <n v="3166"/>
    <x v="3165"/>
    <s v="VERDIGRIS: A play written by Jim Beaver, star of Supernatural and Deadwood, opening March 2015 at Theatre West in Los Angeles."/>
    <n v="124000"/>
    <n v="0"/>
    <x v="2"/>
    <x v="0"/>
    <s v="USD"/>
    <n v="1416988740"/>
    <n v="1414514153"/>
    <b v="1"/>
    <n v="930"/>
    <b v="1"/>
    <s v="theater/plays"/>
    <n v="0"/>
    <n v="0"/>
    <x v="1"/>
    <x v="6"/>
  </r>
  <r>
    <n v="3167"/>
    <x v="3166"/>
    <s v="What is destiny? Explore it with us this August at FringeNYC."/>
    <n v="10000"/>
    <n v="1438"/>
    <x v="0"/>
    <x v="0"/>
    <s v="USD"/>
    <n v="1406952781"/>
    <n v="1405743181"/>
    <b v="1"/>
    <n v="55"/>
    <b v="1"/>
    <s v="theater/plays"/>
    <n v="14"/>
    <n v="26.15"/>
    <x v="1"/>
    <x v="6"/>
  </r>
  <r>
    <n v="3168"/>
    <x v="3167"/>
    <s v="A dazzling aerial show that brings to life the whimsical and romantic short stories of beloved fantasy author Italo Calvino."/>
    <n v="9850"/>
    <n v="12965.44"/>
    <x v="1"/>
    <x v="0"/>
    <s v="USD"/>
    <n v="1402696800"/>
    <n v="1399948353"/>
    <b v="1"/>
    <n v="61"/>
    <b v="1"/>
    <s v="theater/plays"/>
    <n v="132"/>
    <n v="212.55"/>
    <x v="1"/>
    <x v="6"/>
  </r>
  <r>
    <n v="3169"/>
    <x v="3168"/>
    <s v="We're bringing The Window to the Cherry Lane Theater in January 2014."/>
    <n v="22000"/>
    <n v="23285"/>
    <x v="1"/>
    <x v="0"/>
    <s v="USD"/>
    <n v="1386910740"/>
    <n v="1384364561"/>
    <b v="1"/>
    <n v="82"/>
    <b v="1"/>
    <s v="theater/plays"/>
    <n v="106"/>
    <n v="283.95999999999998"/>
    <x v="1"/>
    <x v="6"/>
  </r>
  <r>
    <n v="3170"/>
    <x v="3169"/>
    <s v="An emotionally-charged journey through the history of black women in America told in reverse."/>
    <n v="6500"/>
    <n v="6555"/>
    <x v="1"/>
    <x v="0"/>
    <s v="USD"/>
    <n v="1404273600"/>
    <n v="1401414944"/>
    <b v="1"/>
    <n v="71"/>
    <b v="1"/>
    <s v="theater/plays"/>
    <n v="101"/>
    <n v="92.32"/>
    <x v="1"/>
    <x v="6"/>
  </r>
  <r>
    <n v="3171"/>
    <x v="3170"/>
    <s v="The theatrical adaptation of the epic film â€˜THE FALLâ€™ for the stage, combining theatre, live music, animation and expansive projection."/>
    <n v="20000"/>
    <n v="3211"/>
    <x v="2"/>
    <x v="1"/>
    <s v="GBP"/>
    <n v="1462545358"/>
    <n v="1459953358"/>
    <b v="1"/>
    <n v="117"/>
    <b v="1"/>
    <s v="theater/plays"/>
    <n v="16"/>
    <n v="27.44"/>
    <x v="1"/>
    <x v="6"/>
  </r>
  <r>
    <n v="3172"/>
    <x v="3171"/>
    <s v="Outcry Theatre needs your help to produce Carlos Murillo's play &quot;Dark Play&quot; for the 2012 Dallas fringe festival, Out of the Loop."/>
    <n v="7000"/>
    <n v="0"/>
    <x v="0"/>
    <x v="0"/>
    <s v="USD"/>
    <n v="1329240668"/>
    <n v="1326648668"/>
    <b v="1"/>
    <n v="29"/>
    <b v="1"/>
    <s v="theater/plays"/>
    <n v="0"/>
    <n v="0"/>
    <x v="1"/>
    <x v="6"/>
  </r>
  <r>
    <n v="3173"/>
    <x v="3172"/>
    <s v="A play with songs written by Craig Wright, based on Shakespeare's &quot;The Winter's Tale&quot; set in late 20th Century, Pine City, Minnesota."/>
    <n v="25000"/>
    <n v="31275.599999999999"/>
    <x v="1"/>
    <x v="0"/>
    <s v="USD"/>
    <n v="1411765492"/>
    <n v="1409173492"/>
    <b v="1"/>
    <n v="74"/>
    <b v="1"/>
    <s v="theater/plays"/>
    <n v="125"/>
    <n v="422.64"/>
    <x v="1"/>
    <x v="6"/>
  </r>
  <r>
    <n v="3174"/>
    <x v="3173"/>
    <s v="This adaptation uses the text of Oâ€™Neill to explore race, and asks the audience if stereotypes impact a characters guilt or innocence."/>
    <n v="9000"/>
    <n v="1544"/>
    <x v="0"/>
    <x v="0"/>
    <s v="USD"/>
    <n v="1408999508"/>
    <n v="1407789908"/>
    <b v="1"/>
    <n v="23"/>
    <b v="1"/>
    <s v="theater/plays"/>
    <n v="17"/>
    <n v="67.13"/>
    <x v="1"/>
    <x v="6"/>
  </r>
  <r>
    <n v="3175"/>
    <x v="3174"/>
    <s v="One Year Lease Theater Company's world premiere theater production of THE KILLING ROOM, by playwright Daniel Keene, March 2011 in NYC."/>
    <n v="15000"/>
    <n v="4622.01"/>
    <x v="0"/>
    <x v="0"/>
    <s v="USD"/>
    <n v="1297977427"/>
    <n v="1292793427"/>
    <b v="1"/>
    <n v="60"/>
    <b v="1"/>
    <s v="theater/plays"/>
    <n v="31"/>
    <n v="77.03"/>
    <x v="1"/>
    <x v="6"/>
  </r>
  <r>
    <n v="3176"/>
    <x v="3175"/>
    <s v="Romeo and Juliet at Moody's Pub is an adapted, 90-minute version of Shakespeare's classic tragedy, performed for free in a restaurant"/>
    <n v="6300"/>
    <n v="445"/>
    <x v="0"/>
    <x v="0"/>
    <s v="USD"/>
    <n v="1376838000"/>
    <n v="1374531631"/>
    <b v="1"/>
    <n v="55"/>
    <b v="1"/>
    <s v="theater/plays"/>
    <n v="7"/>
    <n v="8.09"/>
    <x v="1"/>
    <x v="6"/>
  </r>
  <r>
    <n v="3177"/>
    <x v="3176"/>
    <s v="This one-man play made a splash on the west coast. Help shine a spotlight on this rock &amp; roll spectacle in NEW YORK CITY_x0008_!"/>
    <n v="8400"/>
    <n v="8685"/>
    <x v="1"/>
    <x v="0"/>
    <s v="USD"/>
    <n v="1403366409"/>
    <n v="1400774409"/>
    <b v="1"/>
    <n v="51"/>
    <b v="1"/>
    <s v="theater/plays"/>
    <n v="103"/>
    <n v="170.29"/>
    <x v="1"/>
    <x v="6"/>
  </r>
  <r>
    <n v="3178"/>
    <x v="3177"/>
    <s v="Cutting Off Kate Bush is a one-woman show written &amp; performed by Lucy Benson-Brown, premiering at the Edinburgh Fringe Festival 2014"/>
    <n v="7777"/>
    <n v="11364"/>
    <x v="1"/>
    <x v="1"/>
    <s v="GBP"/>
    <n v="1405521075"/>
    <n v="1402929075"/>
    <b v="1"/>
    <n v="78"/>
    <b v="1"/>
    <s v="theater/plays"/>
    <n v="146"/>
    <n v="145.69"/>
    <x v="1"/>
    <x v="6"/>
  </r>
  <r>
    <n v="3179"/>
    <x v="3178"/>
    <s v="A Sci-fi play in several vignettes that will narrate an alternate history in the mid-20th century."/>
    <n v="12000"/>
    <n v="39131"/>
    <x v="1"/>
    <x v="0"/>
    <s v="USD"/>
    <n v="1367859071"/>
    <n v="1365699071"/>
    <b v="1"/>
    <n v="62"/>
    <b v="1"/>
    <s v="theater/plays"/>
    <n v="326"/>
    <n v="631.15"/>
    <x v="1"/>
    <x v="6"/>
  </r>
  <r>
    <n v="3180"/>
    <x v="3179"/>
    <s v="A new tale of witches, fairies, cat-hunters and and bone-boilers from London theatre company Broken Glass."/>
    <n v="5000"/>
    <n v="550"/>
    <x v="0"/>
    <x v="1"/>
    <s v="GBP"/>
    <n v="1403258049"/>
    <n v="1400666049"/>
    <b v="1"/>
    <n v="45"/>
    <b v="1"/>
    <s v="theater/plays"/>
    <n v="11"/>
    <n v="12.22"/>
    <x v="1"/>
    <x v="6"/>
  </r>
  <r>
    <n v="3181"/>
    <x v="3180"/>
    <s v="ENDURING SONG by award-winning Bear Trap Theatre, is a sweeping historical epic about love, loss and family set in the First Crusade."/>
    <n v="3000"/>
    <n v="3035"/>
    <x v="1"/>
    <x v="1"/>
    <s v="GBP"/>
    <n v="1402848000"/>
    <n v="1400570787"/>
    <b v="1"/>
    <n v="15"/>
    <b v="1"/>
    <s v="theater/plays"/>
    <n v="101"/>
    <n v="202.33"/>
    <x v="1"/>
    <x v="6"/>
  </r>
  <r>
    <n v="3182"/>
    <x v="3181"/>
    <s v="FRANK, a newborn company, presents Wallace Shawn's famously unproduced,&quot;A Thought in Three Parts.&quot;_x000a_Be FRANK with us!"/>
    <n v="20000"/>
    <n v="50"/>
    <x v="0"/>
    <x v="0"/>
    <s v="USD"/>
    <n v="1328029200"/>
    <n v="1323211621"/>
    <b v="1"/>
    <n v="151"/>
    <b v="1"/>
    <s v="theater/plays"/>
    <n v="0"/>
    <n v="0.33"/>
    <x v="1"/>
    <x v="6"/>
  </r>
  <r>
    <n v="3183"/>
    <x v="3182"/>
    <s v="Anton Chekhov's The Seagull. An outdoor Amphitheater in Manhattan. Trees. A River. Daybreak."/>
    <n v="8000"/>
    <n v="8053"/>
    <x v="1"/>
    <x v="0"/>
    <s v="USD"/>
    <n v="1377284669"/>
    <n v="1375729469"/>
    <b v="1"/>
    <n v="68"/>
    <b v="1"/>
    <s v="theater/plays"/>
    <n v="101"/>
    <n v="118.43"/>
    <x v="1"/>
    <x v="6"/>
  </r>
  <r>
    <n v="3184"/>
    <x v="3183"/>
    <s v="Equus is the story of a psychiatrist treating a teenaged boy who blinds six horses with a metal spike."/>
    <n v="12000"/>
    <n v="12252"/>
    <x v="1"/>
    <x v="0"/>
    <s v="USD"/>
    <n v="1404258631"/>
    <n v="1401666631"/>
    <b v="1"/>
    <n v="46"/>
    <b v="1"/>
    <s v="theater/plays"/>
    <n v="102"/>
    <n v="266.35000000000002"/>
    <x v="1"/>
    <x v="6"/>
  </r>
  <r>
    <n v="3185"/>
    <x v="3184"/>
    <s v="I've written, and am producing, a fun new play with a gorgeous cast for this year's Edfringe and it just needs a little extra dough :)"/>
    <n v="4000"/>
    <n v="570"/>
    <x v="0"/>
    <x v="1"/>
    <s v="GBP"/>
    <n v="1405553241"/>
    <n v="1404948441"/>
    <b v="1"/>
    <n v="24"/>
    <b v="1"/>
    <s v="theater/plays"/>
    <n v="14"/>
    <n v="23.75"/>
    <x v="1"/>
    <x v="6"/>
  </r>
  <r>
    <n v="3186"/>
    <x v="3185"/>
    <s v="Honest is an exciting and dark new play by Bristol based writer Alice Nicholas, touring the South of England and London this October."/>
    <n v="10000"/>
    <n v="10"/>
    <x v="2"/>
    <x v="1"/>
    <s v="GBP"/>
    <n v="1410901200"/>
    <n v="1408313438"/>
    <b v="1"/>
    <n v="70"/>
    <b v="1"/>
    <s v="theater/plays"/>
    <n v="0"/>
    <n v="0.14000000000000001"/>
    <x v="1"/>
    <x v="6"/>
  </r>
  <r>
    <n v="3187"/>
    <x v="3186"/>
    <s v="Award-winning OSR Performance Ensemble brings the creepy, unlikely, bittersweet, macabre &amp; beautiful world of Neil Gaiman to the stage."/>
    <n v="48000"/>
    <n v="48434"/>
    <x v="1"/>
    <x v="0"/>
    <s v="USD"/>
    <n v="1407167973"/>
    <n v="1405439973"/>
    <b v="1"/>
    <n v="244"/>
    <b v="1"/>
    <s v="theater/plays"/>
    <n v="101"/>
    <n v="198.5"/>
    <x v="1"/>
    <x v="6"/>
  </r>
  <r>
    <n v="3188"/>
    <x v="3187"/>
    <s v="A revue show featuring the very best of the last century of musical theatre from aspiring young producers &amp; performers at RWCMD"/>
    <n v="2000"/>
    <n v="2101"/>
    <x v="1"/>
    <x v="1"/>
    <s v="GBP"/>
    <n v="1433930302"/>
    <n v="1432115902"/>
    <b v="0"/>
    <n v="9"/>
    <b v="0"/>
    <s v="theater/musical"/>
    <n v="105"/>
    <n v="233.44"/>
    <x v="1"/>
    <x v="40"/>
  </r>
  <r>
    <n v="3189"/>
    <x v="3188"/>
    <s v="Det Ã¤r tio Ã¥r sedan sist! Musikalen Hednadotter med sÃ¥ngarna frÃ¥n orginaluppsÃ¤ttningen sjunger musikalen i Konsertform."/>
    <n v="20000"/>
    <n v="0"/>
    <x v="2"/>
    <x v="11"/>
    <s v="SEK"/>
    <n v="1432455532"/>
    <n v="1429863532"/>
    <b v="0"/>
    <n v="19"/>
    <b v="0"/>
    <s v="theater/musical"/>
    <n v="0"/>
    <n v="0"/>
    <x v="1"/>
    <x v="40"/>
  </r>
  <r>
    <n v="3190"/>
    <x v="3189"/>
    <s v="Call It A Day Productions is putting on their first full production in December and every little bit helps!"/>
    <n v="200"/>
    <n v="277"/>
    <x v="1"/>
    <x v="5"/>
    <s v="CAD"/>
    <n v="1481258275"/>
    <n v="1478662675"/>
    <b v="0"/>
    <n v="0"/>
    <b v="0"/>
    <s v="theater/musical"/>
    <n v="139"/>
    <n v="0"/>
    <x v="1"/>
    <x v="40"/>
  </r>
  <r>
    <n v="3191"/>
    <x v="3190"/>
    <s v="A brand new musical about the ban of contraception and abortion in Romania and the revolution that ended it all in 1989."/>
    <n v="2000"/>
    <n v="2298"/>
    <x v="1"/>
    <x v="0"/>
    <s v="USD"/>
    <n v="1471370869"/>
    <n v="1466186869"/>
    <b v="0"/>
    <n v="4"/>
    <b v="0"/>
    <s v="theater/musical"/>
    <n v="115"/>
    <n v="574.5"/>
    <x v="1"/>
    <x v="40"/>
  </r>
  <r>
    <n v="3192"/>
    <x v="3191"/>
    <s v="This project challenges social issues affecting young people in areas of deprivation within the Belfast area (Northern Ireland)."/>
    <n v="2000"/>
    <n v="2000"/>
    <x v="1"/>
    <x v="1"/>
    <s v="GBP"/>
    <n v="1425160800"/>
    <n v="1421274859"/>
    <b v="0"/>
    <n v="8"/>
    <b v="0"/>
    <s v="theater/musical"/>
    <n v="100"/>
    <n v="250"/>
    <x v="1"/>
    <x v="40"/>
  </r>
  <r>
    <n v="3193"/>
    <x v="3192"/>
    <s v="Bringing Richard O'Brien's sequel to legendary Rocky Horror to the stage for the first time. First London, then...The World!"/>
    <n v="3000"/>
    <n v="3255"/>
    <x v="1"/>
    <x v="1"/>
    <s v="GBP"/>
    <n v="1424474056"/>
    <n v="1420586056"/>
    <b v="0"/>
    <n v="24"/>
    <b v="0"/>
    <s v="theater/musical"/>
    <n v="109"/>
    <n v="135.63"/>
    <x v="1"/>
    <x v="40"/>
  </r>
  <r>
    <n v="3194"/>
    <x v="3193"/>
    <s v="P.A.C.K (Performing Arts Camp for Kids) Musical Theater, Instrumental Music, Vocal Music, Dance, Visual Arts, and Physical Education!"/>
    <n v="200"/>
    <n v="272"/>
    <x v="1"/>
    <x v="0"/>
    <s v="USD"/>
    <n v="1437960598"/>
    <n v="1435368598"/>
    <b v="0"/>
    <n v="0"/>
    <b v="0"/>
    <s v="theater/musical"/>
    <n v="136"/>
    <n v="0"/>
    <x v="1"/>
    <x v="40"/>
  </r>
  <r>
    <n v="3195"/>
    <x v="3194"/>
    <s v="Emerson Sings is the first cabaret to celebrate the work of up and coming musical theater composers who are alumni of Emerson College."/>
    <n v="6000"/>
    <n v="1698"/>
    <x v="0"/>
    <x v="0"/>
    <s v="USD"/>
    <n v="1423750542"/>
    <n v="1421158542"/>
    <b v="0"/>
    <n v="39"/>
    <b v="0"/>
    <s v="theater/musical"/>
    <n v="28"/>
    <n v="43.54"/>
    <x v="1"/>
    <x v="40"/>
  </r>
  <r>
    <n v="3196"/>
    <x v="3195"/>
    <s v="Help five college students as they journey to bring their groundbreaking new musical &quot;Our Modern Lives&quot; to Broadway!"/>
    <n v="5000"/>
    <n v="7140"/>
    <x v="1"/>
    <x v="0"/>
    <s v="USD"/>
    <n v="1438437600"/>
    <n v="1433254875"/>
    <b v="0"/>
    <n v="6"/>
    <b v="0"/>
    <s v="theater/musical"/>
    <n v="143"/>
    <n v="1190"/>
    <x v="1"/>
    <x v="40"/>
  </r>
  <r>
    <n v="3197"/>
    <x v="3196"/>
    <s v="This years most important stage project for young artists in our region. www.ungespor.no"/>
    <n v="4500"/>
    <n v="4592"/>
    <x v="1"/>
    <x v="10"/>
    <s v="NOK"/>
    <n v="1423050618"/>
    <n v="1420458618"/>
    <b v="0"/>
    <n v="4"/>
    <b v="0"/>
    <s v="theater/musical"/>
    <n v="102"/>
    <n v="1148"/>
    <x v="1"/>
    <x v="40"/>
  </r>
  <r>
    <n v="3198"/>
    <x v="3197"/>
    <s v="Hadbjerg skole opsÃ¦tter i april musicalen The Fireflies, der blev skrevet og opfÃ¸rt i koncentrationslejren Theresienstadt i 1943 og 45."/>
    <n v="2000"/>
    <n v="2015"/>
    <x v="1"/>
    <x v="8"/>
    <s v="DKK"/>
    <n v="1424081477"/>
    <n v="1420798277"/>
    <b v="0"/>
    <n v="3"/>
    <b v="0"/>
    <s v="theater/musical"/>
    <n v="101"/>
    <n v="671.67"/>
    <x v="1"/>
    <x v="40"/>
  </r>
  <r>
    <n v="3199"/>
    <x v="3198"/>
    <s v="The Milburn Stone Theatre needs your help to bring its high-flying next blockbuster musical, TARZAN, to life!"/>
    <n v="8000"/>
    <n v="5"/>
    <x v="0"/>
    <x v="0"/>
    <s v="USD"/>
    <n v="1410037200"/>
    <n v="1407435418"/>
    <b v="0"/>
    <n v="53"/>
    <b v="0"/>
    <s v="theater/musical"/>
    <n v="0"/>
    <n v="0.09"/>
    <x v="1"/>
    <x v="40"/>
  </r>
  <r>
    <n v="3200"/>
    <x v="3199"/>
    <s v="An extremely unique musical play with an exciting, fun filled, dramatic twist. You will discover what lies ahead on the Road to Kingdom"/>
    <n v="800"/>
    <n v="1030"/>
    <x v="1"/>
    <x v="0"/>
    <s v="USD"/>
    <n v="1461994440"/>
    <n v="1459410101"/>
    <b v="0"/>
    <n v="1"/>
    <b v="0"/>
    <s v="theater/musical"/>
    <n v="129"/>
    <n v="1030"/>
    <x v="1"/>
    <x v="40"/>
  </r>
  <r>
    <n v="3201"/>
    <x v="3200"/>
    <s v="Nothing Changes is a modern musical version of the Ragged Trousered Philanthropists exploring the inequalities of &quot;austerity Britain&quot;"/>
    <n v="1200"/>
    <n v="1225"/>
    <x v="1"/>
    <x v="1"/>
    <s v="GBP"/>
    <n v="1409509477"/>
    <n v="1407695077"/>
    <b v="0"/>
    <n v="2"/>
    <b v="0"/>
    <s v="theater/musical"/>
    <n v="102"/>
    <n v="612.5"/>
    <x v="1"/>
    <x v="40"/>
  </r>
  <r>
    <n v="3202"/>
    <x v="3201"/>
    <s v="Falling in love at Christmas should never be a drag! A rocking musical about four lives intersecting at a nightclub at Christmas."/>
    <n v="8000"/>
    <n v="8080.33"/>
    <x v="1"/>
    <x v="0"/>
    <s v="USD"/>
    <n v="1450072740"/>
    <n v="1445027346"/>
    <b v="0"/>
    <n v="25"/>
    <b v="0"/>
    <s v="theater/musical"/>
    <n v="101"/>
    <n v="323.20999999999998"/>
    <x v="1"/>
    <x v="40"/>
  </r>
  <r>
    <n v="3203"/>
    <x v="3202"/>
    <s v="Escape from Reality's 1st Season &quot;Defying Gravity&quot; including The Last Five Years, Godspell, and Aida."/>
    <n v="2500"/>
    <n v="60"/>
    <x v="0"/>
    <x v="0"/>
    <s v="USD"/>
    <n v="1443224622"/>
    <n v="1440632622"/>
    <b v="0"/>
    <n v="6"/>
    <b v="0"/>
    <s v="theater/musical"/>
    <n v="2"/>
    <n v="10"/>
    <x v="1"/>
    <x v="40"/>
  </r>
  <r>
    <n v="3204"/>
    <x v="3203"/>
    <s v="Based on the hit game, Trip and Grace's marriage is falling apart. It's up to the audience to determine the fate of their relationship."/>
    <n v="200"/>
    <n v="205"/>
    <x v="1"/>
    <x v="0"/>
    <s v="USD"/>
    <n v="1437149640"/>
    <n v="1434558479"/>
    <b v="0"/>
    <n v="0"/>
    <b v="0"/>
    <s v="theater/musical"/>
    <n v="103"/>
    <n v="0"/>
    <x v="1"/>
    <x v="40"/>
  </r>
  <r>
    <n v="3205"/>
    <x v="3204"/>
    <s v="Children Must Run is an original musical, about a prostitute, a drug mule, a child soldier and their struggles, hopes and dreams."/>
    <n v="2500"/>
    <n v="2500"/>
    <x v="1"/>
    <x v="1"/>
    <s v="GBP"/>
    <n v="1430470772"/>
    <n v="1427878772"/>
    <b v="0"/>
    <n v="12"/>
    <b v="0"/>
    <s v="theater/musical"/>
    <n v="100"/>
    <n v="208.33"/>
    <x v="1"/>
    <x v="40"/>
  </r>
  <r>
    <n v="3206"/>
    <x v="3205"/>
    <s v="PTYA is a non-profit musical theater group for kids ages 7-18 that teaches the importance of self expression through the arts."/>
    <n v="200"/>
    <n v="201"/>
    <x v="1"/>
    <x v="0"/>
    <s v="USD"/>
    <n v="1442644651"/>
    <n v="1440052651"/>
    <b v="0"/>
    <n v="0"/>
    <b v="0"/>
    <s v="theater/musical"/>
    <n v="101"/>
    <n v="0"/>
    <x v="1"/>
    <x v="40"/>
  </r>
  <r>
    <n v="3207"/>
    <x v="3206"/>
    <s v="We are proud to be doing The Last Five Years as our debut! Now, our little company needs your help to make our big dreams come true!"/>
    <n v="7500"/>
    <n v="8300"/>
    <x v="1"/>
    <x v="0"/>
    <s v="USD"/>
    <n v="1429767607"/>
    <n v="1424587207"/>
    <b v="0"/>
    <n v="36"/>
    <b v="0"/>
    <s v="theater/musical"/>
    <n v="111"/>
    <n v="230.56"/>
    <x v="1"/>
    <x v="40"/>
  </r>
  <r>
    <n v="3208"/>
    <x v="3207"/>
    <s v="The political and personal collide in a raw and intimate look at a pre-9/11 America: &quot;The Coming World&quot; by Christopher Shinn"/>
    <n v="15000"/>
    <n v="0"/>
    <x v="2"/>
    <x v="0"/>
    <s v="USD"/>
    <n v="1406557877"/>
    <n v="1404743477"/>
    <b v="1"/>
    <n v="82"/>
    <b v="1"/>
    <s v="theater/plays"/>
    <n v="0"/>
    <n v="0"/>
    <x v="1"/>
    <x v="6"/>
  </r>
  <r>
    <n v="3209"/>
    <x v="3208"/>
    <s v="The hysterical and heartbreaking story of artist Jack Kirby, &quot;the King of the Comics,&quot; at the 2014 Comic Book Theater Festival"/>
    <n v="30000"/>
    <n v="1"/>
    <x v="0"/>
    <x v="0"/>
    <s v="USD"/>
    <n v="1403305200"/>
    <n v="1400512658"/>
    <b v="1"/>
    <n v="226"/>
    <b v="1"/>
    <s v="theater/plays"/>
    <n v="0"/>
    <n v="0"/>
    <x v="1"/>
    <x v="6"/>
  </r>
  <r>
    <n v="3210"/>
    <x v="3209"/>
    <s v="The Red Herring is a new play full of wickedly fast dialogue, a joke for every sentence, and more puns than you can shake a stick at."/>
    <n v="10000"/>
    <n v="10335.01"/>
    <x v="1"/>
    <x v="0"/>
    <s v="USD"/>
    <n v="1338523140"/>
    <n v="1334442519"/>
    <b v="1"/>
    <n v="60"/>
    <b v="1"/>
    <s v="theater/plays"/>
    <n v="103"/>
    <n v="172.25"/>
    <x v="1"/>
    <x v="6"/>
  </r>
  <r>
    <n v="3211"/>
    <x v="3210"/>
    <s v="Our fifth season is upon us: A wild new imagining of Titus Andronicus and our signature reading series &quot;Two Plays. One Conversation.&quot;"/>
    <n v="60000"/>
    <n v="1020"/>
    <x v="0"/>
    <x v="0"/>
    <s v="USD"/>
    <n v="1408068000"/>
    <n v="1405346680"/>
    <b v="1"/>
    <n v="322"/>
    <b v="1"/>
    <s v="theater/plays"/>
    <n v="2"/>
    <n v="3.17"/>
    <x v="1"/>
    <x v="6"/>
  </r>
  <r>
    <n v="3212"/>
    <x v="3211"/>
    <s v="Help us bring our production of Campo Maldito to New York AND San Francisco!"/>
    <n v="13000"/>
    <n v="20459"/>
    <x v="1"/>
    <x v="0"/>
    <s v="USD"/>
    <n v="1407524751"/>
    <n v="1404932751"/>
    <b v="1"/>
    <n v="94"/>
    <b v="1"/>
    <s v="theater/plays"/>
    <n v="157"/>
    <n v="217.65"/>
    <x v="1"/>
    <x v="6"/>
  </r>
  <r>
    <n v="3213"/>
    <x v="3212"/>
    <s v="3 boys, 1 white dress and a hoover collide in this explosive new play by John Fitzpatrick. Life's a wedding disco. Let's dance."/>
    <n v="16000"/>
    <n v="835"/>
    <x v="0"/>
    <x v="1"/>
    <s v="GBP"/>
    <n v="1437934759"/>
    <n v="1434478759"/>
    <b v="1"/>
    <n v="47"/>
    <b v="1"/>
    <s v="theater/plays"/>
    <n v="5"/>
    <n v="17.77"/>
    <x v="1"/>
    <x v="6"/>
  </r>
  <r>
    <n v="3214"/>
    <x v="3213"/>
    <s v="Sexting, selfies and social media pressures that affect young people  connected 24/7.  Mistakes happen but now they can remain forever!"/>
    <n v="30000"/>
    <n v="43037"/>
    <x v="1"/>
    <x v="1"/>
    <s v="GBP"/>
    <n v="1452038100"/>
    <n v="1448823673"/>
    <b v="1"/>
    <n v="115"/>
    <b v="1"/>
    <s v="theater/plays"/>
    <n v="143"/>
    <n v="374.23"/>
    <x v="1"/>
    <x v="6"/>
  </r>
  <r>
    <n v="3215"/>
    <x v="3214"/>
    <s v="2 world premieres:_x000a_HOW TO LIVE ON EARTH by MJ Kaufman_x000a_ / CAL IN CAMO by William Francis Hoffman_x000a_+ workshops of 7 more plays!"/>
    <n v="89200"/>
    <n v="231543.12"/>
    <x v="1"/>
    <x v="0"/>
    <s v="USD"/>
    <n v="1441857540"/>
    <n v="1438617471"/>
    <b v="1"/>
    <n v="134"/>
    <b v="1"/>
    <s v="theater/plays"/>
    <n v="260"/>
    <n v="1727.93"/>
    <x v="1"/>
    <x v="6"/>
  </r>
  <r>
    <n v="3216"/>
    <x v="3215"/>
    <s v="Brute (winner of the 2015 IdeasTap Underbelly Award) is new writing based on the true story of a rather twisted, horrible schoolgirl."/>
    <n v="5500"/>
    <n v="2550"/>
    <x v="0"/>
    <x v="1"/>
    <s v="GBP"/>
    <n v="1436625000"/>
    <n v="1433934371"/>
    <b v="1"/>
    <n v="35"/>
    <b v="1"/>
    <s v="theater/plays"/>
    <n v="46"/>
    <n v="72.86"/>
    <x v="1"/>
    <x v="6"/>
  </r>
  <r>
    <n v="3217"/>
    <x v="3216"/>
    <s v="Wake Up Call is a comedic play about a group of hotel employees working on Christmas Eve."/>
    <n v="15000"/>
    <n v="0"/>
    <x v="0"/>
    <x v="0"/>
    <s v="USD"/>
    <n v="1478264784"/>
    <n v="1475672784"/>
    <b v="1"/>
    <n v="104"/>
    <b v="1"/>
    <s v="theater/plays"/>
    <n v="0"/>
    <n v="0"/>
    <x v="1"/>
    <x v="6"/>
  </r>
  <r>
    <n v="3218"/>
    <x v="3217"/>
    <s v="A brave &amp; relevant play that looks at the lives of 7 real women who served in the US Armed Forces. Authentic stories that need telling."/>
    <n v="30000"/>
    <n v="39500.5"/>
    <x v="1"/>
    <x v="1"/>
    <s v="GBP"/>
    <n v="1419984000"/>
    <n v="1417132986"/>
    <b v="1"/>
    <n v="184"/>
    <b v="1"/>
    <s v="theater/plays"/>
    <n v="132"/>
    <n v="214.68"/>
    <x v="1"/>
    <x v="6"/>
  </r>
  <r>
    <n v="3219"/>
    <x v="3218"/>
    <s v="Eyes Closed is a collaborative play and docudrama about New Yorkers and their dreams."/>
    <n v="50000"/>
    <n v="100"/>
    <x v="2"/>
    <x v="0"/>
    <s v="USD"/>
    <n v="1427063747"/>
    <n v="1424043347"/>
    <b v="1"/>
    <n v="119"/>
    <b v="1"/>
    <s v="theater/plays"/>
    <n v="0"/>
    <n v="0.84"/>
    <x v="1"/>
    <x v="6"/>
  </r>
  <r>
    <n v="3220"/>
    <x v="3219"/>
    <s v="A sci-fi thriller for the stage opening March 10 in Los Angeles."/>
    <n v="37500"/>
    <n v="40055"/>
    <x v="1"/>
    <x v="0"/>
    <s v="USD"/>
    <n v="1489352400"/>
    <n v="1486411204"/>
    <b v="1"/>
    <n v="59"/>
    <b v="1"/>
    <s v="theater/plays"/>
    <n v="107"/>
    <n v="678.9"/>
    <x v="1"/>
    <x v="6"/>
  </r>
  <r>
    <n v="3221"/>
    <x v="3220"/>
    <s v="A one-man show about love, loss, and motorways, written &amp; performed by Ben Norris. Help us get to the 2015 Edinburgh Fringe and beyond!"/>
    <n v="10000"/>
    <n v="30866"/>
    <x v="1"/>
    <x v="1"/>
    <s v="GBP"/>
    <n v="1436114603"/>
    <n v="1433090603"/>
    <b v="1"/>
    <n v="113"/>
    <b v="1"/>
    <s v="theater/plays"/>
    <n v="309"/>
    <n v="273.14999999999998"/>
    <x v="1"/>
    <x v="6"/>
  </r>
  <r>
    <n v="3222"/>
    <x v="3221"/>
    <s v="Shakespeare's classic re-imagined as a spoken and signed production for deaf and hearing audiences"/>
    <n v="9999"/>
    <n v="2960"/>
    <x v="2"/>
    <x v="0"/>
    <s v="USD"/>
    <n v="1445722140"/>
    <n v="1443016697"/>
    <b v="1"/>
    <n v="84"/>
    <b v="1"/>
    <s v="theater/plays"/>
    <n v="30"/>
    <n v="35.24"/>
    <x v="1"/>
    <x v="6"/>
  </r>
  <r>
    <n v="3223"/>
    <x v="3222"/>
    <s v="Bringing David Lindsay-Abaire's award-winning story of our times to the East Bay."/>
    <n v="10000"/>
    <n v="273"/>
    <x v="0"/>
    <x v="0"/>
    <s v="USD"/>
    <n v="1440100976"/>
    <n v="1437508976"/>
    <b v="1"/>
    <n v="74"/>
    <b v="1"/>
    <s v="theater/plays"/>
    <n v="3"/>
    <n v="3.69"/>
    <x v="1"/>
    <x v="6"/>
  </r>
  <r>
    <n v="3224"/>
    <x v="3223"/>
    <s v="Neil LaBute and Marco Calvani reunite once again for the unique, international collaboration that is ADA: Author directing Author."/>
    <n v="75000"/>
    <n v="51"/>
    <x v="0"/>
    <x v="0"/>
    <s v="USD"/>
    <n v="1484024400"/>
    <n v="1479932713"/>
    <b v="1"/>
    <n v="216"/>
    <b v="1"/>
    <s v="theater/plays"/>
    <n v="0"/>
    <n v="0.24"/>
    <x v="1"/>
    <x v="6"/>
  </r>
  <r>
    <n v="3225"/>
    <x v="3224"/>
    <s v="Bare Theatre brings one of Shakespeare's most accessible early comedies to life free to the public across the NC Triangle"/>
    <n v="6000"/>
    <n v="35"/>
    <x v="0"/>
    <x v="0"/>
    <s v="USD"/>
    <n v="1464987600"/>
    <n v="1463145938"/>
    <b v="1"/>
    <n v="39"/>
    <b v="1"/>
    <s v="theater/plays"/>
    <n v="1"/>
    <n v="0.9"/>
    <x v="1"/>
    <x v="6"/>
  </r>
  <r>
    <n v="3226"/>
    <x v="3225"/>
    <s v="Trip The Light Theatre needs YOUR help to fund it's second run of its debut production 'The Sun Shining On her Hands' in London."/>
    <n v="5000"/>
    <n v="1"/>
    <x v="0"/>
    <x v="1"/>
    <s v="GBP"/>
    <n v="1446213612"/>
    <n v="1443621612"/>
    <b v="1"/>
    <n v="21"/>
    <b v="1"/>
    <s v="theater/plays"/>
    <n v="0"/>
    <n v="0.05"/>
    <x v="1"/>
    <x v="6"/>
  </r>
  <r>
    <n v="3227"/>
    <x v="3226"/>
    <s v="a colder water than here is a new play by Matt Jones and directed by Lily McLeish that will be perfomed at VAULT Festival from 1-5 Feb"/>
    <n v="5000"/>
    <n v="1520"/>
    <x v="0"/>
    <x v="1"/>
    <s v="GBP"/>
    <n v="1484687436"/>
    <n v="1482095436"/>
    <b v="0"/>
    <n v="30"/>
    <b v="1"/>
    <s v="theater/plays"/>
    <n v="30"/>
    <n v="50.67"/>
    <x v="1"/>
    <x v="6"/>
  </r>
  <r>
    <n v="3228"/>
    <x v="3227"/>
    <s v="A Season of Powerful Women. A Season of Defiance."/>
    <n v="20000"/>
    <n v="100"/>
    <x v="0"/>
    <x v="0"/>
    <s v="USD"/>
    <n v="1450328340"/>
    <n v="1447606884"/>
    <b v="1"/>
    <n v="37"/>
    <b v="1"/>
    <s v="theater/plays"/>
    <n v="1"/>
    <n v="2.7"/>
    <x v="1"/>
    <x v="6"/>
  </r>
  <r>
    <n v="3229"/>
    <x v="3228"/>
    <s v="After electrifying audiences in Seattle and Tashkent, The Seagull Project embarks on a brand new journey."/>
    <n v="50000"/>
    <n v="6610"/>
    <x v="0"/>
    <x v="0"/>
    <s v="USD"/>
    <n v="1416470398"/>
    <n v="1413874798"/>
    <b v="1"/>
    <n v="202"/>
    <b v="1"/>
    <s v="theater/plays"/>
    <n v="13"/>
    <n v="32.72"/>
    <x v="1"/>
    <x v="6"/>
  </r>
  <r>
    <n v="3230"/>
    <x v="3229"/>
    <s v="Recently under fire for its cheeky and contextual revisiting of an ancient comedy, this show has lost funding and needs your support!"/>
    <n v="8000"/>
    <n v="9015"/>
    <x v="1"/>
    <x v="0"/>
    <s v="USD"/>
    <n v="1412135940"/>
    <n v="1410840126"/>
    <b v="1"/>
    <n v="37"/>
    <b v="1"/>
    <s v="theater/plays"/>
    <n v="113"/>
    <n v="243.65"/>
    <x v="1"/>
    <x v="6"/>
  </r>
  <r>
    <n v="3231"/>
    <x v="3230"/>
    <s v="Help us reach our &quot;stretch goal&quot; of $2000! We are an adult group specializing in adapting works of fiction for the stage."/>
    <n v="5000"/>
    <n v="5260.92"/>
    <x v="1"/>
    <x v="0"/>
    <s v="USD"/>
    <n v="1460846347"/>
    <n v="1458254347"/>
    <b v="0"/>
    <n v="28"/>
    <b v="1"/>
    <s v="theater/plays"/>
    <n v="105"/>
    <n v="187.89"/>
    <x v="1"/>
    <x v="6"/>
  </r>
  <r>
    <n v="3232"/>
    <x v="3231"/>
    <s v="Honorable Men - Yorick's 10th season of free, outdoor Shakespeare.  Featuring Henry IV, part 1 and Julius Caesar."/>
    <n v="5000"/>
    <n v="30"/>
    <x v="0"/>
    <x v="0"/>
    <s v="USD"/>
    <n v="1462334340"/>
    <n v="1459711917"/>
    <b v="1"/>
    <n v="26"/>
    <b v="1"/>
    <s v="theater/plays"/>
    <n v="1"/>
    <n v="1.1499999999999999"/>
    <x v="1"/>
    <x v="6"/>
  </r>
  <r>
    <n v="3233"/>
    <x v="3232"/>
    <s v="64 Squares is an autobiographical one-man exploration of the internal chess game played to reconcile relationships."/>
    <n v="15000"/>
    <n v="30334.83"/>
    <x v="1"/>
    <x v="0"/>
    <s v="USD"/>
    <n v="1488482355"/>
    <n v="1485890355"/>
    <b v="0"/>
    <n v="61"/>
    <b v="1"/>
    <s v="theater/plays"/>
    <n v="202"/>
    <n v="497.29"/>
    <x v="1"/>
    <x v="6"/>
  </r>
  <r>
    <n v="3234"/>
    <x v="3233"/>
    <s v="Get Repetitive Beats to Vaults! A high octane play set in Oxford  during one of the most influential &amp; hedonistic movements in music."/>
    <n v="10000"/>
    <n v="11998.01"/>
    <x v="1"/>
    <x v="1"/>
    <s v="GBP"/>
    <n v="1485991860"/>
    <n v="1483124208"/>
    <b v="0"/>
    <n v="115"/>
    <b v="1"/>
    <s v="theater/plays"/>
    <n v="120"/>
    <n v="104.33"/>
    <x v="1"/>
    <x v="6"/>
  </r>
  <r>
    <n v="3235"/>
    <x v="3234"/>
    <s v="Bring the spectacular PLEASE EXCUSE MY DEAR AUNT SALLY to Edinburgh this August for a 4-week run at the prestigious Pleasance Theatre!"/>
    <n v="40000"/>
    <n v="132"/>
    <x v="0"/>
    <x v="0"/>
    <s v="USD"/>
    <n v="1467361251"/>
    <n v="1464769251"/>
    <b v="1"/>
    <n v="181"/>
    <b v="1"/>
    <s v="theater/plays"/>
    <n v="0"/>
    <n v="0.73"/>
    <x v="1"/>
    <x v="6"/>
  </r>
  <r>
    <n v="3236"/>
    <x v="3235"/>
    <s v="A dark comedy exploring the importance of art, homelessness, and finding your own path.  World Premiere 3/27/17 at IRT Theater in NYC."/>
    <n v="50000"/>
    <n v="260"/>
    <x v="0"/>
    <x v="0"/>
    <s v="USD"/>
    <n v="1482962433"/>
    <n v="1480370433"/>
    <b v="0"/>
    <n v="110"/>
    <b v="1"/>
    <s v="theater/plays"/>
    <n v="1"/>
    <n v="2.36"/>
    <x v="1"/>
    <x v="6"/>
  </r>
  <r>
    <n v="3237"/>
    <x v="3236"/>
    <s v="An annual campaign supporting our intensive for artists 25 and under."/>
    <n v="90000"/>
    <n v="425"/>
    <x v="0"/>
    <x v="0"/>
    <s v="USD"/>
    <n v="1443499140"/>
    <n v="1441452184"/>
    <b v="1"/>
    <n v="269"/>
    <b v="1"/>
    <s v="theater/plays"/>
    <n v="0"/>
    <n v="1.58"/>
    <x v="1"/>
    <x v="6"/>
  </r>
  <r>
    <n v="3238"/>
    <x v="3237"/>
    <s v="A bit of role-play never hurt anyone, right? Two maids play a game of murder. Genet's THE MAIDS in a visceral production by ALL BARE."/>
    <n v="10000"/>
    <n v="0"/>
    <x v="2"/>
    <x v="1"/>
    <s v="GBP"/>
    <n v="1435752898"/>
    <n v="1433160898"/>
    <b v="1"/>
    <n v="79"/>
    <b v="1"/>
    <s v="theater/plays"/>
    <n v="0"/>
    <n v="0"/>
    <x v="1"/>
    <x v="6"/>
  </r>
  <r>
    <n v="3239"/>
    <x v="3238"/>
    <s v="The first regional library-touring show from new UK company Librarian Theatre - transforming local libraries into magical theatres"/>
    <n v="18000"/>
    <n v="6"/>
    <x v="0"/>
    <x v="1"/>
    <s v="GBP"/>
    <n v="1445817540"/>
    <n v="1443665293"/>
    <b v="1"/>
    <n v="104"/>
    <b v="1"/>
    <s v="theater/plays"/>
    <n v="0"/>
    <n v="0.06"/>
    <x v="1"/>
    <x v="6"/>
  </r>
  <r>
    <n v="3240"/>
    <x v="3239"/>
    <s v="An inventive (re)telling of Princess Sophia Duleep Singhâ€™s journey, from an aristocratic upbringing to a life of political activism."/>
    <n v="9000"/>
    <n v="0"/>
    <x v="0"/>
    <x v="1"/>
    <s v="GBP"/>
    <n v="1487286000"/>
    <n v="1484843948"/>
    <b v="0"/>
    <n v="34"/>
    <b v="1"/>
    <s v="theater/plays"/>
    <n v="0"/>
    <n v="0"/>
    <x v="1"/>
    <x v="6"/>
  </r>
  <r>
    <n v="3241"/>
    <x v="3240"/>
    <s v="iDiOM mounts the West Coast Premiere of â€œThese Seven Sicknessesâ€ â€“ ALL SEVEN of Sophoclesâ€™ surviving plays in one epic production."/>
    <n v="25000"/>
    <n v="3410"/>
    <x v="2"/>
    <x v="0"/>
    <s v="USD"/>
    <n v="1413269940"/>
    <n v="1410421670"/>
    <b v="1"/>
    <n v="167"/>
    <b v="1"/>
    <s v="theater/plays"/>
    <n v="14"/>
    <n v="20.420000000000002"/>
    <x v="1"/>
    <x v="6"/>
  </r>
  <r>
    <n v="3242"/>
    <x v="3241"/>
    <s v="First Day Off in a Long Time is a comedy show...            _x000a_About suicide."/>
    <n v="32360"/>
    <n v="34090.629999999997"/>
    <x v="1"/>
    <x v="0"/>
    <s v="USD"/>
    <n v="1411150092"/>
    <n v="1408558092"/>
    <b v="1"/>
    <n v="183"/>
    <b v="1"/>
    <s v="theater/plays"/>
    <n v="105"/>
    <n v="186.29"/>
    <x v="1"/>
    <x v="6"/>
  </r>
  <r>
    <n v="3243"/>
    <x v="3242"/>
    <s v="Live Source's world premiere of a new play by Jaclyn Backhaus, premiering at the New Ohio Theatre October 30th-November 8th."/>
    <n v="22000"/>
    <n v="22396"/>
    <x v="1"/>
    <x v="0"/>
    <s v="USD"/>
    <n v="1444348800"/>
    <n v="1442283562"/>
    <b v="1"/>
    <n v="71"/>
    <b v="1"/>
    <s v="theater/plays"/>
    <n v="102"/>
    <n v="315.44"/>
    <x v="1"/>
    <x v="6"/>
  </r>
  <r>
    <n v="3244"/>
    <x v="3243"/>
    <s v="'Time Please' is a black comedy set in a failing public house in a run-down part of town, where things are about to get messy."/>
    <n v="5000"/>
    <n v="5380.55"/>
    <x v="1"/>
    <x v="1"/>
    <s v="GBP"/>
    <n v="1480613982"/>
    <n v="1478018382"/>
    <b v="0"/>
    <n v="69"/>
    <b v="1"/>
    <s v="theater/plays"/>
    <n v="108"/>
    <n v="77.98"/>
    <x v="1"/>
    <x v="6"/>
  </r>
  <r>
    <n v="3245"/>
    <x v="3244"/>
    <s v="Five playwrights volunteer at New York's largest soup kitchen and develop a play around the people they meet."/>
    <n v="50000"/>
    <n v="19195"/>
    <x v="0"/>
    <x v="0"/>
    <s v="USD"/>
    <n v="1434074400"/>
    <n v="1431354258"/>
    <b v="0"/>
    <n v="270"/>
    <b v="1"/>
    <s v="theater/plays"/>
    <n v="38"/>
    <n v="71.09"/>
    <x v="1"/>
    <x v="6"/>
  </r>
  <r>
    <n v="3246"/>
    <x v="3245"/>
    <s v="The Gray Man isnâ€™t real. Heâ€™s a ghost story, a boogeyman, a tale mothers make up to keep their children safe."/>
    <n v="30000"/>
    <n v="0"/>
    <x v="2"/>
    <x v="0"/>
    <s v="USD"/>
    <n v="1442030340"/>
    <n v="1439551200"/>
    <b v="1"/>
    <n v="193"/>
    <b v="1"/>
    <s v="theater/plays"/>
    <n v="0"/>
    <n v="0"/>
    <x v="1"/>
    <x v="6"/>
  </r>
  <r>
    <n v="3247"/>
    <x v="3246"/>
    <s v="Open Letter Theatre presents 'Boys' by Ella Hickson, at 2015's Edinburgh Fringe Festival! Four students, one flat, one last party!"/>
    <n v="8000"/>
    <n v="118"/>
    <x v="0"/>
    <x v="1"/>
    <s v="GBP"/>
    <n v="1436696712"/>
    <n v="1434104712"/>
    <b v="1"/>
    <n v="57"/>
    <b v="1"/>
    <s v="theater/plays"/>
    <n v="1"/>
    <n v="2.0699999999999998"/>
    <x v="1"/>
    <x v="6"/>
  </r>
  <r>
    <n v="3248"/>
    <x v="3247"/>
    <s v="Honest Accomplice Theatre produces theatre for social change."/>
    <n v="30000"/>
    <n v="31522"/>
    <x v="1"/>
    <x v="0"/>
    <s v="USD"/>
    <n v="1428178757"/>
    <n v="1425590357"/>
    <b v="1"/>
    <n v="200"/>
    <b v="1"/>
    <s v="theater/plays"/>
    <n v="105"/>
    <n v="157.61000000000001"/>
    <x v="1"/>
    <x v="6"/>
  </r>
  <r>
    <n v="3249"/>
    <x v="3248"/>
    <s v="A new work about guilt, trauma, love, and change; this original play tells the story of a boy and a girl who love and lose each other."/>
    <n v="15000"/>
    <n v="17412"/>
    <x v="1"/>
    <x v="0"/>
    <s v="USD"/>
    <n v="1434822914"/>
    <n v="1432230914"/>
    <b v="1"/>
    <n v="88"/>
    <b v="1"/>
    <s v="theater/plays"/>
    <n v="116"/>
    <n v="197.86"/>
    <x v="1"/>
    <x v="6"/>
  </r>
  <r>
    <n v="3250"/>
    <x v="3249"/>
    <s v="The birth-child of The Moving Company, Theatre de la Jeune Lune &amp; William Shakespeare:  A wild new production of Love's Labour's Lost."/>
    <n v="54000"/>
    <n v="40"/>
    <x v="0"/>
    <x v="0"/>
    <s v="USD"/>
    <n v="1415213324"/>
    <n v="1412617724"/>
    <b v="1"/>
    <n v="213"/>
    <b v="1"/>
    <s v="theater/plays"/>
    <n v="0"/>
    <n v="0.19"/>
    <x v="1"/>
    <x v="6"/>
  </r>
  <r>
    <n v="3251"/>
    <x v="3250"/>
    <s v="Self-Titled: A Live (Theatrical) Mixtape. An evening of short plays and music inspired by the works of Jimi, Aretha, Sting and Rufus!"/>
    <n v="5000"/>
    <n v="5481"/>
    <x v="1"/>
    <x v="0"/>
    <s v="USD"/>
    <n v="1434907966"/>
    <n v="1432315966"/>
    <b v="1"/>
    <n v="20"/>
    <b v="1"/>
    <s v="theater/plays"/>
    <n v="110"/>
    <n v="274.05"/>
    <x v="1"/>
    <x v="6"/>
  </r>
  <r>
    <n v="3252"/>
    <x v="3251"/>
    <s v="How do we navigate the boundaries between friendship, sexual intimacy and obsessive desire?"/>
    <n v="8000"/>
    <n v="10429"/>
    <x v="1"/>
    <x v="1"/>
    <s v="GBP"/>
    <n v="1473247240"/>
    <n v="1470655240"/>
    <b v="1"/>
    <n v="50"/>
    <b v="1"/>
    <s v="theater/plays"/>
    <n v="130"/>
    <n v="208.58"/>
    <x v="1"/>
    <x v="6"/>
  </r>
  <r>
    <n v="3253"/>
    <x v="3252"/>
    <s v="Can you ever truly feel what someone else is feeling?_x000a_Do you want to?"/>
    <n v="50000"/>
    <n v="400"/>
    <x v="0"/>
    <x v="0"/>
    <s v="USD"/>
    <n v="1473306300"/>
    <n v="1471701028"/>
    <b v="1"/>
    <n v="115"/>
    <b v="1"/>
    <s v="theater/plays"/>
    <n v="1"/>
    <n v="3.48"/>
    <x v="1"/>
    <x v="6"/>
  </r>
  <r>
    <n v="3254"/>
    <x v="3253"/>
    <s v="Please help me bring 'The Bad Arm', which has toured America for 6 years, to the biggest &amp; best arts festival in the world: Edinburgh!"/>
    <n v="35000"/>
    <n v="75"/>
    <x v="0"/>
    <x v="1"/>
    <s v="GBP"/>
    <n v="1427331809"/>
    <n v="1424743409"/>
    <b v="1"/>
    <n v="186"/>
    <b v="1"/>
    <s v="theater/plays"/>
    <n v="0"/>
    <n v="0.4"/>
    <x v="1"/>
    <x v="6"/>
  </r>
  <r>
    <n v="3255"/>
    <x v="3254"/>
    <s v="5 Actors, 30 Characters, 90 Minutes._x000a_Let us transport you from London to the fields of Agincourt, using the power of your imagination."/>
    <n v="3000"/>
    <n v="3000"/>
    <x v="1"/>
    <x v="1"/>
    <s v="GBP"/>
    <n v="1412706375"/>
    <n v="1410114375"/>
    <b v="1"/>
    <n v="18"/>
    <b v="1"/>
    <s v="theater/plays"/>
    <n v="100"/>
    <n v="166.67"/>
    <x v="1"/>
    <x v="6"/>
  </r>
  <r>
    <n v="3256"/>
    <x v="3255"/>
    <s v="Our 16th year promises to be bigger and better than ever but we need your help to bring the show to life!"/>
    <n v="33000"/>
    <n v="1636"/>
    <x v="0"/>
    <x v="0"/>
    <s v="USD"/>
    <n v="1433995140"/>
    <n v="1432129577"/>
    <b v="1"/>
    <n v="176"/>
    <b v="1"/>
    <s v="theater/plays"/>
    <n v="5"/>
    <n v="9.3000000000000007"/>
    <x v="1"/>
    <x v="6"/>
  </r>
  <r>
    <n v="3257"/>
    <x v="3256"/>
    <s v="A week long run of Tennessee Williams's 'Hello From Bertha' &amp; '27 Wagons Full of Cotton' to raise awareness of Abuse &amp; Prostitution."/>
    <n v="6000"/>
    <n v="6373.27"/>
    <x v="1"/>
    <x v="1"/>
    <s v="GBP"/>
    <n v="1487769952"/>
    <n v="1485177952"/>
    <b v="0"/>
    <n v="41"/>
    <b v="1"/>
    <s v="theater/plays"/>
    <n v="106"/>
    <n v="155.44999999999999"/>
    <x v="1"/>
    <x v="6"/>
  </r>
  <r>
    <n v="3258"/>
    <x v="3257"/>
    <s v="A guy named Walt steals a book and plans to sell it to get his life on track... until his wife finds out."/>
    <n v="20000"/>
    <n v="490"/>
    <x v="0"/>
    <x v="0"/>
    <s v="USD"/>
    <n v="1420751861"/>
    <n v="1418159861"/>
    <b v="1"/>
    <n v="75"/>
    <b v="1"/>
    <s v="theater/plays"/>
    <n v="2"/>
    <n v="6.53"/>
    <x v="1"/>
    <x v="6"/>
  </r>
  <r>
    <n v="3259"/>
    <x v="3258"/>
    <s v="The Human Faces Tour - Every Story Sacred. This tour is about laughter, grief, and identity in the human striving toward wholeness"/>
    <n v="50000"/>
    <n v="142483"/>
    <x v="1"/>
    <x v="0"/>
    <s v="USD"/>
    <n v="1475294340"/>
    <n v="1472753745"/>
    <b v="1"/>
    <n v="97"/>
    <b v="1"/>
    <s v="theater/plays"/>
    <n v="285"/>
    <n v="1468.9"/>
    <x v="1"/>
    <x v="6"/>
  </r>
  <r>
    <n v="3260"/>
    <x v="3259"/>
    <s v="We're looking to raise money to continue bringing Brooklyn the vanishing art form of marionette puppetry."/>
    <n v="15000"/>
    <n v="3155"/>
    <x v="2"/>
    <x v="0"/>
    <s v="USD"/>
    <n v="1448903318"/>
    <n v="1445875718"/>
    <b v="1"/>
    <n v="73"/>
    <b v="1"/>
    <s v="theater/plays"/>
    <n v="21"/>
    <n v="43.22"/>
    <x v="1"/>
    <x v="6"/>
  </r>
  <r>
    <n v="3261"/>
    <x v="3260"/>
    <s v="Six Spartanburg-based professional actors perform A Midsummer Night's Dream outdoors in downtown Spartanburg."/>
    <n v="10000"/>
    <n v="56"/>
    <x v="0"/>
    <x v="0"/>
    <s v="USD"/>
    <n v="1437067476"/>
    <n v="1434475476"/>
    <b v="1"/>
    <n v="49"/>
    <b v="1"/>
    <s v="theater/plays"/>
    <n v="1"/>
    <n v="1.1399999999999999"/>
    <x v="1"/>
    <x v="6"/>
  </r>
  <r>
    <n v="3262"/>
    <x v="3261"/>
    <s v="A one-woman theatrical exploration of the prison system and its inhabitants."/>
    <n v="31000"/>
    <n v="31820.5"/>
    <x v="1"/>
    <x v="0"/>
    <s v="USD"/>
    <n v="1419220800"/>
    <n v="1416555262"/>
    <b v="1"/>
    <n v="134"/>
    <b v="1"/>
    <s v="theater/plays"/>
    <n v="103"/>
    <n v="237.47"/>
    <x v="1"/>
    <x v="6"/>
  </r>
  <r>
    <n v="3263"/>
    <x v="3262"/>
    <s v="Shakespeare's bloodiest tragedy, performed and produced exclusively by women."/>
    <n v="8000"/>
    <n v="8349"/>
    <x v="1"/>
    <x v="0"/>
    <s v="USD"/>
    <n v="1446238800"/>
    <n v="1444220588"/>
    <b v="1"/>
    <n v="68"/>
    <b v="1"/>
    <s v="theater/plays"/>
    <n v="104"/>
    <n v="122.78"/>
    <x v="1"/>
    <x v="6"/>
  </r>
  <r>
    <n v="3264"/>
    <x v="3263"/>
    <s v="The three part comedic saga of Kapow-i GoGo, who saves the world.  Again.  And again."/>
    <n v="7777"/>
    <n v="881"/>
    <x v="0"/>
    <x v="0"/>
    <s v="USD"/>
    <n v="1422482400"/>
    <n v="1421089938"/>
    <b v="1"/>
    <n v="49"/>
    <b v="1"/>
    <s v="theater/plays"/>
    <n v="11"/>
    <n v="17.98"/>
    <x v="1"/>
    <x v="6"/>
  </r>
  <r>
    <n v="3265"/>
    <x v="3264"/>
    <s v="A theatrical play on Alzheimerâ€™s and the challenges of loving a person who keeps disappearing."/>
    <n v="12000"/>
    <n v="175"/>
    <x v="0"/>
    <x v="17"/>
    <s v="EUR"/>
    <n v="1449162000"/>
    <n v="1446570315"/>
    <b v="1"/>
    <n v="63"/>
    <b v="1"/>
    <s v="theater/plays"/>
    <n v="1"/>
    <n v="2.78"/>
    <x v="1"/>
    <x v="6"/>
  </r>
  <r>
    <n v="3266"/>
    <x v="3265"/>
    <s v="An original version of Shakespeare's masterpiece that emphasizes family and explores the destruction of blood ties"/>
    <n v="20000"/>
    <n v="21361"/>
    <x v="1"/>
    <x v="0"/>
    <s v="USD"/>
    <n v="1434142800"/>
    <n v="1431435122"/>
    <b v="1"/>
    <n v="163"/>
    <b v="1"/>
    <s v="theater/plays"/>
    <n v="107"/>
    <n v="131.05000000000001"/>
    <x v="1"/>
    <x v="6"/>
  </r>
  <r>
    <n v="3267"/>
    <x v="3266"/>
    <s v="Experience the great American novel like never before.... Through the magic of live storytelling in an epic and threadbare sort of way."/>
    <n v="39400"/>
    <n v="90"/>
    <x v="0"/>
    <x v="0"/>
    <s v="USD"/>
    <n v="1437156660"/>
    <n v="1434564660"/>
    <b v="1"/>
    <n v="288"/>
    <b v="1"/>
    <s v="theater/plays"/>
    <n v="0"/>
    <n v="0.31"/>
    <x v="1"/>
    <x v="6"/>
  </r>
  <r>
    <n v="3268"/>
    <x v="3267"/>
    <s v="EgoPo's The Hairy Ape has been invited to the Provincetown Theater Festival! Help us support our artists on this exciting tour."/>
    <n v="7500"/>
    <n v="11231"/>
    <x v="1"/>
    <x v="0"/>
    <s v="USD"/>
    <n v="1472074928"/>
    <n v="1470692528"/>
    <b v="1"/>
    <n v="42"/>
    <b v="1"/>
    <s v="theater/plays"/>
    <n v="150"/>
    <n v="267.39999999999998"/>
    <x v="1"/>
    <x v="6"/>
  </r>
  <r>
    <n v="3269"/>
    <x v="3268"/>
    <s v="Cicada Studios presents, as their inaugural production, a new-writing world premiere at the Edinburgh Fringe Festival 2015."/>
    <n v="21000"/>
    <n v="1655"/>
    <x v="0"/>
    <x v="1"/>
    <s v="GBP"/>
    <n v="1434452400"/>
    <n v="1431509397"/>
    <b v="1"/>
    <n v="70"/>
    <b v="1"/>
    <s v="theater/plays"/>
    <n v="8"/>
    <n v="23.64"/>
    <x v="1"/>
    <x v="6"/>
  </r>
  <r>
    <n v="3270"/>
    <x v="3269"/>
    <s v="Once again Smoke &amp; Oakum Theatre is heading up to the Edinburgh Festival with its latest show, 'Cornermen'. Welcome to our Kickstarter!"/>
    <n v="5000"/>
    <n v="8401"/>
    <x v="1"/>
    <x v="1"/>
    <s v="GBP"/>
    <n v="1436705265"/>
    <n v="1434113265"/>
    <b v="1"/>
    <n v="30"/>
    <b v="1"/>
    <s v="theater/plays"/>
    <n v="168"/>
    <n v="280.02999999999997"/>
    <x v="1"/>
    <x v="6"/>
  </r>
  <r>
    <n v="3271"/>
    <x v="3270"/>
    <s v="A razor sharp satire to darken your Christmas."/>
    <n v="5250"/>
    <n v="5617"/>
    <x v="1"/>
    <x v="1"/>
    <s v="GBP"/>
    <n v="1414927775"/>
    <n v="1412332175"/>
    <b v="1"/>
    <n v="51"/>
    <b v="1"/>
    <s v="theater/plays"/>
    <n v="107"/>
    <n v="110.14"/>
    <x v="1"/>
    <x v="6"/>
  </r>
  <r>
    <n v="3272"/>
    <x v="3271"/>
    <s v="A new original play that follows two Israeli singles navigate the humorous and confusing dating scene of NYC."/>
    <n v="40000"/>
    <n v="100"/>
    <x v="2"/>
    <x v="0"/>
    <s v="USD"/>
    <n v="1446814809"/>
    <n v="1444219209"/>
    <b v="1"/>
    <n v="145"/>
    <b v="1"/>
    <s v="theater/plays"/>
    <n v="0"/>
    <n v="0.69"/>
    <x v="1"/>
    <x v="6"/>
  </r>
  <r>
    <n v="3273"/>
    <x v="3272"/>
    <s v="We're bringing Tuscany to the Cherry Lane Theatre with a new play about memory and how we deal with people we love but we can't stand."/>
    <n v="11000"/>
    <n v="14082"/>
    <x v="1"/>
    <x v="0"/>
    <s v="USD"/>
    <n v="1473879600"/>
    <n v="1472498042"/>
    <b v="1"/>
    <n v="21"/>
    <b v="1"/>
    <s v="theater/plays"/>
    <n v="128"/>
    <n v="670.57"/>
    <x v="1"/>
    <x v="6"/>
  </r>
  <r>
    <n v="3274"/>
    <x v="3273"/>
    <s v="Austin Pendleton directs a rare revival of Tennessee Williams' Orpheus Descending. (photos by Michael Halsband and Talfoto)"/>
    <n v="40000"/>
    <n v="41850.46"/>
    <x v="1"/>
    <x v="0"/>
    <s v="USD"/>
    <n v="1458075600"/>
    <n v="1454259272"/>
    <b v="1"/>
    <n v="286"/>
    <b v="1"/>
    <s v="theater/plays"/>
    <n v="105"/>
    <n v="146.33000000000001"/>
    <x v="1"/>
    <x v="6"/>
  </r>
  <r>
    <n v="3275"/>
    <x v="3274"/>
    <s v="The Whitelisted Theatre Company is a non-profit arts organization dedicated to producing the most relevant European plays in NYC."/>
    <n v="5000"/>
    <n v="7397"/>
    <x v="1"/>
    <x v="0"/>
    <s v="USD"/>
    <n v="1423456200"/>
    <n v="1421183271"/>
    <b v="1"/>
    <n v="12"/>
    <b v="1"/>
    <s v="theater/plays"/>
    <n v="148"/>
    <n v="616.41999999999996"/>
    <x v="1"/>
    <x v="6"/>
  </r>
  <r>
    <n v="3276"/>
    <x v="3275"/>
    <s v="In 2016, KO Theatre presents a world premiere play in Toronto, ON about faith, home, and the secrets we keep from those we love."/>
    <n v="15000"/>
    <n v="50"/>
    <x v="0"/>
    <x v="5"/>
    <s v="CAD"/>
    <n v="1459483140"/>
    <n v="1456526879"/>
    <b v="1"/>
    <n v="100"/>
    <b v="1"/>
    <s v="theater/plays"/>
    <n v="0"/>
    <n v="0.5"/>
    <x v="1"/>
    <x v="6"/>
  </r>
  <r>
    <n v="3277"/>
    <x v="3276"/>
    <s v="One of the most popular American plays of the last decade comes to London for its international premiere. Festive and bittersweet."/>
    <n v="15000"/>
    <n v="1335"/>
    <x v="0"/>
    <x v="1"/>
    <s v="GBP"/>
    <n v="1416331406"/>
    <n v="1413735806"/>
    <b v="1"/>
    <n v="100"/>
    <b v="1"/>
    <s v="theater/plays"/>
    <n v="9"/>
    <n v="13.35"/>
    <x v="1"/>
    <x v="6"/>
  </r>
  <r>
    <n v="3278"/>
    <x v="3277"/>
    <s v="This Victorian gothic tragedy tells the untold story of Estella Havisham. Combining puppetry, music and striking digital projections."/>
    <n v="7900"/>
    <n v="8098"/>
    <x v="1"/>
    <x v="1"/>
    <s v="GBP"/>
    <n v="1433017303"/>
    <n v="1430425303"/>
    <b v="1"/>
    <n v="34"/>
    <b v="1"/>
    <s v="theater/plays"/>
    <n v="103"/>
    <n v="238.18"/>
    <x v="1"/>
    <x v="6"/>
  </r>
  <r>
    <n v="3279"/>
    <x v="3278"/>
    <s v="LOOKING FOR GOOD PEOPLE to help fund our production of &quot;Good People&quot; with Kia Hellman &amp; Shayne Anderson, directed by Christine Dunford."/>
    <n v="19800"/>
    <n v="22197"/>
    <x v="1"/>
    <x v="0"/>
    <s v="USD"/>
    <n v="1459474059"/>
    <n v="1456885659"/>
    <b v="0"/>
    <n v="63"/>
    <b v="1"/>
    <s v="theater/plays"/>
    <n v="112"/>
    <n v="352.33"/>
    <x v="1"/>
    <x v="6"/>
  </r>
  <r>
    <n v="3280"/>
    <x v="3279"/>
    <s v="Support CPS students' travel to North Carolina to interview community members and produce the documentary play, Greensboro: A Requiem."/>
    <n v="6000"/>
    <n v="650"/>
    <x v="0"/>
    <x v="0"/>
    <s v="USD"/>
    <n v="1433134800"/>
    <n v="1430158198"/>
    <b v="0"/>
    <n v="30"/>
    <b v="1"/>
    <s v="theater/plays"/>
    <n v="11"/>
    <n v="21.67"/>
    <x v="1"/>
    <x v="6"/>
  </r>
  <r>
    <n v="3281"/>
    <x v="3280"/>
    <s v="&quot;This is how theater should connect to people&quot;  Margo Jefferson, Pulitzer Prize winning critic"/>
    <n v="17000"/>
    <n v="6691"/>
    <x v="0"/>
    <x v="0"/>
    <s v="USD"/>
    <n v="1441153705"/>
    <n v="1438561705"/>
    <b v="0"/>
    <n v="47"/>
    <b v="1"/>
    <s v="theater/plays"/>
    <n v="39"/>
    <n v="142.36000000000001"/>
    <x v="1"/>
    <x v="6"/>
  </r>
  <r>
    <n v="3282"/>
    <x v="3281"/>
    <s v="Two long-time pals, comedy veterans, have written a hilarious new play. Neil Simon-ish w modern social mores. Let's help them stage it."/>
    <n v="78000"/>
    <n v="301719.59000000003"/>
    <x v="1"/>
    <x v="0"/>
    <s v="USD"/>
    <n v="1461904788"/>
    <n v="1458103188"/>
    <b v="0"/>
    <n v="237"/>
    <b v="1"/>
    <s v="theater/plays"/>
    <n v="387"/>
    <n v="1273.08"/>
    <x v="1"/>
    <x v="6"/>
  </r>
  <r>
    <n v="3283"/>
    <x v="3282"/>
    <s v="'Gretel and Hansel' by Sam Leeves - an inclusive, multi-sensory theatre production for children aged seven to eleven and their families"/>
    <n v="3500"/>
    <n v="4021"/>
    <x v="1"/>
    <x v="1"/>
    <s v="GBP"/>
    <n v="1455138000"/>
    <n v="1452448298"/>
    <b v="0"/>
    <n v="47"/>
    <b v="1"/>
    <s v="theater/plays"/>
    <n v="115"/>
    <n v="85.55"/>
    <x v="1"/>
    <x v="6"/>
  </r>
  <r>
    <n v="3284"/>
    <x v="3283"/>
    <s v="Black Enough is an LSU student-staged performance exploring the effects of white supremacy on the black community."/>
    <n v="9000"/>
    <n v="15505"/>
    <x v="1"/>
    <x v="0"/>
    <s v="USD"/>
    <n v="1454047140"/>
    <n v="1452546853"/>
    <b v="0"/>
    <n v="15"/>
    <b v="1"/>
    <s v="theater/plays"/>
    <n v="172"/>
    <n v="1033.67"/>
    <x v="1"/>
    <x v="6"/>
  </r>
  <r>
    <n v="3285"/>
    <x v="3284"/>
    <s v="A new play by Matthew Gasda"/>
    <n v="15000"/>
    <n v="15597"/>
    <x v="1"/>
    <x v="0"/>
    <s v="USD"/>
    <n v="1488258000"/>
    <n v="1485556626"/>
    <b v="0"/>
    <n v="81"/>
    <b v="1"/>
    <s v="theater/plays"/>
    <n v="104"/>
    <n v="192.56"/>
    <x v="1"/>
    <x v="6"/>
  </r>
  <r>
    <n v="3286"/>
    <x v="3285"/>
    <s v="An ensemble-driven play inspired by real-life accounts about six young women who lost their fathers on 9/11. August 2016 at FringeNYC!"/>
    <n v="38000"/>
    <n v="81316"/>
    <x v="1"/>
    <x v="0"/>
    <s v="USD"/>
    <n v="1471291782"/>
    <n v="1468699782"/>
    <b v="0"/>
    <n v="122"/>
    <b v="1"/>
    <s v="theater/plays"/>
    <n v="214"/>
    <n v="666.52"/>
    <x v="1"/>
    <x v="6"/>
  </r>
  <r>
    <n v="3287"/>
    <x v="3286"/>
    <s v="An inspirational one-man play about crisis, community, and the search for wholeness."/>
    <n v="7500"/>
    <n v="20"/>
    <x v="0"/>
    <x v="5"/>
    <s v="CAD"/>
    <n v="1448733628"/>
    <n v="1446573628"/>
    <b v="0"/>
    <n v="34"/>
    <b v="1"/>
    <s v="theater/plays"/>
    <n v="0"/>
    <n v="0.59"/>
    <x v="1"/>
    <x v="6"/>
  </r>
  <r>
    <n v="3288"/>
    <x v="3287"/>
    <s v="Cancer patient Anne Bartram's bucket list wish, is to have her new play performed at a London venue and reviewed by a national paper."/>
    <n v="25000"/>
    <n v="17590"/>
    <x v="2"/>
    <x v="1"/>
    <s v="GBP"/>
    <n v="1466463600"/>
    <n v="1463337315"/>
    <b v="0"/>
    <n v="207"/>
    <b v="1"/>
    <s v="theater/plays"/>
    <n v="70"/>
    <n v="84.98"/>
    <x v="1"/>
    <x v="6"/>
  </r>
  <r>
    <n v="3289"/>
    <x v="3288"/>
    <s v="Ampersand Theatre's debut appearance at Edinburgh is in 2017 as Conversations With Rats opens at theSpace on the Mile, please help!"/>
    <n v="3152"/>
    <n v="1286"/>
    <x v="0"/>
    <x v="1"/>
    <s v="GBP"/>
    <n v="1487580602"/>
    <n v="1485161402"/>
    <b v="0"/>
    <n v="25"/>
    <b v="1"/>
    <s v="theater/plays"/>
    <n v="41"/>
    <n v="51.44"/>
    <x v="1"/>
    <x v="6"/>
  </r>
  <r>
    <n v="3290"/>
    <x v="3289"/>
    <s v="Pregnancy. Viagra. Murder. Nutella. What more could you want?_x000a__x000a_Help get JunkBox Theatre to Edinburgh Fringe 2017!"/>
    <n v="7000"/>
    <n v="10210"/>
    <x v="1"/>
    <x v="1"/>
    <s v="GBP"/>
    <n v="1489234891"/>
    <n v="1486642891"/>
    <b v="0"/>
    <n v="72"/>
    <b v="1"/>
    <s v="theater/plays"/>
    <n v="146"/>
    <n v="141.81"/>
    <x v="1"/>
    <x v="6"/>
  </r>
  <r>
    <n v="3291"/>
    <x v="3290"/>
    <s v="We are raising funds for our second production. This will be the first NYC Equity production of THE DRESSER since 1982. www.TETCNY.org"/>
    <n v="3000"/>
    <n v="3201"/>
    <x v="1"/>
    <x v="0"/>
    <s v="USD"/>
    <n v="1442462340"/>
    <n v="1439743900"/>
    <b v="0"/>
    <n v="14"/>
    <b v="1"/>
    <s v="theater/plays"/>
    <n v="107"/>
    <n v="228.64"/>
    <x v="1"/>
    <x v="6"/>
  </r>
  <r>
    <n v="3292"/>
    <x v="3291"/>
    <s v="Iver Heath Drama Club is a not-for-profit community group and this year we are performing DICK WHITTINGTON."/>
    <n v="2500"/>
    <n v="2560"/>
    <x v="1"/>
    <x v="1"/>
    <s v="GBP"/>
    <n v="1449257348"/>
    <n v="1444069748"/>
    <b v="0"/>
    <n v="15"/>
    <b v="1"/>
    <s v="theater/plays"/>
    <n v="102"/>
    <n v="170.67"/>
    <x v="1"/>
    <x v="6"/>
  </r>
  <r>
    <n v="3293"/>
    <x v="3292"/>
    <s v="In 1917 Rudolf Steiner's Threefold Social Organism was an attempt to save a devastated Europe. 100 years later do we have a new chance?"/>
    <n v="20000"/>
    <n v="6925"/>
    <x v="0"/>
    <x v="4"/>
    <s v="NZD"/>
    <n v="1488622352"/>
    <n v="1486030352"/>
    <b v="0"/>
    <n v="91"/>
    <b v="1"/>
    <s v="theater/plays"/>
    <n v="35"/>
    <n v="76.099999999999994"/>
    <x v="1"/>
    <x v="6"/>
  </r>
  <r>
    <n v="3294"/>
    <x v="3293"/>
    <s v="A young theatre company promoting new talent and looking for help in funding our very first set for our black comedy &quot;old man's Gift&quot;"/>
    <n v="3300"/>
    <n v="3315"/>
    <x v="1"/>
    <x v="1"/>
    <s v="GBP"/>
    <n v="1434459554"/>
    <n v="1431867554"/>
    <b v="0"/>
    <n v="24"/>
    <b v="1"/>
    <s v="theater/plays"/>
    <n v="100"/>
    <n v="138.13"/>
    <x v="1"/>
    <x v="6"/>
  </r>
  <r>
    <n v="3295"/>
    <x v="3294"/>
    <s v="A comedic drama about The Devil and his quest to take a bride and to Hell with the consequences, no matter what they may be."/>
    <n v="3350"/>
    <n v="3380"/>
    <x v="1"/>
    <x v="1"/>
    <s v="GBP"/>
    <n v="1474886229"/>
    <n v="1472294229"/>
    <b v="0"/>
    <n v="27"/>
    <b v="1"/>
    <s v="theater/plays"/>
    <n v="101"/>
    <n v="125.19"/>
    <x v="1"/>
    <x v="6"/>
  </r>
  <r>
    <n v="3296"/>
    <x v="3295"/>
    <s v="A dark theatrical comedy about four actors recording a warped radio version of Lewis Carroll's 'Alice's Adventures in Wonderland'."/>
    <n v="6000"/>
    <n v="10802"/>
    <x v="1"/>
    <x v="1"/>
    <s v="GBP"/>
    <n v="1448229600"/>
    <n v="1446401372"/>
    <b v="0"/>
    <n v="47"/>
    <b v="1"/>
    <s v="theater/plays"/>
    <n v="180"/>
    <n v="229.83"/>
    <x v="1"/>
    <x v="6"/>
  </r>
  <r>
    <n v="3297"/>
    <x v="3296"/>
    <s v="A father loses his family in a freak plane crash and goes on to murder the air traffic controller he holds responsible."/>
    <n v="15000"/>
    <n v="7530"/>
    <x v="0"/>
    <x v="1"/>
    <s v="GBP"/>
    <n v="1438037940"/>
    <n v="1436380256"/>
    <b v="0"/>
    <n v="44"/>
    <b v="1"/>
    <s v="theater/plays"/>
    <n v="50"/>
    <n v="171.14"/>
    <x v="1"/>
    <x v="6"/>
  </r>
  <r>
    <n v="3298"/>
    <x v="3297"/>
    <s v="A stylishly sinister story about blood, guns, and raw ambition. You can help Great Minds bring the world's most dangerous play to life!"/>
    <n v="25000"/>
    <n v="28276"/>
    <x v="1"/>
    <x v="0"/>
    <s v="USD"/>
    <n v="1442102400"/>
    <n v="1440370768"/>
    <b v="0"/>
    <n v="72"/>
    <b v="1"/>
    <s v="theater/plays"/>
    <n v="113"/>
    <n v="392.72"/>
    <x v="1"/>
    <x v="6"/>
  </r>
  <r>
    <n v="3299"/>
    <x v="3298"/>
    <s v="A quick-witted original comedy that follows a group of eccentric friends as they attend an engagement party gone terribly wrong!"/>
    <n v="10000"/>
    <n v="1486"/>
    <x v="0"/>
    <x v="0"/>
    <s v="USD"/>
    <n v="1444860063"/>
    <n v="1442268063"/>
    <b v="0"/>
    <n v="63"/>
    <b v="1"/>
    <s v="theater/plays"/>
    <n v="15"/>
    <n v="23.59"/>
    <x v="1"/>
    <x v="6"/>
  </r>
  <r>
    <n v="3300"/>
    <x v="3299"/>
    <s v="A subversive parody about the two people for whom the hills were NOT alive with THE SOUND OF MUSIC."/>
    <n v="10000"/>
    <n v="17028.88"/>
    <x v="1"/>
    <x v="0"/>
    <s v="USD"/>
    <n v="1430329862"/>
    <n v="1428515462"/>
    <b v="0"/>
    <n v="88"/>
    <b v="1"/>
    <s v="theater/plays"/>
    <n v="170"/>
    <n v="193.51"/>
    <x v="1"/>
    <x v="6"/>
  </r>
  <r>
    <n v="3301"/>
    <x v="3300"/>
    <s v="The US premiere of the controversial new Polish play the authorities don't want you to see, staged by an award-winning director."/>
    <n v="10000"/>
    <n v="11727"/>
    <x v="1"/>
    <x v="0"/>
    <s v="USD"/>
    <n v="1470034740"/>
    <n v="1466185176"/>
    <b v="0"/>
    <n v="70"/>
    <b v="1"/>
    <s v="theater/plays"/>
    <n v="117"/>
    <n v="167.53"/>
    <x v="1"/>
    <x v="6"/>
  </r>
  <r>
    <n v="3302"/>
    <x v="3301"/>
    <s v="FilosofÃ­a de los anÃ³nimos"/>
    <n v="25000"/>
    <n v="0"/>
    <x v="0"/>
    <x v="3"/>
    <s v="EUR"/>
    <n v="1481099176"/>
    <n v="1478507176"/>
    <b v="0"/>
    <n v="50"/>
    <b v="1"/>
    <s v="theater/plays"/>
    <n v="0"/>
    <n v="0"/>
    <x v="1"/>
    <x v="6"/>
  </r>
  <r>
    <n v="3303"/>
    <x v="3302"/>
    <s v="VisiÃ³n Latino Theatre Company was founded by three young latino professionals sharing the stories of everyday latinos."/>
    <n v="6000"/>
    <n v="6007"/>
    <x v="1"/>
    <x v="0"/>
    <s v="USD"/>
    <n v="1427553484"/>
    <n v="1424533084"/>
    <b v="0"/>
    <n v="35"/>
    <b v="1"/>
    <s v="theater/plays"/>
    <n v="100"/>
    <n v="171.63"/>
    <x v="1"/>
    <x v="6"/>
  </r>
  <r>
    <n v="3304"/>
    <x v="3303"/>
    <s v="A musical comedy production celebrating the unique, lovable, insufferable ski culture of the modern day mountain town."/>
    <n v="40000"/>
    <n v="15851"/>
    <x v="2"/>
    <x v="0"/>
    <s v="USD"/>
    <n v="1482418752"/>
    <n v="1479826752"/>
    <b v="0"/>
    <n v="175"/>
    <b v="1"/>
    <s v="theater/plays"/>
    <n v="40"/>
    <n v="90.58"/>
    <x v="1"/>
    <x v="6"/>
  </r>
  <r>
    <n v="3305"/>
    <x v="3304"/>
    <s v="The Judgement of Paris is an exciting, inspirational poem set to run Oct. 2, 3 &amp; 4 at Plays &amp; Players, but we need funding and fans."/>
    <n v="10000"/>
    <n v="15929.51"/>
    <x v="1"/>
    <x v="0"/>
    <s v="USD"/>
    <n v="1438374748"/>
    <n v="1435782748"/>
    <b v="0"/>
    <n v="20"/>
    <b v="1"/>
    <s v="theater/plays"/>
    <n v="159"/>
    <n v="796.48"/>
    <x v="1"/>
    <x v="6"/>
  </r>
  <r>
    <n v="3306"/>
    <x v="3305"/>
    <s v="The Shakespeare All-Stars are producing &quot;The Complete Works of William Shakespeare (Abridged)&quot; June 23 - July 3. This time with ladies!"/>
    <n v="8000"/>
    <n v="50"/>
    <x v="0"/>
    <x v="0"/>
    <s v="USD"/>
    <n v="1465527600"/>
    <n v="1462252542"/>
    <b v="0"/>
    <n v="54"/>
    <b v="1"/>
    <s v="theater/plays"/>
    <n v="1"/>
    <n v="0.93"/>
    <x v="1"/>
    <x v="6"/>
  </r>
  <r>
    <n v="3307"/>
    <x v="3306"/>
    <s v="A group of Stanford students are going to present Jean-Paul Sartre's play, The Respectful Prostitute, at the end of Spring quarter."/>
    <n v="4000"/>
    <n v="8105"/>
    <x v="1"/>
    <x v="0"/>
    <s v="USD"/>
    <n v="1463275339"/>
    <n v="1460683339"/>
    <b v="0"/>
    <n v="20"/>
    <b v="1"/>
    <s v="theater/plays"/>
    <n v="203"/>
    <n v="405.25"/>
    <x v="1"/>
    <x v="6"/>
  </r>
  <r>
    <n v="3308"/>
    <x v="3307"/>
    <s v="Descend into the dark world of steampunk noir in this thrilling new play, written by Maggie Lee and directed by Amy Poisson!"/>
    <n v="11000"/>
    <n v="2156"/>
    <x v="0"/>
    <x v="0"/>
    <s v="USD"/>
    <n v="1460581365"/>
    <n v="1458766965"/>
    <b v="0"/>
    <n v="57"/>
    <b v="1"/>
    <s v="theater/plays"/>
    <n v="20"/>
    <n v="37.82"/>
    <x v="1"/>
    <x v="6"/>
  </r>
  <r>
    <n v="3309"/>
    <x v="3308"/>
    <s v="Two unlikely friends, a garage, tinned beans &amp; the end of the world."/>
    <n v="3000"/>
    <n v="3100"/>
    <x v="1"/>
    <x v="1"/>
    <s v="GBP"/>
    <n v="1476632178"/>
    <n v="1473953778"/>
    <b v="0"/>
    <n v="31"/>
    <b v="1"/>
    <s v="theater/plays"/>
    <n v="103"/>
    <n v="100"/>
    <x v="1"/>
    <x v="6"/>
  </r>
  <r>
    <n v="3310"/>
    <x v="3309"/>
    <s v="A new play about coming coming home, recovery, and trying to find God in the process."/>
    <n v="18800"/>
    <n v="20426"/>
    <x v="1"/>
    <x v="0"/>
    <s v="USD"/>
    <n v="1444169825"/>
    <n v="1441577825"/>
    <b v="0"/>
    <n v="31"/>
    <b v="1"/>
    <s v="theater/plays"/>
    <n v="109"/>
    <n v="658.9"/>
    <x v="1"/>
    <x v="6"/>
  </r>
  <r>
    <n v="3311"/>
    <x v="3310"/>
    <s v="Sherlock Holmes's &quot;Case of the Blue Carbuncle&quot; &amp; &quot;Case of the Dying Detective&quot; staged as One Act Plays this December."/>
    <n v="8000"/>
    <n v="8114"/>
    <x v="1"/>
    <x v="0"/>
    <s v="USD"/>
    <n v="1445065210"/>
    <n v="1442473210"/>
    <b v="0"/>
    <n v="45"/>
    <b v="1"/>
    <s v="theater/plays"/>
    <n v="101"/>
    <n v="180.31"/>
    <x v="1"/>
    <x v="6"/>
  </r>
  <r>
    <n v="3312"/>
    <x v="3311"/>
    <s v="Bare Theatre presents one of Shakespeare's most notorious characters in the final chapter of the War of the Roses saga."/>
    <n v="7500"/>
    <n v="381"/>
    <x v="0"/>
    <x v="0"/>
    <s v="USD"/>
    <n v="1478901600"/>
    <n v="1477077946"/>
    <b v="0"/>
    <n v="41"/>
    <b v="1"/>
    <s v="theater/plays"/>
    <n v="5"/>
    <n v="9.2899999999999991"/>
    <x v="1"/>
    <x v="6"/>
  </r>
  <r>
    <n v="3313"/>
    <x v="3312"/>
    <s v="A modern reworking of Shakespeare's histories and tragedies in iambic pentameter to talk of death, love, and race."/>
    <n v="7000"/>
    <n v="6"/>
    <x v="2"/>
    <x v="0"/>
    <s v="USD"/>
    <n v="1453856400"/>
    <n v="1452664317"/>
    <b v="0"/>
    <n v="29"/>
    <b v="1"/>
    <s v="theater/plays"/>
    <n v="0"/>
    <n v="0.21"/>
    <x v="1"/>
    <x v="6"/>
  </r>
  <r>
    <n v="3314"/>
    <x v="3313"/>
    <s v="I want to add a new perspective to the cycling safety debate by taking my play THE WHITE BIKE to the Edinburgh Festival of Cycling"/>
    <n v="5000"/>
    <n v="5570"/>
    <x v="1"/>
    <x v="1"/>
    <s v="GBP"/>
    <n v="1431115500"/>
    <n v="1428733511"/>
    <b v="0"/>
    <n v="58"/>
    <b v="1"/>
    <s v="theater/plays"/>
    <n v="111"/>
    <n v="96.03"/>
    <x v="1"/>
    <x v="6"/>
  </r>
  <r>
    <n v="3315"/>
    <x v="3314"/>
    <s v="Help Prospero take its Dark Retelling of the &quot;Red&quot; story to Edinburgh! The Forest breathes and waits...will you join us?"/>
    <n v="12000"/>
    <n v="52"/>
    <x v="0"/>
    <x v="1"/>
    <s v="GBP"/>
    <n v="1462519041"/>
    <n v="1459927041"/>
    <b v="0"/>
    <n v="89"/>
    <b v="1"/>
    <s v="theater/plays"/>
    <n v="0"/>
    <n v="0.57999999999999996"/>
    <x v="1"/>
    <x v="6"/>
  </r>
  <r>
    <n v="3316"/>
    <x v="3315"/>
    <s v="Gorgeousness that which sits in the root of Loveness._x000a_Other than this there is no endearment for or otherwise_x000a_to describe."/>
    <n v="30000"/>
    <n v="2725"/>
    <x v="0"/>
    <x v="0"/>
    <s v="USD"/>
    <n v="1407506040"/>
    <n v="1404680075"/>
    <b v="0"/>
    <n v="125"/>
    <b v="1"/>
    <s v="theater/plays"/>
    <n v="9"/>
    <n v="21.8"/>
    <x v="1"/>
    <x v="6"/>
  </r>
  <r>
    <n v="3317"/>
    <x v="3316"/>
    <s v="Andy Boyd's epic new satire about heroes and villains, humankind's search for glory, and fascism in America"/>
    <n v="4500"/>
    <n v="25"/>
    <x v="0"/>
    <x v="0"/>
    <s v="USD"/>
    <n v="1465347424"/>
    <n v="1462755424"/>
    <b v="0"/>
    <n v="18"/>
    <b v="1"/>
    <s v="theater/plays"/>
    <n v="1"/>
    <n v="1.39"/>
    <x v="1"/>
    <x v="6"/>
  </r>
  <r>
    <n v="3318"/>
    <x v="3317"/>
    <s v="Help us strengthen and inspire disability arts in Atlantic Canada"/>
    <n v="7500"/>
    <n v="7520"/>
    <x v="1"/>
    <x v="5"/>
    <s v="CAD"/>
    <n v="1460341800"/>
    <n v="1456902893"/>
    <b v="0"/>
    <n v="32"/>
    <b v="1"/>
    <s v="theater/plays"/>
    <n v="100"/>
    <n v="235"/>
    <x v="1"/>
    <x v="6"/>
  </r>
  <r>
    <n v="3319"/>
    <x v="3318"/>
    <s v="Down the Rabbit Hole is an exciting new play by Not Just Theatre Productions. To be performed at Matthew's Yard Theatre in Feb 2015"/>
    <n v="3000"/>
    <n v="3030"/>
    <x v="1"/>
    <x v="1"/>
    <s v="GBP"/>
    <n v="1422712986"/>
    <n v="1418824986"/>
    <b v="0"/>
    <n v="16"/>
    <b v="1"/>
    <s v="theater/plays"/>
    <n v="101"/>
    <n v="189.38"/>
    <x v="1"/>
    <x v="6"/>
  </r>
  <r>
    <n v="3320"/>
    <x v="3319"/>
    <s v="Imaginary Theater Company presents two modern day tall tales about family, resilience and redemption."/>
    <n v="7500"/>
    <n v="7701.93"/>
    <x v="1"/>
    <x v="0"/>
    <s v="USD"/>
    <n v="1466557557"/>
    <n v="1463965557"/>
    <b v="0"/>
    <n v="38"/>
    <b v="1"/>
    <s v="theater/plays"/>
    <n v="103"/>
    <n v="202.68"/>
    <x v="1"/>
    <x v="6"/>
  </r>
  <r>
    <n v="3321"/>
    <x v="3320"/>
    <s v="Help WSC Avant Bard bring to life the US premiere of a theatrical retelling of 1001 Nights, adapted by Hanan al Shaykh &amp; Tim Supple!"/>
    <n v="3000"/>
    <n v="3030"/>
    <x v="1"/>
    <x v="0"/>
    <s v="USD"/>
    <n v="1413431940"/>
    <n v="1412216665"/>
    <b v="0"/>
    <n v="15"/>
    <b v="1"/>
    <s v="theater/plays"/>
    <n v="101"/>
    <n v="202"/>
    <x v="1"/>
    <x v="6"/>
  </r>
  <r>
    <n v="3322"/>
    <x v="3321"/>
    <s v="Familiar Strangers follows the journey of a community of people living homeless on the streets in and around Tompkins Square Park."/>
    <n v="10000"/>
    <n v="96"/>
    <x v="3"/>
    <x v="0"/>
    <s v="USD"/>
    <n v="1466567700"/>
    <n v="1464653696"/>
    <b v="0"/>
    <n v="23"/>
    <b v="1"/>
    <s v="theater/plays"/>
    <n v="1"/>
    <n v="4.17"/>
    <x v="1"/>
    <x v="6"/>
  </r>
  <r>
    <n v="3323"/>
    <x v="3322"/>
    <s v="Young adult theatre makers from London are raising money to cover costs for touring with their current production MigrantsÂ´ Rhapsody."/>
    <n v="5000"/>
    <n v="1"/>
    <x v="0"/>
    <x v="1"/>
    <s v="GBP"/>
    <n v="1474793208"/>
    <n v="1472201208"/>
    <b v="0"/>
    <n v="49"/>
    <b v="1"/>
    <s v="theater/plays"/>
    <n v="0"/>
    <n v="0.02"/>
    <x v="1"/>
    <x v="6"/>
  </r>
  <r>
    <n v="3324"/>
    <x v="3323"/>
    <s v="The play tells the story of Jim and Doyler and their friendship on the brink of Irish independence."/>
    <n v="5000"/>
    <n v="5000"/>
    <x v="1"/>
    <x v="17"/>
    <s v="EUR"/>
    <n v="1465135190"/>
    <n v="1463925590"/>
    <b v="0"/>
    <n v="10"/>
    <b v="1"/>
    <s v="theater/plays"/>
    <n v="100"/>
    <n v="500"/>
    <x v="1"/>
    <x v="6"/>
  </r>
  <r>
    <n v="3325"/>
    <x v="3324"/>
    <s v="Innovative Theatre Company Needs You To Reach Funding Requirements. We Are So Close We Can Smell It! Thank You In Advance."/>
    <n v="3000"/>
    <n v="1"/>
    <x v="0"/>
    <x v="1"/>
    <s v="GBP"/>
    <n v="1428256277"/>
    <n v="1425235877"/>
    <b v="0"/>
    <n v="15"/>
    <b v="1"/>
    <s v="theater/plays"/>
    <n v="0"/>
    <n v="7.0000000000000007E-2"/>
    <x v="1"/>
    <x v="6"/>
  </r>
  <r>
    <n v="3326"/>
    <x v="3325"/>
    <s v="An edgy, hilarious, compassionate and honest show to help caregivers find courage, trust their instincts and above all, to laugh."/>
    <n v="20000"/>
    <n v="202928.5"/>
    <x v="1"/>
    <x v="0"/>
    <s v="USD"/>
    <n v="1425830905"/>
    <n v="1423242505"/>
    <b v="0"/>
    <n v="57"/>
    <b v="1"/>
    <s v="theater/plays"/>
    <n v="1015"/>
    <n v="3560.15"/>
    <x v="1"/>
    <x v="6"/>
  </r>
  <r>
    <n v="3327"/>
    <x v="3326"/>
    <s v="After 3 successful nights last year, Itch+Scratch are back. New writing, live music and party fun. Best New Theatre, Great Night Out."/>
    <n v="3500"/>
    <n v="3730"/>
    <x v="1"/>
    <x v="1"/>
    <s v="GBP"/>
    <n v="1462697966"/>
    <n v="1460105966"/>
    <b v="0"/>
    <n v="33"/>
    <b v="1"/>
    <s v="theater/plays"/>
    <n v="107"/>
    <n v="113.03"/>
    <x v="1"/>
    <x v="6"/>
  </r>
  <r>
    <n v="3328"/>
    <x v="3327"/>
    <s v="&quot;3 Days In Savannah&quot; explores the issues of love, racism, and regret while reminding us that, &quot;life is a game and love is the prize.&quot;"/>
    <n v="8000"/>
    <n v="65"/>
    <x v="0"/>
    <x v="0"/>
    <s v="USD"/>
    <n v="1404522000"/>
    <n v="1404308883"/>
    <b v="0"/>
    <n v="9"/>
    <b v="1"/>
    <s v="theater/plays"/>
    <n v="1"/>
    <n v="7.22"/>
    <x v="1"/>
    <x v="6"/>
  </r>
  <r>
    <n v="3329"/>
    <x v="3328"/>
    <s v="Jestia and Raedon is a brand new romantic comedy play going to the Edinburgh Fringe Festival this summer."/>
    <n v="4575"/>
    <n v="5322"/>
    <x v="1"/>
    <x v="1"/>
    <s v="GBP"/>
    <n v="1406502000"/>
    <n v="1405583108"/>
    <b v="0"/>
    <n v="26"/>
    <b v="1"/>
    <s v="theater/plays"/>
    <n v="116"/>
    <n v="204.69"/>
    <x v="1"/>
    <x v="6"/>
  </r>
  <r>
    <n v="3330"/>
    <x v="3329"/>
    <s v="&quot;Tissue&quot; is a play about Breast Cancer. Produced by MonkeyBond theatre co.ltd to raise awareness for Breast cancer."/>
    <n v="5000"/>
    <n v="5235"/>
    <x v="1"/>
    <x v="1"/>
    <s v="GBP"/>
    <n v="1427919468"/>
    <n v="1425331068"/>
    <b v="0"/>
    <n v="69"/>
    <b v="1"/>
    <s v="theater/plays"/>
    <n v="105"/>
    <n v="75.87"/>
    <x v="1"/>
    <x v="6"/>
  </r>
  <r>
    <n v="3331"/>
    <x v="3330"/>
    <s v="Battle Stage Plays is seeking to raise funds to cover developmental costs and move closer towards touring our dynamic hit stage plays."/>
    <n v="15000"/>
    <n v="1"/>
    <x v="0"/>
    <x v="0"/>
    <s v="USD"/>
    <n v="1444149886"/>
    <n v="1441125886"/>
    <b v="0"/>
    <n v="65"/>
    <b v="1"/>
    <s v="theater/plays"/>
    <n v="0"/>
    <n v="0.02"/>
    <x v="1"/>
    <x v="6"/>
  </r>
  <r>
    <n v="3332"/>
    <x v="3331"/>
    <s v="Two marine biologists are at odds during an important expedition. When a stranded shark refuses to die, things get weird."/>
    <n v="15000"/>
    <n v="33892"/>
    <x v="1"/>
    <x v="0"/>
    <s v="USD"/>
    <n v="1405802330"/>
    <n v="1403210330"/>
    <b v="0"/>
    <n v="83"/>
    <b v="1"/>
    <s v="theater/plays"/>
    <n v="226"/>
    <n v="408.34"/>
    <x v="1"/>
    <x v="6"/>
  </r>
  <r>
    <n v="3333"/>
    <x v="3332"/>
    <s v="Providence's Latino theater, ECAS Theater, is headed to Cuba in July to premiere an original Cuban play there. Help us make history!"/>
    <n v="10000"/>
    <n v="10092"/>
    <x v="1"/>
    <x v="0"/>
    <s v="USD"/>
    <n v="1434384880"/>
    <n v="1432484080"/>
    <b v="0"/>
    <n v="111"/>
    <b v="1"/>
    <s v="theater/plays"/>
    <n v="101"/>
    <n v="90.92"/>
    <x v="1"/>
    <x v="6"/>
  </r>
  <r>
    <n v="3334"/>
    <x v="3333"/>
    <s v="The Saltbox Theatre Collective is a brand new not-for-profit theatre company in Illinois."/>
    <n v="15000"/>
    <n v="403"/>
    <x v="0"/>
    <x v="0"/>
    <s v="USD"/>
    <n v="1438259422"/>
    <n v="1435667422"/>
    <b v="0"/>
    <n v="46"/>
    <b v="1"/>
    <s v="theater/plays"/>
    <n v="3"/>
    <n v="8.76"/>
    <x v="1"/>
    <x v="6"/>
  </r>
  <r>
    <n v="3335"/>
    <x v="3334"/>
    <s v="Phantom Pain - a new play promoting mental health awareness written and performed by fledgling theatre company Unhinged Creations."/>
    <n v="13000"/>
    <n v="13163.5"/>
    <x v="1"/>
    <x v="1"/>
    <s v="GBP"/>
    <n v="1407106800"/>
    <n v="1404749446"/>
    <b v="0"/>
    <n v="63"/>
    <b v="1"/>
    <s v="theater/plays"/>
    <n v="101"/>
    <n v="208.94"/>
    <x v="1"/>
    <x v="6"/>
  </r>
  <r>
    <n v="3336"/>
    <x v="3335"/>
    <s v="A theatrical adaptation of Oscar Wilde's short stories, presented by Suitcase Civilians at The Space, April 5-10 2016."/>
    <n v="2500"/>
    <n v="53"/>
    <x v="0"/>
    <x v="1"/>
    <s v="GBP"/>
    <n v="1459845246"/>
    <n v="1457429646"/>
    <b v="0"/>
    <n v="9"/>
    <b v="1"/>
    <s v="theater/plays"/>
    <n v="2"/>
    <n v="5.89"/>
    <x v="1"/>
    <x v="6"/>
  </r>
  <r>
    <n v="3337"/>
    <x v="3336"/>
    <s v="StoneCrabs is thrilled to bring to the UK the first English production of Philipp LÃ¶hleâ€™s play Das Ding (The Thing)."/>
    <n v="8000"/>
    <n v="8211"/>
    <x v="1"/>
    <x v="1"/>
    <s v="GBP"/>
    <n v="1412974800"/>
    <n v="1411109167"/>
    <b v="0"/>
    <n v="34"/>
    <b v="1"/>
    <s v="theater/plays"/>
    <n v="103"/>
    <n v="241.5"/>
    <x v="1"/>
    <x v="6"/>
  </r>
  <r>
    <n v="3338"/>
    <x v="3337"/>
    <s v="Join Estelle Parsons in support of Theater That Looks and Sounds Like America"/>
    <n v="40000"/>
    <n v="0"/>
    <x v="0"/>
    <x v="0"/>
    <s v="USD"/>
    <n v="1487944080"/>
    <n v="1486129680"/>
    <b v="0"/>
    <n v="112"/>
    <b v="1"/>
    <s v="theater/plays"/>
    <n v="0"/>
    <n v="0"/>
    <x v="1"/>
    <x v="6"/>
  </r>
  <r>
    <n v="3339"/>
    <x v="3338"/>
    <s v="FPLA presents FRIENDS IN TRANSIENT PLACES by Jonathan Caren: a magical story of modern life."/>
    <n v="23000"/>
    <n v="6118"/>
    <x v="0"/>
    <x v="0"/>
    <s v="USD"/>
    <n v="1469721518"/>
    <n v="1467129518"/>
    <b v="0"/>
    <n v="47"/>
    <b v="1"/>
    <s v="theater/plays"/>
    <n v="27"/>
    <n v="130.16999999999999"/>
    <x v="1"/>
    <x v="6"/>
  </r>
  <r>
    <n v="3340"/>
    <x v="3339"/>
    <s v="The Eno River Players is a community theater in Durham, North Carolina. We are trying to raise money to get our second show on its feet"/>
    <n v="10000"/>
    <n v="49321"/>
    <x v="1"/>
    <x v="0"/>
    <s v="USD"/>
    <n v="1481066554"/>
    <n v="1478906554"/>
    <b v="0"/>
    <n v="38"/>
    <b v="1"/>
    <s v="theater/plays"/>
    <n v="493"/>
    <n v="1297.92"/>
    <x v="1"/>
    <x v="6"/>
  </r>
  <r>
    <n v="3341"/>
    <x v="3340"/>
    <s v="A London flat, two stories play simultaneously. Irish mapmaker 1821, Iranian artist present day. Each senses the other. Worlds collide."/>
    <n v="10000"/>
    <n v="95"/>
    <x v="0"/>
    <x v="1"/>
    <s v="GBP"/>
    <n v="1465750800"/>
    <n v="1463771421"/>
    <b v="0"/>
    <n v="28"/>
    <b v="1"/>
    <s v="theater/plays"/>
    <n v="1"/>
    <n v="3.39"/>
    <x v="1"/>
    <x v="6"/>
  </r>
  <r>
    <n v="3342"/>
    <x v="3341"/>
    <s v="We believe in the power of stories to change the world. Theatre that inspires transformation."/>
    <n v="17000"/>
    <n v="26744.11"/>
    <x v="1"/>
    <x v="0"/>
    <s v="USD"/>
    <n v="1427864340"/>
    <n v="1425020810"/>
    <b v="0"/>
    <n v="78"/>
    <b v="1"/>
    <s v="theater/plays"/>
    <n v="157"/>
    <n v="342.87"/>
    <x v="1"/>
    <x v="6"/>
  </r>
  <r>
    <n v="3343"/>
    <x v="3342"/>
    <s v="Two sisters make a set of paper dolls which take them on a journey across lands, creating memories along the way."/>
    <n v="4999"/>
    <n v="5604"/>
    <x v="1"/>
    <x v="1"/>
    <s v="GBP"/>
    <n v="1460553480"/>
    <n v="1458770384"/>
    <b v="0"/>
    <n v="23"/>
    <b v="1"/>
    <s v="theater/plays"/>
    <n v="112"/>
    <n v="243.65"/>
    <x v="1"/>
    <x v="6"/>
  </r>
  <r>
    <n v="3344"/>
    <x v="3343"/>
    <s v="We are a company of crafted and trained actors, writers and directors dedicated to the principles set by the legendary Group Theatre."/>
    <n v="12000"/>
    <n v="12029"/>
    <x v="1"/>
    <x v="0"/>
    <s v="USD"/>
    <n v="1409374093"/>
    <n v="1406782093"/>
    <b v="0"/>
    <n v="40"/>
    <b v="1"/>
    <s v="theater/plays"/>
    <n v="100"/>
    <n v="300.73"/>
    <x v="1"/>
    <x v="6"/>
  </r>
  <r>
    <n v="3345"/>
    <x v="3344"/>
    <s v="Please help us raise funds for the production costs of a world premiere production of a play that will raise awareness for spina bifida"/>
    <n v="3000"/>
    <n v="6071"/>
    <x v="1"/>
    <x v="0"/>
    <s v="USD"/>
    <n v="1429317420"/>
    <n v="1424226768"/>
    <b v="0"/>
    <n v="13"/>
    <b v="1"/>
    <s v="theater/plays"/>
    <n v="202"/>
    <n v="467"/>
    <x v="1"/>
    <x v="6"/>
  </r>
  <r>
    <n v="3346"/>
    <x v="3345"/>
    <s v="Tempest opens Feb. 25. Please support Shakespeare, the arts and community youth theater! Be a part of something special!"/>
    <n v="5000"/>
    <n v="5388.79"/>
    <x v="1"/>
    <x v="0"/>
    <s v="USD"/>
    <n v="1424910910"/>
    <n v="1424306110"/>
    <b v="0"/>
    <n v="18"/>
    <b v="1"/>
    <s v="theater/plays"/>
    <n v="108"/>
    <n v="299.38"/>
    <x v="1"/>
    <x v="6"/>
  </r>
  <r>
    <n v="3347"/>
    <x v="3346"/>
    <s v="The Hope Theatre is fundraising for their second in-house show, the London premiere of Sea Life by Lucy Catherine opening 24th May 2016"/>
    <n v="7000"/>
    <n v="7505"/>
    <x v="1"/>
    <x v="1"/>
    <s v="GBP"/>
    <n v="1462741200"/>
    <n v="1461503654"/>
    <b v="0"/>
    <n v="22"/>
    <b v="1"/>
    <s v="theater/plays"/>
    <n v="107"/>
    <n v="341.14"/>
    <x v="1"/>
    <x v="6"/>
  </r>
  <r>
    <n v="3348"/>
    <x v="3265"/>
    <s v="Old Hat's new production explores the bleak culture of war and the cosmic powers of guilt and imagination in Shakespeare's tragedy."/>
    <n v="15000"/>
    <n v="15186.69"/>
    <x v="1"/>
    <x v="0"/>
    <s v="USD"/>
    <n v="1461988740"/>
    <n v="1459949080"/>
    <b v="0"/>
    <n v="79"/>
    <b v="1"/>
    <s v="theater/plays"/>
    <n v="101"/>
    <n v="192.24"/>
    <x v="1"/>
    <x v="6"/>
  </r>
  <r>
    <n v="3349"/>
    <x v="3347"/>
    <s v="In this ninety-minute adaptation of the classic Shakespeare play, a cast of nine women asks the question: What even is virginity anyway"/>
    <n v="5000"/>
    <n v="5016"/>
    <x v="1"/>
    <x v="0"/>
    <s v="USD"/>
    <n v="1465837200"/>
    <n v="1463971172"/>
    <b v="0"/>
    <n v="14"/>
    <b v="1"/>
    <s v="theater/plays"/>
    <n v="100"/>
    <n v="358.29"/>
    <x v="1"/>
    <x v="6"/>
  </r>
  <r>
    <n v="3350"/>
    <x v="3348"/>
    <s v="Nora Wageners TheaterstÃ¼ck lÃ¤dt den Zuschauer ein auf eine teils lustige, teils dÃ¼stere Reise ins Wohnzimmer der jungen, arbeitslosen K"/>
    <n v="10000"/>
    <n v="10085"/>
    <x v="1"/>
    <x v="19"/>
    <s v="EUR"/>
    <n v="1448838000"/>
    <n v="1445791811"/>
    <b v="0"/>
    <n v="51"/>
    <b v="1"/>
    <s v="theater/plays"/>
    <n v="101"/>
    <n v="197.75"/>
    <x v="1"/>
    <x v="6"/>
  </r>
  <r>
    <n v="3351"/>
    <x v="3349"/>
    <s v="A thrilling 'steampunk' reworking of the infamous gothic horror novel by a powerhouse ensemble will leave you begging to be bitten."/>
    <n v="14000"/>
    <n v="0"/>
    <x v="0"/>
    <x v="1"/>
    <s v="GBP"/>
    <n v="1406113200"/>
    <n v="1402910965"/>
    <b v="0"/>
    <n v="54"/>
    <b v="1"/>
    <s v="theater/plays"/>
    <n v="0"/>
    <n v="0"/>
    <x v="1"/>
    <x v="6"/>
  </r>
  <r>
    <n v="3352"/>
    <x v="3350"/>
    <s v="Actors creating more theatre in Brighton. A LOT MORE. Classics, contemporary, new writing, Shakespeare, foreign translations and more."/>
    <n v="15000"/>
    <n v="451"/>
    <x v="0"/>
    <x v="1"/>
    <s v="GBP"/>
    <n v="1467414000"/>
    <n v="1462492178"/>
    <b v="0"/>
    <n v="70"/>
    <b v="1"/>
    <s v="theater/plays"/>
    <n v="3"/>
    <n v="6.44"/>
    <x v="1"/>
    <x v="6"/>
  </r>
  <r>
    <n v="3353"/>
    <x v="3351"/>
    <s v="A new spoken word play, written by Paul Hewitt, in 3 parts about love and fate, inspired by the Ruba'iyat of Omar Khayyam."/>
    <n v="5000"/>
    <n v="5186"/>
    <x v="1"/>
    <x v="1"/>
    <s v="GBP"/>
    <n v="1462230000"/>
    <n v="1461061350"/>
    <b v="0"/>
    <n v="44"/>
    <b v="1"/>
    <s v="theater/plays"/>
    <n v="104"/>
    <n v="117.86"/>
    <x v="1"/>
    <x v="6"/>
  </r>
  <r>
    <n v="3354"/>
    <x v="3352"/>
    <s v="Help Strangeloop Theatre create and support new work by sponsoring our 2015-2016 season."/>
    <n v="9072"/>
    <n v="9228"/>
    <x v="1"/>
    <x v="0"/>
    <s v="USD"/>
    <n v="1446091260"/>
    <n v="1443029206"/>
    <b v="0"/>
    <n v="55"/>
    <b v="1"/>
    <s v="theater/plays"/>
    <n v="102"/>
    <n v="167.78"/>
    <x v="1"/>
    <x v="6"/>
  </r>
  <r>
    <n v="3355"/>
    <x v="3353"/>
    <s v="Help get Jelly Beans to the Theatre503 stage. An important piece of new writing by Dan Pick, produced by Kuleshov Theatre"/>
    <n v="6500"/>
    <n v="865"/>
    <x v="0"/>
    <x v="1"/>
    <s v="GBP"/>
    <n v="1462879020"/>
    <n v="1461941527"/>
    <b v="0"/>
    <n v="15"/>
    <b v="1"/>
    <s v="theater/plays"/>
    <n v="13"/>
    <n v="57.67"/>
    <x v="1"/>
    <x v="6"/>
  </r>
  <r>
    <n v="3356"/>
    <x v="3354"/>
    <s v="30 days to raise Â£1500 - to run drama workshops about the plays themes with girls (aged 13-18) who are in need! GIRL POWER!"/>
    <n v="5000"/>
    <n v="5000"/>
    <x v="1"/>
    <x v="1"/>
    <s v="GBP"/>
    <n v="1468611272"/>
    <n v="1466019272"/>
    <b v="0"/>
    <n v="27"/>
    <b v="1"/>
    <s v="theater/plays"/>
    <n v="100"/>
    <n v="185.19"/>
    <x v="1"/>
    <x v="6"/>
  </r>
  <r>
    <n v="3357"/>
    <x v="3355"/>
    <s v="Two strangers on a bridge in the dead of night, a game of dominoes, and a value ready meal - by upcoming HighTide Escalator Playwright."/>
    <n v="5800"/>
    <n v="876"/>
    <x v="2"/>
    <x v="1"/>
    <s v="GBP"/>
    <n v="1406887310"/>
    <n v="1404295310"/>
    <b v="0"/>
    <n v="21"/>
    <b v="1"/>
    <s v="theater/plays"/>
    <n v="15"/>
    <n v="41.71"/>
    <x v="1"/>
    <x v="6"/>
  </r>
  <r>
    <n v="3358"/>
    <x v="3356"/>
    <s v="Alef productions, LLC is proud to present a World Premiere Play about Acceptance, Relationships,  Mortality and Love!"/>
    <n v="25000"/>
    <n v="30505"/>
    <x v="1"/>
    <x v="0"/>
    <s v="USD"/>
    <n v="1416385679"/>
    <n v="1413790079"/>
    <b v="0"/>
    <n v="162"/>
    <b v="1"/>
    <s v="theater/plays"/>
    <n v="122"/>
    <n v="188.3"/>
    <x v="1"/>
    <x v="6"/>
  </r>
  <r>
    <n v="3359"/>
    <x v="3357"/>
    <s v="A Theatrical Production Celebrating the Lebanese Culture and the Human Spirit in Time of War."/>
    <n v="11000"/>
    <n v="281"/>
    <x v="0"/>
    <x v="0"/>
    <s v="USD"/>
    <n v="1487985734"/>
    <n v="1484097734"/>
    <b v="0"/>
    <n v="23"/>
    <b v="1"/>
    <s v="theater/plays"/>
    <n v="3"/>
    <n v="12.22"/>
    <x v="1"/>
    <x v="6"/>
  </r>
  <r>
    <n v="3360"/>
    <x v="3358"/>
    <s v="World Premiere, an M1 Singapore Fringe Festival 2017 commission."/>
    <n v="25000"/>
    <n v="123"/>
    <x v="0"/>
    <x v="20"/>
    <s v="SGD"/>
    <n v="1481731140"/>
    <n v="1479866343"/>
    <b v="0"/>
    <n v="72"/>
    <b v="1"/>
    <s v="theater/plays"/>
    <n v="0"/>
    <n v="1.71"/>
    <x v="1"/>
    <x v="6"/>
  </r>
  <r>
    <n v="3361"/>
    <x v="3359"/>
    <s v="KNOW Theatre has been invited to bring our production of Vieux CarrÃ© to the Provincetown Tennessee Williams Theatre Festival!"/>
    <n v="15000"/>
    <n v="16373"/>
    <x v="1"/>
    <x v="0"/>
    <s v="USD"/>
    <n v="1409587140"/>
    <n v="1408062990"/>
    <b v="0"/>
    <n v="68"/>
    <b v="1"/>
    <s v="theater/plays"/>
    <n v="109"/>
    <n v="240.78"/>
    <x v="1"/>
    <x v="6"/>
  </r>
  <r>
    <n v="3362"/>
    <x v="3360"/>
    <s v="Oscar Wilde's classic romantic farce like you have never seen it before. Bigger. Louder. Sexier.  And covered with glitter."/>
    <n v="4200"/>
    <n v="895"/>
    <x v="0"/>
    <x v="0"/>
    <s v="USD"/>
    <n v="1425704100"/>
    <n v="1424484717"/>
    <b v="0"/>
    <n v="20"/>
    <b v="1"/>
    <s v="theater/plays"/>
    <n v="21"/>
    <n v="44.75"/>
    <x v="1"/>
    <x v="6"/>
  </r>
  <r>
    <n v="3363"/>
    <x v="3361"/>
    <s v="A first play about a first kiss, Making the Move is going to the Edinburgh Fringe festival.  Join the party, fall in love.  Help us!"/>
    <n v="20000"/>
    <n v="20919.25"/>
    <x v="1"/>
    <x v="0"/>
    <s v="USD"/>
    <n v="1408464000"/>
    <n v="1406831445"/>
    <b v="0"/>
    <n v="26"/>
    <b v="1"/>
    <s v="theater/plays"/>
    <n v="105"/>
    <n v="804.59"/>
    <x v="1"/>
    <x v="6"/>
  </r>
  <r>
    <n v="3364"/>
    <x v="3362"/>
    <s v="Cancel The SunshineÂ is a new play that explores living with a mental health condition in an honest, witty and articulate way."/>
    <n v="10000"/>
    <n v="0"/>
    <x v="0"/>
    <x v="1"/>
    <s v="GBP"/>
    <n v="1458075600"/>
    <n v="1456183649"/>
    <b v="0"/>
    <n v="72"/>
    <b v="1"/>
    <s v="theater/plays"/>
    <n v="0"/>
    <n v="0"/>
    <x v="1"/>
    <x v="6"/>
  </r>
  <r>
    <n v="3365"/>
    <x v="3363"/>
    <s v="A dazzling dramatic musical drama that takes place inside a Charm City Church! Help us finance a play that is back by popular demand!"/>
    <n v="8000"/>
    <n v="0"/>
    <x v="0"/>
    <x v="0"/>
    <s v="USD"/>
    <n v="1449973592"/>
    <n v="1447381592"/>
    <b v="0"/>
    <n v="3"/>
    <b v="1"/>
    <s v="theater/plays"/>
    <n v="0"/>
    <n v="0"/>
    <x v="1"/>
    <x v="6"/>
  </r>
  <r>
    <n v="3366"/>
    <x v="3364"/>
    <s v="The Series will consist of free staged readings of Shakespeare's plays, brought to life by professional actors in Montclair, NJ."/>
    <n v="4400"/>
    <n v="800"/>
    <x v="0"/>
    <x v="0"/>
    <s v="USD"/>
    <n v="1431481037"/>
    <n v="1428889037"/>
    <b v="0"/>
    <n v="18"/>
    <b v="1"/>
    <s v="theater/plays"/>
    <n v="18"/>
    <n v="44.44"/>
    <x v="1"/>
    <x v="6"/>
  </r>
  <r>
    <n v="3367"/>
    <x v="3365"/>
    <s v="An intense new play exploring how far you would go to protect your family.  Employing new graduates to give their careers a kickstart."/>
    <n v="3750"/>
    <n v="151"/>
    <x v="0"/>
    <x v="1"/>
    <s v="GBP"/>
    <n v="1438467894"/>
    <n v="1436307894"/>
    <b v="0"/>
    <n v="30"/>
    <b v="1"/>
    <s v="theater/plays"/>
    <n v="4"/>
    <n v="5.03"/>
    <x v="1"/>
    <x v="6"/>
  </r>
  <r>
    <n v="3368"/>
    <x v="3366"/>
    <s v="Help a non-profit community theatre create an unforgettable production of J.M. Barrie's classic play."/>
    <n v="4000"/>
    <n v="4784"/>
    <x v="1"/>
    <x v="0"/>
    <s v="USD"/>
    <n v="1420088400"/>
    <n v="1416977259"/>
    <b v="0"/>
    <n v="23"/>
    <b v="1"/>
    <s v="theater/plays"/>
    <n v="120"/>
    <n v="208"/>
    <x v="1"/>
    <x v="6"/>
  </r>
  <r>
    <n v="3369"/>
    <x v="3367"/>
    <s v="How far would you go for revenge? The Collector is a dark thriller of regret, retribution and broken masculinity."/>
    <n v="15000"/>
    <n v="0"/>
    <x v="0"/>
    <x v="17"/>
    <s v="EUR"/>
    <n v="1484441980"/>
    <n v="1479257980"/>
    <b v="0"/>
    <n v="54"/>
    <b v="1"/>
    <s v="theater/plays"/>
    <n v="0"/>
    <n v="0"/>
    <x v="1"/>
    <x v="6"/>
  </r>
  <r>
    <n v="3370"/>
    <x v="3368"/>
    <s v="I'm Alright. A story of young women, told by young women, for the world."/>
    <n v="5000"/>
    <n v="6080"/>
    <x v="1"/>
    <x v="0"/>
    <s v="USD"/>
    <n v="1481961600"/>
    <n v="1479283285"/>
    <b v="0"/>
    <n v="26"/>
    <b v="1"/>
    <s v="theater/plays"/>
    <n v="122"/>
    <n v="233.85"/>
    <x v="1"/>
    <x v="6"/>
  </r>
  <r>
    <n v="3371"/>
    <x v="3369"/>
    <s v="Help support Red Planet, a new science fiction play based off the Mars One exploration."/>
    <n v="2500"/>
    <n v="2500"/>
    <x v="1"/>
    <x v="0"/>
    <s v="USD"/>
    <n v="1449089965"/>
    <n v="1446670765"/>
    <b v="0"/>
    <n v="9"/>
    <b v="1"/>
    <s v="theater/plays"/>
    <n v="100"/>
    <n v="277.77999999999997"/>
    <x v="1"/>
    <x v="6"/>
  </r>
  <r>
    <n v="3372"/>
    <x v="3370"/>
    <s v="This play tells the story of the toxicity of sensationalism shown through one man's struggle with notoriety."/>
    <n v="4000"/>
    <n v="4409.7700000000004"/>
    <x v="1"/>
    <x v="0"/>
    <s v="USD"/>
    <n v="1408942740"/>
    <n v="1407157756"/>
    <b v="0"/>
    <n v="27"/>
    <b v="1"/>
    <s v="theater/plays"/>
    <n v="110"/>
    <n v="163.32"/>
    <x v="1"/>
    <x v="6"/>
  </r>
  <r>
    <n v="3373"/>
    <x v="3371"/>
    <s v="The Rules is a brand new black-comedy, serial-killer-romance debuting at the Edinburgh Fringe this August and we need your help!"/>
    <n v="5500"/>
    <n v="5600"/>
    <x v="1"/>
    <x v="1"/>
    <s v="GBP"/>
    <n v="1437235200"/>
    <n v="1435177840"/>
    <b v="0"/>
    <n v="30"/>
    <b v="1"/>
    <s v="theater/plays"/>
    <n v="102"/>
    <n v="186.67"/>
    <x v="1"/>
    <x v="6"/>
  </r>
  <r>
    <n v="3374"/>
    <x v="3372"/>
    <s v="A rare  production of World acclaimed playwright Howard Barker's groundbreaking &amp; provocative 'The Castle'."/>
    <n v="10000"/>
    <n v="10235"/>
    <x v="1"/>
    <x v="5"/>
    <s v="CAD"/>
    <n v="1446053616"/>
    <n v="1443461616"/>
    <b v="0"/>
    <n v="52"/>
    <b v="1"/>
    <s v="theater/plays"/>
    <n v="102"/>
    <n v="196.83"/>
    <x v="1"/>
    <x v="6"/>
  </r>
  <r>
    <n v="3375"/>
    <x v="3373"/>
    <s v="Production of wickedly funny new play for two women, written by iconic songwriter and ex-London's Burning man, Chris Larner"/>
    <n v="8500"/>
    <n v="10706"/>
    <x v="1"/>
    <x v="1"/>
    <s v="GBP"/>
    <n v="1400423973"/>
    <n v="1399387173"/>
    <b v="0"/>
    <n v="17"/>
    <b v="1"/>
    <s v="theater/plays"/>
    <n v="126"/>
    <n v="629.76"/>
    <x v="1"/>
    <x v="6"/>
  </r>
  <r>
    <n v="3376"/>
    <x v="3374"/>
    <s v="3 college grads struggling to fund their social network. 1 bratty blackmailing student. 1 dreamy Asian business man. 1 awesome play."/>
    <n v="20000"/>
    <n v="22421"/>
    <x v="1"/>
    <x v="0"/>
    <s v="USD"/>
    <n v="1429976994"/>
    <n v="1424796594"/>
    <b v="0"/>
    <n v="19"/>
    <b v="1"/>
    <s v="theater/plays"/>
    <n v="112"/>
    <n v="1180.05"/>
    <x v="1"/>
    <x v="6"/>
  </r>
  <r>
    <n v="3377"/>
    <x v="3375"/>
    <s v="An empowering play about war time code breaker Alan Turing which tells the real story of a hero vilified for his sexuality and suicide."/>
    <n v="20000"/>
    <n v="56618"/>
    <x v="1"/>
    <x v="1"/>
    <s v="GBP"/>
    <n v="1426870560"/>
    <n v="1424280899"/>
    <b v="0"/>
    <n v="77"/>
    <b v="1"/>
    <s v="theater/plays"/>
    <n v="283"/>
    <n v="735.3"/>
    <x v="1"/>
    <x v="6"/>
  </r>
  <r>
    <n v="3378"/>
    <x v="3376"/>
    <s v="'Can you ever find acceptance in death?' _x000a_Rose of June is a piece of theatre exploring the stages of grief. Unity Theatre - September"/>
    <n v="3000"/>
    <n v="3275"/>
    <x v="1"/>
    <x v="1"/>
    <s v="GBP"/>
    <n v="1409490480"/>
    <n v="1407400306"/>
    <b v="0"/>
    <n v="21"/>
    <b v="1"/>
    <s v="theater/plays"/>
    <n v="109"/>
    <n v="155.94999999999999"/>
    <x v="1"/>
    <x v="6"/>
  </r>
  <r>
    <n v="3379"/>
    <x v="3377"/>
    <s v="A play by Alexei Arbuzov about the lives of three teenagers during the Nazi siege of Leningrad, 1942, in a new adaptation by Nick Dear."/>
    <n v="6000"/>
    <n v="2823"/>
    <x v="0"/>
    <x v="1"/>
    <s v="GBP"/>
    <n v="1440630000"/>
    <n v="1439122800"/>
    <b v="0"/>
    <n v="38"/>
    <b v="1"/>
    <s v="theater/plays"/>
    <n v="47"/>
    <n v="74.290000000000006"/>
    <x v="1"/>
    <x v="6"/>
  </r>
  <r>
    <n v="3380"/>
    <x v="3378"/>
    <s v="A Hard Rain is a new play that takes place on the eve of the Stonewall riots in the â€˜hiddenâ€™ gay bars of 1969 Greenwich Village."/>
    <n v="10000"/>
    <n v="0"/>
    <x v="0"/>
    <x v="0"/>
    <s v="USD"/>
    <n v="1417305178"/>
    <n v="1414277578"/>
    <b v="0"/>
    <n v="28"/>
    <b v="1"/>
    <s v="theater/plays"/>
    <n v="0"/>
    <n v="0"/>
    <x v="1"/>
    <x v="6"/>
  </r>
  <r>
    <n v="3381"/>
    <x v="3379"/>
    <s v="A creative art therapy project for Syrian children. Romeo &amp; Juliet are lovers separated by war. Romeo in Jordan &amp; Juliet in Syria."/>
    <n v="10000"/>
    <n v="17895.25"/>
    <x v="1"/>
    <x v="0"/>
    <s v="USD"/>
    <n v="1426044383"/>
    <n v="1423455983"/>
    <b v="0"/>
    <n v="48"/>
    <b v="1"/>
    <s v="theater/plays"/>
    <n v="179"/>
    <n v="372.82"/>
    <x v="1"/>
    <x v="6"/>
  </r>
  <r>
    <n v="3382"/>
    <x v="3380"/>
    <s v="Peter Brook Award Nominees Empty Deck need Â£3500 to get 'Cosmic Fear or The Day Brad Pitt Got Paranoia' to the Edinburgh Fringe!"/>
    <n v="10000"/>
    <n v="2291"/>
    <x v="2"/>
    <x v="1"/>
    <s v="GBP"/>
    <n v="1470092340"/>
    <n v="1467973256"/>
    <b v="0"/>
    <n v="46"/>
    <b v="1"/>
    <s v="theater/plays"/>
    <n v="23"/>
    <n v="49.8"/>
    <x v="1"/>
    <x v="6"/>
  </r>
  <r>
    <n v="3383"/>
    <x v="3381"/>
    <s v="Art imitates life: This prophetic 1960 satire follows presidential candidates who stop at nothing to capture their party's nomination."/>
    <n v="5400"/>
    <n v="5858.84"/>
    <x v="1"/>
    <x v="0"/>
    <s v="USD"/>
    <n v="1466707620"/>
    <n v="1464979620"/>
    <b v="0"/>
    <n v="30"/>
    <b v="1"/>
    <s v="theater/plays"/>
    <n v="108"/>
    <n v="195.29"/>
    <x v="1"/>
    <x v="6"/>
  </r>
  <r>
    <n v="3384"/>
    <x v="3382"/>
    <s v="Six gay men, emotional baggage, and online dating: what could go wrong? A play about looking for love and finding something better."/>
    <n v="16000"/>
    <n v="30"/>
    <x v="2"/>
    <x v="0"/>
    <s v="USD"/>
    <n v="1448074800"/>
    <n v="1444874768"/>
    <b v="0"/>
    <n v="64"/>
    <b v="1"/>
    <s v="theater/plays"/>
    <n v="0"/>
    <n v="0.47"/>
    <x v="1"/>
    <x v="6"/>
  </r>
  <r>
    <n v="3385"/>
    <x v="3383"/>
    <s v="An Equity Reading of a new play; Intimate drama about a family dealing with consequence of actions after a school shooting."/>
    <n v="5500"/>
    <n v="76"/>
    <x v="0"/>
    <x v="0"/>
    <s v="USD"/>
    <n v="1418244552"/>
    <n v="1415652552"/>
    <b v="0"/>
    <n v="15"/>
    <b v="1"/>
    <s v="theater/plays"/>
    <n v="1"/>
    <n v="5.07"/>
    <x v="1"/>
    <x v="6"/>
  </r>
  <r>
    <n v="3386"/>
    <x v="3384"/>
    <s v="Stories from the Bronx make for an uncommon play. Help us finish funding this production, supported by the Kevin Spacey Foundation."/>
    <n v="6000"/>
    <n v="6056"/>
    <x v="1"/>
    <x v="0"/>
    <s v="USD"/>
    <n v="1417620506"/>
    <n v="1415028506"/>
    <b v="0"/>
    <n v="41"/>
    <b v="1"/>
    <s v="theater/plays"/>
    <n v="101"/>
    <n v="147.71"/>
    <x v="1"/>
    <x v="6"/>
  </r>
  <r>
    <n v="3387"/>
    <x v="3385"/>
    <s v="Pollyanna just completed an extremely successful run of this new educational play and wants to tour to more under-served communities."/>
    <n v="10000"/>
    <n v="1715"/>
    <x v="0"/>
    <x v="0"/>
    <s v="USD"/>
    <n v="1418581088"/>
    <n v="1415125088"/>
    <b v="0"/>
    <n v="35"/>
    <b v="1"/>
    <s v="theater/plays"/>
    <n v="17"/>
    <n v="49"/>
    <x v="1"/>
    <x v="6"/>
  </r>
  <r>
    <n v="3388"/>
    <x v="3386"/>
    <s v="ICONS is a unique new play about the Amazon warrior women from Greek myth and re-imagines them from a contemporary female perspective."/>
    <n v="5000"/>
    <n v="5096"/>
    <x v="1"/>
    <x v="1"/>
    <s v="GBP"/>
    <n v="1434625441"/>
    <n v="1432033441"/>
    <b v="0"/>
    <n v="45"/>
    <b v="1"/>
    <s v="theater/plays"/>
    <n v="102"/>
    <n v="113.24"/>
    <x v="1"/>
    <x v="6"/>
  </r>
  <r>
    <n v="3389"/>
    <x v="3387"/>
    <s v="Chimera Ensemble is launching 2 inaugural theater productions, and we need support to do high quality work!"/>
    <n v="30000"/>
    <n v="85"/>
    <x v="0"/>
    <x v="0"/>
    <s v="USD"/>
    <n v="1464960682"/>
    <n v="1462368682"/>
    <b v="0"/>
    <n v="62"/>
    <b v="1"/>
    <s v="theater/plays"/>
    <n v="0"/>
    <n v="1.37"/>
    <x v="1"/>
    <x v="6"/>
  </r>
  <r>
    <n v="3390"/>
    <x v="3388"/>
    <s v="1140 Productions adapts Shakespeare's 'Romeo and Juliet' for a contemporary audience. It's a raw, melancholic spin on the classic tale."/>
    <n v="5000"/>
    <n v="5035.6899999999996"/>
    <x v="1"/>
    <x v="0"/>
    <s v="USD"/>
    <n v="1405017345"/>
    <n v="1403721345"/>
    <b v="0"/>
    <n v="22"/>
    <b v="1"/>
    <s v="theater/plays"/>
    <n v="101"/>
    <n v="228.9"/>
    <x v="1"/>
    <x v="6"/>
  </r>
  <r>
    <n v="3391"/>
    <x v="3389"/>
    <s v="New play about the comfort and the danger of living with memories. Gay themes. Experienced team looking to present first reading"/>
    <n v="4500"/>
    <n v="1"/>
    <x v="0"/>
    <x v="0"/>
    <s v="USD"/>
    <n v="1407536880"/>
    <n v="1404997548"/>
    <b v="0"/>
    <n v="18"/>
    <b v="1"/>
    <s v="theater/plays"/>
    <n v="0"/>
    <n v="0.06"/>
    <x v="1"/>
    <x v="6"/>
  </r>
  <r>
    <n v="3392"/>
    <x v="3390"/>
    <s v="Life is more than the days you have left. 1 in 3 tells of two normal people &amp; their confrontation with mortality and the dice of fate."/>
    <n v="3000"/>
    <n v="215"/>
    <x v="0"/>
    <x v="1"/>
    <s v="GBP"/>
    <n v="1462565855"/>
    <n v="1458245855"/>
    <b v="0"/>
    <n v="12"/>
    <b v="1"/>
    <s v="theater/plays"/>
    <n v="7"/>
    <n v="17.920000000000002"/>
    <x v="1"/>
    <x v="6"/>
  </r>
  <r>
    <n v="3393"/>
    <x v="3391"/>
    <s v="hiSTORYstage presents a film noir-style comedy mystery with a Shakespearean twist performed as a 1944 radio drama."/>
    <n v="5000"/>
    <n v="5232"/>
    <x v="1"/>
    <x v="0"/>
    <s v="USD"/>
    <n v="1415234760"/>
    <n v="1413065230"/>
    <b v="0"/>
    <n v="44"/>
    <b v="1"/>
    <s v="theater/plays"/>
    <n v="105"/>
    <n v="118.91"/>
    <x v="1"/>
    <x v="6"/>
  </r>
  <r>
    <n v="3394"/>
    <x v="3392"/>
    <s v="Ambitious, Edinburgh-based company, Thrive Theatre, are bringing their brand new comedy BUFFER to the 2014 Edinburgh Fringe!"/>
    <n v="3500"/>
    <n v="827"/>
    <x v="0"/>
    <x v="1"/>
    <s v="GBP"/>
    <n v="1406470645"/>
    <n v="1403878645"/>
    <b v="0"/>
    <n v="27"/>
    <b v="1"/>
    <s v="theater/plays"/>
    <n v="24"/>
    <n v="30.63"/>
    <x v="1"/>
    <x v="6"/>
  </r>
  <r>
    <n v="3395"/>
    <x v="3393"/>
    <s v="Miramar is a a darkly funny play exploring what it is we call â€˜homeâ€™."/>
    <n v="4000"/>
    <n v="0"/>
    <x v="2"/>
    <x v="1"/>
    <s v="GBP"/>
    <n v="1433009400"/>
    <n v="1431795944"/>
    <b v="0"/>
    <n v="38"/>
    <b v="1"/>
    <s v="theater/plays"/>
    <n v="0"/>
    <n v="0"/>
    <x v="1"/>
    <x v="6"/>
  </r>
  <r>
    <n v="3396"/>
    <x v="3394"/>
    <s v="&quot;Rainbowtown&quot; is a new play for kids. Help us bring it to the Main Line during the 2014 Philadelphia Fringe Festival!"/>
    <n v="5000"/>
    <n v="5116"/>
    <x v="1"/>
    <x v="0"/>
    <s v="USD"/>
    <n v="1401595140"/>
    <n v="1399286589"/>
    <b v="0"/>
    <n v="28"/>
    <b v="1"/>
    <s v="theater/plays"/>
    <n v="102"/>
    <n v="182.71"/>
    <x v="1"/>
    <x v="6"/>
  </r>
  <r>
    <n v="3397"/>
    <x v="3395"/>
    <s v="Help a group of recovering alcoholics bring Samuel Beckett's classic to a seaside town!"/>
    <n v="2500"/>
    <n v="2511.11"/>
    <x v="1"/>
    <x v="1"/>
    <s v="GBP"/>
    <n v="1455832800"/>
    <n v="1452338929"/>
    <b v="0"/>
    <n v="24"/>
    <b v="1"/>
    <s v="theater/plays"/>
    <n v="100"/>
    <n v="104.63"/>
    <x v="1"/>
    <x v="6"/>
  </r>
  <r>
    <n v="3398"/>
    <x v="3396"/>
    <s v="We're mounting a theatrical adaptation of Lord of the Flies completely student directed, produced, designed, managed and performed."/>
    <n v="12000"/>
    <n v="210"/>
    <x v="0"/>
    <x v="0"/>
    <s v="USD"/>
    <n v="1416589200"/>
    <n v="1414605776"/>
    <b v="0"/>
    <n v="65"/>
    <b v="1"/>
    <s v="theater/plays"/>
    <n v="2"/>
    <n v="3.23"/>
    <x v="1"/>
    <x v="6"/>
  </r>
  <r>
    <n v="3399"/>
    <x v="3397"/>
    <s v="13 young people have taken over Spinning Wheel Theatre to choose, produce and create their own show from scratch."/>
    <n v="5000"/>
    <n v="0"/>
    <x v="0"/>
    <x v="1"/>
    <s v="GBP"/>
    <n v="1424556325"/>
    <n v="1421964325"/>
    <b v="0"/>
    <n v="46"/>
    <b v="1"/>
    <s v="theater/plays"/>
    <n v="0"/>
    <n v="0"/>
    <x v="1"/>
    <x v="6"/>
  </r>
  <r>
    <n v="3400"/>
    <x v="3398"/>
    <s v="A hilarious comedy starring Sarah, a recent grad, who uses the magic of a mystical open mic to solve the problems of her relationships."/>
    <n v="25000"/>
    <n v="25132"/>
    <x v="1"/>
    <x v="0"/>
    <s v="USD"/>
    <n v="1409266414"/>
    <n v="1405378414"/>
    <b v="0"/>
    <n v="85"/>
    <b v="1"/>
    <s v="theater/plays"/>
    <n v="101"/>
    <n v="295.67"/>
    <x v="1"/>
    <x v="6"/>
  </r>
  <r>
    <n v="3401"/>
    <x v="3399"/>
    <s v="Support a daring new theatre creation               _x000a_Supportez une audacieuse compagnie internationale et aidez-les Ã  crÃ©er leur piÃ¨ce"/>
    <n v="8500"/>
    <n v="51"/>
    <x v="2"/>
    <x v="1"/>
    <s v="GBP"/>
    <n v="1438968146"/>
    <n v="1436376146"/>
    <b v="0"/>
    <n v="66"/>
    <b v="1"/>
    <s v="theater/plays"/>
    <n v="1"/>
    <n v="0.77"/>
    <x v="1"/>
    <x v="6"/>
  </r>
  <r>
    <n v="3402"/>
    <x v="3400"/>
    <s v="Itâ€™s a celebration of our heritage. Well, not all of ours. If you live in Liberty Falls, itâ€™s yours. If you donâ€™t, then it's not."/>
    <n v="42500"/>
    <n v="10"/>
    <x v="0"/>
    <x v="0"/>
    <s v="USD"/>
    <n v="1447295460"/>
    <n v="1444747843"/>
    <b v="0"/>
    <n v="165"/>
    <b v="1"/>
    <s v="theater/plays"/>
    <n v="0"/>
    <n v="0.06"/>
    <x v="1"/>
    <x v="6"/>
  </r>
  <r>
    <n v="3403"/>
    <x v="3401"/>
    <s v="Two worlds, one bond - no turning back._x000a_A dark comedy about domestic abuse and the power of an unlikely friendship"/>
    <n v="5500"/>
    <n v="50"/>
    <x v="0"/>
    <x v="1"/>
    <s v="GBP"/>
    <n v="1435230324"/>
    <n v="1432638324"/>
    <b v="0"/>
    <n v="17"/>
    <b v="1"/>
    <s v="theater/plays"/>
    <n v="1"/>
    <n v="2.94"/>
    <x v="1"/>
    <x v="6"/>
  </r>
  <r>
    <n v="3404"/>
    <x v="3402"/>
    <s v="The Montclair Shakespeare Series presents staged readings of Shakespeare's work in historic venues throughout the summer in Montclair."/>
    <n v="3000"/>
    <n v="3407"/>
    <x v="1"/>
    <x v="0"/>
    <s v="USD"/>
    <n v="1434542702"/>
    <n v="1432814702"/>
    <b v="0"/>
    <n v="3"/>
    <b v="1"/>
    <s v="theater/plays"/>
    <n v="114"/>
    <n v="1135.67"/>
    <x v="1"/>
    <x v="6"/>
  </r>
  <r>
    <n v="3405"/>
    <x v="3403"/>
    <s v="We are Seance Theatre Group trying to fund our first performance, Noel Coward's hysterical comedy farce, Blithe Spirit."/>
    <n v="3000"/>
    <n v="50"/>
    <x v="0"/>
    <x v="1"/>
    <s v="GBP"/>
    <n v="1456876740"/>
    <n v="1455063886"/>
    <b v="0"/>
    <n v="17"/>
    <b v="1"/>
    <s v="theater/plays"/>
    <n v="2"/>
    <n v="2.94"/>
    <x v="1"/>
    <x v="6"/>
  </r>
  <r>
    <n v="3406"/>
    <x v="3404"/>
    <s v="A funny and moving new play about two families dealing with aging parents in very different ways!"/>
    <n v="25000"/>
    <n v="25088"/>
    <x v="1"/>
    <x v="0"/>
    <s v="USD"/>
    <n v="1405511376"/>
    <n v="1401623376"/>
    <b v="0"/>
    <n v="91"/>
    <b v="1"/>
    <s v="theater/plays"/>
    <n v="100"/>
    <n v="275.69"/>
    <x v="1"/>
    <x v="6"/>
  </r>
  <r>
    <n v="3407"/>
    <x v="3405"/>
    <s v="Biddy is 24. Biddy is a hopeless romantic. Biddy always wanted to be a vegan. Find out what happens_x000a_when Biddy gets sectioned."/>
    <n v="6000"/>
    <n v="6904"/>
    <x v="1"/>
    <x v="1"/>
    <s v="GBP"/>
    <n v="1404641289"/>
    <n v="1402049289"/>
    <b v="0"/>
    <n v="67"/>
    <b v="1"/>
    <s v="theater/plays"/>
    <n v="115"/>
    <n v="103.04"/>
    <x v="1"/>
    <x v="6"/>
  </r>
  <r>
    <n v="3408"/>
    <x v="3406"/>
    <s v="Help us take &quot;She Has a Name&quot;, the human trafficking story of one victim, on tour to all over Northern and Central California."/>
    <n v="4000"/>
    <n v="5226"/>
    <x v="1"/>
    <x v="0"/>
    <s v="USD"/>
    <n v="1405727304"/>
    <n v="1403135304"/>
    <b v="0"/>
    <n v="18"/>
    <b v="1"/>
    <s v="theater/plays"/>
    <n v="131"/>
    <n v="290.33"/>
    <x v="1"/>
    <x v="6"/>
  </r>
  <r>
    <n v="3409"/>
    <x v="3407"/>
    <s v="Exciting and visceral new-writing that challenges the way we view the fine line between war and terror..."/>
    <n v="3000"/>
    <n v="3485"/>
    <x v="1"/>
    <x v="1"/>
    <s v="GBP"/>
    <n v="1469998680"/>
    <n v="1466710358"/>
    <b v="0"/>
    <n v="21"/>
    <b v="1"/>
    <s v="theater/plays"/>
    <n v="116"/>
    <n v="165.95"/>
    <x v="1"/>
    <x v="6"/>
  </r>
  <r>
    <n v="3410"/>
    <x v="3408"/>
    <s v="Join us in a campaign benefitting the southland company and its interdisciplinary artistic efforts in Los Angeles."/>
    <n v="10000"/>
    <n v="5"/>
    <x v="0"/>
    <x v="0"/>
    <s v="USD"/>
    <n v="1465196400"/>
    <n v="1462841990"/>
    <b v="0"/>
    <n v="40"/>
    <b v="1"/>
    <s v="theater/plays"/>
    <n v="0"/>
    <n v="0.13"/>
    <x v="1"/>
    <x v="6"/>
  </r>
  <r>
    <n v="3411"/>
    <x v="3409"/>
    <s v="The world's Boarding School history is brutal. But in this acclaimed play, Natives run the school, and Whites are being assimilated."/>
    <n v="40000"/>
    <n v="1081"/>
    <x v="0"/>
    <x v="0"/>
    <s v="USD"/>
    <n v="1444264372"/>
    <n v="1442536372"/>
    <b v="0"/>
    <n v="78"/>
    <b v="1"/>
    <s v="theater/plays"/>
    <n v="3"/>
    <n v="13.86"/>
    <x v="1"/>
    <x v="6"/>
  </r>
  <r>
    <n v="3412"/>
    <x v="3410"/>
    <s v="Rough Haired Pointer present for the first time ever Joe Orton's 'Fred &amp; Madge' at the Hope Theatre, Islington this Sept and Oct"/>
    <n v="8500"/>
    <n v="10670"/>
    <x v="1"/>
    <x v="1"/>
    <s v="GBP"/>
    <n v="1411858862"/>
    <n v="1409266862"/>
    <b v="0"/>
    <n v="26"/>
    <b v="1"/>
    <s v="theater/plays"/>
    <n v="126"/>
    <n v="410.38"/>
    <x v="1"/>
    <x v="6"/>
  </r>
  <r>
    <n v="3413"/>
    <x v="3411"/>
    <s v="The RC Players are beyond excited to be bringing this controversial, socially-minded show to Michigan's campus, but we need your help!"/>
    <n v="3000"/>
    <n v="5824"/>
    <x v="1"/>
    <x v="0"/>
    <s v="USD"/>
    <n v="1425099540"/>
    <n v="1424280938"/>
    <b v="0"/>
    <n v="14"/>
    <b v="1"/>
    <s v="theater/plays"/>
    <n v="194"/>
    <n v="416"/>
    <x v="1"/>
    <x v="6"/>
  </r>
  <r>
    <n v="3414"/>
    <x v="3412"/>
    <s v="A new twist on our annual festival of fully-produced plays by member playwrights, performed by a talented ensemble cast!"/>
    <n v="9800"/>
    <n v="39550.5"/>
    <x v="1"/>
    <x v="0"/>
    <s v="USD"/>
    <n v="1480579140"/>
    <n v="1478030325"/>
    <b v="0"/>
    <n v="44"/>
    <b v="1"/>
    <s v="theater/plays"/>
    <n v="404"/>
    <n v="898.88"/>
    <x v="1"/>
    <x v="6"/>
  </r>
  <r>
    <n v="3415"/>
    <x v="3413"/>
    <s v="We are raising funds to allow for enhanced scenic, costume, and lighting design. Every dollar helps!"/>
    <n v="2000"/>
    <n v="4743"/>
    <x v="1"/>
    <x v="0"/>
    <s v="USD"/>
    <n v="1460935800"/>
    <n v="1459999656"/>
    <b v="0"/>
    <n v="9"/>
    <b v="1"/>
    <s v="theater/plays"/>
    <n v="237"/>
    <n v="527"/>
    <x v="1"/>
    <x v="6"/>
  </r>
  <r>
    <n v="3416"/>
    <x v="3414"/>
    <s v="Be part of bringing this witty, engaging &amp; important play by award-winning writer Silva Semerciyan to London's Theatre 503 this summer."/>
    <n v="12000"/>
    <n v="32075"/>
    <x v="1"/>
    <x v="1"/>
    <s v="GBP"/>
    <n v="1429813800"/>
    <n v="1427363645"/>
    <b v="0"/>
    <n v="30"/>
    <b v="1"/>
    <s v="theater/plays"/>
    <n v="267"/>
    <n v="1069.17"/>
    <x v="1"/>
    <x v="6"/>
  </r>
  <r>
    <n v="3417"/>
    <x v="3415"/>
    <s v="Fury Theatre is bringing Mamet's powerful play, Oleanna, to life!  Help us get ahead of funding so we can keep theater affordable."/>
    <n v="5000"/>
    <n v="5696"/>
    <x v="1"/>
    <x v="0"/>
    <s v="USD"/>
    <n v="1414284180"/>
    <n v="1410558948"/>
    <b v="0"/>
    <n v="45"/>
    <b v="1"/>
    <s v="theater/plays"/>
    <n v="114"/>
    <n v="126.58"/>
    <x v="1"/>
    <x v="6"/>
  </r>
  <r>
    <n v="3418"/>
    <x v="3416"/>
    <s v="Atlanta SoloSchool brings a beloved children's play to the 4th Annual Festival of Russian Youth Theaters in Washington, DC on May 31."/>
    <n v="10000"/>
    <n v="12353"/>
    <x v="1"/>
    <x v="0"/>
    <s v="USD"/>
    <n v="1400875307"/>
    <n v="1398283307"/>
    <b v="0"/>
    <n v="56"/>
    <b v="1"/>
    <s v="theater/plays"/>
    <n v="124"/>
    <n v="220.59"/>
    <x v="1"/>
    <x v="6"/>
  </r>
  <r>
    <n v="3419"/>
    <x v="3417"/>
    <s v="As part of the 400th anniversary of Shakespeareâ€™s death, AC Productions will present a new production of Hamlet adapted by Peter Reid"/>
    <n v="8012"/>
    <n v="13704.33"/>
    <x v="1"/>
    <x v="17"/>
    <s v="EUR"/>
    <n v="1459978200"/>
    <n v="1458416585"/>
    <b v="0"/>
    <n v="46"/>
    <b v="1"/>
    <s v="theater/plays"/>
    <n v="171"/>
    <n v="297.92"/>
    <x v="1"/>
    <x v="6"/>
  </r>
  <r>
    <n v="3420"/>
    <x v="3418"/>
    <s v="A powerful and urgent tale of the first line of defence for the NHS. Based on true stories from junior doctors."/>
    <n v="4000"/>
    <n v="25"/>
    <x v="0"/>
    <x v="1"/>
    <s v="GBP"/>
    <n v="1455408000"/>
    <n v="1454638202"/>
    <b v="0"/>
    <n v="34"/>
    <b v="1"/>
    <s v="theater/plays"/>
    <n v="1"/>
    <n v="0.74"/>
    <x v="1"/>
    <x v="6"/>
  </r>
  <r>
    <n v="3421"/>
    <x v="3419"/>
    <s v="Waterwell's New Works Lab @ PPAS is the country's leading development program for challenging new plays for young actors."/>
    <n v="25000"/>
    <n v="26577"/>
    <x v="1"/>
    <x v="0"/>
    <s v="USD"/>
    <n v="1425495563"/>
    <n v="1422903563"/>
    <b v="0"/>
    <n v="98"/>
    <b v="1"/>
    <s v="theater/plays"/>
    <n v="106"/>
    <n v="271.19"/>
    <x v="1"/>
    <x v="6"/>
  </r>
  <r>
    <n v="3422"/>
    <x v="3420"/>
    <s v="Developing and presenting Rotimi Babatunde's stage adaptation of The Secret Lives of Baba Segi's Wives directed by Femi Elufowoju, jr"/>
    <n v="10000"/>
    <n v="10"/>
    <x v="0"/>
    <x v="1"/>
    <s v="GBP"/>
    <n v="1450051200"/>
    <n v="1447594176"/>
    <b v="0"/>
    <n v="46"/>
    <b v="1"/>
    <s v="theater/plays"/>
    <n v="0"/>
    <n v="0.22"/>
    <x v="1"/>
    <x v="6"/>
  </r>
  <r>
    <n v="3423"/>
    <x v="3421"/>
    <s v="Forest Hills Eastern's Student Run Show 2015. Our goal is to present a professional quality show on a budget."/>
    <n v="2500"/>
    <n v="3171"/>
    <x v="1"/>
    <x v="0"/>
    <s v="USD"/>
    <n v="1429912341"/>
    <n v="1427320341"/>
    <b v="0"/>
    <n v="10"/>
    <b v="1"/>
    <s v="theater/plays"/>
    <n v="127"/>
    <n v="317.10000000000002"/>
    <x v="1"/>
    <x v="6"/>
  </r>
  <r>
    <n v="3424"/>
    <x v="3422"/>
    <s v="Maggie is a deaf girl determined to make a silent film masterpiece. Help us share her story with students across the state of Idaho."/>
    <n v="18000"/>
    <n v="15"/>
    <x v="0"/>
    <x v="0"/>
    <s v="USD"/>
    <n v="1423119540"/>
    <n v="1421252084"/>
    <b v="0"/>
    <n v="76"/>
    <b v="1"/>
    <s v="theater/plays"/>
    <n v="0"/>
    <n v="0.2"/>
    <x v="1"/>
    <x v="6"/>
  </r>
  <r>
    <n v="3425"/>
    <x v="3423"/>
    <s v="The Erlkings is a play that uses the writings of the perpetrators of the Columbine Shooting to explore the inner lives of these boys."/>
    <n v="75000"/>
    <n v="3781"/>
    <x v="0"/>
    <x v="0"/>
    <s v="USD"/>
    <n v="1412434136"/>
    <n v="1409669336"/>
    <b v="0"/>
    <n v="104"/>
    <b v="1"/>
    <s v="theater/plays"/>
    <n v="5"/>
    <n v="36.36"/>
    <x v="1"/>
    <x v="6"/>
  </r>
  <r>
    <n v="3426"/>
    <x v="3424"/>
    <s v="Part ghost story, part cautionary tale, Holocene is a play about the end of our world, and the beginning of another."/>
    <n v="10000"/>
    <n v="14437.46"/>
    <x v="1"/>
    <x v="0"/>
    <s v="USD"/>
    <n v="1411264800"/>
    <n v="1409620903"/>
    <b v="0"/>
    <n v="87"/>
    <b v="1"/>
    <s v="theater/plays"/>
    <n v="144"/>
    <n v="165.95"/>
    <x v="1"/>
    <x v="6"/>
  </r>
  <r>
    <n v="3427"/>
    <x v="3425"/>
    <s v="A new play developed in collaboration with graduating theatre makers, premiering at the Edinburgh Fringe Festival 2014."/>
    <n v="5000"/>
    <n v="1465"/>
    <x v="2"/>
    <x v="1"/>
    <s v="GBP"/>
    <n v="1404314952"/>
    <n v="1401722952"/>
    <b v="0"/>
    <n v="29"/>
    <b v="1"/>
    <s v="theater/plays"/>
    <n v="29"/>
    <n v="50.52"/>
    <x v="1"/>
    <x v="6"/>
  </r>
  <r>
    <n v="3428"/>
    <x v="3426"/>
    <s v="The WORLD PREMIERE of Neil Smith's beautiful and thrilling new version of Strindberg's modern masterpiece - CREDITORS."/>
    <n v="6000"/>
    <n v="325"/>
    <x v="0"/>
    <x v="1"/>
    <s v="GBP"/>
    <n v="1425142800"/>
    <n v="1422983847"/>
    <b v="0"/>
    <n v="51"/>
    <b v="1"/>
    <s v="theater/plays"/>
    <n v="5"/>
    <n v="6.37"/>
    <x v="1"/>
    <x v="6"/>
  </r>
  <r>
    <n v="3429"/>
    <x v="3427"/>
    <s v="I would like to raise a small budget to put on my first play, Virtual Reality. To be put on at 53two, Manchester - 29th &amp; 30th Nov 16"/>
    <n v="2000"/>
    <n v="3211"/>
    <x v="1"/>
    <x v="1"/>
    <s v="GBP"/>
    <n v="1478046661"/>
    <n v="1476837061"/>
    <b v="0"/>
    <n v="12"/>
    <b v="1"/>
    <s v="theater/plays"/>
    <n v="161"/>
    <n v="267.58"/>
    <x v="1"/>
    <x v="6"/>
  </r>
  <r>
    <n v="3430"/>
    <x v="3428"/>
    <s v="We need support for our play so we can promote awareness of kidney diseases and the effect it has on sufferers and their families."/>
    <n v="6000"/>
    <n v="39693.279999999999"/>
    <x v="1"/>
    <x v="1"/>
    <s v="GBP"/>
    <n v="1406760101"/>
    <n v="1404168101"/>
    <b v="0"/>
    <n v="72"/>
    <b v="1"/>
    <s v="theater/plays"/>
    <n v="662"/>
    <n v="551.29999999999995"/>
    <x v="1"/>
    <x v="6"/>
  </r>
  <r>
    <n v="3431"/>
    <x v="3429"/>
    <s v="Our 1st full season!  We need your help to fund costumes, sets, props &amp; help bringing these wonderful shows to the stage!"/>
    <n v="5500"/>
    <n v="0"/>
    <x v="2"/>
    <x v="0"/>
    <s v="USD"/>
    <n v="1408383153"/>
    <n v="1405791153"/>
    <b v="0"/>
    <n v="21"/>
    <b v="1"/>
    <s v="theater/plays"/>
    <n v="0"/>
    <n v="0"/>
    <x v="1"/>
    <x v="6"/>
  </r>
  <r>
    <n v="3432"/>
    <x v="3430"/>
    <s v="Bare Theatre stages A.R. Gurney's Pulitzer Finalist script about a relationship spanning a lifetime and long distance."/>
    <n v="6500"/>
    <n v="0"/>
    <x v="0"/>
    <x v="0"/>
    <s v="USD"/>
    <n v="1454709600"/>
    <n v="1452520614"/>
    <b v="0"/>
    <n v="42"/>
    <b v="1"/>
    <s v="theater/plays"/>
    <n v="0"/>
    <n v="0"/>
    <x v="1"/>
    <x v="6"/>
  </r>
  <r>
    <n v="3433"/>
    <x v="3431"/>
    <s v="death&amp;pretzels presents their first Chicago based project:_x000a_The Dybbuk by S. Ansky"/>
    <n v="25000"/>
    <n v="1803"/>
    <x v="0"/>
    <x v="0"/>
    <s v="USD"/>
    <n v="1402974000"/>
    <n v="1400290255"/>
    <b v="0"/>
    <n v="71"/>
    <b v="1"/>
    <s v="theater/plays"/>
    <n v="7"/>
    <n v="25.39"/>
    <x v="1"/>
    <x v="6"/>
  </r>
  <r>
    <n v="3434"/>
    <x v="3432"/>
    <s v="Bringing Tennessee Williams, Shakespeare, and 8 world class actors to Longview, Washington to build a play in and for the community."/>
    <n v="25000"/>
    <n v="180062"/>
    <x v="1"/>
    <x v="0"/>
    <s v="USD"/>
    <n v="1404983269"/>
    <n v="1402391269"/>
    <b v="0"/>
    <n v="168"/>
    <b v="1"/>
    <s v="theater/plays"/>
    <n v="720"/>
    <n v="1071.8"/>
    <x v="1"/>
    <x v="6"/>
  </r>
  <r>
    <n v="3435"/>
    <x v="3433"/>
    <s v="People Of Interest is providing free tickets to &quot;Campo Maldito&quot; for Tenderloin residents who could not otherwise afford to see it."/>
    <n v="4500"/>
    <n v="55"/>
    <x v="0"/>
    <x v="0"/>
    <s v="USD"/>
    <n v="1470538800"/>
    <n v="1469112493"/>
    <b v="0"/>
    <n v="19"/>
    <b v="1"/>
    <s v="theater/plays"/>
    <n v="1"/>
    <n v="2.89"/>
    <x v="1"/>
    <x v="6"/>
  </r>
  <r>
    <n v="3436"/>
    <x v="3434"/>
    <s v="Please help us fund &quot;Damselfly&quot; - The Play ( put on by Saints on Stage Alumni &amp; sponsored by Mothers Against Medical Error)"/>
    <n v="15000"/>
    <n v="73"/>
    <x v="0"/>
    <x v="0"/>
    <s v="USD"/>
    <n v="1408638480"/>
    <n v="1406811593"/>
    <b v="0"/>
    <n v="37"/>
    <b v="1"/>
    <s v="theater/plays"/>
    <n v="0"/>
    <n v="1.97"/>
    <x v="1"/>
    <x v="6"/>
  </r>
  <r>
    <n v="3437"/>
    <x v="3435"/>
    <s v="Join people who stutter as they come together to support Stuttering &amp; Alzheimer's organizations. Everyone's voice is heard right now!!"/>
    <n v="9000"/>
    <n v="301"/>
    <x v="0"/>
    <x v="0"/>
    <s v="USD"/>
    <n v="1440003820"/>
    <n v="1437411820"/>
    <b v="0"/>
    <n v="36"/>
    <b v="1"/>
    <s v="theater/plays"/>
    <n v="3"/>
    <n v="8.36"/>
    <x v="1"/>
    <x v="6"/>
  </r>
  <r>
    <n v="3438"/>
    <x v="3436"/>
    <s v="Klippies is the debut play from Johannesburg-born writer Jessica SiÃ¢n, premiering at the Southwark Playhouse, London in May 2015."/>
    <n v="8000"/>
    <n v="0"/>
    <x v="0"/>
    <x v="1"/>
    <s v="GBP"/>
    <n v="1430600400"/>
    <n v="1428358567"/>
    <b v="0"/>
    <n v="14"/>
    <b v="1"/>
    <s v="theater/plays"/>
    <n v="0"/>
    <n v="0"/>
    <x v="1"/>
    <x v="6"/>
  </r>
  <r>
    <n v="3439"/>
    <x v="3437"/>
    <s v="Help a small theater produce an original adaptation of Lewis Carroll's classic story."/>
    <n v="5000"/>
    <n v="5295"/>
    <x v="1"/>
    <x v="0"/>
    <s v="USD"/>
    <n v="1453179540"/>
    <n v="1452030730"/>
    <b v="0"/>
    <n v="18"/>
    <b v="1"/>
    <s v="theater/plays"/>
    <n v="106"/>
    <n v="294.17"/>
    <x v="1"/>
    <x v="6"/>
  </r>
  <r>
    <n v="3440"/>
    <x v="3438"/>
    <s v="LA-based team of professional actors and directors taking Rajiv Joseph's harrowing and romantic play to the Boulder community."/>
    <n v="15000"/>
    <n v="55"/>
    <x v="2"/>
    <x v="0"/>
    <s v="USD"/>
    <n v="1405095300"/>
    <n v="1403146628"/>
    <b v="0"/>
    <n v="82"/>
    <b v="1"/>
    <s v="theater/plays"/>
    <n v="0"/>
    <n v="0.67"/>
    <x v="1"/>
    <x v="6"/>
  </r>
  <r>
    <n v="3441"/>
    <x v="3439"/>
    <s v="We are producing the play Bug, by Tracy Letts.  This will be an inspiring show, and a great way to bring help to a great LA charity."/>
    <n v="7500"/>
    <n v="31330"/>
    <x v="1"/>
    <x v="0"/>
    <s v="USD"/>
    <n v="1447445820"/>
    <n v="1445077121"/>
    <b v="0"/>
    <n v="43"/>
    <b v="1"/>
    <s v="theater/plays"/>
    <n v="418"/>
    <n v="728.6"/>
    <x v="1"/>
    <x v="6"/>
  </r>
  <r>
    <n v="3442"/>
    <x v="3440"/>
    <s v="An Evening of Radio aims to showcase original work written by undergraduate playwriting students in the style of live staged readings."/>
    <n v="2500"/>
    <n v="40"/>
    <x v="0"/>
    <x v="0"/>
    <s v="USD"/>
    <n v="1433016672"/>
    <n v="1430424672"/>
    <b v="0"/>
    <n v="8"/>
    <b v="1"/>
    <s v="theater/plays"/>
    <n v="2"/>
    <n v="5"/>
    <x v="1"/>
    <x v="6"/>
  </r>
  <r>
    <n v="3443"/>
    <x v="3441"/>
    <s v="A new play about dual-faced identities in the gay community, particularly among those who are deaf and those living with HIV."/>
    <n v="5000"/>
    <n v="9425.23"/>
    <x v="1"/>
    <x v="0"/>
    <s v="USD"/>
    <n v="1410266146"/>
    <n v="1407674146"/>
    <b v="0"/>
    <n v="45"/>
    <b v="1"/>
    <s v="theater/plays"/>
    <n v="189"/>
    <n v="209.45"/>
    <x v="1"/>
    <x v="6"/>
  </r>
  <r>
    <n v="3444"/>
    <x v="3442"/>
    <s v="WE NEED YOUR HELP! We are a small town youth arts ensemble, training kids excited about theatre. We need dollars. We need YOU!"/>
    <n v="3500"/>
    <n v="4818"/>
    <x v="1"/>
    <x v="2"/>
    <s v="AUD"/>
    <n v="1465394340"/>
    <n v="1464677986"/>
    <b v="0"/>
    <n v="20"/>
    <b v="1"/>
    <s v="theater/plays"/>
    <n v="138"/>
    <n v="240.9"/>
    <x v="1"/>
    <x v="6"/>
  </r>
  <r>
    <n v="3445"/>
    <x v="3443"/>
    <s v="Rehearsal &amp; development of our first project as Axon Theatre: &quot;The Star-Spangled Girl&quot; in South Wales."/>
    <n v="5500"/>
    <n v="0"/>
    <x v="0"/>
    <x v="1"/>
    <s v="GBP"/>
    <n v="1445604236"/>
    <n v="1443185036"/>
    <b v="0"/>
    <n v="31"/>
    <b v="1"/>
    <s v="theater/plays"/>
    <n v="0"/>
    <n v="0"/>
    <x v="1"/>
    <x v="6"/>
  </r>
  <r>
    <n v="3446"/>
    <x v="3444"/>
    <s v="Pope Head: The Secret Life of Francis Bacon â€“ A solo show celebrating the artist. Touring a land Down Under 12 Feb - 14 March '15."/>
    <n v="4100"/>
    <n v="11"/>
    <x v="0"/>
    <x v="1"/>
    <s v="GBP"/>
    <n v="1423138800"/>
    <n v="1421092725"/>
    <b v="0"/>
    <n v="25"/>
    <b v="1"/>
    <s v="theater/plays"/>
    <n v="0"/>
    <n v="0.44"/>
    <x v="1"/>
    <x v="6"/>
  </r>
  <r>
    <n v="3447"/>
    <x v="3445"/>
    <s v="&quot;He was a poet, a vagrant, a philosopher, a lady's man and a hard drinker&quot;"/>
    <n v="4000"/>
    <n v="23414"/>
    <x v="1"/>
    <x v="0"/>
    <s v="USD"/>
    <n v="1458332412"/>
    <n v="1454448012"/>
    <b v="0"/>
    <n v="14"/>
    <b v="1"/>
    <s v="theater/plays"/>
    <n v="585"/>
    <n v="1672.43"/>
    <x v="1"/>
    <x v="6"/>
  </r>
  <r>
    <n v="3448"/>
    <x v="3446"/>
    <s v="The Mount-- a new play based off the life of Edith Wharton-- is having its premiere reading AT the real Mount in Lenox, MA!"/>
    <n v="7000"/>
    <n v="0"/>
    <x v="0"/>
    <x v="0"/>
    <s v="USD"/>
    <n v="1418784689"/>
    <n v="1416192689"/>
    <b v="0"/>
    <n v="45"/>
    <b v="1"/>
    <s v="theater/plays"/>
    <n v="0"/>
    <n v="0"/>
    <x v="1"/>
    <x v="6"/>
  </r>
  <r>
    <n v="3449"/>
    <x v="3447"/>
    <s v="Help us produce this original play! The play will be presented at the LSTFI July 12-14. Follow us on Facebook."/>
    <n v="5000"/>
    <n v="115"/>
    <x v="0"/>
    <x v="0"/>
    <s v="USD"/>
    <n v="1468036800"/>
    <n v="1465607738"/>
    <b v="0"/>
    <n v="20"/>
    <b v="1"/>
    <s v="theater/plays"/>
    <n v="2"/>
    <n v="5.75"/>
    <x v="1"/>
    <x v="6"/>
  </r>
  <r>
    <n v="3450"/>
    <x v="3448"/>
    <s v="The Beautiful House' is a story of modern mummification and the present day post-humanist crisis in our relationship with death."/>
    <n v="3500"/>
    <n v="40"/>
    <x v="0"/>
    <x v="1"/>
    <s v="GBP"/>
    <n v="1427990071"/>
    <n v="1422809671"/>
    <b v="0"/>
    <n v="39"/>
    <b v="1"/>
    <s v="theater/plays"/>
    <n v="1"/>
    <n v="1.03"/>
    <x v="1"/>
    <x v="6"/>
  </r>
  <r>
    <n v="3451"/>
    <x v="3449"/>
    <s v="I'm a high school student in New Jersey planning on producing and directing a Twilight Zone Play for a &quot;One Act&quot; competition."/>
    <n v="3100"/>
    <n v="3258"/>
    <x v="1"/>
    <x v="0"/>
    <s v="USD"/>
    <n v="1429636927"/>
    <n v="1427304127"/>
    <b v="0"/>
    <n v="16"/>
    <b v="1"/>
    <s v="theater/plays"/>
    <n v="105"/>
    <n v="203.63"/>
    <x v="1"/>
    <x v="6"/>
  </r>
  <r>
    <n v="3452"/>
    <x v="3450"/>
    <s v="hiSTORYstage presents Eric Overmyer's story of three 19th century women on a journey through time, and space, all the way to 1955!"/>
    <n v="5000"/>
    <n v="5003"/>
    <x v="1"/>
    <x v="0"/>
    <s v="USD"/>
    <n v="1406087940"/>
    <n v="1404141626"/>
    <b v="0"/>
    <n v="37"/>
    <b v="1"/>
    <s v="theater/plays"/>
    <n v="100"/>
    <n v="135.22"/>
    <x v="1"/>
    <x v="6"/>
  </r>
  <r>
    <n v="3453"/>
    <x v="3451"/>
    <s v="A full length comedy, Patagonia follows Grason and Jerry on their journey through a magical, South-American rainforest."/>
    <n v="2700"/>
    <n v="85"/>
    <x v="3"/>
    <x v="1"/>
    <s v="GBP"/>
    <n v="1471130956"/>
    <n v="1465946956"/>
    <b v="0"/>
    <n v="14"/>
    <b v="1"/>
    <s v="theater/plays"/>
    <n v="3"/>
    <n v="6.07"/>
    <x v="1"/>
    <x v="6"/>
  </r>
  <r>
    <n v="3454"/>
    <x v="3452"/>
    <s v="Knee Slappers new production coming to Camden Fringe 2014! Presenting this off the wall, dark comedy for lovers of the bizzare. Groovy."/>
    <n v="3300"/>
    <n v="216"/>
    <x v="0"/>
    <x v="1"/>
    <s v="GBP"/>
    <n v="1406825159"/>
    <n v="1404233159"/>
    <b v="0"/>
    <n v="21"/>
    <b v="1"/>
    <s v="theater/plays"/>
    <n v="7"/>
    <n v="10.29"/>
    <x v="1"/>
    <x v="6"/>
  </r>
  <r>
    <n v="3455"/>
    <x v="3453"/>
    <s v="Be a part of helping bring the 2013 Tony Award winning comedy &quot;Vanya and Sonia and Masha and Spike&quot; to the Edgemar Center for the Arts!"/>
    <n v="25000"/>
    <n v="25568"/>
    <x v="1"/>
    <x v="0"/>
    <s v="USD"/>
    <n v="1476381627"/>
    <n v="1473789627"/>
    <b v="0"/>
    <n v="69"/>
    <b v="1"/>
    <s v="theater/plays"/>
    <n v="102"/>
    <n v="370.55"/>
    <x v="1"/>
    <x v="6"/>
  </r>
  <r>
    <n v="3456"/>
    <x v="3454"/>
    <s v="&quot;Thief,&quot; a one man touring show, a theatrical experience portraying a supernatural story about the 3 days Jesus spent in the grave."/>
    <n v="15000"/>
    <n v="17066"/>
    <x v="1"/>
    <x v="0"/>
    <s v="USD"/>
    <n v="1406876340"/>
    <n v="1404190567"/>
    <b v="0"/>
    <n v="16"/>
    <b v="1"/>
    <s v="theater/plays"/>
    <n v="114"/>
    <n v="1066.6300000000001"/>
    <x v="1"/>
    <x v="6"/>
  </r>
  <r>
    <n v="3457"/>
    <x v="3455"/>
    <s v="Robots, Space Battles, Mystery, and Intrigue. Nothing is Impossible..."/>
    <n v="8000"/>
    <n v="8348"/>
    <x v="1"/>
    <x v="0"/>
    <s v="USD"/>
    <n v="1423720740"/>
    <n v="1421081857"/>
    <b v="0"/>
    <n v="55"/>
    <b v="1"/>
    <s v="theater/plays"/>
    <n v="104"/>
    <n v="151.78"/>
    <x v="1"/>
    <x v="6"/>
  </r>
  <r>
    <n v="3458"/>
    <x v="3456"/>
    <s v="I promised my mother on her deathbed that I would tell the world MY story, so here it goes...crossing fingers, 2015 SF FRINGE"/>
    <n v="5000"/>
    <n v="0"/>
    <x v="0"/>
    <x v="0"/>
    <s v="USD"/>
    <n v="1422937620"/>
    <n v="1420606303"/>
    <b v="0"/>
    <n v="27"/>
    <b v="1"/>
    <s v="theater/plays"/>
    <n v="0"/>
    <n v="0"/>
    <x v="1"/>
    <x v="6"/>
  </r>
  <r>
    <n v="3459"/>
    <x v="3457"/>
    <s v="Cyril needs your help to MAKE new puppet friends to accompany him on a magical journey through storytelling, puppetry and clown."/>
    <n v="3000"/>
    <n v="3750"/>
    <x v="1"/>
    <x v="1"/>
    <s v="GBP"/>
    <n v="1463743860"/>
    <n v="1461151860"/>
    <b v="0"/>
    <n v="36"/>
    <b v="1"/>
    <s v="theater/plays"/>
    <n v="125"/>
    <n v="104.17"/>
    <x v="1"/>
    <x v="6"/>
  </r>
  <r>
    <n v="3460"/>
    <x v="3458"/>
    <s v="'Pushers' is an exciting new play and the first project for brand new theatre company, Ain't Got No Home Productions."/>
    <n v="4000"/>
    <n v="0"/>
    <x v="0"/>
    <x v="1"/>
    <s v="GBP"/>
    <n v="1408106352"/>
    <n v="1406896752"/>
    <b v="0"/>
    <n v="19"/>
    <b v="1"/>
    <s v="theater/plays"/>
    <n v="0"/>
    <n v="0"/>
    <x v="1"/>
    <x v="6"/>
  </r>
  <r>
    <n v="3461"/>
    <x v="3459"/>
    <s v="A new production of Twelfth Night with an ambitious and enthusiastic group of high school students who love Shakespeare and teamwork."/>
    <n v="3274"/>
    <n v="0"/>
    <x v="0"/>
    <x v="0"/>
    <s v="USD"/>
    <n v="1477710000"/>
    <n v="1475248279"/>
    <b v="0"/>
    <n v="12"/>
    <b v="1"/>
    <s v="theater/plays"/>
    <n v="0"/>
    <n v="0"/>
    <x v="1"/>
    <x v="6"/>
  </r>
  <r>
    <n v="3462"/>
    <x v="3460"/>
    <s v="Help the Upstart Crows of Santa Fe bring Shakespeare's Julius Caesar to life with quality wooden stage swords!"/>
    <n v="3000"/>
    <n v="801"/>
    <x v="0"/>
    <x v="0"/>
    <s v="USD"/>
    <n v="1436551200"/>
    <n v="1435181628"/>
    <b v="0"/>
    <n v="17"/>
    <b v="1"/>
    <s v="theater/plays"/>
    <n v="27"/>
    <n v="47.12"/>
    <x v="1"/>
    <x v="6"/>
  </r>
  <r>
    <n v="3463"/>
    <x v="3461"/>
    <s v="Uncalled For is finally bringing their latest work of intelligently reckless stream-of-consciousness sketch comedy to Toronto."/>
    <n v="25000"/>
    <n v="32745"/>
    <x v="1"/>
    <x v="5"/>
    <s v="CAD"/>
    <n v="1476158340"/>
    <n v="1472594585"/>
    <b v="0"/>
    <n v="114"/>
    <b v="1"/>
    <s v="theater/plays"/>
    <n v="131"/>
    <n v="287.24"/>
    <x v="1"/>
    <x v="6"/>
  </r>
  <r>
    <n v="3464"/>
    <x v="3462"/>
    <s v="Why Do We Know More About Kim Kardashian Than Abigail Adams?  Let's produce and publish a play about women who MAKE and MADE history!"/>
    <n v="14500"/>
    <n v="17875"/>
    <x v="1"/>
    <x v="0"/>
    <s v="USD"/>
    <n v="1471921637"/>
    <n v="1469329637"/>
    <b v="0"/>
    <n v="93"/>
    <b v="1"/>
    <s v="theater/plays"/>
    <n v="123"/>
    <n v="192.2"/>
    <x v="1"/>
    <x v="6"/>
  </r>
  <r>
    <n v="3465"/>
    <x v="3463"/>
    <s v="Family Duels is a tragicomedy about family, filth, fraud and fornication. Please help us bring Crooked Tree to the Camden Fringe."/>
    <n v="6000"/>
    <n v="570"/>
    <x v="0"/>
    <x v="1"/>
    <s v="GBP"/>
    <n v="1439136000"/>
    <n v="1436972472"/>
    <b v="0"/>
    <n v="36"/>
    <b v="1"/>
    <s v="theater/plays"/>
    <n v="10"/>
    <n v="15.83"/>
    <x v="1"/>
    <x v="6"/>
  </r>
  <r>
    <n v="3466"/>
    <x v="3464"/>
    <s v="The Spotlight Youth Theater is a program where every participant has a moment in the spotlight."/>
    <n v="12000"/>
    <n v="233"/>
    <x v="0"/>
    <x v="0"/>
    <s v="USD"/>
    <n v="1461108450"/>
    <n v="1455928050"/>
    <b v="0"/>
    <n v="61"/>
    <b v="1"/>
    <s v="theater/plays"/>
    <n v="2"/>
    <n v="3.82"/>
    <x v="1"/>
    <x v="6"/>
  </r>
  <r>
    <n v="3467"/>
    <x v="3465"/>
    <s v="Venus in Fur, By David Ives."/>
    <n v="9000"/>
    <n v="240"/>
    <x v="2"/>
    <x v="0"/>
    <s v="USD"/>
    <n v="1426864032"/>
    <n v="1424275632"/>
    <b v="0"/>
    <n v="47"/>
    <b v="1"/>
    <s v="theater/plays"/>
    <n v="3"/>
    <n v="5.1100000000000003"/>
    <x v="1"/>
    <x v="6"/>
  </r>
  <r>
    <n v="3468"/>
    <x v="3466"/>
    <s v="Amidst the atrocities of WWII, two women transcend enemy lines to make the ultimate heroic sacrifice."/>
    <n v="30000"/>
    <n v="35389.129999999997"/>
    <x v="1"/>
    <x v="0"/>
    <s v="USD"/>
    <n v="1474426800"/>
    <n v="1471976529"/>
    <b v="0"/>
    <n v="17"/>
    <b v="1"/>
    <s v="theater/plays"/>
    <n v="118"/>
    <n v="2081.71"/>
    <x v="1"/>
    <x v="6"/>
  </r>
  <r>
    <n v="3469"/>
    <x v="3467"/>
    <s v="Original plays written, performed, and produced by young and diverse theater artists - alumni from Hostos Lincoln Academy in the Bronx."/>
    <n v="10000"/>
    <n v="0"/>
    <x v="0"/>
    <x v="0"/>
    <s v="USD"/>
    <n v="1461857045"/>
    <n v="1459265045"/>
    <b v="0"/>
    <n v="63"/>
    <b v="1"/>
    <s v="theater/plays"/>
    <n v="0"/>
    <n v="0"/>
    <x v="1"/>
    <x v="6"/>
  </r>
  <r>
    <n v="3470"/>
    <x v="3468"/>
    <s v="The New Artist's Circle is a theatre company dedicated to bringing the arts to young people."/>
    <n v="2500"/>
    <n v="10680"/>
    <x v="1"/>
    <x v="0"/>
    <s v="USD"/>
    <n v="1468618680"/>
    <n v="1465345902"/>
    <b v="0"/>
    <n v="9"/>
    <b v="1"/>
    <s v="theater/plays"/>
    <n v="427"/>
    <n v="1186.67"/>
    <x v="1"/>
    <x v="6"/>
  </r>
  <r>
    <n v="3471"/>
    <x v="3469"/>
    <s v="Fast paced, two hander which uses headphone verbatim technique to give an insight into the everyday lives of Leeds city locals."/>
    <n v="4000"/>
    <n v="13864"/>
    <x v="1"/>
    <x v="1"/>
    <s v="GBP"/>
    <n v="1409515200"/>
    <n v="1405971690"/>
    <b v="0"/>
    <n v="30"/>
    <b v="1"/>
    <s v="theater/plays"/>
    <n v="347"/>
    <n v="462.13"/>
    <x v="1"/>
    <x v="6"/>
  </r>
  <r>
    <n v="3472"/>
    <x v="3470"/>
    <s v="Raising funds for Dandelion Theatre's Chicago production of 'Body Awareness' by the Pulitzer Prize-winning playwright Annie Baker."/>
    <n v="6000"/>
    <n v="10"/>
    <x v="0"/>
    <x v="0"/>
    <s v="USD"/>
    <n v="1415253540"/>
    <n v="1413432331"/>
    <b v="0"/>
    <n v="23"/>
    <b v="1"/>
    <s v="theater/plays"/>
    <n v="0"/>
    <n v="0.43"/>
    <x v="1"/>
    <x v="6"/>
  </r>
  <r>
    <n v="3473"/>
    <x v="3471"/>
    <s v="A modern telling of the Greek myth. Sisyphus defies the Gods and attempts to change the world order... but can he overcome his fate?"/>
    <n v="12500"/>
    <n v="7433.48"/>
    <x v="0"/>
    <x v="0"/>
    <s v="USD"/>
    <n v="1426883220"/>
    <n v="1425067296"/>
    <b v="0"/>
    <n v="33"/>
    <b v="1"/>
    <s v="theater/plays"/>
    <n v="59"/>
    <n v="225.26"/>
    <x v="1"/>
    <x v="6"/>
  </r>
  <r>
    <n v="3474"/>
    <x v="3472"/>
    <s v="Help us get actor-writer Ian Bonar's debut play - a hilarious, heartbreaking story of grief and loss - to the 2016 Edinburgh Fringe."/>
    <n v="5600"/>
    <n v="460"/>
    <x v="0"/>
    <x v="1"/>
    <s v="GBP"/>
    <n v="1469016131"/>
    <n v="1466424131"/>
    <b v="0"/>
    <n v="39"/>
    <b v="1"/>
    <s v="theater/plays"/>
    <n v="8"/>
    <n v="11.79"/>
    <x v="1"/>
    <x v="6"/>
  </r>
  <r>
    <n v="3475"/>
    <x v="3473"/>
    <s v="Score is a musical play inspired by true stories of parents who have recovered from addiction and regained their children."/>
    <n v="2500"/>
    <n v="3045"/>
    <x v="1"/>
    <x v="1"/>
    <s v="GBP"/>
    <n v="1414972800"/>
    <n v="1412629704"/>
    <b v="0"/>
    <n v="17"/>
    <b v="1"/>
    <s v="theater/plays"/>
    <n v="122"/>
    <n v="179.12"/>
    <x v="1"/>
    <x v="6"/>
  </r>
  <r>
    <n v="3476"/>
    <x v="3474"/>
    <s v="Meet the Martins; a modern family dealing with modern issues in a way that is as All-American as apple pie, James Dean and repression."/>
    <n v="2500"/>
    <n v="2729"/>
    <x v="1"/>
    <x v="0"/>
    <s v="USD"/>
    <n v="1414378800"/>
    <n v="1412836990"/>
    <b v="0"/>
    <n v="6"/>
    <b v="1"/>
    <s v="theater/plays"/>
    <n v="109"/>
    <n v="454.83"/>
    <x v="1"/>
    <x v="6"/>
  </r>
  <r>
    <n v="3477"/>
    <x v="3475"/>
    <s v="8 ten-minute plays, written, directed, rehearsed, and fully produced in only 24 hours! Are we crazy? You bet we are!"/>
    <n v="6000"/>
    <n v="6000"/>
    <x v="1"/>
    <x v="0"/>
    <s v="USD"/>
    <n v="1431831600"/>
    <n v="1430761243"/>
    <b v="0"/>
    <n v="39"/>
    <b v="1"/>
    <s v="theater/plays"/>
    <n v="100"/>
    <n v="153.85"/>
    <x v="1"/>
    <x v="6"/>
  </r>
  <r>
    <n v="3478"/>
    <x v="3476"/>
    <s v="Bare Theatre takes on Shakespeare's most notorious &quot;problem play,&quot; which asks how far we are willing to go to do what is right."/>
    <n v="6500"/>
    <n v="7160.12"/>
    <x v="1"/>
    <x v="0"/>
    <s v="USD"/>
    <n v="1426539600"/>
    <n v="1424296822"/>
    <b v="0"/>
    <n v="57"/>
    <b v="1"/>
    <s v="theater/plays"/>
    <n v="110"/>
    <n v="125.62"/>
    <x v="1"/>
    <x v="6"/>
  </r>
  <r>
    <n v="3479"/>
    <x v="3477"/>
    <s v="A new comedy about what happened to a band of foolhardy actors when the Puritans closed the theatres in the 1640s."/>
    <n v="5000"/>
    <n v="92848.5"/>
    <x v="1"/>
    <x v="1"/>
    <s v="GBP"/>
    <n v="1403382680"/>
    <n v="1400790680"/>
    <b v="0"/>
    <n v="56"/>
    <b v="1"/>
    <s v="theater/plays"/>
    <n v="1857"/>
    <n v="1658.01"/>
    <x v="1"/>
    <x v="6"/>
  </r>
  <r>
    <n v="3480"/>
    <x v="3478"/>
    <s v="Georgia is a play that looks at the taboo topic of rape in a relationship.  It's a play about perspectives and various viewpoints."/>
    <n v="6000"/>
    <n v="6700"/>
    <x v="1"/>
    <x v="0"/>
    <s v="USD"/>
    <n v="1436562000"/>
    <n v="1434440227"/>
    <b v="0"/>
    <n v="13"/>
    <b v="1"/>
    <s v="theater/plays"/>
    <n v="112"/>
    <n v="515.38"/>
    <x v="1"/>
    <x v="6"/>
  </r>
  <r>
    <n v="3481"/>
    <x v="3479"/>
    <s v="One of Australia's greatest theatres needs your help. Please help us refurnish, fit out and restore this legendary storytelling venue."/>
    <n v="30000"/>
    <n v="10042"/>
    <x v="3"/>
    <x v="2"/>
    <s v="AUD"/>
    <n v="1420178188"/>
    <n v="1418709388"/>
    <b v="0"/>
    <n v="95"/>
    <b v="1"/>
    <s v="theater/plays"/>
    <n v="33"/>
    <n v="105.71"/>
    <x v="1"/>
    <x v="6"/>
  </r>
  <r>
    <n v="3482"/>
    <x v="3480"/>
    <s v="Critically-acclaimed new-writing company Old Trunk make their Edinburgh debut alternating their two darkly comic plays."/>
    <n v="10000"/>
    <n v="53737"/>
    <x v="1"/>
    <x v="1"/>
    <s v="GBP"/>
    <n v="1404671466"/>
    <n v="1402079466"/>
    <b v="0"/>
    <n v="80"/>
    <b v="1"/>
    <s v="theater/plays"/>
    <n v="537"/>
    <n v="671.71"/>
    <x v="1"/>
    <x v="6"/>
  </r>
  <r>
    <n v="3483"/>
    <x v="3481"/>
    <s v="Join 5 high school teachers in the lounge of every high school in America.  Hear what they never say in the classroom."/>
    <n v="15000"/>
    <n v="330"/>
    <x v="0"/>
    <x v="0"/>
    <s v="USD"/>
    <n v="1404403381"/>
    <n v="1401811381"/>
    <b v="0"/>
    <n v="133"/>
    <b v="1"/>
    <s v="theater/plays"/>
    <n v="2"/>
    <n v="2.48"/>
    <x v="1"/>
    <x v="6"/>
  </r>
  <r>
    <n v="3484"/>
    <x v="3482"/>
    <s v="MACBETH IN THE BASEMENT will premiere at the Capital Fringe Festival in July 2016. A teenage kingâ€™s rise and fall in a vicious game."/>
    <n v="8000"/>
    <n v="8950"/>
    <x v="1"/>
    <x v="0"/>
    <s v="USD"/>
    <n v="1466014499"/>
    <n v="1463422499"/>
    <b v="0"/>
    <n v="44"/>
    <b v="1"/>
    <s v="theater/plays"/>
    <n v="112"/>
    <n v="203.41"/>
    <x v="1"/>
    <x v="6"/>
  </r>
  <r>
    <n v="3485"/>
    <x v="3483"/>
    <s v="We're trying to get our play, &quot;An Evening With Sarah Pettyfer,&quot; to the  Orlando Fringe Festival. The only thing is...we need your help!"/>
    <n v="5000"/>
    <n v="5469"/>
    <x v="1"/>
    <x v="0"/>
    <s v="USD"/>
    <n v="1454431080"/>
    <n v="1451839080"/>
    <b v="0"/>
    <n v="30"/>
    <b v="1"/>
    <s v="theater/plays"/>
    <n v="109"/>
    <n v="182.3"/>
    <x v="1"/>
    <x v="6"/>
  </r>
  <r>
    <n v="3486"/>
    <x v="3484"/>
    <s v="Dorothy Parker's unforgettable characters come to life onstage in &quot;Might As Well Live&quot; at the 2015 Hollywood Fringe Festival."/>
    <n v="12000"/>
    <n v="13728"/>
    <x v="1"/>
    <x v="0"/>
    <s v="USD"/>
    <n v="1433314740"/>
    <n v="1430600401"/>
    <b v="0"/>
    <n v="56"/>
    <b v="1"/>
    <s v="theater/plays"/>
    <n v="114"/>
    <n v="245.14"/>
    <x v="1"/>
    <x v="6"/>
  </r>
  <r>
    <n v="3487"/>
    <x v="3485"/>
    <s v="Jericho Creek is an original production by Fledgling Theatre Company which will be performed at The Cockpit Theatre in July 2015"/>
    <n v="7500"/>
    <n v="9387"/>
    <x v="1"/>
    <x v="1"/>
    <s v="GBP"/>
    <n v="1435185252"/>
    <n v="1432593252"/>
    <b v="0"/>
    <n v="66"/>
    <b v="1"/>
    <s v="theater/plays"/>
    <n v="125"/>
    <n v="142.22999999999999"/>
    <x v="1"/>
    <x v="6"/>
  </r>
  <r>
    <n v="3488"/>
    <x v="3486"/>
    <s v="GTP has been protected financially by The Director since 2012. Now it's time for the community. Do you want GTP? Are we worth it?"/>
    <n v="10000"/>
    <n v="10041"/>
    <x v="1"/>
    <x v="0"/>
    <s v="USD"/>
    <n v="1429286400"/>
    <n v="1427221560"/>
    <b v="0"/>
    <n v="29"/>
    <b v="1"/>
    <s v="theater/plays"/>
    <n v="100"/>
    <n v="346.24"/>
    <x v="1"/>
    <x v="6"/>
  </r>
  <r>
    <n v="3489"/>
    <x v="3487"/>
    <s v="A brilliant play by Will Eno. An exciting, young theatre company. A production that promises to wow. You wouldn't want to miss it."/>
    <n v="15000"/>
    <n v="15744"/>
    <x v="1"/>
    <x v="1"/>
    <s v="GBP"/>
    <n v="1400965200"/>
    <n v="1398352531"/>
    <b v="0"/>
    <n v="72"/>
    <b v="1"/>
    <s v="theater/plays"/>
    <n v="105"/>
    <n v="218.67"/>
    <x v="1"/>
    <x v="6"/>
  </r>
  <r>
    <n v="3490"/>
    <x v="3488"/>
    <s v="The 2016 Resident class is producing a family play about one kid's quest to fly. Help us inspire the next generation of theatre lovers!"/>
    <n v="5000"/>
    <n v="10"/>
    <x v="0"/>
    <x v="0"/>
    <s v="USD"/>
    <n v="1460574924"/>
    <n v="1457982924"/>
    <b v="0"/>
    <n v="27"/>
    <b v="1"/>
    <s v="theater/plays"/>
    <n v="0"/>
    <n v="0.37"/>
    <x v="1"/>
    <x v="6"/>
  </r>
  <r>
    <n v="3491"/>
    <x v="3489"/>
    <s v="Shakespeare Company at UCLA presents The Tempest under the stars in the Fowler Museum Amphitheater. Bring your blankets and enjoy!"/>
    <n v="3500"/>
    <n v="1697"/>
    <x v="0"/>
    <x v="0"/>
    <s v="USD"/>
    <n v="1431928784"/>
    <n v="1430114384"/>
    <b v="0"/>
    <n v="10"/>
    <b v="1"/>
    <s v="theater/plays"/>
    <n v="48"/>
    <n v="169.7"/>
    <x v="1"/>
    <x v="6"/>
  </r>
  <r>
    <n v="3492"/>
    <x v="3490"/>
    <s v="We have the Blackbox Fellowship at Boston Playwright's Theatre, now all we need is your support to produce Kevin's new play!"/>
    <n v="10000"/>
    <n v="11570.92"/>
    <x v="1"/>
    <x v="0"/>
    <s v="USD"/>
    <n v="1445818397"/>
    <n v="1442794397"/>
    <b v="0"/>
    <n v="35"/>
    <b v="1"/>
    <s v="theater/plays"/>
    <n v="116"/>
    <n v="330.6"/>
    <x v="1"/>
    <x v="6"/>
  </r>
  <r>
    <n v="3493"/>
    <x v="3491"/>
    <s v="We need your help purchasing a stage for our production of the Wizard of Oz! This program is helping children with autism. Thank you!"/>
    <n v="5000"/>
    <n v="1402"/>
    <x v="0"/>
    <x v="0"/>
    <s v="USD"/>
    <n v="1408252260"/>
    <n v="1406580436"/>
    <b v="0"/>
    <n v="29"/>
    <b v="1"/>
    <s v="theater/plays"/>
    <n v="28"/>
    <n v="48.34"/>
    <x v="1"/>
    <x v="6"/>
  </r>
  <r>
    <n v="3494"/>
    <x v="3492"/>
    <s v="&quot;Special in a Bad Way&quot; is a comedy that questions American Public Schools in their treatment of the so called, 'learning disabled.'"/>
    <n v="2750"/>
    <n v="25"/>
    <x v="2"/>
    <x v="0"/>
    <s v="USD"/>
    <n v="1480140000"/>
    <n v="1479186575"/>
    <b v="0"/>
    <n v="13"/>
    <b v="1"/>
    <s v="theater/plays"/>
    <n v="1"/>
    <n v="1.92"/>
    <x v="1"/>
    <x v="6"/>
  </r>
  <r>
    <n v="3495"/>
    <x v="3493"/>
    <s v="A one-woman show by Canadian artist Tina Milo. it is a multimedia show about an actress auditioning for a role of a depressed woman."/>
    <n v="15000"/>
    <n v="286"/>
    <x v="0"/>
    <x v="5"/>
    <s v="CAD"/>
    <n v="1414862280"/>
    <n v="1412360309"/>
    <b v="0"/>
    <n v="72"/>
    <b v="1"/>
    <s v="theater/plays"/>
    <n v="2"/>
    <n v="3.97"/>
    <x v="1"/>
    <x v="6"/>
  </r>
  <r>
    <n v="3496"/>
    <x v="3494"/>
    <s v="A one-woman play based on Lizzie Borden who was accused of the brutal hatchet murders of her father and step-mother.  Workshop Oct NYC."/>
    <n v="10000"/>
    <n v="10235"/>
    <x v="1"/>
    <x v="0"/>
    <s v="USD"/>
    <n v="1473625166"/>
    <n v="1470169166"/>
    <b v="0"/>
    <n v="78"/>
    <b v="1"/>
    <s v="theater/plays"/>
    <n v="102"/>
    <n v="131.22"/>
    <x v="1"/>
    <x v="6"/>
  </r>
  <r>
    <n v="3497"/>
    <x v="3495"/>
    <s v="We've been invited to the San Diego International Fringe Festival. Can you help us get there? Special performances in SLC and OREM."/>
    <n v="5000"/>
    <n v="5555"/>
    <x v="1"/>
    <x v="0"/>
    <s v="USD"/>
    <n v="1464904800"/>
    <n v="1463852904"/>
    <b v="0"/>
    <n v="49"/>
    <b v="1"/>
    <s v="theater/plays"/>
    <n v="111"/>
    <n v="113.37"/>
    <x v="1"/>
    <x v="6"/>
  </r>
  <r>
    <n v="3498"/>
    <x v="3496"/>
    <s v="This solo show has the power to profoundly impact new mothers and those that love them and to educate &amp; change how we support them."/>
    <n v="5000"/>
    <n v="5634"/>
    <x v="1"/>
    <x v="5"/>
    <s v="CAD"/>
    <n v="1464471840"/>
    <n v="1459309704"/>
    <b v="0"/>
    <n v="42"/>
    <b v="1"/>
    <s v="theater/plays"/>
    <n v="113"/>
    <n v="134.13999999999999"/>
    <x v="1"/>
    <x v="6"/>
  </r>
  <r>
    <n v="3499"/>
    <x v="3497"/>
    <s v="Figure 8 Troupe's debut performance! A stunning piece of theatre written by premier female playwright Maria Irene Fornes."/>
    <n v="6000"/>
    <n v="6146.27"/>
    <x v="1"/>
    <x v="0"/>
    <s v="USD"/>
    <n v="1435733940"/>
    <n v="1431046325"/>
    <b v="0"/>
    <n v="35"/>
    <b v="1"/>
    <s v="theater/plays"/>
    <n v="102"/>
    <n v="175.61"/>
    <x v="1"/>
    <x v="6"/>
  </r>
  <r>
    <n v="3500"/>
    <x v="3498"/>
    <s v="A minimalist, post-modern production of the classic play, performed and produced by aspiring theater undergraduates at UMass Amherst."/>
    <n v="4000"/>
    <n v="5660"/>
    <x v="1"/>
    <x v="0"/>
    <s v="USD"/>
    <n v="1457326740"/>
    <n v="1455919438"/>
    <b v="0"/>
    <n v="42"/>
    <b v="1"/>
    <s v="theater/plays"/>
    <n v="142"/>
    <n v="134.76"/>
    <x v="1"/>
    <x v="6"/>
  </r>
  <r>
    <n v="3501"/>
    <x v="3499"/>
    <s v="'Pig' by Alex Oates is an urgent and dark comedy with live music that discusses the vital issue of the state of our police force."/>
    <n v="5000"/>
    <n v="2726"/>
    <x v="0"/>
    <x v="1"/>
    <s v="GBP"/>
    <n v="1441995595"/>
    <n v="1439835595"/>
    <b v="0"/>
    <n v="42"/>
    <b v="1"/>
    <s v="theater/plays"/>
    <n v="55"/>
    <n v="64.900000000000006"/>
    <x v="1"/>
    <x v="6"/>
  </r>
  <r>
    <n v="3502"/>
    <x v="3500"/>
    <s v="Dickhead is a play about one man's struggle with the dicks in his head. If you want to know more stop being a twat and put out...please"/>
    <n v="10500"/>
    <n v="10526"/>
    <x v="1"/>
    <x v="0"/>
    <s v="USD"/>
    <n v="1458100740"/>
    <n v="1456862924"/>
    <b v="0"/>
    <n v="31"/>
    <b v="1"/>
    <s v="theater/plays"/>
    <n v="100"/>
    <n v="339.55"/>
    <x v="1"/>
    <x v="6"/>
  </r>
  <r>
    <n v="3503"/>
    <x v="3501"/>
    <s v="A group of Sicilian immigrants in New York struggle to deal with conflict from both within the family and from without."/>
    <n v="8000"/>
    <n v="325"/>
    <x v="0"/>
    <x v="1"/>
    <s v="GBP"/>
    <n v="1469359728"/>
    <n v="1466767728"/>
    <b v="0"/>
    <n v="38"/>
    <b v="1"/>
    <s v="theater/plays"/>
    <n v="4"/>
    <n v="8.5500000000000007"/>
    <x v="1"/>
    <x v="6"/>
  </r>
  <r>
    <n v="3504"/>
    <x v="3502"/>
    <s v="The Sterling Lion Theater Company is a non-profit theater group established for the benefit of the Connecticut lower Naugatuck Valley."/>
    <n v="4000"/>
    <n v="480"/>
    <x v="0"/>
    <x v="0"/>
    <s v="USD"/>
    <n v="1447959491"/>
    <n v="1445363891"/>
    <b v="0"/>
    <n v="8"/>
    <b v="1"/>
    <s v="theater/plays"/>
    <n v="12"/>
    <n v="60"/>
    <x v="1"/>
    <x v="6"/>
  </r>
  <r>
    <n v="3505"/>
    <x v="3503"/>
    <s v="Four myths._x000a_Four writers._x000a_Four new takes._x000a__x000a_The Four Disgracers comes to the stage to launch a new theatre group, Ixion."/>
    <n v="8000"/>
    <n v="0"/>
    <x v="0"/>
    <x v="0"/>
    <s v="USD"/>
    <n v="1399953600"/>
    <n v="1398983245"/>
    <b v="0"/>
    <n v="39"/>
    <b v="1"/>
    <s v="theater/plays"/>
    <n v="0"/>
    <n v="0"/>
    <x v="1"/>
    <x v="6"/>
  </r>
  <r>
    <n v="3506"/>
    <x v="3504"/>
    <s v="The Secret is a historical drama about a lawyer who worked for the Spanish Inquisition &amp; crossed the Atlantic with Menendez in 1565."/>
    <n v="9000"/>
    <n v="9700"/>
    <x v="1"/>
    <x v="0"/>
    <s v="USD"/>
    <n v="1408815440"/>
    <n v="1404927440"/>
    <b v="0"/>
    <n v="29"/>
    <b v="1"/>
    <s v="theater/plays"/>
    <n v="108"/>
    <n v="334.48"/>
    <x v="1"/>
    <x v="6"/>
  </r>
  <r>
    <n v="3507"/>
    <x v="3505"/>
    <s v="Please help our troupe bring our first project from planning to reality! Join us on one exciting ride!"/>
    <n v="25000"/>
    <n v="49100"/>
    <x v="1"/>
    <x v="0"/>
    <s v="USD"/>
    <n v="1464732537"/>
    <n v="1462140537"/>
    <b v="0"/>
    <n v="72"/>
    <b v="1"/>
    <s v="theater/plays"/>
    <n v="196"/>
    <n v="681.94"/>
    <x v="1"/>
    <x v="6"/>
  </r>
  <r>
    <n v="3508"/>
    <x v="3506"/>
    <s v="Roll The Dice Theatre Company revolves around taking risks in the game of life vicariously through beloved childhood games."/>
    <n v="2000"/>
    <n v="2569"/>
    <x v="1"/>
    <x v="1"/>
    <s v="GBP"/>
    <n v="1462914000"/>
    <n v="1460914253"/>
    <b v="0"/>
    <n v="15"/>
    <b v="1"/>
    <s v="theater/plays"/>
    <n v="128"/>
    <n v="171.27"/>
    <x v="1"/>
    <x v="6"/>
  </r>
  <r>
    <n v="3509"/>
    <x v="3507"/>
    <s v="PL@Y is an original comedic fantasy spectacle inspired by the original music of the Amboys and classic rabbit-hole fiction archetypes"/>
    <n v="10000"/>
    <n v="0"/>
    <x v="0"/>
    <x v="0"/>
    <s v="USD"/>
    <n v="1416545700"/>
    <n v="1415392666"/>
    <b v="0"/>
    <n v="33"/>
    <b v="1"/>
    <s v="theater/plays"/>
    <n v="0"/>
    <n v="0"/>
    <x v="1"/>
    <x v="6"/>
  </r>
  <r>
    <n v="3510"/>
    <x v="3508"/>
    <s v="The Uncommon Loons return with Much Ado for a 2nd production of Shakespeare in Minnesota's Nature on the banks of the Mississippi!"/>
    <n v="3900"/>
    <n v="196"/>
    <x v="0"/>
    <x v="0"/>
    <s v="USD"/>
    <n v="1404312846"/>
    <n v="1402584846"/>
    <b v="0"/>
    <n v="15"/>
    <b v="1"/>
    <s v="theater/plays"/>
    <n v="5"/>
    <n v="13.07"/>
    <x v="1"/>
    <x v="6"/>
  </r>
  <r>
    <n v="3511"/>
    <x v="3509"/>
    <s v="The world premiere of the first full-length play by Eve Leigh, at the intimate Finborough Theatre in London."/>
    <n v="5000"/>
    <n v="3905"/>
    <x v="0"/>
    <x v="1"/>
    <s v="GBP"/>
    <n v="1415385000"/>
    <n v="1413406695"/>
    <b v="0"/>
    <n v="19"/>
    <b v="1"/>
    <s v="theater/plays"/>
    <n v="78"/>
    <n v="205.53"/>
    <x v="1"/>
    <x v="6"/>
  </r>
  <r>
    <n v="3512"/>
    <x v="3510"/>
    <s v="We're making a hard hitting, innovative play which will open your eyes to what mental illness is like in the mind of the sufferer."/>
    <n v="4000"/>
    <n v="266"/>
    <x v="0"/>
    <x v="1"/>
    <s v="GBP"/>
    <n v="1429789992"/>
    <n v="1424609592"/>
    <b v="0"/>
    <n v="17"/>
    <b v="1"/>
    <s v="theater/plays"/>
    <n v="7"/>
    <n v="15.65"/>
    <x v="1"/>
    <x v="6"/>
  </r>
  <r>
    <n v="3513"/>
    <x v="3511"/>
    <s v="Brazos Valley TROUPE is taking an original work, Truth AND Consequences, to the Texas Nonprofit Theaters 2014 Youth Conference"/>
    <n v="10000"/>
    <n v="56"/>
    <x v="0"/>
    <x v="0"/>
    <s v="USD"/>
    <n v="1401857940"/>
    <n v="1400725112"/>
    <b v="0"/>
    <n v="44"/>
    <b v="1"/>
    <s v="theater/plays"/>
    <n v="1"/>
    <n v="1.27"/>
    <x v="1"/>
    <x v="6"/>
  </r>
  <r>
    <n v="3514"/>
    <x v="3512"/>
    <s v="My play &quot;In the Hour Before the Bars Open&quot; has won an award from KCACTF, but I need to present the play in Georgia to receive it!"/>
    <n v="3000"/>
    <n v="3055"/>
    <x v="1"/>
    <x v="0"/>
    <s v="USD"/>
    <n v="1422853140"/>
    <n v="1421439552"/>
    <b v="0"/>
    <n v="10"/>
    <b v="1"/>
    <s v="theater/plays"/>
    <n v="102"/>
    <n v="305.5"/>
    <x v="1"/>
    <x v="6"/>
  </r>
  <r>
    <n v="3515"/>
    <x v="3513"/>
    <s v="We are casting an all-inclusive production of Shakespeare's Twelfth Night in a non-traditional performance space."/>
    <n v="9500"/>
    <n v="9545"/>
    <x v="1"/>
    <x v="0"/>
    <s v="USD"/>
    <n v="1433097171"/>
    <n v="1430505171"/>
    <b v="0"/>
    <n v="46"/>
    <b v="1"/>
    <s v="theater/plays"/>
    <n v="100"/>
    <n v="207.5"/>
    <x v="1"/>
    <x v="6"/>
  </r>
  <r>
    <n v="3516"/>
    <x v="3514"/>
    <s v="A new play about a lesser known yet pivotal event in American history, about a group of WWI Veterans fighting for their rights."/>
    <n v="7500"/>
    <n v="5"/>
    <x v="0"/>
    <x v="0"/>
    <s v="USD"/>
    <n v="1410145200"/>
    <n v="1407197670"/>
    <b v="0"/>
    <n v="11"/>
    <b v="1"/>
    <s v="theater/plays"/>
    <n v="0"/>
    <n v="0.45"/>
    <x v="1"/>
    <x v="6"/>
  </r>
  <r>
    <n v="3517"/>
    <x v="3515"/>
    <s v="Support an outstanding cast of actors to take on a professional production of a masterpiece of modern theatre"/>
    <n v="10000"/>
    <n v="11450"/>
    <x v="1"/>
    <x v="1"/>
    <s v="GBP"/>
    <n v="1404471600"/>
    <n v="1401910634"/>
    <b v="0"/>
    <n v="13"/>
    <b v="1"/>
    <s v="theater/plays"/>
    <n v="115"/>
    <n v="880.77"/>
    <x v="1"/>
    <x v="6"/>
  </r>
  <r>
    <n v="3518"/>
    <x v="3516"/>
    <s v="One play.  Two theaters.  See the story from both sides and then decide for yourself - who are the BEASTS OF BAVERLY GROVE?"/>
    <n v="5000"/>
    <n v="5396"/>
    <x v="1"/>
    <x v="0"/>
    <s v="USD"/>
    <n v="1412259660"/>
    <n v="1410461299"/>
    <b v="0"/>
    <n v="33"/>
    <b v="1"/>
    <s v="theater/plays"/>
    <n v="108"/>
    <n v="163.52000000000001"/>
    <x v="1"/>
    <x v="6"/>
  </r>
  <r>
    <n v="3519"/>
    <x v="3517"/>
    <s v="Bookstory is a tiny puppet musical with some very big ideas that tells the story of the story in the digital age"/>
    <n v="6000"/>
    <n v="0"/>
    <x v="2"/>
    <x v="1"/>
    <s v="GBP"/>
    <n v="1425478950"/>
    <n v="1422886950"/>
    <b v="0"/>
    <n v="28"/>
    <b v="1"/>
    <s v="theater/plays"/>
    <n v="0"/>
    <n v="0"/>
    <x v="1"/>
    <x v="6"/>
  </r>
  <r>
    <n v="3520"/>
    <x v="3518"/>
    <s v="Help us to bring &quot;Protocols&quot; at the 2015 Camden Fringe. The most controversial play of the year."/>
    <n v="5500"/>
    <n v="7206"/>
    <x v="1"/>
    <x v="1"/>
    <s v="GBP"/>
    <n v="1441547220"/>
    <n v="1439322412"/>
    <b v="0"/>
    <n v="21"/>
    <b v="1"/>
    <s v="theater/plays"/>
    <n v="131"/>
    <n v="343.14"/>
    <x v="1"/>
    <x v="6"/>
  </r>
  <r>
    <n v="3521"/>
    <x v="3519"/>
    <s v="A professionally directed/acted workshop &amp; reading for a new play depicting sexual addiction and its crippling effect on relationships."/>
    <n v="3000"/>
    <n v="3275"/>
    <x v="1"/>
    <x v="0"/>
    <s v="USD"/>
    <n v="1411980020"/>
    <n v="1409388020"/>
    <b v="0"/>
    <n v="13"/>
    <b v="1"/>
    <s v="theater/plays"/>
    <n v="109"/>
    <n v="251.92"/>
    <x v="1"/>
    <x v="6"/>
  </r>
  <r>
    <n v="3522"/>
    <x v="3520"/>
    <s v="New show with 2 performers and an original score, bringing the true story of this forgotten WW1 heroine to audiences in the southwest."/>
    <n v="5000"/>
    <n v="260"/>
    <x v="0"/>
    <x v="1"/>
    <s v="GBP"/>
    <n v="1442311560"/>
    <n v="1439924246"/>
    <b v="0"/>
    <n v="34"/>
    <b v="1"/>
    <s v="theater/plays"/>
    <n v="5"/>
    <n v="7.65"/>
    <x v="1"/>
    <x v="6"/>
  </r>
  <r>
    <n v="3523"/>
    <x v="3521"/>
    <s v="An old play about our world. Set in 1970s England, Magnificence is a gut-wrenching story of radicalisation, idealism and pity."/>
    <n v="12000"/>
    <n v="5902"/>
    <x v="0"/>
    <x v="1"/>
    <s v="GBP"/>
    <n v="1474844400"/>
    <n v="1469871148"/>
    <b v="0"/>
    <n v="80"/>
    <b v="1"/>
    <s v="theater/plays"/>
    <n v="49"/>
    <n v="73.78"/>
    <x v="1"/>
    <x v="6"/>
  </r>
  <r>
    <n v="3524"/>
    <x v="3522"/>
    <s v="A West Texas matriarch is enraged by the news that her gay grandson has been the victim of a hate crime committed by his own father."/>
    <n v="25000"/>
    <n v="27600.2"/>
    <x v="1"/>
    <x v="0"/>
    <s v="USD"/>
    <n v="1410580800"/>
    <n v="1409336373"/>
    <b v="0"/>
    <n v="74"/>
    <b v="1"/>
    <s v="theater/plays"/>
    <n v="110"/>
    <n v="372.98"/>
    <x v="1"/>
    <x v="6"/>
  </r>
  <r>
    <n v="3525"/>
    <x v="3523"/>
    <s v="The Attic interns present Tennessee Williams's &quot;Talk to Me Like the Rain and Let Me Listen&quot; performing at The Flea Theater!"/>
    <n v="3000"/>
    <n v="3015"/>
    <x v="1"/>
    <x v="0"/>
    <s v="USD"/>
    <n v="1439136000"/>
    <n v="1438188106"/>
    <b v="0"/>
    <n v="7"/>
    <b v="1"/>
    <s v="theater/plays"/>
    <n v="101"/>
    <n v="430.71"/>
    <x v="1"/>
    <x v="6"/>
  </r>
  <r>
    <n v="3526"/>
    <x v="3524"/>
    <s v="By day we perform Acts of Kindness, by night we perform free theater, all sustained by the love of our neighbors, not ticket prices."/>
    <n v="10000"/>
    <n v="106"/>
    <x v="0"/>
    <x v="0"/>
    <s v="USD"/>
    <n v="1461823140"/>
    <n v="1459411371"/>
    <b v="0"/>
    <n v="34"/>
    <b v="1"/>
    <s v="theater/plays"/>
    <n v="1"/>
    <n v="3.12"/>
    <x v="1"/>
    <x v="6"/>
  </r>
  <r>
    <n v="3527"/>
    <x v="3525"/>
    <s v="A 'tasty' new drama ~&quot;Booker T Washington of Tuskegee, Alabama, dined with the President (Roosevelt) last evening.&quot;~ the White House."/>
    <n v="20000"/>
    <n v="21"/>
    <x v="0"/>
    <x v="0"/>
    <s v="USD"/>
    <n v="1436587140"/>
    <n v="1434069205"/>
    <b v="0"/>
    <n v="86"/>
    <b v="1"/>
    <s v="theater/plays"/>
    <n v="0"/>
    <n v="0.24"/>
    <x v="1"/>
    <x v="6"/>
  </r>
  <r>
    <n v="3528"/>
    <x v="3526"/>
    <s v="pluck. productions present their first four-week run - the world premiere of David K. Barnes' BIRTHDAY SUIT at the Old Red Lion."/>
    <n v="5000"/>
    <n v="5526"/>
    <x v="1"/>
    <x v="1"/>
    <s v="GBP"/>
    <n v="1484740918"/>
    <n v="1483012918"/>
    <b v="0"/>
    <n v="37"/>
    <b v="1"/>
    <s v="theater/plays"/>
    <n v="111"/>
    <n v="149.35"/>
    <x v="1"/>
    <x v="6"/>
  </r>
  <r>
    <n v="3529"/>
    <x v="3527"/>
    <s v="Partners w/the Black Arts &amp; Cultural Center; we use theatre to EDUCATE &amp; EMPOWER through diverse expressions of the human experience."/>
    <n v="3100"/>
    <n v="3395"/>
    <x v="1"/>
    <x v="0"/>
    <s v="USD"/>
    <n v="1436749200"/>
    <n v="1434997018"/>
    <b v="0"/>
    <n v="18"/>
    <b v="1"/>
    <s v="theater/plays"/>
    <n v="110"/>
    <n v="188.61"/>
    <x v="1"/>
    <x v="6"/>
  </r>
  <r>
    <n v="3530"/>
    <x v="3528"/>
    <s v="â€œFar From Fictionâ€ is a powerful play, written by Sally Willis, offering insights into a new understanding of  female psychology."/>
    <n v="8000"/>
    <n v="8165.55"/>
    <x v="1"/>
    <x v="1"/>
    <s v="GBP"/>
    <n v="1460318400"/>
    <n v="1457881057"/>
    <b v="0"/>
    <n v="22"/>
    <b v="1"/>
    <s v="theater/plays"/>
    <n v="102"/>
    <n v="371.16"/>
    <x v="1"/>
    <x v="6"/>
  </r>
  <r>
    <n v="3531"/>
    <x v="3529"/>
    <s v="A political comedy for a crazy election year"/>
    <n v="5000"/>
    <n v="10"/>
    <x v="2"/>
    <x v="0"/>
    <s v="USD"/>
    <n v="1467301334"/>
    <n v="1464709334"/>
    <b v="0"/>
    <n v="26"/>
    <b v="1"/>
    <s v="theater/plays"/>
    <n v="0"/>
    <n v="0.38"/>
    <x v="1"/>
    <x v="6"/>
  </r>
  <r>
    <n v="3532"/>
    <x v="3530"/>
    <s v="Our goal: To produce a stirring one-woman show historically based on African-American womenâ€™s experiences, struggles, and journeys."/>
    <n v="4500"/>
    <n v="4565"/>
    <x v="1"/>
    <x v="0"/>
    <s v="USD"/>
    <n v="1411012740"/>
    <n v="1409667827"/>
    <b v="0"/>
    <n v="27"/>
    <b v="1"/>
    <s v="theater/plays"/>
    <n v="101"/>
    <n v="169.07"/>
    <x v="1"/>
    <x v="6"/>
  </r>
  <r>
    <n v="3533"/>
    <x v="3531"/>
    <s v="Two shows! (we're feeling particularly ambitious). Help us produce Eurydice and The Effect of Gamma Rays on Man-in-the-Moon Marigolds!"/>
    <n v="3000"/>
    <n v="3732"/>
    <x v="1"/>
    <x v="0"/>
    <s v="USD"/>
    <n v="1447269367"/>
    <n v="1444673767"/>
    <b v="0"/>
    <n v="8"/>
    <b v="1"/>
    <s v="theater/plays"/>
    <n v="124"/>
    <n v="466.5"/>
    <x v="1"/>
    <x v="6"/>
  </r>
  <r>
    <n v="3534"/>
    <x v="3532"/>
    <s v="A Theatrical Prequel to Hell's Rebels, the current Pathfinder Adventure Path from Paizo Publishing"/>
    <n v="20000"/>
    <n v="20365"/>
    <x v="1"/>
    <x v="0"/>
    <s v="USD"/>
    <n v="1443711623"/>
    <n v="1440687623"/>
    <b v="0"/>
    <n v="204"/>
    <b v="1"/>
    <s v="theater/plays"/>
    <n v="102"/>
    <n v="99.83"/>
    <x v="1"/>
    <x v="6"/>
  </r>
  <r>
    <n v="3535"/>
    <x v="3533"/>
    <s v="On the 60th anniversary of Twelve Angry Men, 12 female writers create 12 short pieces about what makes them angry."/>
    <n v="6000"/>
    <n v="891"/>
    <x v="0"/>
    <x v="1"/>
    <s v="GBP"/>
    <n v="1443808800"/>
    <n v="1441120910"/>
    <b v="0"/>
    <n v="46"/>
    <b v="1"/>
    <s v="theater/plays"/>
    <n v="15"/>
    <n v="19.37"/>
    <x v="1"/>
    <x v="6"/>
  </r>
  <r>
    <n v="3536"/>
    <x v="3534"/>
    <s v="&quot;Inteligent, Inspired and Inimitable&quot; Nottingham's leading two man improv show is heading to Dave's Leicester Comedy Festival."/>
    <n v="2468"/>
    <n v="7326.88"/>
    <x v="1"/>
    <x v="1"/>
    <s v="GBP"/>
    <n v="1450612740"/>
    <n v="1448040425"/>
    <b v="0"/>
    <n v="17"/>
    <b v="1"/>
    <s v="theater/plays"/>
    <n v="297"/>
    <n v="430.99"/>
    <x v="1"/>
    <x v="6"/>
  </r>
  <r>
    <n v="3537"/>
    <x v="3535"/>
    <s v="A fast-pace, zany comedy involving six actors performing seven usually untold Grimm Fairy Tales about giants, witches, demons and more!"/>
    <n v="5000"/>
    <n v="0"/>
    <x v="0"/>
    <x v="5"/>
    <s v="CAD"/>
    <n v="1416211140"/>
    <n v="1413016216"/>
    <b v="0"/>
    <n v="28"/>
    <b v="1"/>
    <s v="theater/plays"/>
    <n v="0"/>
    <n v="0"/>
    <x v="1"/>
    <x v="6"/>
  </r>
  <r>
    <n v="3538"/>
    <x v="3536"/>
    <s v="A play about riverside homelessness, inspired by true events. Shows at Brunel Museum, 240 Project and similar community organisations."/>
    <n v="7534"/>
    <n v="210"/>
    <x v="2"/>
    <x v="1"/>
    <s v="GBP"/>
    <n v="1471428340"/>
    <n v="1469009140"/>
    <b v="0"/>
    <n v="83"/>
    <b v="1"/>
    <s v="theater/plays"/>
    <n v="3"/>
    <n v="2.5299999999999998"/>
    <x v="1"/>
    <x v="6"/>
  </r>
  <r>
    <n v="3539"/>
    <x v="3537"/>
    <s v="A searing new play that takes  an unflinching look at the terrible costs of police shootings in the African American community."/>
    <n v="3350"/>
    <n v="3350"/>
    <x v="1"/>
    <x v="0"/>
    <s v="USD"/>
    <n v="1473358122"/>
    <n v="1471543722"/>
    <b v="0"/>
    <n v="13"/>
    <b v="1"/>
    <s v="theater/plays"/>
    <n v="100"/>
    <n v="257.69"/>
    <x v="1"/>
    <x v="6"/>
  </r>
  <r>
    <n v="3540"/>
    <x v="3538"/>
    <s v="A brand new stage adaptation of the Libby Purves/Nicholas Heiney book. A new work involving music, poetry and fajitas. #timetochange"/>
    <n v="2500"/>
    <n v="8301"/>
    <x v="1"/>
    <x v="1"/>
    <s v="GBP"/>
    <n v="1466899491"/>
    <n v="1464307491"/>
    <b v="0"/>
    <n v="8"/>
    <b v="1"/>
    <s v="theater/plays"/>
    <n v="332"/>
    <n v="1037.6300000000001"/>
    <x v="1"/>
    <x v="6"/>
  </r>
  <r>
    <n v="3541"/>
    <x v="3539"/>
    <s v="Yellowbelly Theatre needs your help to bring this incredible play of love, lust and mistaken identity to life in our debut performance!"/>
    <n v="5000"/>
    <n v="3"/>
    <x v="2"/>
    <x v="1"/>
    <s v="GBP"/>
    <n v="1441042275"/>
    <n v="1438882275"/>
    <b v="0"/>
    <n v="32"/>
    <b v="1"/>
    <s v="theater/plays"/>
    <n v="0"/>
    <n v="0.09"/>
    <x v="1"/>
    <x v="6"/>
  </r>
  <r>
    <n v="3542"/>
    <x v="3540"/>
    <s v="Ancient Greece. Giddy, champagne soaked debauchery celebrating the Trojan War's end leads to a shocking and deadly surprise."/>
    <n v="15000"/>
    <n v="15700"/>
    <x v="1"/>
    <x v="0"/>
    <s v="USD"/>
    <n v="1410099822"/>
    <n v="1404915822"/>
    <b v="0"/>
    <n v="85"/>
    <b v="1"/>
    <s v="theater/plays"/>
    <n v="105"/>
    <n v="184.71"/>
    <x v="1"/>
    <x v="6"/>
  </r>
  <r>
    <n v="3543"/>
    <x v="3541"/>
    <s v="A circus theater show. An escaped carousel horse and a beautiful wire dancer let the fantasies run wild."/>
    <n v="5000"/>
    <n v="5135"/>
    <x v="1"/>
    <x v="12"/>
    <s v="EUR"/>
    <n v="1435255659"/>
    <n v="1432663659"/>
    <b v="0"/>
    <n v="29"/>
    <b v="1"/>
    <s v="theater/plays"/>
    <n v="103"/>
    <n v="177.07"/>
    <x v="1"/>
    <x v="6"/>
  </r>
  <r>
    <n v="3544"/>
    <x v="3542"/>
    <s v="Death &amp; Pretzels presents the world premiere of Paul Pasulka's Gruoch, or Lady Macbeth"/>
    <n v="7500"/>
    <n v="1"/>
    <x v="0"/>
    <x v="0"/>
    <s v="USD"/>
    <n v="1425758257"/>
    <n v="1423166257"/>
    <b v="0"/>
    <n v="24"/>
    <b v="1"/>
    <s v="theater/plays"/>
    <n v="0"/>
    <n v="0.04"/>
    <x v="1"/>
    <x v="6"/>
  </r>
  <r>
    <n v="3545"/>
    <x v="3543"/>
    <s v="FUND our teens in Shakespeare's comedy &quot;The Merchant of Venice&quot;. Donating pays for our venue/insurance located in Woodland, CA."/>
    <n v="2500"/>
    <n v="135"/>
    <x v="0"/>
    <x v="0"/>
    <s v="USD"/>
    <n v="1428780159"/>
    <n v="1426188159"/>
    <b v="0"/>
    <n v="8"/>
    <b v="1"/>
    <s v="theater/plays"/>
    <n v="5"/>
    <n v="16.88"/>
    <x v="1"/>
    <x v="6"/>
  </r>
  <r>
    <n v="3546"/>
    <x v="3544"/>
    <s v="Help us produce this revealing play about Nazi-resistance member Dietrich Bonhoeffer and his final years of incarceration during WWII."/>
    <n v="4500"/>
    <n v="109"/>
    <x v="0"/>
    <x v="0"/>
    <s v="USD"/>
    <n v="1427860740"/>
    <n v="1426002684"/>
    <b v="0"/>
    <n v="19"/>
    <b v="1"/>
    <s v="theater/plays"/>
    <n v="2"/>
    <n v="5.74"/>
    <x v="1"/>
    <x v="6"/>
  </r>
  <r>
    <n v="3547"/>
    <x v="3545"/>
    <s v="Help to bring this heart warming story of Ray Didinger's relationship with his boyhood hero Tommy McDonald to life."/>
    <n v="100000"/>
    <n v="1"/>
    <x v="0"/>
    <x v="0"/>
    <s v="USD"/>
    <n v="1463198340"/>
    <n v="1461117201"/>
    <b v="0"/>
    <n v="336"/>
    <b v="1"/>
    <s v="theater/plays"/>
    <n v="0"/>
    <n v="0"/>
    <x v="1"/>
    <x v="6"/>
  </r>
  <r>
    <n v="3548"/>
    <x v="3546"/>
    <s v="We're putting together a production of THE UNDERSTUDY by Theresa Rebeck and hope you'll help us share this story."/>
    <n v="6000"/>
    <n v="6658"/>
    <x v="1"/>
    <x v="0"/>
    <s v="USD"/>
    <n v="1457139600"/>
    <n v="1455230214"/>
    <b v="0"/>
    <n v="13"/>
    <b v="1"/>
    <s v="theater/plays"/>
    <n v="111"/>
    <n v="512.15"/>
    <x v="1"/>
    <x v="6"/>
  </r>
  <r>
    <n v="3549"/>
    <x v="3547"/>
    <s v="Help us bring to life tales of hardship, danger and community of extraordinary women working in WW1 munitions factories."/>
    <n v="4000"/>
    <n v="4137"/>
    <x v="1"/>
    <x v="1"/>
    <s v="GBP"/>
    <n v="1441358873"/>
    <n v="1438939673"/>
    <b v="0"/>
    <n v="42"/>
    <b v="1"/>
    <s v="theater/plays"/>
    <n v="103"/>
    <n v="98.5"/>
    <x v="1"/>
    <x v="6"/>
  </r>
  <r>
    <n v="3550"/>
    <x v="3548"/>
    <s v="MOONFACE explores the formative f***k-ups of adolescence. Fresh, incisive new writing. Monologue, movement and striking naturalism."/>
    <n v="8000"/>
    <n v="40"/>
    <x v="0"/>
    <x v="1"/>
    <s v="GBP"/>
    <n v="1462224398"/>
    <n v="1459632398"/>
    <b v="0"/>
    <n v="64"/>
    <b v="1"/>
    <s v="theater/plays"/>
    <n v="1"/>
    <n v="0.63"/>
    <x v="1"/>
    <x v="6"/>
  </r>
  <r>
    <n v="3551"/>
    <x v="3549"/>
    <s v="UASPA is a performing arts high school producing its 2014 Theatre Showcase featuring our strongest performances and original work."/>
    <n v="5000"/>
    <n v="5000.18"/>
    <x v="1"/>
    <x v="0"/>
    <s v="USD"/>
    <n v="1400796420"/>
    <n v="1398342170"/>
    <b v="0"/>
    <n v="25"/>
    <b v="1"/>
    <s v="theater/plays"/>
    <n v="100"/>
    <n v="200.01"/>
    <x v="1"/>
    <x v="6"/>
  </r>
  <r>
    <n v="3552"/>
    <x v="3550"/>
    <s v="Support Lock&amp;Key Theatre's 'Timon of Athens' by donating to our printing! Every penny goes to posters, programmes, flyers and scripts."/>
    <n v="3500"/>
    <n v="622"/>
    <x v="0"/>
    <x v="1"/>
    <s v="GBP"/>
    <n v="1403964324"/>
    <n v="1401372324"/>
    <b v="0"/>
    <n v="20"/>
    <b v="1"/>
    <s v="theater/plays"/>
    <n v="18"/>
    <n v="31.1"/>
    <x v="1"/>
    <x v="6"/>
  </r>
  <r>
    <n v="3553"/>
    <x v="3551"/>
    <s v="Professional actors bring to life the true stories of 5 African-Americans struggling with mental health and their search for healing."/>
    <n v="15000"/>
    <n v="18855"/>
    <x v="1"/>
    <x v="0"/>
    <s v="USD"/>
    <n v="1439337600"/>
    <n v="1436575280"/>
    <b v="0"/>
    <n v="104"/>
    <b v="1"/>
    <s v="theater/plays"/>
    <n v="126"/>
    <n v="181.3"/>
    <x v="1"/>
    <x v="6"/>
  </r>
  <r>
    <n v="3554"/>
    <x v="3552"/>
    <s v="MASKS is a dramedy dealing with what it means to be alive, the reliability of identity, and what it means to suffer."/>
    <n v="15000"/>
    <n v="16291"/>
    <x v="3"/>
    <x v="0"/>
    <s v="USD"/>
    <n v="1423674000"/>
    <n v="1421025159"/>
    <b v="0"/>
    <n v="53"/>
    <b v="1"/>
    <s v="theater/plays"/>
    <n v="109"/>
    <n v="307.38"/>
    <x v="1"/>
    <x v="6"/>
  </r>
  <r>
    <n v="3555"/>
    <x v="3553"/>
    <s v="Baby Living Room is a project created by Spazio Farma Mestre for children: free theatre for kids as sustainable education for families"/>
    <n v="7000"/>
    <n v="7617"/>
    <x v="1"/>
    <x v="13"/>
    <s v="EUR"/>
    <n v="1479382594"/>
    <n v="1476786994"/>
    <b v="0"/>
    <n v="14"/>
    <b v="1"/>
    <s v="theater/plays"/>
    <n v="109"/>
    <n v="544.07000000000005"/>
    <x v="1"/>
    <x v="6"/>
  </r>
  <r>
    <n v="3556"/>
    <x v="3554"/>
    <s v="'Immortal', a play about five English Air Bombers in WW2, is an exciting first project for the brand new Production Company, GreanTea."/>
    <n v="6500"/>
    <n v="375"/>
    <x v="0"/>
    <x v="1"/>
    <s v="GBP"/>
    <n v="1408289724"/>
    <n v="1403105724"/>
    <b v="0"/>
    <n v="20"/>
    <b v="1"/>
    <s v="theater/plays"/>
    <n v="6"/>
    <n v="18.75"/>
    <x v="1"/>
    <x v="6"/>
  </r>
  <r>
    <n v="3557"/>
    <x v="3555"/>
    <s v="A play by April Yvette Thompson. A Gullah Healer Woman and an Afro-Cuban Priest forge a new world of magic &amp; dreams in Jim Crow Miami."/>
    <n v="200000"/>
    <n v="4669"/>
    <x v="0"/>
    <x v="0"/>
    <s v="USD"/>
    <n v="1399271911"/>
    <n v="1396334311"/>
    <b v="0"/>
    <n v="558"/>
    <b v="1"/>
    <s v="theater/plays"/>
    <n v="2"/>
    <n v="8.3699999999999992"/>
    <x v="1"/>
    <x v="6"/>
  </r>
  <r>
    <n v="3558"/>
    <x v="3556"/>
    <s v="We're making a show about sex. Because it's important, everyone wants to talk about it and it's at the start of everything."/>
    <n v="3000"/>
    <n v="641"/>
    <x v="0"/>
    <x v="1"/>
    <s v="GBP"/>
    <n v="1435352400"/>
    <n v="1431718575"/>
    <b v="0"/>
    <n v="22"/>
    <b v="1"/>
    <s v="theater/plays"/>
    <n v="21"/>
    <n v="29.14"/>
    <x v="1"/>
    <x v="6"/>
  </r>
  <r>
    <n v="3559"/>
    <x v="3557"/>
    <s v="A theatre company designed to help young people to come out of their shell. Offering workshops and original shows directly to schools."/>
    <n v="4000"/>
    <n v="4400"/>
    <x v="1"/>
    <x v="2"/>
    <s v="AUD"/>
    <n v="1438333080"/>
    <n v="1436408308"/>
    <b v="0"/>
    <n v="24"/>
    <b v="1"/>
    <s v="theater/plays"/>
    <n v="110"/>
    <n v="183.33"/>
    <x v="1"/>
    <x v="6"/>
  </r>
  <r>
    <n v="3560"/>
    <x v="3558"/>
    <s v="The world premiere of an endearing play about love, friendship, men's styling putty, Dungeons &amp; Dragons &amp; our capacity for forbearance."/>
    <n v="10000"/>
    <n v="1245"/>
    <x v="2"/>
    <x v="5"/>
    <s v="CAD"/>
    <n v="1432694700"/>
    <n v="1429651266"/>
    <b v="0"/>
    <n v="74"/>
    <b v="1"/>
    <s v="theater/plays"/>
    <n v="12"/>
    <n v="16.82"/>
    <x v="1"/>
    <x v="6"/>
  </r>
  <r>
    <n v="3561"/>
    <x v="3559"/>
    <s v="How You Kiss Me Is Not How I Like To Be Kissed_x000a__x000a_a new play by Dan Giles_x000a__x000a_coming to FringeNYC 2015_x000a__x000a_www.howyoukissme.com"/>
    <n v="7500"/>
    <n v="10182.02"/>
    <x v="1"/>
    <x v="0"/>
    <s v="USD"/>
    <n v="1438799760"/>
    <n v="1437236378"/>
    <b v="0"/>
    <n v="54"/>
    <b v="1"/>
    <s v="theater/plays"/>
    <n v="136"/>
    <n v="188.56"/>
    <x v="1"/>
    <x v="6"/>
  </r>
  <r>
    <n v="3562"/>
    <x v="3560"/>
    <s v="ThreeWay is a part-verbatim play that explores dating &amp; what happens when someone finds the love of their life, except itâ€™s two people."/>
    <n v="3000"/>
    <n v="21"/>
    <x v="0"/>
    <x v="1"/>
    <s v="GBP"/>
    <n v="1457906400"/>
    <n v="1457115427"/>
    <b v="0"/>
    <n v="31"/>
    <b v="1"/>
    <s v="theater/plays"/>
    <n v="1"/>
    <n v="0.68"/>
    <x v="1"/>
    <x v="6"/>
  </r>
  <r>
    <n v="3563"/>
    <x v="3561"/>
    <s v="Written a solo show about celebrity, and I'll be performing it at the famous Just The Tonic this Edinburgh Fringe - Help me get there!"/>
    <n v="3000"/>
    <n v="3014"/>
    <x v="1"/>
    <x v="1"/>
    <s v="GBP"/>
    <n v="1470078000"/>
    <n v="1467648456"/>
    <b v="0"/>
    <n v="25"/>
    <b v="1"/>
    <s v="theater/plays"/>
    <n v="100"/>
    <n v="120.56"/>
    <x v="1"/>
    <x v="6"/>
  </r>
  <r>
    <n v="3564"/>
    <x v="3562"/>
    <s v="Multi Award-Winng play THE PILLOWMAN coming to the Arts Centre Theatre, Aberdeen"/>
    <n v="4000"/>
    <n v="4055"/>
    <x v="1"/>
    <x v="1"/>
    <s v="GBP"/>
    <n v="1444060800"/>
    <n v="1440082649"/>
    <b v="0"/>
    <n v="17"/>
    <b v="1"/>
    <s v="theater/plays"/>
    <n v="101"/>
    <n v="238.53"/>
    <x v="1"/>
    <x v="6"/>
  </r>
  <r>
    <n v="3565"/>
    <x v="3563"/>
    <s v="The Honeymoon is Over is a romantic comedy about a recently eloped couple learning the dynamics of living together for the first time."/>
    <n v="4600"/>
    <n v="4952"/>
    <x v="1"/>
    <x v="0"/>
    <s v="USD"/>
    <n v="1420048208"/>
    <n v="1417456208"/>
    <b v="0"/>
    <n v="12"/>
    <b v="1"/>
    <s v="theater/plays"/>
    <n v="108"/>
    <n v="412.67"/>
    <x v="1"/>
    <x v="6"/>
  </r>
  <r>
    <n v="3566"/>
    <x v="3564"/>
    <s v="A &quot;bold, subversive and very funny&quot; clown cookery show about searching for self worth in a cheesecake - VAULT Festival &amp; Tour 2015"/>
    <n v="6000"/>
    <n v="6027"/>
    <x v="1"/>
    <x v="1"/>
    <s v="GBP"/>
    <n v="1422015083"/>
    <n v="1419423083"/>
    <b v="0"/>
    <n v="38"/>
    <b v="1"/>
    <s v="theater/plays"/>
    <n v="100"/>
    <n v="158.61000000000001"/>
    <x v="1"/>
    <x v="6"/>
  </r>
  <r>
    <n v="3567"/>
    <x v="3565"/>
    <s v="First stage adaptation of Sarah Moore Fitzgerald's beautiful novel about Alzheimer's and time travel with a live folk score."/>
    <n v="4200"/>
    <n v="0"/>
    <x v="2"/>
    <x v="1"/>
    <s v="GBP"/>
    <n v="1433964444"/>
    <n v="1431372444"/>
    <b v="0"/>
    <n v="41"/>
    <b v="1"/>
    <s v="theater/plays"/>
    <n v="0"/>
    <n v="0"/>
    <x v="1"/>
    <x v="6"/>
  </r>
  <r>
    <n v="3568"/>
    <x v="3566"/>
    <s v="GK. Jr (for student actors 12 and under) will bring George Macdonald's story to life. 10+ speaking parts &amp; many non-speaking parts!"/>
    <n v="4480"/>
    <n v="30"/>
    <x v="0"/>
    <x v="0"/>
    <s v="USD"/>
    <n v="1410975994"/>
    <n v="1408383994"/>
    <b v="0"/>
    <n v="19"/>
    <b v="1"/>
    <s v="theater/plays"/>
    <n v="1"/>
    <n v="1.58"/>
    <x v="1"/>
    <x v="6"/>
  </r>
  <r>
    <n v="3569"/>
    <x v="3567"/>
    <s v="In 2015, Green Light is producing 3 shows of new plays exclusively written, directed and created by women- help make it happen!"/>
    <n v="13000"/>
    <n v="13293.8"/>
    <x v="1"/>
    <x v="0"/>
    <s v="USD"/>
    <n v="1420734696"/>
    <n v="1418142696"/>
    <b v="0"/>
    <n v="41"/>
    <b v="1"/>
    <s v="theater/plays"/>
    <n v="102"/>
    <n v="324.24"/>
    <x v="1"/>
    <x v="6"/>
  </r>
  <r>
    <n v="3570"/>
    <x v="3568"/>
    <s v="Theatre Machine presents an all-new adaptation of Maxim Gorky's classic of Russian theatre, The Lower Depths."/>
    <n v="6750"/>
    <n v="0"/>
    <x v="0"/>
    <x v="0"/>
    <s v="USD"/>
    <n v="1420009200"/>
    <n v="1417593483"/>
    <b v="0"/>
    <n v="26"/>
    <b v="1"/>
    <s v="theater/plays"/>
    <n v="0"/>
    <n v="0"/>
    <x v="1"/>
    <x v="6"/>
  </r>
  <r>
    <n v="3571"/>
    <x v="3569"/>
    <s v="Support Kuleshovâ€™s first full length production; help to build the set and bring a fierce and important new play to life"/>
    <n v="5000"/>
    <n v="8711.52"/>
    <x v="1"/>
    <x v="1"/>
    <s v="GBP"/>
    <n v="1414701413"/>
    <n v="1412109413"/>
    <b v="0"/>
    <n v="25"/>
    <b v="1"/>
    <s v="theater/plays"/>
    <n v="174"/>
    <n v="348.46"/>
    <x v="1"/>
    <x v="6"/>
  </r>
  <r>
    <n v="3572"/>
    <x v="3570"/>
    <s v="A darkly comic one woman show by Abram Rooney as part of The Camden Fringe 2015."/>
    <n v="3000"/>
    <n v="203.9"/>
    <x v="0"/>
    <x v="1"/>
    <s v="GBP"/>
    <n v="1434894082"/>
    <n v="1432302082"/>
    <b v="0"/>
    <n v="9"/>
    <b v="1"/>
    <s v="theater/plays"/>
    <n v="7"/>
    <n v="22.66"/>
    <x v="1"/>
    <x v="6"/>
  </r>
  <r>
    <n v="3573"/>
    <x v="3571"/>
    <s v="London based theatre makers collaborating to create a new show about the history of HipHop."/>
    <n v="9500"/>
    <n v="11335.7"/>
    <x v="1"/>
    <x v="1"/>
    <s v="GBP"/>
    <n v="1415440846"/>
    <n v="1412845246"/>
    <b v="0"/>
    <n v="78"/>
    <b v="1"/>
    <s v="theater/plays"/>
    <n v="119"/>
    <n v="145.33000000000001"/>
    <x v="1"/>
    <x v="6"/>
  </r>
  <r>
    <n v="3574"/>
    <x v="3572"/>
    <s v="Help Galli Theater continue to bring fairytales to children in English &amp; German in our theater and to institutions serving children."/>
    <n v="18000"/>
    <n v="0"/>
    <x v="0"/>
    <x v="0"/>
    <s v="USD"/>
    <n v="1415921848"/>
    <n v="1413326248"/>
    <b v="0"/>
    <n v="45"/>
    <b v="1"/>
    <s v="theater/plays"/>
    <n v="0"/>
    <n v="0"/>
    <x v="1"/>
    <x v="6"/>
  </r>
  <r>
    <n v="3575"/>
    <x v="3573"/>
    <s v="An island in hell. Cleopatra, Joan of Arc, &amp; Queen Victoria wait, trapped in the memory of who they were... until AnaiÌˆs Nin shows up."/>
    <n v="25000"/>
    <n v="26978"/>
    <x v="1"/>
    <x v="0"/>
    <s v="USD"/>
    <n v="1470887940"/>
    <n v="1468176527"/>
    <b v="0"/>
    <n v="102"/>
    <b v="1"/>
    <s v="theater/plays"/>
    <n v="108"/>
    <n v="264.49"/>
    <x v="1"/>
    <x v="6"/>
  </r>
  <r>
    <n v="3576"/>
    <x v="3574"/>
    <s v="Vote here for whatever show you want to see next year! No gimmick, no stretch goals, just a simple vote and a free ticket."/>
    <n v="2000"/>
    <n v="216"/>
    <x v="0"/>
    <x v="0"/>
    <s v="USD"/>
    <n v="1480947054"/>
    <n v="1475759454"/>
    <b v="0"/>
    <n v="5"/>
    <b v="1"/>
    <s v="theater/plays"/>
    <n v="11"/>
    <n v="43.2"/>
    <x v="1"/>
    <x v="6"/>
  </r>
  <r>
    <n v="3577"/>
    <x v="3575"/>
    <s v="Our goal is to bring this story of one town's processing of tragedy and their own community identity to Utah County."/>
    <n v="3500"/>
    <n v="760"/>
    <x v="3"/>
    <x v="0"/>
    <s v="USD"/>
    <n v="1430029680"/>
    <n v="1427741583"/>
    <b v="0"/>
    <n v="27"/>
    <b v="1"/>
    <s v="theater/plays"/>
    <n v="22"/>
    <n v="28.15"/>
    <x v="1"/>
    <x v="6"/>
  </r>
  <r>
    <n v="3578"/>
    <x v="3576"/>
    <s v="An unsparing, slightly surreal look at the effects of the private rented sector on two young women. Based on real events."/>
    <n v="5000"/>
    <n v="1988"/>
    <x v="0"/>
    <x v="1"/>
    <s v="GBP"/>
    <n v="1462037777"/>
    <n v="1459445777"/>
    <b v="0"/>
    <n v="37"/>
    <b v="1"/>
    <s v="theater/plays"/>
    <n v="40"/>
    <n v="53.73"/>
    <x v="1"/>
    <x v="6"/>
  </r>
  <r>
    <n v="3579"/>
    <x v="3577"/>
    <s v="Following success with 'The Canada Boys' and 'Parachute', we are looking for financial help from the community with our new production"/>
    <n v="3000"/>
    <n v="146"/>
    <x v="0"/>
    <x v="1"/>
    <s v="GBP"/>
    <n v="1459444656"/>
    <n v="1456856256"/>
    <b v="0"/>
    <n v="14"/>
    <b v="1"/>
    <s v="theater/plays"/>
    <n v="5"/>
    <n v="10.43"/>
    <x v="1"/>
    <x v="6"/>
  </r>
  <r>
    <n v="3580"/>
    <x v="3578"/>
    <s v="Annabel Lost combines visual art and performance poetry to tell the story of two orphaned refugees, Quetzal and Rhime."/>
    <n v="4000"/>
    <n v="4216"/>
    <x v="1"/>
    <x v="0"/>
    <s v="USD"/>
    <n v="1425185940"/>
    <n v="1421900022"/>
    <b v="0"/>
    <n v="27"/>
    <b v="1"/>
    <s v="theater/plays"/>
    <n v="105"/>
    <n v="156.15"/>
    <x v="1"/>
    <x v="6"/>
  </r>
  <r>
    <n v="3581"/>
    <x v="3579"/>
    <s v="An extraordinary, punchy and provocative new play, providing a voice for women to address their sexuality and self worth. #EDFREAK"/>
    <n v="5000"/>
    <n v="1362"/>
    <x v="0"/>
    <x v="1"/>
    <s v="GBP"/>
    <n v="1406719110"/>
    <n v="1405509510"/>
    <b v="0"/>
    <n v="45"/>
    <b v="1"/>
    <s v="theater/plays"/>
    <n v="27"/>
    <n v="30.27"/>
    <x v="1"/>
    <x v="6"/>
  </r>
  <r>
    <n v="3582"/>
    <x v="3580"/>
    <s v="A contemporary American play touching on the scorching realities of growing up in the Millennial generation."/>
    <n v="8000"/>
    <n v="9832"/>
    <x v="1"/>
    <x v="0"/>
    <s v="USD"/>
    <n v="1459822682"/>
    <n v="1458613082"/>
    <b v="0"/>
    <n v="49"/>
    <b v="1"/>
    <s v="theater/plays"/>
    <n v="123"/>
    <n v="200.65"/>
    <x v="1"/>
    <x v="6"/>
  </r>
  <r>
    <n v="3583"/>
    <x v="3581"/>
    <s v="Bumbling architect Romeo and handsome contractor Mario meet their match while building a balcony for Verona, NJ siren, Juliet."/>
    <n v="10000"/>
    <n v="3"/>
    <x v="0"/>
    <x v="0"/>
    <s v="USD"/>
    <n v="1460970805"/>
    <n v="1455790405"/>
    <b v="0"/>
    <n v="24"/>
    <b v="1"/>
    <s v="theater/plays"/>
    <n v="0"/>
    <n v="0.13"/>
    <x v="1"/>
    <x v="6"/>
  </r>
  <r>
    <n v="3584"/>
    <x v="3582"/>
    <s v="Critically-acclaimed Old Trunk are back with their new play. _x000a_PRAMKICKER. _x000a__x000a_Written by Sadie Hasler &amp; directed by Sarah Mayhew."/>
    <n v="10000"/>
    <n v="1048"/>
    <x v="0"/>
    <x v="1"/>
    <s v="GBP"/>
    <n v="1436772944"/>
    <n v="1434180944"/>
    <b v="0"/>
    <n v="112"/>
    <b v="1"/>
    <s v="theater/plays"/>
    <n v="10"/>
    <n v="9.36"/>
    <x v="1"/>
    <x v="6"/>
  </r>
  <r>
    <n v="3585"/>
    <x v="3583"/>
    <s v="The world premiere of a play, a true story about love, loss, and a man reaching back in time as the only way to move forward."/>
    <n v="10000"/>
    <n v="12806"/>
    <x v="1"/>
    <x v="0"/>
    <s v="USD"/>
    <n v="1419181890"/>
    <n v="1416589890"/>
    <b v="0"/>
    <n v="23"/>
    <b v="1"/>
    <s v="theater/plays"/>
    <n v="128"/>
    <n v="556.78"/>
    <x v="1"/>
    <x v="6"/>
  </r>
  <r>
    <n v="3586"/>
    <x v="3584"/>
    <s v="See Theatre In A New Light"/>
    <n v="22000"/>
    <n v="105"/>
    <x v="0"/>
    <x v="0"/>
    <s v="USD"/>
    <n v="1474649070"/>
    <n v="1469465070"/>
    <b v="0"/>
    <n v="54"/>
    <b v="1"/>
    <s v="theater/plays"/>
    <n v="0"/>
    <n v="1.94"/>
    <x v="1"/>
    <x v="6"/>
  </r>
  <r>
    <n v="3587"/>
    <x v="3585"/>
    <s v="The GSA BA (Hons) Acting class of 2016 are taking a transfer of their GSA Production to The Cockpit Theatre in London"/>
    <n v="3000"/>
    <n v="3785"/>
    <x v="1"/>
    <x v="1"/>
    <s v="GBP"/>
    <n v="1467054000"/>
    <n v="1463144254"/>
    <b v="0"/>
    <n v="28"/>
    <b v="1"/>
    <s v="theater/plays"/>
    <n v="126"/>
    <n v="135.18"/>
    <x v="1"/>
    <x v="6"/>
  </r>
  <r>
    <n v="3588"/>
    <x v="3586"/>
    <s v="Touring the fast-paced, playful and poignant story of three twenty-somethings in a mental-health support group."/>
    <n v="2100"/>
    <n v="5"/>
    <x v="0"/>
    <x v="1"/>
    <s v="GBP"/>
    <n v="1430348400"/>
    <n v="1428436410"/>
    <b v="0"/>
    <n v="11"/>
    <b v="1"/>
    <s v="theater/plays"/>
    <n v="0"/>
    <n v="0.45"/>
    <x v="1"/>
    <x v="6"/>
  </r>
  <r>
    <n v="3589"/>
    <x v="3587"/>
    <s v="After being officially selected for the 2015 FringeNYC Festival, we are looking for your help to put on this new and exciting play!"/>
    <n v="14000"/>
    <n v="20398"/>
    <x v="1"/>
    <x v="0"/>
    <s v="USD"/>
    <n v="1432654347"/>
    <n v="1430494347"/>
    <b v="0"/>
    <n v="62"/>
    <b v="1"/>
    <s v="theater/plays"/>
    <n v="146"/>
    <n v="329"/>
    <x v="1"/>
    <x v="6"/>
  </r>
  <r>
    <n v="3590"/>
    <x v="3588"/>
    <s v="Two men on trial for desertion, confined within a Glasshouse. How long can friendship last? How much can a man stand before he breaks?"/>
    <n v="13000"/>
    <n v="1"/>
    <x v="0"/>
    <x v="1"/>
    <s v="GBP"/>
    <n v="1413792034"/>
    <n v="1411200034"/>
    <b v="0"/>
    <n v="73"/>
    <b v="1"/>
    <s v="theater/plays"/>
    <n v="0"/>
    <n v="0.01"/>
    <x v="1"/>
    <x v="6"/>
  </r>
  <r>
    <n v="3591"/>
    <x v="3589"/>
    <s v="We are trying to produce a kid friendly show about an imaginative journey through space and time. Help us create our wonderland!!"/>
    <n v="5000"/>
    <n v="0"/>
    <x v="2"/>
    <x v="0"/>
    <s v="USD"/>
    <n v="1422075540"/>
    <n v="1419979544"/>
    <b v="0"/>
    <n v="18"/>
    <b v="1"/>
    <s v="theater/plays"/>
    <n v="0"/>
    <n v="0"/>
    <x v="1"/>
    <x v="6"/>
  </r>
  <r>
    <n v="3592"/>
    <x v="3590"/>
    <s v="Sex. Fish. A COMET THAT DESTROYS THE WORLD. boom a play by Peter Sinn Nachtrieb- Feb 19-21 at The Bridge in NYC."/>
    <n v="7500"/>
    <n v="8091"/>
    <x v="1"/>
    <x v="0"/>
    <s v="USD"/>
    <n v="1423630740"/>
    <n v="1418673307"/>
    <b v="0"/>
    <n v="35"/>
    <b v="1"/>
    <s v="theater/plays"/>
    <n v="108"/>
    <n v="231.17"/>
    <x v="1"/>
    <x v="6"/>
  </r>
  <r>
    <n v="3593"/>
    <x v="3591"/>
    <s v="A staged reading for &quot;Lucy &amp; Vincente&quot; in NYC. A new play about Lucille Ball &amp; Vincente Minnelli in Hollywood, 1953."/>
    <n v="10000"/>
    <n v="75"/>
    <x v="2"/>
    <x v="0"/>
    <s v="USD"/>
    <n v="1420489560"/>
    <n v="1417469639"/>
    <b v="0"/>
    <n v="43"/>
    <b v="1"/>
    <s v="theater/plays"/>
    <n v="1"/>
    <n v="1.74"/>
    <x v="1"/>
    <x v="6"/>
  </r>
  <r>
    <n v="3594"/>
    <x v="3592"/>
    <s v="An adaptation that realizes the internal struggle of Ibsenâ€™s most renowned protagonist as she traverses a claustrophobic social world"/>
    <n v="5500"/>
    <n v="6632.32"/>
    <x v="1"/>
    <x v="0"/>
    <s v="USD"/>
    <n v="1472952982"/>
    <n v="1470792982"/>
    <b v="0"/>
    <n v="36"/>
    <b v="1"/>
    <s v="theater/plays"/>
    <n v="121"/>
    <n v="184.23"/>
    <x v="1"/>
    <x v="6"/>
  </r>
  <r>
    <n v="3595"/>
    <x v="3593"/>
    <s v="A new theatre company staging Will Eno's The Flu Season in Seattle"/>
    <n v="9500"/>
    <n v="9725"/>
    <x v="1"/>
    <x v="0"/>
    <s v="USD"/>
    <n v="1426229940"/>
    <n v="1423959123"/>
    <b v="0"/>
    <n v="62"/>
    <b v="1"/>
    <s v="theater/plays"/>
    <n v="102"/>
    <n v="156.85"/>
    <x v="1"/>
    <x v="6"/>
  </r>
  <r>
    <n v="3596"/>
    <x v="3594"/>
    <s v="A play about the last eight years of the life of Egon Schiele, one of the most influential Austrian Expressionist artists."/>
    <n v="4800"/>
    <n v="651"/>
    <x v="0"/>
    <x v="5"/>
    <s v="CAD"/>
    <n v="1409072982"/>
    <n v="1407258582"/>
    <b v="0"/>
    <n v="15"/>
    <b v="1"/>
    <s v="theater/plays"/>
    <n v="14"/>
    <n v="43.4"/>
    <x v="1"/>
    <x v="6"/>
  </r>
  <r>
    <n v="3597"/>
    <x v="3595"/>
    <s v="&quot;I think that I have my own will. I can stop this, I tell myself. But it's not true.&quot;"/>
    <n v="7500"/>
    <n v="11650"/>
    <x v="1"/>
    <x v="0"/>
    <s v="USD"/>
    <n v="1456984740"/>
    <n v="1455717790"/>
    <b v="0"/>
    <n v="33"/>
    <b v="1"/>
    <s v="theater/plays"/>
    <n v="155"/>
    <n v="353.03"/>
    <x v="1"/>
    <x v="6"/>
  </r>
  <r>
    <n v="3598"/>
    <x v="3596"/>
    <s v="River City Theatre Company needs your support as we embark on our thirteenth production, CINDERELLA!"/>
    <n v="4300"/>
    <n v="4610"/>
    <x v="1"/>
    <x v="0"/>
    <s v="USD"/>
    <n v="1409720340"/>
    <n v="1408129822"/>
    <b v="0"/>
    <n v="27"/>
    <b v="1"/>
    <s v="theater/plays"/>
    <n v="107"/>
    <n v="170.74"/>
    <x v="1"/>
    <x v="6"/>
  </r>
  <r>
    <n v="3599"/>
    <x v="3597"/>
    <s v="Help Chrysalis get this production off the ground!  An original play, we only need $500 to get this production on its feet!"/>
    <n v="4000"/>
    <n v="4081"/>
    <x v="1"/>
    <x v="0"/>
    <s v="USD"/>
    <n v="1440892800"/>
    <n v="1438715077"/>
    <b v="0"/>
    <n v="17"/>
    <b v="1"/>
    <s v="theater/plays"/>
    <n v="102"/>
    <n v="240.06"/>
    <x v="1"/>
    <x v="6"/>
  </r>
  <r>
    <n v="3600"/>
    <x v="3598"/>
    <s v="The First Play From The Man Who Brought You The Black James Bond!"/>
    <n v="1000"/>
    <n v="1538"/>
    <x v="1"/>
    <x v="0"/>
    <s v="USD"/>
    <n v="1476390164"/>
    <n v="1473970964"/>
    <b v="0"/>
    <n v="4"/>
    <b v="1"/>
    <s v="theater/plays"/>
    <n v="154"/>
    <n v="384.5"/>
    <x v="1"/>
    <x v="6"/>
  </r>
  <r>
    <n v="3601"/>
    <x v="3599"/>
    <s v="New play 'Pink Confetti' by Paul Roberts at The Courtyard Theatre produced by Etch and directed by Oliver Dawe."/>
    <n v="6000"/>
    <n v="6020"/>
    <x v="1"/>
    <x v="1"/>
    <s v="GBP"/>
    <n v="1421452682"/>
    <n v="1418860682"/>
    <b v="0"/>
    <n v="53"/>
    <b v="1"/>
    <s v="theater/plays"/>
    <n v="100"/>
    <n v="113.58"/>
    <x v="1"/>
    <x v="6"/>
  </r>
  <r>
    <n v="3602"/>
    <x v="3600"/>
    <s v="A student directed and student performed production of Shakespeare's Macbeth in Milwaukee's beautiful Lake Park on June 3rd &amp; 4th"/>
    <n v="10000"/>
    <n v="11656"/>
    <x v="1"/>
    <x v="0"/>
    <s v="USD"/>
    <n v="1463520479"/>
    <n v="1458336479"/>
    <b v="0"/>
    <n v="49"/>
    <b v="1"/>
    <s v="theater/plays"/>
    <n v="117"/>
    <n v="237.88"/>
    <x v="1"/>
    <x v="6"/>
  </r>
  <r>
    <n v="3603"/>
    <x v="3601"/>
    <s v="Help produce &quot;Thank You For Waiting,&quot; a new play that explores friendship, loss, and mental illness, at the 2016 Frigid Festival!"/>
    <n v="7500"/>
    <n v="9775"/>
    <x v="1"/>
    <x v="0"/>
    <s v="USD"/>
    <n v="1446759880"/>
    <n v="1444164280"/>
    <b v="0"/>
    <n v="57"/>
    <b v="1"/>
    <s v="theater/plays"/>
    <n v="130"/>
    <n v="171.49"/>
    <x v="1"/>
    <x v="6"/>
  </r>
  <r>
    <n v="3604"/>
    <x v="3602"/>
    <s v="â€œSuddenly Split &amp; Swiping Overâ€ is a sassy and heartfelt one-woman show about ending a longterm relationship and starting over."/>
    <n v="10000"/>
    <n v="151"/>
    <x v="0"/>
    <x v="0"/>
    <s v="USD"/>
    <n v="1461913140"/>
    <n v="1461370956"/>
    <b v="0"/>
    <n v="69"/>
    <b v="1"/>
    <s v="theater/plays"/>
    <n v="2"/>
    <n v="2.19"/>
    <x v="1"/>
    <x v="6"/>
  </r>
  <r>
    <n v="3605"/>
    <x v="3603"/>
    <s v="We are a new Theatre Company who are fundraising to put on a new production of the play 'The Blue Room' in High Wycombe and Maidenhead"/>
    <n v="3000"/>
    <n v="5"/>
    <x v="0"/>
    <x v="1"/>
    <s v="GBP"/>
    <n v="1455390126"/>
    <n v="1452798126"/>
    <b v="0"/>
    <n v="15"/>
    <b v="1"/>
    <s v="theater/plays"/>
    <n v="0"/>
    <n v="0.33"/>
    <x v="1"/>
    <x v="6"/>
  </r>
  <r>
    <n v="3606"/>
    <x v="3604"/>
    <s v="Support Swansea's youngest theatre company Critical Ambition, in their co-production of BLINK with Volcano and The Other Room."/>
    <n v="10000"/>
    <n v="10950"/>
    <x v="1"/>
    <x v="1"/>
    <s v="GBP"/>
    <n v="1471185057"/>
    <n v="1468593057"/>
    <b v="0"/>
    <n v="64"/>
    <b v="1"/>
    <s v="theater/plays"/>
    <n v="110"/>
    <n v="171.09"/>
    <x v="1"/>
    <x v="6"/>
  </r>
  <r>
    <n v="3607"/>
    <x v="3605"/>
    <s v="'E15' is a verbatim project that looks at the story of the Focus E15 Campaign"/>
    <n v="3000"/>
    <n v="3226"/>
    <x v="1"/>
    <x v="1"/>
    <s v="GBP"/>
    <n v="1450137600"/>
    <n v="1448924882"/>
    <b v="0"/>
    <n v="20"/>
    <b v="1"/>
    <s v="theater/plays"/>
    <n v="108"/>
    <n v="161.30000000000001"/>
    <x v="1"/>
    <x v="6"/>
  </r>
  <r>
    <n v="3608"/>
    <x v="3606"/>
    <s v="Help us get the show on the road! Petrification is a new play about home, memory and identity and we need your help to tour."/>
    <n v="3500"/>
    <n v="3531"/>
    <x v="1"/>
    <x v="1"/>
    <s v="GBP"/>
    <n v="1466172000"/>
    <n v="1463418090"/>
    <b v="0"/>
    <n v="27"/>
    <b v="1"/>
    <s v="theater/plays"/>
    <n v="101"/>
    <n v="130.78"/>
    <x v="1"/>
    <x v="6"/>
  </r>
  <r>
    <n v="3609"/>
    <x v="3607"/>
    <s v="KHOJALY is a new play that gives a voice to refugees the world over, telling the story of the survivors of the 1992 massacre in Khojaly"/>
    <n v="8800"/>
    <n v="1040"/>
    <x v="0"/>
    <x v="1"/>
    <s v="GBP"/>
    <n v="1459378085"/>
    <n v="1456789685"/>
    <b v="0"/>
    <n v="21"/>
    <b v="1"/>
    <s v="theater/plays"/>
    <n v="12"/>
    <n v="49.52"/>
    <x v="1"/>
    <x v="6"/>
  </r>
  <r>
    <n v="3610"/>
    <x v="3608"/>
    <s v="The Florence Company premieres its first stage play at the Chelsea Theatre in London with an original piece of writing"/>
    <n v="5000"/>
    <n v="5300"/>
    <x v="1"/>
    <x v="1"/>
    <s v="GBP"/>
    <n v="1439806936"/>
    <n v="1437214936"/>
    <b v="0"/>
    <n v="31"/>
    <b v="1"/>
    <s v="theater/plays"/>
    <n v="106"/>
    <n v="170.97"/>
    <x v="1"/>
    <x v="6"/>
  </r>
  <r>
    <n v="3611"/>
    <x v="3609"/>
    <s v="How do you retain a sense identity after losing your home, your family and your country? Leftovers is a play about refugees in Nairobi."/>
    <n v="10000"/>
    <n v="300"/>
    <x v="2"/>
    <x v="1"/>
    <s v="GBP"/>
    <n v="1428483201"/>
    <n v="1425891201"/>
    <b v="0"/>
    <n v="51"/>
    <b v="1"/>
    <s v="theater/plays"/>
    <n v="3"/>
    <n v="5.88"/>
    <x v="1"/>
    <x v="6"/>
  </r>
  <r>
    <n v="3612"/>
    <x v="3610"/>
    <s v="A Harlem Hellfighter struggles to re-integrate into his community after heroically fighting for his country in WW1."/>
    <n v="20000"/>
    <n v="177"/>
    <x v="0"/>
    <x v="5"/>
    <s v="CAD"/>
    <n v="1402334811"/>
    <n v="1401470811"/>
    <b v="0"/>
    <n v="57"/>
    <b v="1"/>
    <s v="theater/plays"/>
    <n v="1"/>
    <n v="3.11"/>
    <x v="1"/>
    <x v="6"/>
  </r>
  <r>
    <n v="3613"/>
    <x v="3611"/>
    <s v="a woman walks into a bar except she looks like a man and no one's serving drinks. one night only"/>
    <n v="5000"/>
    <n v="0"/>
    <x v="2"/>
    <x v="0"/>
    <s v="USD"/>
    <n v="1403964574"/>
    <n v="1401372574"/>
    <b v="0"/>
    <n v="20"/>
    <b v="1"/>
    <s v="theater/plays"/>
    <n v="0"/>
    <n v="0"/>
    <x v="1"/>
    <x v="6"/>
  </r>
  <r>
    <n v="3614"/>
    <x v="3438"/>
    <s v="A production of &quot;Gruesome Playground Injuries&quot; by Rajiv Joseph July 24th-August 9th at The Bakery in Denver, CO."/>
    <n v="7500"/>
    <n v="7576"/>
    <x v="1"/>
    <x v="0"/>
    <s v="USD"/>
    <n v="1434675616"/>
    <n v="1432083616"/>
    <b v="0"/>
    <n v="71"/>
    <b v="1"/>
    <s v="theater/plays"/>
    <n v="101"/>
    <n v="106.7"/>
    <x v="1"/>
    <x v="6"/>
  </r>
  <r>
    <n v="3615"/>
    <x v="3612"/>
    <s v="Bob is on the road. Bob is on the run. But from what? Will she make it to her destination and what will she find whens she gets there?"/>
    <n v="8000"/>
    <n v="241"/>
    <x v="2"/>
    <x v="1"/>
    <s v="GBP"/>
    <n v="1449756896"/>
    <n v="1447164896"/>
    <b v="0"/>
    <n v="72"/>
    <b v="1"/>
    <s v="theater/plays"/>
    <n v="3"/>
    <n v="3.35"/>
    <x v="1"/>
    <x v="6"/>
  </r>
  <r>
    <n v="3616"/>
    <x v="3613"/>
    <s v="A vibrant, gender-inverted film-noir adaptation of Shakespeare's brutal comedy Taming of the Shrew, a visceral physical spectacle."/>
    <n v="9999"/>
    <n v="70"/>
    <x v="0"/>
    <x v="1"/>
    <s v="GBP"/>
    <n v="1426801664"/>
    <n v="1424213264"/>
    <b v="0"/>
    <n v="45"/>
    <b v="1"/>
    <s v="theater/plays"/>
    <n v="1"/>
    <n v="1.56"/>
    <x v="1"/>
    <x v="6"/>
  </r>
  <r>
    <n v="3617"/>
    <x v="3614"/>
    <s v="Venue hire and payment of designer for a darkly comic, all female play about power - losing it, wanting it and fighting to get it back"/>
    <n v="3500"/>
    <n v="19557"/>
    <x v="1"/>
    <x v="1"/>
    <s v="GBP"/>
    <n v="1488240000"/>
    <n v="1486996729"/>
    <b v="0"/>
    <n v="51"/>
    <b v="1"/>
    <s v="theater/plays"/>
    <n v="559"/>
    <n v="383.47"/>
    <x v="1"/>
    <x v="6"/>
  </r>
  <r>
    <n v="3618"/>
    <x v="3615"/>
    <s v="The play yet to be described as &quot;A surefire Edinburgh Fringe Festival Cult Hit&quot;. Coming to the Underbelly, Edinburgh, 5th-30th August."/>
    <n v="5555.55"/>
    <n v="6041.55"/>
    <x v="1"/>
    <x v="1"/>
    <s v="GBP"/>
    <n v="1433343850"/>
    <n v="1430751850"/>
    <b v="0"/>
    <n v="56"/>
    <b v="1"/>
    <s v="theater/plays"/>
    <n v="109"/>
    <n v="107.88"/>
    <x v="1"/>
    <x v="6"/>
  </r>
  <r>
    <n v="3619"/>
    <x v="3616"/>
    <s v="We are a fledgling theatre company based in Atlanta looking to fund our first show, Sincerity Forever by playwright Mac Wellman."/>
    <n v="4500"/>
    <n v="4500"/>
    <x v="1"/>
    <x v="0"/>
    <s v="USD"/>
    <n v="1479592800"/>
    <n v="1476760226"/>
    <b v="0"/>
    <n v="17"/>
    <b v="1"/>
    <s v="theater/plays"/>
    <n v="100"/>
    <n v="264.70999999999998"/>
    <x v="1"/>
    <x v="6"/>
  </r>
  <r>
    <n v="3620"/>
    <x v="3617"/>
    <s v="An Irish show about mental illness though the eyes of the man experiencing it. Support this show and help get it to Boulder and NYC."/>
    <n v="28888"/>
    <n v="30177"/>
    <x v="1"/>
    <x v="0"/>
    <s v="USD"/>
    <n v="1425528000"/>
    <n v="1422916261"/>
    <b v="0"/>
    <n v="197"/>
    <b v="1"/>
    <s v="theater/plays"/>
    <n v="104"/>
    <n v="153.18"/>
    <x v="1"/>
    <x v="6"/>
  </r>
  <r>
    <n v="3621"/>
    <x v="3618"/>
    <s v="Bare Theatre and Sonorous Road collaborate on the NC debut of  Allan Maule's gamer fantasy play that was extended in New York."/>
    <n v="10000"/>
    <n v="45"/>
    <x v="0"/>
    <x v="0"/>
    <s v="USD"/>
    <n v="1475269200"/>
    <n v="1473200844"/>
    <b v="0"/>
    <n v="70"/>
    <b v="1"/>
    <s v="theater/plays"/>
    <n v="0"/>
    <n v="0.64"/>
    <x v="1"/>
    <x v="6"/>
  </r>
  <r>
    <n v="3622"/>
    <x v="3619"/>
    <s v="5 actors. 39 characters. 1 epic adventure. Presented by the Cradle Theatre Company."/>
    <n v="4000"/>
    <n v="4000.5"/>
    <x v="1"/>
    <x v="0"/>
    <s v="USD"/>
    <n v="1411874580"/>
    <n v="1409030371"/>
    <b v="0"/>
    <n v="21"/>
    <b v="1"/>
    <s v="theater/plays"/>
    <n v="100"/>
    <n v="190.5"/>
    <x v="1"/>
    <x v="6"/>
  </r>
  <r>
    <n v="3623"/>
    <x v="3620"/>
    <s v="An original play exploring the complications of romantic relationships in all forms."/>
    <n v="8500"/>
    <n v="9801"/>
    <x v="1"/>
    <x v="0"/>
    <s v="USD"/>
    <n v="1406358000"/>
    <n v="1404841270"/>
    <b v="0"/>
    <n v="34"/>
    <b v="1"/>
    <s v="theater/plays"/>
    <n v="115"/>
    <n v="288.26"/>
    <x v="1"/>
    <x v="6"/>
  </r>
  <r>
    <n v="3624"/>
    <x v="3621"/>
    <s v="â€œThe Event of a Lifetimeâ€¦â€_x000a__x000a_After the books stopped selling, and family disappears..the next event is closer than expected for him."/>
    <n v="10000"/>
    <n v="0"/>
    <x v="2"/>
    <x v="0"/>
    <s v="USD"/>
    <n v="1471977290"/>
    <n v="1466793290"/>
    <b v="0"/>
    <n v="39"/>
    <b v="1"/>
    <s v="theater/plays"/>
    <n v="0"/>
    <n v="0"/>
    <x v="1"/>
    <x v="6"/>
  </r>
  <r>
    <n v="3625"/>
    <x v="3622"/>
    <s v="Help us run Leithâ€™s acclaimed, year round pub theatre VPT as part of Edinburgh Fringe 2015. Presenting 72 short plays over two weeks."/>
    <n v="9500"/>
    <n v="9536"/>
    <x v="1"/>
    <x v="1"/>
    <s v="GBP"/>
    <n v="1435851577"/>
    <n v="1433259577"/>
    <b v="0"/>
    <n v="78"/>
    <b v="1"/>
    <s v="theater/plays"/>
    <n v="100"/>
    <n v="122.26"/>
    <x v="1"/>
    <x v="6"/>
  </r>
  <r>
    <n v="3626"/>
    <x v="3623"/>
    <s v="The first four-week performance run for our dance-theatre company, Geste Records, to be performed at The Yard Theatre in September."/>
    <n v="10000"/>
    <n v="15673.44"/>
    <x v="1"/>
    <x v="1"/>
    <s v="GBP"/>
    <n v="1408204857"/>
    <n v="1406390457"/>
    <b v="0"/>
    <n v="48"/>
    <b v="1"/>
    <s v="theater/plays"/>
    <n v="157"/>
    <n v="326.52999999999997"/>
    <x v="1"/>
    <x v="6"/>
  </r>
  <r>
    <n v="3627"/>
    <x v="3624"/>
    <s v="One Shot Theatre Company is an organization that promotes youth theatre for social change, putting on shows that open a social dialogue"/>
    <n v="5500"/>
    <n v="0"/>
    <x v="0"/>
    <x v="0"/>
    <s v="USD"/>
    <n v="1463803140"/>
    <n v="1459446487"/>
    <b v="0"/>
    <n v="29"/>
    <b v="1"/>
    <s v="theater/plays"/>
    <n v="0"/>
    <n v="0"/>
    <x v="1"/>
    <x v="6"/>
  </r>
  <r>
    <n v="3628"/>
    <x v="3625"/>
    <s v="I am asking for public funding to help put together a musical tribute titled &quot;Blast From The Past&quot; reenacting famous HipHop, RnB acts."/>
    <n v="200"/>
    <n v="200"/>
    <x v="1"/>
    <x v="0"/>
    <s v="USD"/>
    <n v="1450040396"/>
    <n v="1444852796"/>
    <b v="0"/>
    <n v="0"/>
    <b v="0"/>
    <s v="theater/musical"/>
    <n v="100"/>
    <n v="0"/>
    <x v="1"/>
    <x v="40"/>
  </r>
  <r>
    <n v="3629"/>
    <x v="3626"/>
    <s v="Introducing a high class environmentally friendly, vegan, adult cabaret theater in Chicago with unique on, and off stage entertainment."/>
    <n v="1000"/>
    <n v="5"/>
    <x v="0"/>
    <x v="0"/>
    <s v="USD"/>
    <n v="1462467600"/>
    <n v="1457403364"/>
    <b v="0"/>
    <n v="2"/>
    <b v="0"/>
    <s v="theater/musical"/>
    <n v="1"/>
    <n v="2.5"/>
    <x v="1"/>
    <x v="40"/>
  </r>
  <r>
    <n v="3630"/>
    <x v="3627"/>
    <s v="The Jeremy Kyle Show offers so much subject matter to create an opera with.  Along with his brilliant put downs it could be excellent!"/>
    <n v="800"/>
    <n v="1001"/>
    <x v="1"/>
    <x v="1"/>
    <s v="GBP"/>
    <n v="1417295990"/>
    <n v="1414700390"/>
    <b v="0"/>
    <n v="1"/>
    <b v="0"/>
    <s v="theater/musical"/>
    <n v="125"/>
    <n v="1001"/>
    <x v="1"/>
    <x v="40"/>
  </r>
  <r>
    <n v="3631"/>
    <x v="3628"/>
    <s v="A revival of Shadowbox Live's Off-Broadway Rock Opera to uncompromisingly explore the darker urges of humankind. But we need your help!"/>
    <n v="25000"/>
    <n v="0"/>
    <x v="0"/>
    <x v="0"/>
    <s v="USD"/>
    <n v="1411444740"/>
    <n v="1409335497"/>
    <b v="0"/>
    <n v="59"/>
    <b v="0"/>
    <s v="theater/musical"/>
    <n v="0"/>
    <n v="0"/>
    <x v="1"/>
    <x v="40"/>
  </r>
  <r>
    <n v="3632"/>
    <x v="3629"/>
    <s v="A professional musical revue. First performed in 2013 as a short tour, to be embarking on a full length tour across the UK in 2015!"/>
    <n v="2000"/>
    <n v="214"/>
    <x v="0"/>
    <x v="1"/>
    <s v="GBP"/>
    <n v="1416781749"/>
    <n v="1415053749"/>
    <b v="0"/>
    <n v="1"/>
    <b v="0"/>
    <s v="theater/musical"/>
    <n v="11"/>
    <n v="214"/>
    <x v="1"/>
    <x v="40"/>
  </r>
  <r>
    <n v="3633"/>
    <x v="3630"/>
    <s v="SMOKEY AND THE BANDIT: THE MUSICAL_x000a_The classic film, characters and music you love, on stage, LIVE!"/>
    <n v="5000"/>
    <n v="6060"/>
    <x v="1"/>
    <x v="0"/>
    <s v="USD"/>
    <n v="1479517200"/>
    <n v="1475765867"/>
    <b v="0"/>
    <n v="31"/>
    <b v="0"/>
    <s v="theater/musical"/>
    <n v="121"/>
    <n v="195.48"/>
    <x v="1"/>
    <x v="40"/>
  </r>
  <r>
    <n v="3634"/>
    <x v="3631"/>
    <s v="Alice is an original musical for all ages with a unique new story based on Alice's Adventures in Wonderland, premiering in summer 2017."/>
    <n v="10000"/>
    <n v="0"/>
    <x v="2"/>
    <x v="5"/>
    <s v="CAD"/>
    <n v="1484366340"/>
    <n v="1480219174"/>
    <b v="0"/>
    <n v="18"/>
    <b v="0"/>
    <s v="theater/musical"/>
    <n v="0"/>
    <n v="0"/>
    <x v="1"/>
    <x v="40"/>
  </r>
  <r>
    <n v="3635"/>
    <x v="3632"/>
    <s v="Mary's Son is a pop opera about Jesus and the hope he brings to all people."/>
    <n v="5000"/>
    <n v="10"/>
    <x v="2"/>
    <x v="0"/>
    <s v="USD"/>
    <n v="1461186676"/>
    <n v="1458594676"/>
    <b v="0"/>
    <n v="10"/>
    <b v="0"/>
    <s v="theater/musical"/>
    <n v="0"/>
    <n v="1"/>
    <x v="1"/>
    <x v="40"/>
  </r>
  <r>
    <n v="3636"/>
    <x v="3633"/>
    <s v="The Brotherâ€™s of B-block is a musical play. A new take on &quot;OZ&quot; _x000a_The Wizard of OZ meets HBO's OZ."/>
    <n v="200"/>
    <n v="200"/>
    <x v="1"/>
    <x v="0"/>
    <s v="USD"/>
    <n v="1442248829"/>
    <n v="1439224829"/>
    <b v="0"/>
    <n v="0"/>
    <b v="0"/>
    <s v="theater/musical"/>
    <n v="100"/>
    <n v="0"/>
    <x v="1"/>
    <x v="40"/>
  </r>
  <r>
    <n v="3637"/>
    <x v="3634"/>
    <s v="THE BALLAD OF DOWNTOWN JAKE is a newly created contemporary music drama that is schedule to premiere in Phoenix, AZ in March 2015."/>
    <n v="4000"/>
    <n v="0"/>
    <x v="0"/>
    <x v="0"/>
    <s v="USD"/>
    <n v="1420130935"/>
    <n v="1417538935"/>
    <b v="0"/>
    <n v="14"/>
    <b v="0"/>
    <s v="theater/musical"/>
    <n v="0"/>
    <n v="0"/>
    <x v="1"/>
    <x v="40"/>
  </r>
  <r>
    <n v="3638"/>
    <x v="3635"/>
    <s v="A rock and roll journey that explores love, loss, redemption, duality and ascension."/>
    <n v="2300"/>
    <n v="2881"/>
    <x v="1"/>
    <x v="5"/>
    <s v="CAD"/>
    <n v="1429456132"/>
    <n v="1424275732"/>
    <b v="0"/>
    <n v="2"/>
    <b v="0"/>
    <s v="theater/musical"/>
    <n v="125"/>
    <n v="1440.5"/>
    <x v="1"/>
    <x v="40"/>
  </r>
  <r>
    <n v="3639"/>
    <x v="3636"/>
    <s v="POE is a tragicomic musical about the life and works of Edgar Poe, with Death as his therapist helping him find peace in the beyond."/>
    <n v="800"/>
    <n v="1001"/>
    <x v="1"/>
    <x v="0"/>
    <s v="USD"/>
    <n v="1475853060"/>
    <n v="1470672906"/>
    <b v="0"/>
    <n v="1"/>
    <b v="0"/>
    <s v="theater/musical"/>
    <n v="125"/>
    <n v="1001"/>
    <x v="1"/>
    <x v="40"/>
  </r>
  <r>
    <n v="3640"/>
    <x v="3637"/>
    <s v="Help us bring the SPRING AWAKENING to Frederick, MD! _x000a__x000a_We're producing a project for young adults and could use your help."/>
    <n v="1500"/>
    <n v="2143"/>
    <x v="1"/>
    <x v="0"/>
    <s v="USD"/>
    <n v="1431283530"/>
    <n v="1428691530"/>
    <b v="0"/>
    <n v="3"/>
    <b v="0"/>
    <s v="theater/musical"/>
    <n v="143"/>
    <n v="714.33"/>
    <x v="1"/>
    <x v="40"/>
  </r>
  <r>
    <n v="3641"/>
    <x v="3638"/>
    <s v="See Pryor from his teenage years to his last breath featuring his past wives, closest friends. &amp; his fan favorite character Mudbone."/>
    <n v="200"/>
    <n v="130"/>
    <x v="0"/>
    <x v="0"/>
    <s v="USD"/>
    <n v="1412485200"/>
    <n v="1410966179"/>
    <b v="0"/>
    <n v="0"/>
    <b v="0"/>
    <s v="theater/musical"/>
    <n v="65"/>
    <n v="0"/>
    <x v="1"/>
    <x v="40"/>
  </r>
  <r>
    <n v="3642"/>
    <x v="3639"/>
    <s v="All the world's a stage..._x000a_It is my biggest dream to perform my own, selfcreated musical with lots of kids as big as I am able to."/>
    <n v="1000"/>
    <n v="1707"/>
    <x v="1"/>
    <x v="12"/>
    <s v="EUR"/>
    <n v="1448902800"/>
    <n v="1445369727"/>
    <b v="0"/>
    <n v="2"/>
    <b v="0"/>
    <s v="theater/musical"/>
    <n v="171"/>
    <n v="853.5"/>
    <x v="1"/>
    <x v="40"/>
  </r>
  <r>
    <n v="3643"/>
    <x v="3640"/>
    <s v="It feels like the first time. Like the very first time everyone's coming-of-age comes to the stage. Think 'Wicked', with bad acne."/>
    <n v="200"/>
    <n v="70"/>
    <x v="0"/>
    <x v="0"/>
    <s v="USD"/>
    <n v="1447734439"/>
    <n v="1444274839"/>
    <b v="0"/>
    <n v="0"/>
    <b v="0"/>
    <s v="theater/musical"/>
    <n v="35"/>
    <n v="0"/>
    <x v="1"/>
    <x v="40"/>
  </r>
  <r>
    <n v="3644"/>
    <x v="3641"/>
    <s v="We are the Saugerties High School drama club. Please help us create our musical to keep theater alive!"/>
    <n v="3500"/>
    <n v="3865.55"/>
    <x v="1"/>
    <x v="0"/>
    <s v="USD"/>
    <n v="1457413140"/>
    <n v="1454996887"/>
    <b v="0"/>
    <n v="12"/>
    <b v="0"/>
    <s v="theater/musical"/>
    <n v="110"/>
    <n v="322.13"/>
    <x v="1"/>
    <x v="40"/>
  </r>
  <r>
    <n v="3645"/>
    <x v="3642"/>
    <s v="This new musical comedy empowers women and girls of all ages to be themselves in their shoes, whatever shoes they choose."/>
    <n v="800"/>
    <n v="924"/>
    <x v="1"/>
    <x v="5"/>
    <s v="CAD"/>
    <n v="1479773838"/>
    <n v="1477178238"/>
    <b v="0"/>
    <n v="1"/>
    <b v="0"/>
    <s v="theater/musical"/>
    <n v="116"/>
    <n v="924"/>
    <x v="1"/>
    <x v="40"/>
  </r>
  <r>
    <n v="3646"/>
    <x v="3643"/>
    <s v="Develop demo materials for new, true story of teen Revolutionary War heroes - for hybrid film/live stage musical"/>
    <n v="3000"/>
    <n v="40"/>
    <x v="0"/>
    <x v="0"/>
    <s v="USD"/>
    <n v="1434497400"/>
    <n v="1431770802"/>
    <b v="0"/>
    <n v="8"/>
    <b v="0"/>
    <s v="theater/musical"/>
    <n v="1"/>
    <n v="5"/>
    <x v="1"/>
    <x v="40"/>
  </r>
  <r>
    <n v="3647"/>
    <x v="3644"/>
    <s v="Zachariah Sheldon is a brilliant, darkly twisted brand new musical with music from Mark Newton and script by Anthony Wilkes"/>
    <n v="1300"/>
    <n v="1835"/>
    <x v="1"/>
    <x v="1"/>
    <s v="GBP"/>
    <n v="1475258327"/>
    <n v="1471370327"/>
    <b v="0"/>
    <n v="2"/>
    <b v="0"/>
    <s v="theater/musical"/>
    <n v="141"/>
    <n v="917.5"/>
    <x v="1"/>
    <x v="40"/>
  </r>
  <r>
    <n v="3648"/>
    <x v="3645"/>
    <s v="Help Moth Live! Support Moth and its artist collective to achieve its 2014/15 season."/>
    <n v="100000"/>
    <n v="26"/>
    <x v="0"/>
    <x v="0"/>
    <s v="USD"/>
    <n v="1412492445"/>
    <n v="1409900445"/>
    <b v="0"/>
    <n v="73"/>
    <b v="1"/>
    <s v="theater/plays"/>
    <n v="0"/>
    <n v="0.36"/>
    <x v="1"/>
    <x v="6"/>
  </r>
  <r>
    <n v="3649"/>
    <x v="3646"/>
    <s v="Monies raised will help offset production costs of  transportation of set and actors, theatre rental and advertising costs."/>
    <n v="3500"/>
    <n v="759"/>
    <x v="0"/>
    <x v="5"/>
    <s v="CAD"/>
    <n v="1402938394"/>
    <n v="1400691994"/>
    <b v="0"/>
    <n v="8"/>
    <b v="1"/>
    <s v="theater/plays"/>
    <n v="22"/>
    <n v="94.88"/>
    <x v="1"/>
    <x v="6"/>
  </r>
  <r>
    <n v="3650"/>
    <x v="3647"/>
    <s v="A terse and delicate dissection of male emotions from a rural perspective: fathers and sons, legacy and heritage, molasses and mud."/>
    <n v="3000"/>
    <n v="132"/>
    <x v="2"/>
    <x v="1"/>
    <s v="GBP"/>
    <n v="1454412584"/>
    <n v="1452598184"/>
    <b v="0"/>
    <n v="17"/>
    <b v="1"/>
    <s v="theater/plays"/>
    <n v="4"/>
    <n v="7.76"/>
    <x v="1"/>
    <x v="6"/>
  </r>
  <r>
    <n v="3651"/>
    <x v="3648"/>
    <s v="A Chicago staged reading of Jim Cartwright's 1992 play-with-music, &quot;The Rise and Fall of Little Voice.&quot;"/>
    <n v="3000"/>
    <n v="1398"/>
    <x v="0"/>
    <x v="0"/>
    <s v="USD"/>
    <n v="1407686340"/>
    <n v="1404833442"/>
    <b v="0"/>
    <n v="9"/>
    <b v="1"/>
    <s v="theater/plays"/>
    <n v="47"/>
    <n v="155.33000000000001"/>
    <x v="1"/>
    <x v="6"/>
  </r>
  <r>
    <n v="3652"/>
    <x v="2866"/>
    <s v="A new take on a classic. Under the direction of Rosanna Saracino, We are exploring the darker elements of A Midsummer Night's Dream."/>
    <n v="3500"/>
    <n v="25"/>
    <x v="0"/>
    <x v="5"/>
    <s v="CAD"/>
    <n v="1472097540"/>
    <n v="1471188502"/>
    <b v="0"/>
    <n v="17"/>
    <b v="1"/>
    <s v="theater/plays"/>
    <n v="1"/>
    <n v="1.47"/>
    <x v="1"/>
    <x v="6"/>
  </r>
  <r>
    <n v="3653"/>
    <x v="3649"/>
    <s v="ALLIE is a new dark comedy play which will premiere at the Edinburgh Festival Fringe 2015. Written and produced by Ruaraidh Murray."/>
    <n v="5500"/>
    <n v="5771"/>
    <x v="1"/>
    <x v="1"/>
    <s v="GBP"/>
    <n v="1438764207"/>
    <n v="1436172207"/>
    <b v="0"/>
    <n v="33"/>
    <b v="1"/>
    <s v="theater/plays"/>
    <n v="105"/>
    <n v="174.88"/>
    <x v="1"/>
    <x v="6"/>
  </r>
  <r>
    <n v="3654"/>
    <x v="3650"/>
    <s v="Miranda Conquest is Britainâ€™s top celebrity chef. One problem: she canâ€™t cook. A comedy about control, celebrity and kitchen knives."/>
    <n v="8000"/>
    <n v="35"/>
    <x v="0"/>
    <x v="1"/>
    <s v="GBP"/>
    <n v="1459702800"/>
    <n v="1457690386"/>
    <b v="0"/>
    <n v="38"/>
    <b v="1"/>
    <s v="theater/plays"/>
    <n v="0"/>
    <n v="0.92"/>
    <x v="1"/>
    <x v="6"/>
  </r>
  <r>
    <n v="3655"/>
    <x v="3651"/>
    <s v="All aboard for the world premiere of a new steampunk-inspired train adventure play, written by Maggie Lee and directed by Amy Poisson!"/>
    <n v="15000"/>
    <n v="17545"/>
    <x v="1"/>
    <x v="0"/>
    <s v="USD"/>
    <n v="1437202740"/>
    <n v="1434654998"/>
    <b v="0"/>
    <n v="79"/>
    <b v="1"/>
    <s v="theater/plays"/>
    <n v="117"/>
    <n v="222.09"/>
    <x v="1"/>
    <x v="6"/>
  </r>
  <r>
    <n v="3656"/>
    <x v="3652"/>
    <s v="Auch dieses Jahr soll wieder unter der Leitung von Christian Seiler &amp; Bruno Catalano ein Projekt der AG Theater stattfinden."/>
    <n v="15000"/>
    <n v="71"/>
    <x v="0"/>
    <x v="16"/>
    <s v="CHF"/>
    <n v="1485989940"/>
    <n v="1483393836"/>
    <b v="0"/>
    <n v="46"/>
    <b v="1"/>
    <s v="theater/plays"/>
    <n v="0"/>
    <n v="1.54"/>
    <x v="1"/>
    <x v="6"/>
  </r>
  <r>
    <n v="3657"/>
    <x v="3653"/>
    <s v="Vi mindes 400-Ã¥ret for Shakespeares dÃ¸d ved at producere en forestilling, som indeholder alt det, som vi kender Shakespeare for."/>
    <n v="6500"/>
    <n v="2196"/>
    <x v="0"/>
    <x v="8"/>
    <s v="DKK"/>
    <n v="1464817320"/>
    <n v="1462806419"/>
    <b v="0"/>
    <n v="20"/>
    <b v="1"/>
    <s v="theater/plays"/>
    <n v="34"/>
    <n v="109.8"/>
    <x v="1"/>
    <x v="6"/>
  </r>
  <r>
    <n v="3658"/>
    <x v="3654"/>
    <s v="Life is hard when your own imaginary friend can't make time for you."/>
    <n v="5000"/>
    <n v="2608"/>
    <x v="0"/>
    <x v="0"/>
    <s v="USD"/>
    <n v="1404273540"/>
    <n v="1400272580"/>
    <b v="0"/>
    <n v="20"/>
    <b v="1"/>
    <s v="theater/plays"/>
    <n v="52"/>
    <n v="130.4"/>
    <x v="1"/>
    <x v="6"/>
  </r>
  <r>
    <n v="3659"/>
    <x v="3655"/>
    <s v="We want you to analyze while we dramatize if people who romanticize can recognize true love in a disguise."/>
    <n v="9500"/>
    <n v="135"/>
    <x v="0"/>
    <x v="0"/>
    <s v="USD"/>
    <n v="1426775940"/>
    <n v="1424414350"/>
    <b v="0"/>
    <n v="13"/>
    <b v="1"/>
    <s v="theater/plays"/>
    <n v="1"/>
    <n v="10.38"/>
    <x v="1"/>
    <x v="6"/>
  </r>
  <r>
    <n v="3660"/>
    <x v="3656"/>
    <s v="We are a young company who have been accepted to put on our play at The Courtyard Theatre. We need Â£250 for flyers, props and costume!"/>
    <n v="2500"/>
    <n v="36"/>
    <x v="2"/>
    <x v="1"/>
    <s v="GBP"/>
    <n v="1419368925"/>
    <n v="1417208925"/>
    <b v="0"/>
    <n v="22"/>
    <b v="1"/>
    <s v="theater/plays"/>
    <n v="1"/>
    <n v="1.64"/>
    <x v="1"/>
    <x v="6"/>
  </r>
  <r>
    <n v="3661"/>
    <x v="3657"/>
    <s v="AENY-Spanish Artists in NY brings Juan Diego Botto's &quot;brilliant script&quot; (El PaÃ­s) for &quot;An Invisible Piece of this World&quot; to the stage."/>
    <n v="10000"/>
    <n v="85"/>
    <x v="0"/>
    <x v="0"/>
    <s v="USD"/>
    <n v="1460260800"/>
    <n v="1458336672"/>
    <b v="0"/>
    <n v="36"/>
    <b v="1"/>
    <s v="theater/plays"/>
    <n v="1"/>
    <n v="2.36"/>
    <x v="1"/>
    <x v="6"/>
  </r>
  <r>
    <n v="3662"/>
    <x v="3658"/>
    <s v="I'm an Inuit playwright chosen for the esteemed Arctic Circle Residency in Svalbard to write about 1800's Inuk woman guide, Tookoolito."/>
    <n v="20000"/>
    <n v="292097"/>
    <x v="1"/>
    <x v="5"/>
    <s v="CAD"/>
    <n v="1427775414"/>
    <n v="1425187014"/>
    <b v="0"/>
    <n v="40"/>
    <b v="1"/>
    <s v="theater/plays"/>
    <n v="1460"/>
    <n v="7302.43"/>
    <x v="1"/>
    <x v="6"/>
  </r>
  <r>
    <n v="3663"/>
    <x v="3659"/>
    <s v="Each year our community comes together to put on a fun and funny family show. We need your help to keep our annual event going."/>
    <n v="2500"/>
    <n v="0"/>
    <x v="2"/>
    <x v="1"/>
    <s v="GBP"/>
    <n v="1482321030"/>
    <n v="1477133430"/>
    <b v="0"/>
    <n v="9"/>
    <b v="1"/>
    <s v="theater/plays"/>
    <n v="0"/>
    <n v="0"/>
    <x v="1"/>
    <x v="6"/>
  </r>
  <r>
    <n v="3664"/>
    <x v="3660"/>
    <s v="An Original Short Play: two young women search for answers about sexuality, the history they are taught, and their animal instincts."/>
    <n v="3500"/>
    <n v="5443"/>
    <x v="1"/>
    <x v="0"/>
    <s v="USD"/>
    <n v="1466056689"/>
    <n v="1464847089"/>
    <b v="0"/>
    <n v="19"/>
    <b v="1"/>
    <s v="theater/plays"/>
    <n v="156"/>
    <n v="286.47000000000003"/>
    <x v="1"/>
    <x v="6"/>
  </r>
  <r>
    <n v="3665"/>
    <x v="3661"/>
    <s v="A Fantastic creation about Napoleon, through his words and letters, sublimated by a musical score of rare beauty. Magnificent poetry!"/>
    <n v="3300"/>
    <n v="3449"/>
    <x v="1"/>
    <x v="6"/>
    <s v="EUR"/>
    <n v="1446062040"/>
    <n v="1445109822"/>
    <b v="0"/>
    <n v="14"/>
    <b v="1"/>
    <s v="theater/plays"/>
    <n v="105"/>
    <n v="246.36"/>
    <x v="1"/>
    <x v="6"/>
  </r>
  <r>
    <n v="3666"/>
    <x v="3662"/>
    <s v="Artistic Internship @ Ojai Playwrights Conference"/>
    <n v="4950"/>
    <n v="0"/>
    <x v="0"/>
    <x v="0"/>
    <s v="USD"/>
    <n v="1406185200"/>
    <n v="1404337382"/>
    <b v="0"/>
    <n v="38"/>
    <b v="1"/>
    <s v="theater/plays"/>
    <n v="0"/>
    <n v="0"/>
    <x v="1"/>
    <x v="6"/>
  </r>
  <r>
    <n v="3667"/>
    <x v="3663"/>
    <s v="A short man takes his tall family to court for stealing his height. Help Small Things Theatre take this big story to EdFringe 2015!"/>
    <n v="9500"/>
    <n v="17277"/>
    <x v="1"/>
    <x v="1"/>
    <s v="GBP"/>
    <n v="1437261419"/>
    <n v="1434669419"/>
    <b v="0"/>
    <n v="58"/>
    <b v="1"/>
    <s v="theater/plays"/>
    <n v="182"/>
    <n v="297.88"/>
    <x v="1"/>
    <x v="6"/>
  </r>
  <r>
    <n v="3668"/>
    <x v="3664"/>
    <s v="A stunning production of Michele Lowe's biting play, The Smell of the Kill.  Brought to you by Michael Sheeks and his friends &amp; heroes."/>
    <n v="4000"/>
    <n v="4340.7"/>
    <x v="1"/>
    <x v="0"/>
    <s v="USD"/>
    <n v="1437676380"/>
    <n v="1435670452"/>
    <b v="0"/>
    <n v="28"/>
    <b v="1"/>
    <s v="theater/plays"/>
    <n v="109"/>
    <n v="155.03"/>
    <x v="1"/>
    <x v="6"/>
  </r>
  <r>
    <n v="3669"/>
    <x v="3665"/>
    <s v="Prowl Theatre Company is brand new. We are putting on our first play 'Sexual perversity in Chicago', from the 10th to the 16th August"/>
    <n v="5000"/>
    <n v="212"/>
    <x v="0"/>
    <x v="1"/>
    <s v="GBP"/>
    <n v="1434039137"/>
    <n v="1431447137"/>
    <b v="0"/>
    <n v="17"/>
    <b v="1"/>
    <s v="theater/plays"/>
    <n v="4"/>
    <n v="12.47"/>
    <x v="1"/>
    <x v="6"/>
  </r>
  <r>
    <n v="3670"/>
    <x v="3666"/>
    <s v="Debauchery, laughter, violence and politics. Why wouldn't you want help Drama Soc's production of 'Posh' be the best it can be?"/>
    <n v="250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x v="3667"/>
    <s v="Bring a touring character education play about making wise choices to elementary students in Kentuckiana. Vote Kylie for President!"/>
    <n v="10000"/>
    <n v="3125"/>
    <x v="3"/>
    <x v="0"/>
    <s v="USD"/>
    <n v="1405915140"/>
    <n v="1404140667"/>
    <b v="0"/>
    <n v="40"/>
    <b v="1"/>
    <s v="theater/plays"/>
    <n v="31"/>
    <n v="78.13"/>
    <x v="1"/>
    <x v="6"/>
  </r>
  <r>
    <n v="3672"/>
    <x v="3668"/>
    <s v="1984. An IRA bomb explodes at the Grand Hotel. Years on, the bomber and a victim's daughter meet. The meeting changes both their lives."/>
    <n v="9000"/>
    <n v="13228"/>
    <x v="1"/>
    <x v="1"/>
    <s v="GBP"/>
    <n v="1411771384"/>
    <n v="1409179384"/>
    <b v="0"/>
    <n v="57"/>
    <b v="1"/>
    <s v="theater/plays"/>
    <n v="147"/>
    <n v="232.07"/>
    <x v="1"/>
    <x v="6"/>
  </r>
  <r>
    <n v="3673"/>
    <x v="3669"/>
    <s v="Zoe is a teenage girl growing up in a deeply disturbing society. If those paid to protect her aren't listening, then who is?"/>
    <n v="12000"/>
    <n v="3030"/>
    <x v="0"/>
    <x v="1"/>
    <s v="GBP"/>
    <n v="1415191920"/>
    <n v="1412233497"/>
    <b v="0"/>
    <n v="114"/>
    <b v="1"/>
    <s v="theater/plays"/>
    <n v="25"/>
    <n v="26.58"/>
    <x v="1"/>
    <x v="6"/>
  </r>
  <r>
    <n v="3674"/>
    <x v="3670"/>
    <s v="Theaterprojekt 12. Kl. Waldorfschule Essen. 2 junge Regisseure bringen volles Engagement &amp; Zeit ein. FÃ¼r ihre Finanzierung sammeln wir."/>
    <n v="12000"/>
    <n v="805"/>
    <x v="0"/>
    <x v="12"/>
    <s v="EUR"/>
    <n v="1472936229"/>
    <n v="1467752229"/>
    <b v="0"/>
    <n v="31"/>
    <b v="1"/>
    <s v="theater/plays"/>
    <n v="7"/>
    <n v="25.97"/>
    <x v="1"/>
    <x v="6"/>
  </r>
  <r>
    <n v="3675"/>
    <x v="3671"/>
    <s v="3 decades, 3 generations, 3 friends, one house. Real Eyes Theatre explore how our lives are influenced by the decades we grow up in."/>
    <n v="1700"/>
    <n v="1870"/>
    <x v="1"/>
    <x v="1"/>
    <s v="GBP"/>
    <n v="1463353200"/>
    <n v="1462285182"/>
    <b v="0"/>
    <n v="3"/>
    <b v="1"/>
    <s v="theater/plays"/>
    <n v="110"/>
    <n v="623.33000000000004"/>
    <x v="1"/>
    <x v="6"/>
  </r>
  <r>
    <n v="3676"/>
    <x v="3672"/>
    <s v="The Black and White Theatre Company Inc. is a small company who loves to perform and entertain, but needs your support to succeed!"/>
    <n v="4000"/>
    <n v="4289.99"/>
    <x v="1"/>
    <x v="0"/>
    <s v="USD"/>
    <n v="1410550484"/>
    <n v="1408995284"/>
    <b v="0"/>
    <n v="16"/>
    <b v="1"/>
    <s v="theater/plays"/>
    <n v="107"/>
    <n v="268.12"/>
    <x v="1"/>
    <x v="6"/>
  </r>
  <r>
    <n v="3677"/>
    <x v="3673"/>
    <s v="Goldfish Memory Productions seeks at least $12,000 to begin their first 3 professional projects."/>
    <n v="30000"/>
    <n v="57342"/>
    <x v="1"/>
    <x v="0"/>
    <s v="USD"/>
    <n v="1404359940"/>
    <n v="1402580818"/>
    <b v="0"/>
    <n v="199"/>
    <b v="1"/>
    <s v="theater/plays"/>
    <n v="191"/>
    <n v="288.14999999999998"/>
    <x v="1"/>
    <x v="6"/>
  </r>
  <r>
    <n v="3678"/>
    <x v="3674"/>
    <s v="The Ugly Collective takes Some big Some bang to the Underbelly Venues at the Edinburgh Fringe!"/>
    <n v="6000"/>
    <n v="85"/>
    <x v="2"/>
    <x v="1"/>
    <s v="GBP"/>
    <n v="1433076298"/>
    <n v="1430052298"/>
    <b v="0"/>
    <n v="31"/>
    <b v="1"/>
    <s v="theater/plays"/>
    <n v="1"/>
    <n v="2.74"/>
    <x v="1"/>
    <x v="6"/>
  </r>
  <r>
    <n v="3679"/>
    <x v="3675"/>
    <s v="Bert V. Royal makes a strong statement about drug use, suicide, teen violence, rebellion and sexual identity in this powerful play."/>
    <n v="6500"/>
    <n v="196"/>
    <x v="0"/>
    <x v="0"/>
    <s v="USD"/>
    <n v="1404190740"/>
    <n v="1401214581"/>
    <b v="0"/>
    <n v="30"/>
    <b v="1"/>
    <s v="theater/plays"/>
    <n v="3"/>
    <n v="6.53"/>
    <x v="1"/>
    <x v="6"/>
  </r>
  <r>
    <n v="3680"/>
    <x v="3676"/>
    <s v="In The Dudleys! family memories are brought to life as a malfunctioning 8-bit video game. Press Start."/>
    <n v="10000"/>
    <n v="140"/>
    <x v="2"/>
    <x v="0"/>
    <s v="USD"/>
    <n v="1475664834"/>
    <n v="1473850434"/>
    <b v="0"/>
    <n v="34"/>
    <b v="1"/>
    <s v="theater/plays"/>
    <n v="1"/>
    <n v="4.12"/>
    <x v="1"/>
    <x v="6"/>
  </r>
  <r>
    <n v="3681"/>
    <x v="3677"/>
    <s v="HBOâ€™s Going Clear meets Netflixâ€™s Unbreakable Kimmy Schmidt in this one-woman comedy that takes you into and out of a destructive cult."/>
    <n v="4500"/>
    <n v="50"/>
    <x v="0"/>
    <x v="0"/>
    <s v="USD"/>
    <n v="1452872290"/>
    <n v="1452008290"/>
    <b v="0"/>
    <n v="18"/>
    <b v="1"/>
    <s v="theater/plays"/>
    <n v="1"/>
    <n v="2.78"/>
    <x v="1"/>
    <x v="6"/>
  </r>
  <r>
    <n v="3682"/>
    <x v="3678"/>
    <s v="My one-woman show invites audiences to join me on my path to pregnancy as I share my neuroses, challenges and revelations."/>
    <n v="10050"/>
    <n v="12410.5"/>
    <x v="1"/>
    <x v="0"/>
    <s v="USD"/>
    <n v="1402901940"/>
    <n v="1399998418"/>
    <b v="0"/>
    <n v="67"/>
    <b v="1"/>
    <s v="theater/plays"/>
    <n v="123"/>
    <n v="185.23"/>
    <x v="1"/>
    <x v="6"/>
  </r>
  <r>
    <n v="3683"/>
    <x v="3679"/>
    <s v="A Krumpus Story is a dark holiday comedy for anyone who wants a little more spice in their holiday fare."/>
    <n v="10000"/>
    <n v="10640"/>
    <x v="1"/>
    <x v="0"/>
    <s v="USD"/>
    <n v="1476931696"/>
    <n v="1474339696"/>
    <b v="0"/>
    <n v="66"/>
    <b v="1"/>
    <s v="theater/plays"/>
    <n v="106"/>
    <n v="161.21"/>
    <x v="1"/>
    <x v="6"/>
  </r>
  <r>
    <n v="3684"/>
    <x v="3680"/>
    <s v="Thespis Theater Festival presents Cassiopeia: A romantic tale of a bride finding her way to her unknown groom before it is too late."/>
    <n v="4000"/>
    <n v="4685"/>
    <x v="1"/>
    <x v="0"/>
    <s v="USD"/>
    <n v="1441167586"/>
    <n v="1438575586"/>
    <b v="0"/>
    <n v="23"/>
    <b v="1"/>
    <s v="theater/plays"/>
    <n v="117"/>
    <n v="203.7"/>
    <x v="1"/>
    <x v="6"/>
  </r>
  <r>
    <n v="3685"/>
    <x v="3681"/>
    <s v="Bare Theatre &amp; Cirque de Vol Studios are back for another outdoor adventure in the amphitheatre at Raleigh Little Theatre!"/>
    <n v="15000"/>
    <n v="61"/>
    <x v="0"/>
    <x v="0"/>
    <s v="USD"/>
    <n v="1400533200"/>
    <n v="1398348859"/>
    <b v="0"/>
    <n v="126"/>
    <b v="1"/>
    <s v="theater/plays"/>
    <n v="0"/>
    <n v="0.48"/>
    <x v="1"/>
    <x v="6"/>
  </r>
  <r>
    <n v="3686"/>
    <x v="3682"/>
    <s v="This October, in association with Rogue Productions at FSU, I will be directing a production of Dog sees God."/>
    <n v="2500"/>
    <n v="3499"/>
    <x v="1"/>
    <x v="0"/>
    <s v="USD"/>
    <n v="1440820740"/>
    <n v="1439567660"/>
    <b v="0"/>
    <n v="6"/>
    <b v="1"/>
    <s v="theater/plays"/>
    <n v="140"/>
    <n v="583.16999999999996"/>
    <x v="1"/>
    <x v="6"/>
  </r>
  <r>
    <n v="3687"/>
    <x v="3683"/>
    <s v="&quot;death (and straight boys)&quot; is a 5 play cycle, loosely founded on the KÃ¼bler-Ross model, more commonly known as the 5 stages of grief."/>
    <n v="13000"/>
    <n v="13112"/>
    <x v="1"/>
    <x v="0"/>
    <s v="USD"/>
    <n v="1403846055"/>
    <n v="1401254055"/>
    <b v="0"/>
    <n v="25"/>
    <b v="1"/>
    <s v="theater/plays"/>
    <n v="101"/>
    <n v="524.48"/>
    <x v="1"/>
    <x v="6"/>
  </r>
  <r>
    <n v="3688"/>
    <x v="3684"/>
    <s v="The Tulip Tree is a project I have been passionate about for 5 years. It is an unforgettable story that has never been told."/>
    <n v="10000"/>
    <n v="20"/>
    <x v="0"/>
    <x v="1"/>
    <s v="GBP"/>
    <n v="1407524004"/>
    <n v="1404932004"/>
    <b v="0"/>
    <n v="39"/>
    <b v="1"/>
    <s v="theater/plays"/>
    <n v="0"/>
    <n v="0.51"/>
    <x v="1"/>
    <x v="6"/>
  </r>
  <r>
    <n v="3689"/>
    <x v="3685"/>
    <s v="A humorous, touching play about the joys and challenges of a married couple's tender, yet intense relationship &quot;Love is never random&quot;"/>
    <n v="10000"/>
    <n v="4303"/>
    <x v="0"/>
    <x v="0"/>
    <s v="USD"/>
    <n v="1434925500"/>
    <n v="1432410639"/>
    <b v="0"/>
    <n v="62"/>
    <b v="1"/>
    <s v="theater/plays"/>
    <n v="43"/>
    <n v="69.400000000000006"/>
    <x v="1"/>
    <x v="6"/>
  </r>
  <r>
    <n v="3690"/>
    <x v="3686"/>
    <s v="A play honoring the lives and legacies of the activists and those remembered at the 1992 ACT UP Ashes Action at The White House"/>
    <n v="5000"/>
    <n v="7050"/>
    <x v="1"/>
    <x v="0"/>
    <s v="USD"/>
    <n v="1417101683"/>
    <n v="1414506083"/>
    <b v="0"/>
    <n v="31"/>
    <b v="1"/>
    <s v="theater/plays"/>
    <n v="141"/>
    <n v="227.42"/>
    <x v="1"/>
    <x v="6"/>
  </r>
  <r>
    <n v="3691"/>
    <x v="3687"/>
    <s v="World Premiere of last play written by Amiri Baraka"/>
    <n v="100000"/>
    <n v="348018"/>
    <x v="1"/>
    <x v="0"/>
    <s v="USD"/>
    <n v="1425272340"/>
    <n v="1421426929"/>
    <b v="0"/>
    <n v="274"/>
    <b v="1"/>
    <s v="theater/plays"/>
    <n v="348"/>
    <n v="1270.1400000000001"/>
    <x v="1"/>
    <x v="6"/>
  </r>
  <r>
    <n v="3692"/>
    <x v="3688"/>
    <s v="Help us independently produce two great comedies by Christopher Durang."/>
    <n v="5000"/>
    <n v="2"/>
    <x v="2"/>
    <x v="0"/>
    <s v="USD"/>
    <n v="1411084800"/>
    <n v="1410304179"/>
    <b v="0"/>
    <n v="17"/>
    <b v="1"/>
    <s v="theater/plays"/>
    <n v="0"/>
    <n v="0.12"/>
    <x v="1"/>
    <x v="6"/>
  </r>
  <r>
    <n v="3693"/>
    <x v="3689"/>
    <s v="Jason (Georgia on My Mind), a solo play about a modern quest to the Republic of Georgia in the ancient steps of Jason &amp; the Argonauts"/>
    <n v="3000"/>
    <n v="0"/>
    <x v="0"/>
    <x v="1"/>
    <s v="GBP"/>
    <n v="1448922600"/>
    <n v="1446352529"/>
    <b v="0"/>
    <n v="14"/>
    <b v="1"/>
    <s v="theater/plays"/>
    <n v="0"/>
    <n v="0"/>
    <x v="1"/>
    <x v="6"/>
  </r>
  <r>
    <n v="3694"/>
    <x v="3690"/>
    <s v="A new play exploring themes of reverence, belief, and certainty. _x000a_&quot;Because what is is, and what is cannot not be...&quot;"/>
    <n v="10000"/>
    <n v="10300"/>
    <x v="1"/>
    <x v="0"/>
    <s v="USD"/>
    <n v="1465178400"/>
    <n v="1461985967"/>
    <b v="0"/>
    <n v="60"/>
    <b v="1"/>
    <s v="theater/plays"/>
    <n v="103"/>
    <n v="171.67"/>
    <x v="1"/>
    <x v="6"/>
  </r>
  <r>
    <n v="3695"/>
    <x v="3691"/>
    <s v="Tony-Award Winning Play, The History Boys brought to you by the Independent Student Production Company Narrative Series: Page to Stage!"/>
    <n v="10000"/>
    <n v="11805"/>
    <x v="1"/>
    <x v="0"/>
    <s v="USD"/>
    <n v="1421009610"/>
    <n v="1419281610"/>
    <b v="0"/>
    <n v="33"/>
    <b v="1"/>
    <s v="theater/plays"/>
    <n v="118"/>
    <n v="357.73"/>
    <x v="1"/>
    <x v="6"/>
  </r>
  <r>
    <n v="3696"/>
    <x v="3692"/>
    <s v="We are 10 years old - please help us celebrate the last 10 years and secure our future for the next 10 years."/>
    <n v="9600"/>
    <n v="0"/>
    <x v="0"/>
    <x v="1"/>
    <s v="GBP"/>
    <n v="1423838916"/>
    <n v="1418654916"/>
    <b v="0"/>
    <n v="78"/>
    <b v="1"/>
    <s v="theater/plays"/>
    <n v="0"/>
    <n v="0"/>
    <x v="1"/>
    <x v="6"/>
  </r>
  <r>
    <n v="3697"/>
    <x v="3693"/>
    <s v="With your support this one-man show will tour various theatres in the UK - it's a story of hero worship and love beyond the grave."/>
    <n v="6000"/>
    <n v="10346"/>
    <x v="1"/>
    <x v="1"/>
    <s v="GBP"/>
    <n v="1462878648"/>
    <n v="1461064248"/>
    <b v="0"/>
    <n v="30"/>
    <b v="1"/>
    <s v="theater/plays"/>
    <n v="172"/>
    <n v="344.87"/>
    <x v="1"/>
    <x v="6"/>
  </r>
  <r>
    <n v="3698"/>
    <x v="3694"/>
    <s v="Two great political plays, separated in authorship by four hundred years but united in their urgency."/>
    <n v="15000"/>
    <n v="15230"/>
    <x v="1"/>
    <x v="0"/>
    <s v="USD"/>
    <n v="1456946487"/>
    <n v="1454354487"/>
    <b v="0"/>
    <n v="136"/>
    <b v="1"/>
    <s v="theater/plays"/>
    <n v="102"/>
    <n v="111.99"/>
    <x v="1"/>
    <x v="6"/>
  </r>
  <r>
    <n v="3699"/>
    <x v="3695"/>
    <s v="Tell Me That You Love Me, a new play about the love affair between Actress and Writer, with the novel Arch of Triumph as the backdrop"/>
    <n v="7500"/>
    <n v="7525.12"/>
    <x v="1"/>
    <x v="0"/>
    <s v="USD"/>
    <n v="1413383216"/>
    <n v="1410791216"/>
    <b v="0"/>
    <n v="40"/>
    <b v="1"/>
    <s v="theater/plays"/>
    <n v="100"/>
    <n v="188.13"/>
    <x v="1"/>
    <x v="6"/>
  </r>
  <r>
    <n v="3700"/>
    <x v="3696"/>
    <s v="Help me produce the play I have written for my senior project!"/>
    <n v="3000"/>
    <n v="3368"/>
    <x v="1"/>
    <x v="0"/>
    <s v="USD"/>
    <n v="1412092800"/>
    <n v="1409493800"/>
    <b v="0"/>
    <n v="18"/>
    <b v="1"/>
    <s v="theater/plays"/>
    <n v="112"/>
    <n v="187.11"/>
    <x v="1"/>
    <x v="6"/>
  </r>
  <r>
    <n v="3701"/>
    <x v="3697"/>
    <s v="Part-silent film, part-thriller, Dog Show sees four actors play a community of dogs and their owners. One autumn, a killer strikes."/>
    <n v="5000"/>
    <n v="2319"/>
    <x v="0"/>
    <x v="1"/>
    <s v="GBP"/>
    <n v="1433422793"/>
    <n v="1430830793"/>
    <b v="0"/>
    <n v="39"/>
    <b v="1"/>
    <s v="theater/plays"/>
    <n v="46"/>
    <n v="59.46"/>
    <x v="1"/>
    <x v="6"/>
  </r>
  <r>
    <n v="3702"/>
    <x v="3698"/>
    <s v="Shakespeare's &quot;Julius Caesar&quot; inspires the unforgettable story of the &quot;African Che Guevara&quot; Thomas Sankara, President of Burkina Faso."/>
    <n v="10000"/>
    <n v="17"/>
    <x v="0"/>
    <x v="1"/>
    <s v="GBP"/>
    <n v="1468191540"/>
    <n v="1464958484"/>
    <b v="0"/>
    <n v="21"/>
    <b v="1"/>
    <s v="theater/plays"/>
    <n v="0"/>
    <n v="0.81"/>
    <x v="1"/>
    <x v="6"/>
  </r>
  <r>
    <n v="3703"/>
    <x v="3699"/>
    <s v="Dancing spirits and blood magic come together in-the-park to depict an image of retaliation against oppression in &quot;The Tempest&quot;"/>
    <n v="5000"/>
    <n v="15"/>
    <x v="0"/>
    <x v="0"/>
    <s v="USD"/>
    <n v="1471071540"/>
    <n v="1467720388"/>
    <b v="0"/>
    <n v="30"/>
    <b v="1"/>
    <s v="theater/plays"/>
    <n v="0"/>
    <n v="0.5"/>
    <x v="1"/>
    <x v="6"/>
  </r>
  <r>
    <n v="3704"/>
    <x v="3700"/>
    <s v="The award-winning Nottingham New Theatre presents an exciting experimental play about the multi-universe theory and love."/>
    <n v="2800"/>
    <n v="3175"/>
    <x v="1"/>
    <x v="1"/>
    <s v="GBP"/>
    <n v="1464712394"/>
    <n v="1459528394"/>
    <b v="0"/>
    <n v="27"/>
    <b v="1"/>
    <s v="theater/plays"/>
    <n v="113"/>
    <n v="117.59"/>
    <x v="1"/>
    <x v="6"/>
  </r>
  <r>
    <n v="3705"/>
    <x v="3701"/>
    <s v="The play satirizes the Chicago improvisation scene exposing the rules of the craft and the eccentricities of its participants"/>
    <n v="8000"/>
    <n v="33641"/>
    <x v="1"/>
    <x v="0"/>
    <s v="USD"/>
    <n v="1403546400"/>
    <n v="1401714114"/>
    <b v="0"/>
    <n v="35"/>
    <b v="1"/>
    <s v="theater/plays"/>
    <n v="421"/>
    <n v="961.17"/>
    <x v="1"/>
    <x v="6"/>
  </r>
  <r>
    <n v="3706"/>
    <x v="3702"/>
    <s v="Our original dramatic adaption of this Mozart opera is staged to create visually stunning fun with live music."/>
    <n v="5000"/>
    <n v="7810"/>
    <x v="1"/>
    <x v="0"/>
    <s v="USD"/>
    <n v="1410558949"/>
    <n v="1409262949"/>
    <b v="0"/>
    <n v="13"/>
    <b v="1"/>
    <s v="theater/plays"/>
    <n v="156"/>
    <n v="600.77"/>
    <x v="1"/>
    <x v="6"/>
  </r>
  <r>
    <n v="3707"/>
    <x v="3703"/>
    <s v="Support this collection of new plays by Kansas City writers and the artists who are bringing it to life!"/>
    <n v="5000"/>
    <n v="10017"/>
    <x v="1"/>
    <x v="0"/>
    <s v="USD"/>
    <n v="1469165160"/>
    <n v="1467335378"/>
    <b v="0"/>
    <n v="23"/>
    <b v="1"/>
    <s v="theater/plays"/>
    <n v="200"/>
    <n v="435.52"/>
    <x v="1"/>
    <x v="6"/>
  </r>
  <r>
    <n v="3708"/>
    <x v="3704"/>
    <s v="Dear Stone Theater Company brings its inaugural production of Much Ado About Nothing to Logan Square, Chicago. Thanks for watching!"/>
    <n v="6000"/>
    <n v="6042.02"/>
    <x v="1"/>
    <x v="0"/>
    <s v="USD"/>
    <n v="1404444286"/>
    <n v="1403234686"/>
    <b v="0"/>
    <n v="39"/>
    <b v="1"/>
    <s v="theater/plays"/>
    <n v="101"/>
    <n v="154.91999999999999"/>
    <x v="1"/>
    <x v="6"/>
  </r>
  <r>
    <n v="3709"/>
    <x v="3705"/>
    <s v="The filthily talented Ruby and Darling, take you on a raunch-tastic musical discovery of life with a vagina. #sayno"/>
    <n v="4190"/>
    <n v="270"/>
    <x v="0"/>
    <x v="1"/>
    <s v="GBP"/>
    <n v="1403715546"/>
    <n v="1401123546"/>
    <b v="0"/>
    <n v="35"/>
    <b v="1"/>
    <s v="theater/plays"/>
    <n v="6"/>
    <n v="7.71"/>
    <x v="1"/>
    <x v="6"/>
  </r>
  <r>
    <n v="3710"/>
    <x v="3706"/>
    <s v="A comedy about, life, death, men, women, and the power of a good Kegel."/>
    <n v="5000"/>
    <n v="8740"/>
    <x v="1"/>
    <x v="0"/>
    <s v="USD"/>
    <n v="1428068988"/>
    <n v="1425908988"/>
    <b v="0"/>
    <n v="27"/>
    <b v="1"/>
    <s v="theater/plays"/>
    <n v="175"/>
    <n v="323.7"/>
    <x v="1"/>
    <x v="6"/>
  </r>
  <r>
    <n v="3711"/>
    <x v="3707"/>
    <s v="Two teachers and twenty kids bring one of Shakespeare's plays to life!"/>
    <n v="3000"/>
    <n v="3195"/>
    <x v="1"/>
    <x v="0"/>
    <s v="USD"/>
    <n v="1402848000"/>
    <n v="1400606573"/>
    <b v="0"/>
    <n v="21"/>
    <b v="1"/>
    <s v="theater/plays"/>
    <n v="107"/>
    <n v="152.13999999999999"/>
    <x v="1"/>
    <x v="6"/>
  </r>
  <r>
    <n v="3712"/>
    <x v="3708"/>
    <s v="Married, Single, Divorced, Straight, Gay, Transgendered, Birth Mother, Adoptive Mother.... Everyone has a story.  These are ours."/>
    <n v="30000"/>
    <n v="300"/>
    <x v="2"/>
    <x v="0"/>
    <s v="USD"/>
    <n v="1433055540"/>
    <n v="1431230867"/>
    <b v="0"/>
    <n v="104"/>
    <b v="1"/>
    <s v="theater/plays"/>
    <n v="1"/>
    <n v="2.88"/>
    <x v="1"/>
    <x v="6"/>
  </r>
  <r>
    <n v="3713"/>
    <x v="3709"/>
    <s v="Matt Fotis's play, Nights on the Couch, was accepted to the 28th Annual Strawberry One Act Festival! Show your support!"/>
    <n v="6000"/>
    <n v="0"/>
    <x v="2"/>
    <x v="0"/>
    <s v="USD"/>
    <n v="1465062166"/>
    <n v="1463334166"/>
    <b v="0"/>
    <n v="19"/>
    <b v="1"/>
    <s v="theater/plays"/>
    <n v="0"/>
    <n v="0"/>
    <x v="1"/>
    <x v="6"/>
  </r>
  <r>
    <n v="3714"/>
    <x v="3710"/>
    <s v="This summer, help some of the top high school theater students from across the country come to NYC to create a world premiere play."/>
    <n v="25000"/>
    <n v="29520.27"/>
    <x v="1"/>
    <x v="0"/>
    <s v="USD"/>
    <n v="1432612740"/>
    <n v="1429881667"/>
    <b v="0"/>
    <n v="97"/>
    <b v="1"/>
    <s v="theater/plays"/>
    <n v="118"/>
    <n v="304.33"/>
    <x v="1"/>
    <x v="6"/>
  </r>
  <r>
    <n v="3715"/>
    <x v="3711"/>
    <s v="Vibrant contemporary political theatre, exploring the professional and human impact of the growing corporate culture in education."/>
    <n v="10000"/>
    <n v="10025"/>
    <x v="1"/>
    <x v="1"/>
    <s v="GBP"/>
    <n v="1427806320"/>
    <n v="1422834819"/>
    <b v="0"/>
    <n v="27"/>
    <b v="1"/>
    <s v="theater/plays"/>
    <n v="100"/>
    <n v="371.3"/>
    <x v="1"/>
    <x v="6"/>
  </r>
  <r>
    <n v="3716"/>
    <x v="3712"/>
    <s v="I am raising money to pay for the rights to produce Sylvia by A.R. Gurney. The show will be a fundraiser for Wayside Waifs."/>
    <n v="5000"/>
    <n v="0"/>
    <x v="2"/>
    <x v="0"/>
    <s v="USD"/>
    <n v="1453411109"/>
    <n v="1450819109"/>
    <b v="0"/>
    <n v="24"/>
    <b v="1"/>
    <s v="theater/plays"/>
    <n v="0"/>
    <n v="0"/>
    <x v="1"/>
    <x v="6"/>
  </r>
  <r>
    <n v="3717"/>
    <x v="3713"/>
    <s v="A heart-warming comedy by award-winning writer about Love, Sex, Friendship of three old gay men in their 60s'!"/>
    <n v="10000"/>
    <n v="12325"/>
    <x v="1"/>
    <x v="1"/>
    <s v="GBP"/>
    <n v="1431204449"/>
    <n v="1428526049"/>
    <b v="0"/>
    <n v="13"/>
    <b v="1"/>
    <s v="theater/plays"/>
    <n v="123"/>
    <n v="948.08"/>
    <x v="1"/>
    <x v="6"/>
  </r>
  <r>
    <n v="3718"/>
    <x v="3714"/>
    <s v="William Carlisle has the world at his feet but its weight on his shoulders. He is intelligent, articulate and fucked."/>
    <n v="4900"/>
    <n v="7219"/>
    <x v="1"/>
    <x v="1"/>
    <s v="GBP"/>
    <n v="1425057075"/>
    <n v="1422465075"/>
    <b v="0"/>
    <n v="46"/>
    <b v="1"/>
    <s v="theater/plays"/>
    <n v="147"/>
    <n v="156.93"/>
    <x v="1"/>
    <x v="6"/>
  </r>
  <r>
    <n v="3719"/>
    <x v="3715"/>
    <s v="A new piece of physical theatre about love, regret and longing."/>
    <n v="2888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x v="3716"/>
    <s v="Breaking the American Indian stereotype in the American Theatre."/>
    <n v="10000"/>
    <n v="821"/>
    <x v="0"/>
    <x v="0"/>
    <s v="USD"/>
    <n v="1435881006"/>
    <n v="1433980206"/>
    <b v="0"/>
    <n v="40"/>
    <b v="1"/>
    <s v="theater/plays"/>
    <n v="8"/>
    <n v="20.53"/>
    <x v="1"/>
    <x v="6"/>
  </r>
  <r>
    <n v="3721"/>
    <x v="3717"/>
    <s v="Our birthing pains are over! Mamai Theatre Co. has delivered. Ease our growing pains as we move to downtown venues &amp; Playhouse Square!"/>
    <n v="13000"/>
    <n v="14750"/>
    <x v="1"/>
    <x v="0"/>
    <s v="USD"/>
    <n v="1415230084"/>
    <n v="1413412084"/>
    <b v="0"/>
    <n v="44"/>
    <b v="1"/>
    <s v="theater/plays"/>
    <n v="113"/>
    <n v="335.23"/>
    <x v="1"/>
    <x v="6"/>
  </r>
  <r>
    <n v="3722"/>
    <x v="3718"/>
    <s v="Un psychiatre reÃ§oit une patiente souffrant d'amnÃ©sie, de mythomanie et de nymphomanie. S'en suit une cascade d'Ã©vÃ©nements drolatiques."/>
    <n v="5000"/>
    <n v="5510"/>
    <x v="1"/>
    <x v="5"/>
    <s v="CAD"/>
    <n v="1455231540"/>
    <n v="1452614847"/>
    <b v="0"/>
    <n v="35"/>
    <b v="1"/>
    <s v="theater/plays"/>
    <n v="110"/>
    <n v="157.43"/>
    <x v="1"/>
    <x v="6"/>
  </r>
  <r>
    <n v="3723"/>
    <x v="3719"/>
    <s v="Saltmine Theatre Company present Beauty and the Beast:"/>
    <n v="12000"/>
    <n v="12229"/>
    <x v="1"/>
    <x v="1"/>
    <s v="GBP"/>
    <n v="1417374262"/>
    <n v="1414778662"/>
    <b v="0"/>
    <n v="63"/>
    <b v="1"/>
    <s v="theater/plays"/>
    <n v="102"/>
    <n v="194.11"/>
    <x v="1"/>
    <x v="6"/>
  </r>
  <r>
    <n v="3724"/>
    <x v="3720"/>
    <s v="One man, one monster, one unforgettable act of violence. This is the story of the worldâ€™s most notorious terrorist. It is going to USA"/>
    <n v="12000"/>
    <n v="90"/>
    <x v="0"/>
    <x v="1"/>
    <s v="GBP"/>
    <n v="1462402800"/>
    <n v="1459856860"/>
    <b v="0"/>
    <n v="89"/>
    <b v="1"/>
    <s v="theater/plays"/>
    <n v="1"/>
    <n v="1.01"/>
    <x v="1"/>
    <x v="6"/>
  </r>
  <r>
    <n v="3725"/>
    <x v="3721"/>
    <s v="A small theatre company taking 'Mine' on tour in early 2016. 'Mine' is a modern play and we hope to break on to the stage with a bang."/>
    <n v="2600"/>
    <n v="3392"/>
    <x v="1"/>
    <x v="1"/>
    <s v="GBP"/>
    <n v="1455831000"/>
    <n v="1454366467"/>
    <b v="0"/>
    <n v="15"/>
    <b v="1"/>
    <s v="theater/plays"/>
    <n v="130"/>
    <n v="226.13"/>
    <x v="1"/>
    <x v="6"/>
  </r>
  <r>
    <n v="3726"/>
    <x v="3722"/>
    <s v="A week of rehearsal culminating in a staged reading of our three-actor adaptation of &quot;Howards End,&quot; for potential producers."/>
    <n v="8000"/>
    <n v="11545.1"/>
    <x v="1"/>
    <x v="0"/>
    <s v="USD"/>
    <n v="1461963600"/>
    <n v="1459567371"/>
    <b v="0"/>
    <n v="46"/>
    <b v="1"/>
    <s v="theater/plays"/>
    <n v="144"/>
    <n v="250.98"/>
    <x v="1"/>
    <x v="6"/>
  </r>
  <r>
    <n v="3727"/>
    <x v="3723"/>
    <s v="It's exactly what you think it is: a historical parody of your favorite sitcom about a bar and its psychiatrist spinoff!"/>
    <n v="5500"/>
    <n v="6592"/>
    <x v="1"/>
    <x v="0"/>
    <s v="USD"/>
    <n v="1476939300"/>
    <n v="1474273294"/>
    <b v="0"/>
    <n v="33"/>
    <b v="1"/>
    <s v="theater/plays"/>
    <n v="120"/>
    <n v="199.76"/>
    <x v="1"/>
    <x v="6"/>
  </r>
  <r>
    <n v="3728"/>
    <x v="3724"/>
    <s v="Bare Bones Shakespeare's first season will start with a DFW school touring show: Romeo and Juliet."/>
    <n v="5000"/>
    <n v="10085"/>
    <x v="1"/>
    <x v="0"/>
    <s v="USD"/>
    <n v="1439957176"/>
    <n v="1437365176"/>
    <b v="0"/>
    <n v="31"/>
    <b v="0"/>
    <s v="theater/plays"/>
    <n v="202"/>
    <n v="325.32"/>
    <x v="1"/>
    <x v="6"/>
  </r>
  <r>
    <n v="3729"/>
    <x v="3725"/>
    <s v="Shoe-string, Independent theater with a focus on art that makes you think.  Next, we're putting on an award winning Steve Martin play!"/>
    <n v="2500"/>
    <n v="7555"/>
    <x v="1"/>
    <x v="0"/>
    <s v="USD"/>
    <n v="1427082912"/>
    <n v="1423198512"/>
    <b v="0"/>
    <n v="5"/>
    <b v="0"/>
    <s v="theater/plays"/>
    <n v="302"/>
    <n v="1511"/>
    <x v="1"/>
    <x v="6"/>
  </r>
  <r>
    <n v="3730"/>
    <x v="3726"/>
    <s v="&quot;MARK TWAIN IS HELL FOR THE COMPANY&quot; is an original theatrical production created and under development by Jeff Lowe."/>
    <n v="2000"/>
    <n v="201"/>
    <x v="0"/>
    <x v="0"/>
    <s v="USD"/>
    <n v="1439828159"/>
    <n v="1437236159"/>
    <b v="0"/>
    <n v="1"/>
    <b v="0"/>
    <s v="theater/plays"/>
    <n v="10"/>
    <n v="201"/>
    <x v="1"/>
    <x v="6"/>
  </r>
  <r>
    <n v="3731"/>
    <x v="3727"/>
    <s v="A long distance wrong number leads to love, but with Emily flying in to finally meet, Nick somehow forgot to mention he's blind."/>
    <n v="3000"/>
    <n v="3506"/>
    <x v="1"/>
    <x v="0"/>
    <s v="USD"/>
    <n v="1420860180"/>
    <n v="1418234646"/>
    <b v="0"/>
    <n v="12"/>
    <b v="0"/>
    <s v="theater/plays"/>
    <n v="117"/>
    <n v="292.17"/>
    <x v="1"/>
    <x v="6"/>
  </r>
  <r>
    <n v="3732"/>
    <x v="3728"/>
    <s v="Mijn solo voorstelling gaat over Elektra (Sophokles) en hoe zij als jongere alles beleeft en meemaakt!"/>
    <n v="2000"/>
    <n v="2125.9899999999998"/>
    <x v="1"/>
    <x v="9"/>
    <s v="EUR"/>
    <n v="1422100800"/>
    <n v="1416932133"/>
    <b v="0"/>
    <n v="4"/>
    <b v="0"/>
    <s v="theater/plays"/>
    <n v="106"/>
    <n v="531.5"/>
    <x v="1"/>
    <x v="6"/>
  </r>
  <r>
    <n v="3733"/>
    <x v="3729"/>
    <s v="want to donate tickets to residents who live in the community that cant afford the 35.00 price of ticket"/>
    <n v="200"/>
    <n v="25"/>
    <x v="0"/>
    <x v="0"/>
    <s v="USD"/>
    <n v="1429396200"/>
    <n v="1428539708"/>
    <b v="0"/>
    <n v="0"/>
    <b v="0"/>
    <s v="theater/plays"/>
    <n v="13"/>
    <n v="0"/>
    <x v="1"/>
    <x v="6"/>
  </r>
  <r>
    <n v="3734"/>
    <x v="3730"/>
    <s v="Shakespeare's plays have an important message for the world. Bosnia needs to hear. Bring Shakespeare to Sarajevo! Fund performances!"/>
    <n v="3000"/>
    <n v="0"/>
    <x v="0"/>
    <x v="0"/>
    <s v="USD"/>
    <n v="1432589896"/>
    <n v="1427405896"/>
    <b v="0"/>
    <n v="7"/>
    <b v="0"/>
    <s v="theater/plays"/>
    <n v="0"/>
    <n v="0"/>
    <x v="1"/>
    <x v="6"/>
  </r>
  <r>
    <n v="3735"/>
    <x v="3731"/>
    <s v="Young Actor's taking on a Jacobean tragedy. Family, betrayal, love, lust, sex and death."/>
    <n v="1070"/>
    <n v="1466"/>
    <x v="1"/>
    <x v="1"/>
    <s v="GBP"/>
    <n v="1432831089"/>
    <n v="1430239089"/>
    <b v="0"/>
    <n v="2"/>
    <b v="0"/>
    <s v="theater/plays"/>
    <n v="137"/>
    <n v="733"/>
    <x v="1"/>
    <x v="6"/>
  </r>
  <r>
    <n v="3736"/>
    <x v="3732"/>
    <s v="Hot Dogs is a new play that tackles sexism in schools and addresses issues that current sex/relationship education fails to."/>
    <n v="1000"/>
    <n v="1063"/>
    <x v="1"/>
    <x v="1"/>
    <s v="GBP"/>
    <n v="1427133600"/>
    <n v="1423847093"/>
    <b v="0"/>
    <n v="1"/>
    <b v="0"/>
    <s v="theater/plays"/>
    <n v="106"/>
    <n v="1063"/>
    <x v="1"/>
    <x v="6"/>
  </r>
  <r>
    <n v="3737"/>
    <x v="3476"/>
    <s v="The ASU Theatre and Shakespeare Club presents Measure For Measure directed by Jordyn Ochser."/>
    <n v="2000"/>
    <n v="2245"/>
    <x v="1"/>
    <x v="0"/>
    <s v="USD"/>
    <n v="1447311540"/>
    <n v="1445358903"/>
    <b v="0"/>
    <n v="4"/>
    <b v="0"/>
    <s v="theater/plays"/>
    <n v="112"/>
    <n v="561.25"/>
    <x v="1"/>
    <x v="6"/>
  </r>
  <r>
    <n v="3738"/>
    <x v="3733"/>
    <s v="A filmic, fast-paced exploration of trust, making its debut at Camden People's Theatre this July."/>
    <n v="2500"/>
    <n v="909"/>
    <x v="0"/>
    <x v="1"/>
    <s v="GBP"/>
    <n v="1405461600"/>
    <n v="1403562705"/>
    <b v="0"/>
    <n v="6"/>
    <b v="0"/>
    <s v="theater/plays"/>
    <n v="36"/>
    <n v="151.5"/>
    <x v="1"/>
    <x v="6"/>
  </r>
  <r>
    <n v="3739"/>
    <x v="3734"/>
    <s v="Jonny Labey (Eastenders) leads this poetic production as WWI poet Rupert Brooke, in this dynamic, moving portrait of a flawed genius."/>
    <n v="3500"/>
    <n v="3659"/>
    <x v="1"/>
    <x v="1"/>
    <s v="GBP"/>
    <n v="1468752468"/>
    <n v="1467024468"/>
    <b v="0"/>
    <n v="8"/>
    <b v="0"/>
    <s v="theater/plays"/>
    <n v="105"/>
    <n v="457.38"/>
    <x v="1"/>
    <x v="6"/>
  </r>
  <r>
    <n v="3740"/>
    <x v="3735"/>
    <s v="Savage in Limbo is the pilot production of dasGROUP Theatre; a Dallas-based production company with an eye for grit &amp; love of theatre."/>
    <n v="2500"/>
    <n v="3791"/>
    <x v="1"/>
    <x v="0"/>
    <s v="USD"/>
    <n v="1407808438"/>
    <n v="1405217355"/>
    <b v="0"/>
    <n v="14"/>
    <b v="0"/>
    <s v="theater/plays"/>
    <n v="152"/>
    <n v="270.79000000000002"/>
    <x v="1"/>
    <x v="6"/>
  </r>
  <r>
    <n v="3741"/>
    <x v="3736"/>
    <s v="A small community with a love for theater would like to continue. Help the children of this community continue."/>
    <n v="200"/>
    <n v="10"/>
    <x v="0"/>
    <x v="0"/>
    <s v="USD"/>
    <n v="1450389950"/>
    <n v="1447797950"/>
    <b v="0"/>
    <n v="0"/>
    <b v="0"/>
    <s v="theater/plays"/>
    <n v="5"/>
    <n v="0"/>
    <x v="1"/>
    <x v="6"/>
  </r>
  <r>
    <n v="3742"/>
    <x v="3737"/>
    <s v="In the midst of dealing with sending their son off to the army, Mitch and Melanie Jennings plan a family reunion to ease their sorrow."/>
    <n v="2000"/>
    <n v="200"/>
    <x v="0"/>
    <x v="0"/>
    <s v="USD"/>
    <n v="1409980144"/>
    <n v="1407388144"/>
    <b v="0"/>
    <n v="4"/>
    <b v="0"/>
    <s v="theater/plays"/>
    <n v="10"/>
    <n v="50"/>
    <x v="1"/>
    <x v="6"/>
  </r>
  <r>
    <n v="3743"/>
    <x v="3738"/>
    <s v="I'm taking the Adventures of Huckleberry Finn puppet show down the Mississippi River!"/>
    <n v="200"/>
    <n v="0"/>
    <x v="0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0"/>
    <n v="1056"/>
    <x v="1"/>
    <x v="0"/>
    <s v="USD"/>
    <n v="1407689102"/>
    <n v="1405097102"/>
    <b v="0"/>
    <n v="1"/>
    <b v="0"/>
    <s v="theater/plays"/>
    <n v="106"/>
    <n v="1056"/>
    <x v="1"/>
    <x v="6"/>
  </r>
  <r>
    <n v="3746"/>
    <x v="3741"/>
    <s v="Generational curses CAN be broken...right?"/>
    <n v="2100"/>
    <n v="1058"/>
    <x v="0"/>
    <x v="0"/>
    <s v="USD"/>
    <n v="1475918439"/>
    <n v="1473326439"/>
    <b v="0"/>
    <n v="1"/>
    <b v="0"/>
    <s v="theater/plays"/>
    <n v="50"/>
    <n v="1058"/>
    <x v="1"/>
    <x v="6"/>
  </r>
  <r>
    <n v="3747"/>
    <x v="3742"/>
    <s v="The world premiere of an astonishing new play by acclaimed writer Atiha Sen Gupta."/>
    <n v="1200"/>
    <n v="1215"/>
    <x v="1"/>
    <x v="1"/>
    <s v="GBP"/>
    <n v="1436137140"/>
    <n v="1433833896"/>
    <b v="0"/>
    <n v="1"/>
    <b v="0"/>
    <s v="theater/plays"/>
    <n v="101"/>
    <n v="1215"/>
    <x v="1"/>
    <x v="6"/>
  </r>
  <r>
    <n v="3748"/>
    <x v="3743"/>
    <s v="An irreverent look at the Iowa Caucuses and the oversized role this undersized state plays in the presidential election process."/>
    <n v="1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x v="3744"/>
    <s v="A night of music, fellowship, and a reflection of my experiences over the past 4 years at Ball State University."/>
    <n v="3000"/>
    <n v="3000"/>
    <x v="1"/>
    <x v="0"/>
    <s v="USD"/>
    <n v="1461902340"/>
    <n v="1459220588"/>
    <b v="0"/>
    <n v="7"/>
    <b v="1"/>
    <s v="theater/musical"/>
    <n v="100"/>
    <n v="428.57"/>
    <x v="1"/>
    <x v="40"/>
  </r>
  <r>
    <n v="3750"/>
    <x v="3745"/>
    <s v="Stars on Stage children's theatre program is in need of 6 new wireless body microphones!_x000a__x000a_#soskidsbeheard   _x000a__x000a_www.apatheplace.org"/>
    <n v="16000"/>
    <n v="17170"/>
    <x v="1"/>
    <x v="0"/>
    <s v="USD"/>
    <n v="1423555140"/>
    <n v="1421105608"/>
    <b v="0"/>
    <n v="28"/>
    <b v="1"/>
    <s v="theater/musical"/>
    <n v="107"/>
    <n v="613.21"/>
    <x v="1"/>
    <x v="40"/>
  </r>
  <r>
    <n v="3751"/>
    <x v="3746"/>
    <s v="I will be performing in TWO productions to kick off the 2016 season. NEED HELP TO FUND THESE GREAT SHOWS!"/>
    <n v="5000"/>
    <n v="40"/>
    <x v="0"/>
    <x v="0"/>
    <s v="USD"/>
    <n v="1459641073"/>
    <n v="1454460673"/>
    <b v="0"/>
    <n v="11"/>
    <b v="1"/>
    <s v="theater/musical"/>
    <n v="1"/>
    <n v="3.64"/>
    <x v="1"/>
    <x v="40"/>
  </r>
  <r>
    <n v="3752"/>
    <x v="3747"/>
    <s v="Welcome to POP! Community Cabaret: the &quot;friendliest mad bunch ever&quot;!_x000a_We are a cabaret group run by our community for our community."/>
    <n v="3000"/>
    <n v="3170"/>
    <x v="1"/>
    <x v="1"/>
    <s v="GBP"/>
    <n v="1476651600"/>
    <n v="1473189335"/>
    <b v="0"/>
    <n v="15"/>
    <b v="1"/>
    <s v="theater/musical"/>
    <n v="106"/>
    <n v="211.33"/>
    <x v="1"/>
    <x v="40"/>
  </r>
  <r>
    <n v="3753"/>
    <x v="3748"/>
    <s v="An English-language production of the opera TannhÃ¤user. Some of the greatest songs ever composed, now with lyrics we can understand."/>
    <n v="15000"/>
    <n v="0"/>
    <x v="2"/>
    <x v="0"/>
    <s v="USD"/>
    <n v="1433289600"/>
    <n v="1430768800"/>
    <b v="0"/>
    <n v="30"/>
    <b v="1"/>
    <s v="theater/musical"/>
    <n v="0"/>
    <n v="0"/>
    <x v="1"/>
    <x v="40"/>
  </r>
  <r>
    <n v="3754"/>
    <x v="3749"/>
    <s v="CitÃ© des Arts needs your help in funding their fall production of the hit musical comedy &quot;Little Shop of Horrors.&quot;"/>
    <n v="8500"/>
    <n v="9395"/>
    <x v="1"/>
    <x v="0"/>
    <s v="USD"/>
    <n v="1406350740"/>
    <n v="1403125737"/>
    <b v="0"/>
    <n v="27"/>
    <b v="1"/>
    <s v="theater/musical"/>
    <n v="111"/>
    <n v="347.96"/>
    <x v="1"/>
    <x v="40"/>
  </r>
  <r>
    <n v="3755"/>
    <x v="3750"/>
    <s v="We have formed an innovative company that aims to create musical comedic performances suitable for a range of venues."/>
    <n v="3300"/>
    <n v="3366"/>
    <x v="1"/>
    <x v="1"/>
    <s v="GBP"/>
    <n v="1460753307"/>
    <n v="1458161307"/>
    <b v="0"/>
    <n v="28"/>
    <b v="1"/>
    <s v="theater/musical"/>
    <n v="102"/>
    <n v="120.21"/>
    <x v="1"/>
    <x v="40"/>
  </r>
  <r>
    <n v="3756"/>
    <x v="3751"/>
    <s v="&quot;Into the Woods, it's time to go!&quot; purple light presents a reimagined take on Sondheim and Lapine's musical masterwork."/>
    <n v="12000"/>
    <n v="7173"/>
    <x v="0"/>
    <x v="0"/>
    <s v="USD"/>
    <n v="1402515198"/>
    <n v="1399923198"/>
    <b v="0"/>
    <n v="17"/>
    <b v="1"/>
    <s v="theater/musical"/>
    <n v="60"/>
    <n v="421.94"/>
    <x v="1"/>
    <x v="40"/>
  </r>
  <r>
    <n v="3757"/>
    <x v="3752"/>
    <s v="New Anti-Bullying Musical's cast of 30 kids is ready to &quot;speak up and reach out&quot; to the world by recording a show CD!"/>
    <n v="10000"/>
    <n v="10440"/>
    <x v="1"/>
    <x v="0"/>
    <s v="USD"/>
    <n v="1417465515"/>
    <n v="1415737515"/>
    <b v="0"/>
    <n v="50"/>
    <b v="1"/>
    <s v="theater/musical"/>
    <n v="104"/>
    <n v="208.8"/>
    <x v="1"/>
    <x v="40"/>
  </r>
  <r>
    <n v="3758"/>
    <x v="3753"/>
    <s v="LUIGI'S LADIES: an original one-woman musical comedy"/>
    <n v="5000"/>
    <n v="5024"/>
    <x v="1"/>
    <x v="0"/>
    <s v="USD"/>
    <n v="1400475600"/>
    <n v="1397819938"/>
    <b v="0"/>
    <n v="26"/>
    <b v="1"/>
    <s v="theater/musical"/>
    <n v="100"/>
    <n v="193.23"/>
    <x v="1"/>
    <x v="40"/>
  </r>
  <r>
    <n v="3759"/>
    <x v="3754"/>
    <s v="A production company specializing in small-scale musicals"/>
    <n v="12000"/>
    <n v="106"/>
    <x v="2"/>
    <x v="0"/>
    <s v="USD"/>
    <n v="1440556553"/>
    <n v="1435372553"/>
    <b v="0"/>
    <n v="88"/>
    <b v="1"/>
    <s v="theater/musical"/>
    <n v="1"/>
    <n v="1.2"/>
    <x v="1"/>
    <x v="40"/>
  </r>
  <r>
    <n v="3760"/>
    <x v="3755"/>
    <s v="Two Shows: SIRENS and The Girl From Bare Cove. A community of artists determined to give voice to survivors of sexual violence."/>
    <n v="13111"/>
    <n v="452"/>
    <x v="2"/>
    <x v="0"/>
    <s v="USD"/>
    <n v="1399293386"/>
    <n v="1397133386"/>
    <b v="0"/>
    <n v="91"/>
    <b v="1"/>
    <s v="theater/musical"/>
    <n v="3"/>
    <n v="4.97"/>
    <x v="1"/>
    <x v="40"/>
  </r>
  <r>
    <n v="3761"/>
    <x v="3756"/>
    <s v="liveartshow returns with a new work at the Arcola this summer. Marsha is a story combining opera, dance and theatre... with a unicorn"/>
    <n v="3000"/>
    <n v="125"/>
    <x v="0"/>
    <x v="1"/>
    <s v="GBP"/>
    <n v="1439247600"/>
    <n v="1434625937"/>
    <b v="0"/>
    <n v="3"/>
    <b v="1"/>
    <s v="theater/musical"/>
    <n v="4"/>
    <n v="41.67"/>
    <x v="1"/>
    <x v="40"/>
  </r>
  <r>
    <n v="3762"/>
    <x v="3757"/>
    <s v="We are trying to raise money to perform a musical we have written, called &quot;Iolite&quot;, at the Edinburgh Fringe in 2015."/>
    <n v="5000"/>
    <n v="40"/>
    <x v="2"/>
    <x v="1"/>
    <s v="GBP"/>
    <n v="1438543889"/>
    <n v="1436383889"/>
    <b v="0"/>
    <n v="28"/>
    <b v="1"/>
    <s v="theater/musical"/>
    <n v="1"/>
    <n v="1.43"/>
    <x v="1"/>
    <x v="40"/>
  </r>
  <r>
    <n v="3763"/>
    <x v="3758"/>
    <s v="A musical about two guys writing a musical about...two guys writing a musical."/>
    <n v="12700"/>
    <n v="55"/>
    <x v="0"/>
    <x v="0"/>
    <s v="USD"/>
    <n v="1427907626"/>
    <n v="1425319226"/>
    <b v="0"/>
    <n v="77"/>
    <b v="1"/>
    <s v="theater/musical"/>
    <n v="0"/>
    <n v="0.71"/>
    <x v="1"/>
    <x v="40"/>
  </r>
  <r>
    <n v="3764"/>
    <x v="3759"/>
    <s v="Talented, hard-working performers for Into the Woods JR need your help in renting microphones for our show!"/>
    <n v="5000"/>
    <n v="1201"/>
    <x v="0"/>
    <x v="0"/>
    <s v="USD"/>
    <n v="1464482160"/>
    <n v="1462824832"/>
    <b v="0"/>
    <n v="27"/>
    <b v="1"/>
    <s v="theater/musical"/>
    <n v="24"/>
    <n v="44.48"/>
    <x v="1"/>
    <x v="40"/>
  </r>
  <r>
    <n v="3765"/>
    <x v="3760"/>
    <s v="An new musical from Laura Grill &amp; Misha Chowdhury about relationships, Relationships, and the moments that change everything."/>
    <n v="20000"/>
    <n v="21905"/>
    <x v="1"/>
    <x v="0"/>
    <s v="USD"/>
    <n v="1406745482"/>
    <n v="1404153482"/>
    <b v="0"/>
    <n v="107"/>
    <b v="1"/>
    <s v="theater/musical"/>
    <n v="110"/>
    <n v="204.72"/>
    <x v="1"/>
    <x v="40"/>
  </r>
  <r>
    <n v="3766"/>
    <x v="3761"/>
    <s v="Trapped on a stalled New York subway, seven strangers realize it's not just the train that's stuck."/>
    <n v="25000"/>
    <n v="29681.55"/>
    <x v="1"/>
    <x v="0"/>
    <s v="USD"/>
    <n v="1404360045"/>
    <n v="1401336045"/>
    <b v="0"/>
    <n v="96"/>
    <b v="1"/>
    <s v="theater/musical"/>
    <n v="119"/>
    <n v="309.18"/>
    <x v="1"/>
    <x v="40"/>
  </r>
  <r>
    <n v="3767"/>
    <x v="3762"/>
    <s v="A ragtag crew collaborating on a live performance for the first time, with music as their medium and NYC as their inspiration."/>
    <n v="7000"/>
    <n v="320"/>
    <x v="0"/>
    <x v="0"/>
    <s v="USD"/>
    <n v="1425185940"/>
    <n v="1423960097"/>
    <b v="0"/>
    <n v="56"/>
    <b v="1"/>
    <s v="theater/musical"/>
    <n v="5"/>
    <n v="5.71"/>
    <x v="1"/>
    <x v="40"/>
  </r>
  <r>
    <n v="3768"/>
    <x v="3763"/>
    <s v="Meet Dani, a 9 year old battling leukemia. This witty musical inspires us to believe in the indomitable power of human imagination."/>
    <n v="11140"/>
    <n v="3877"/>
    <x v="0"/>
    <x v="0"/>
    <s v="USD"/>
    <n v="1402594090"/>
    <n v="1400002090"/>
    <b v="0"/>
    <n v="58"/>
    <b v="1"/>
    <s v="theater/musical"/>
    <n v="35"/>
    <n v="66.84"/>
    <x v="1"/>
    <x v="40"/>
  </r>
  <r>
    <n v="3769"/>
    <x v="3764"/>
    <s v="&quot;I wanted to tell the story of two people in love, who were never in the same place at the same time.&quot;- Jason Robert Brown"/>
    <n v="4290"/>
    <n v="5"/>
    <x v="0"/>
    <x v="0"/>
    <s v="USD"/>
    <n v="1460730079"/>
    <n v="1458138079"/>
    <b v="0"/>
    <n v="15"/>
    <b v="1"/>
    <s v="theater/musical"/>
    <n v="0"/>
    <n v="0.33"/>
    <x v="1"/>
    <x v="40"/>
  </r>
  <r>
    <n v="3770"/>
    <x v="3765"/>
    <s v="The incredible story of woman's fight to clear her brother from the charge of cowardice in the Great War, brought to life musically"/>
    <n v="5500"/>
    <n v="0"/>
    <x v="2"/>
    <x v="1"/>
    <s v="GBP"/>
    <n v="1434234010"/>
    <n v="1431642010"/>
    <b v="0"/>
    <n v="20"/>
    <b v="1"/>
    <s v="theater/musical"/>
    <n v="0"/>
    <n v="0"/>
    <x v="1"/>
    <x v="40"/>
  </r>
  <r>
    <n v="3771"/>
    <x v="3766"/>
    <s v="I would like to make a demo recording of six songs from COME OUT SWINGIN'!"/>
    <n v="5000"/>
    <n v="651"/>
    <x v="0"/>
    <x v="0"/>
    <s v="USD"/>
    <n v="1463529600"/>
    <n v="1462307652"/>
    <b v="0"/>
    <n v="38"/>
    <b v="1"/>
    <s v="theater/musical"/>
    <n v="13"/>
    <n v="17.13"/>
    <x v="1"/>
    <x v="40"/>
  </r>
  <r>
    <n v="3772"/>
    <x v="3767"/>
    <s v="A dark comedy about two girls, one knee, and the 1994 Olympics. Help us make sure &quot;Tonya and Nancy&quot; rocks!"/>
    <n v="15000"/>
    <n v="15171.5"/>
    <x v="1"/>
    <x v="0"/>
    <s v="USD"/>
    <n v="1480399200"/>
    <n v="1478616506"/>
    <b v="0"/>
    <n v="33"/>
    <b v="1"/>
    <s v="theater/musical"/>
    <n v="101"/>
    <n v="459.74"/>
    <x v="1"/>
    <x v="40"/>
  </r>
  <r>
    <n v="3773"/>
    <x v="3768"/>
    <s v="A dramatic hip-hopera, inspired from monologues written by the performers."/>
    <n v="15000"/>
    <n v="1060"/>
    <x v="2"/>
    <x v="0"/>
    <s v="USD"/>
    <n v="1479175680"/>
    <n v="1476317247"/>
    <b v="0"/>
    <n v="57"/>
    <b v="1"/>
    <s v="theater/musical"/>
    <n v="7"/>
    <n v="18.600000000000001"/>
    <x v="1"/>
    <x v="40"/>
  </r>
  <r>
    <n v="3774"/>
    <x v="3769"/>
    <s v="Mabel Moon and her co-pilot Silvertoes are coming to earth in the form of a 35 minute interactive and educational musical adventure  !"/>
    <n v="7500"/>
    <n v="1"/>
    <x v="0"/>
    <x v="5"/>
    <s v="CAD"/>
    <n v="1428606055"/>
    <n v="1427223655"/>
    <b v="0"/>
    <n v="25"/>
    <b v="1"/>
    <s v="theater/musical"/>
    <n v="0"/>
    <n v="0.04"/>
    <x v="1"/>
    <x v="40"/>
  </r>
  <r>
    <n v="3775"/>
    <x v="3770"/>
    <s v="Travis Kent joins forces with some of today's brightest contemporary composers for an evening full of firsts at 54 Below."/>
    <n v="5500"/>
    <n v="5580"/>
    <x v="1"/>
    <x v="0"/>
    <s v="USD"/>
    <n v="1428552000"/>
    <n v="1426199843"/>
    <b v="0"/>
    <n v="14"/>
    <b v="1"/>
    <s v="theater/musical"/>
    <n v="101"/>
    <n v="398.57"/>
    <x v="1"/>
    <x v="40"/>
  </r>
  <r>
    <n v="3776"/>
    <x v="3771"/>
    <s v="The volunteers of TACFA work to &quot;create community through the arts&quot; by putting on a Broadway show that everyone can afford to  attend."/>
    <n v="24500"/>
    <n v="245"/>
    <x v="0"/>
    <x v="0"/>
    <s v="USD"/>
    <n v="1406854800"/>
    <n v="1403599778"/>
    <b v="0"/>
    <n v="94"/>
    <b v="1"/>
    <s v="theater/musical"/>
    <n v="1"/>
    <n v="2.61"/>
    <x v="1"/>
    <x v="40"/>
  </r>
  <r>
    <n v="3777"/>
    <x v="3772"/>
    <s v="This musical adventure is a funny and heartwarming story of Mimi, a rebellious young girl who is spirited to Ghostlynd."/>
    <n v="8000"/>
    <n v="9130"/>
    <x v="1"/>
    <x v="0"/>
    <s v="USD"/>
    <n v="1411790400"/>
    <n v="1409884821"/>
    <b v="0"/>
    <n v="59"/>
    <b v="1"/>
    <s v="theater/musical"/>
    <n v="114"/>
    <n v="154.75"/>
    <x v="1"/>
    <x v="40"/>
  </r>
  <r>
    <n v="3778"/>
    <x v="3773"/>
    <s v="Sponsor an AVENUE Q puppet for The Barn Players April 2015 production."/>
    <n v="7500"/>
    <n v="7620"/>
    <x v="1"/>
    <x v="0"/>
    <s v="USD"/>
    <n v="1423942780"/>
    <n v="1418758780"/>
    <b v="0"/>
    <n v="36"/>
    <b v="1"/>
    <s v="theater/musical"/>
    <n v="102"/>
    <n v="211.67"/>
    <x v="1"/>
    <x v="40"/>
  </r>
  <r>
    <n v="3779"/>
    <x v="3774"/>
    <s v="A fresh, re-telling of the Jesus story for a new generation."/>
    <n v="40000"/>
    <n v="7905"/>
    <x v="0"/>
    <x v="0"/>
    <s v="USD"/>
    <n v="1459010340"/>
    <n v="1456421940"/>
    <b v="0"/>
    <n v="115"/>
    <b v="1"/>
    <s v="theater/musical"/>
    <n v="20"/>
    <n v="68.739999999999995"/>
    <x v="1"/>
    <x v="40"/>
  </r>
  <r>
    <n v="3780"/>
    <x v="3775"/>
    <s v="Melissa Youth OnSTAGE (MYO) provides kids in North Collin County with the very best in youth theatre opportunities."/>
    <n v="8500"/>
    <n v="8780"/>
    <x v="1"/>
    <x v="0"/>
    <s v="USD"/>
    <n v="1436817960"/>
    <n v="1433999785"/>
    <b v="0"/>
    <n v="30"/>
    <b v="1"/>
    <s v="theater/musical"/>
    <n v="103"/>
    <n v="292.67"/>
    <x v="1"/>
    <x v="40"/>
  </r>
  <r>
    <n v="3781"/>
    <x v="3776"/>
    <s v="Support Keith in his journey from unemployment to Off-Broadway in the triumphant return of I GOT FIRED: A SORT-OF-TRUE REVENGE MUSICAL."/>
    <n v="12500"/>
    <n v="13180"/>
    <x v="1"/>
    <x v="0"/>
    <s v="USD"/>
    <n v="1410210685"/>
    <n v="1408050685"/>
    <b v="0"/>
    <n v="52"/>
    <b v="1"/>
    <s v="theater/musical"/>
    <n v="105"/>
    <n v="253.46"/>
    <x v="1"/>
    <x v="40"/>
  </r>
  <r>
    <n v="3782"/>
    <x v="3777"/>
    <s v="No Horizon.  A unique musical inspired by the remarkable, forgotten story of Nicholas Saunderson - a tale of passion and aspiration."/>
    <n v="6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x v="3778"/>
    <s v="Help fund Doro &amp; Diega's journey to the Orlando Fringe 2016. A brand new choose-your-own adventure musical!"/>
    <n v="5000"/>
    <n v="5050.7700000000004"/>
    <x v="1"/>
    <x v="0"/>
    <s v="USD"/>
    <n v="1458057600"/>
    <n v="1455938520"/>
    <b v="0"/>
    <n v="24"/>
    <b v="1"/>
    <s v="theater/musical"/>
    <n v="101"/>
    <n v="210.45"/>
    <x v="1"/>
    <x v="40"/>
  </r>
  <r>
    <n v="3784"/>
    <x v="3779"/>
    <s v="This year, we will be producing the cult classic Little Shop of Horrors with your proceeds going towards venue and production costs."/>
    <n v="4500"/>
    <n v="5056.22"/>
    <x v="1"/>
    <x v="5"/>
    <s v="CAD"/>
    <n v="1468193532"/>
    <n v="1465601532"/>
    <b v="0"/>
    <n v="10"/>
    <b v="1"/>
    <s v="theater/musical"/>
    <n v="112"/>
    <n v="505.62"/>
    <x v="1"/>
    <x v="40"/>
  </r>
  <r>
    <n v="3785"/>
    <x v="3780"/>
    <s v="Chess. Betrayal. Blueberry yoghurts. &quot;Pawn&quot; - a new musical by Oxford students - needs funding to go to the Edinburgh Fringe!"/>
    <n v="8925"/>
    <n v="9044"/>
    <x v="1"/>
    <x v="1"/>
    <s v="GBP"/>
    <n v="1470132180"/>
    <n v="1467040769"/>
    <b v="0"/>
    <n v="30"/>
    <b v="1"/>
    <s v="theater/musical"/>
    <n v="101"/>
    <n v="301.47000000000003"/>
    <x v="1"/>
    <x v="40"/>
  </r>
  <r>
    <n v="3786"/>
    <x v="3781"/>
    <s v="The brainchild of Coleman Peterson and Janice Gilbert.  The funding will be used to professionally record the songs."/>
    <n v="20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x v="3782"/>
    <s v="The Happiest Show on Earth is a Disney musical revue to benefit the Make-A-Wish foundation. Funds for production needed."/>
    <n v="2500"/>
    <n v="3372.25"/>
    <x v="1"/>
    <x v="0"/>
    <s v="USD"/>
    <n v="1436587140"/>
    <n v="1434113406"/>
    <b v="0"/>
    <n v="10"/>
    <b v="1"/>
    <s v="theater/musical"/>
    <n v="135"/>
    <n v="337.23"/>
    <x v="1"/>
    <x v="40"/>
  </r>
  <r>
    <n v="3788"/>
    <x v="3783"/>
    <s v="A STORY OF BAGELS AND LOCKS!_x000a__x000a_A JEWISH GIRL FINDS HERSELF ON A UNEXPECTED TRIP TO_x000a_&quot;A SPIRITUAL EXPERIENCE&quot; !"/>
    <n v="3000"/>
    <n v="107"/>
    <x v="0"/>
    <x v="0"/>
    <s v="USD"/>
    <n v="1450887480"/>
    <n v="1448469719"/>
    <b v="0"/>
    <n v="1"/>
    <b v="0"/>
    <s v="theater/musical"/>
    <n v="4"/>
    <n v="107"/>
    <x v="1"/>
    <x v="40"/>
  </r>
  <r>
    <n v="3789"/>
    <x v="3784"/>
    <s v="This fabulous new play explores the little known love life of England's most famous romantic novelist, Jane Austen."/>
    <n v="2000"/>
    <n v="2025"/>
    <x v="1"/>
    <x v="1"/>
    <s v="GBP"/>
    <n v="1434395418"/>
    <n v="1431630618"/>
    <b v="0"/>
    <n v="4"/>
    <b v="0"/>
    <s v="theater/musical"/>
    <n v="101"/>
    <n v="506.25"/>
    <x v="1"/>
    <x v="40"/>
  </r>
  <r>
    <n v="3790"/>
    <x v="3785"/>
    <s v="As a non profit graduate student at Penn,my passion is the arts, we need support to fund our new CHILDREN's DINNER THEATRE"/>
    <n v="200"/>
    <n v="0"/>
    <x v="3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99"/>
    <n v="190"/>
    <x v="2"/>
    <x v="0"/>
    <s v="USD"/>
    <n v="1404664592"/>
    <n v="1399480592"/>
    <b v="0"/>
    <n v="0"/>
    <b v="0"/>
    <s v="theater/musical"/>
    <n v="95"/>
    <n v="0"/>
    <x v="1"/>
    <x v="40"/>
  </r>
  <r>
    <n v="3792"/>
    <x v="3787"/>
    <s v="A cultural and historic journey through Puerto Rico's music and dance!"/>
    <n v="1500"/>
    <n v="0"/>
    <x v="0"/>
    <x v="0"/>
    <s v="USD"/>
    <n v="1436957022"/>
    <n v="1434365022"/>
    <b v="0"/>
    <n v="2"/>
    <b v="0"/>
    <s v="theater/musical"/>
    <n v="0"/>
    <n v="0"/>
    <x v="1"/>
    <x v="40"/>
  </r>
  <r>
    <n v="3793"/>
    <x v="3788"/>
    <s v="Sheet Music portfolio of comedic tour-de-forces, intricate ballads &amp; more...launched live with a power-house Nashville-cast Concert."/>
    <n v="10000"/>
    <n v="170525"/>
    <x v="1"/>
    <x v="0"/>
    <s v="USD"/>
    <n v="1418769129"/>
    <n v="1416954729"/>
    <b v="0"/>
    <n v="24"/>
    <b v="0"/>
    <s v="theater/musical"/>
    <n v="1705"/>
    <n v="7105.21"/>
    <x v="1"/>
    <x v="40"/>
  </r>
  <r>
    <n v="3794"/>
    <x v="3789"/>
    <s v="Local boy turned producer returns with a brand new show, another talented cast, dazzling costumes and brand new set! Please support!"/>
    <n v="1500"/>
    <n v="1576"/>
    <x v="1"/>
    <x v="1"/>
    <s v="GBP"/>
    <n v="1433685354"/>
    <n v="1431093354"/>
    <b v="0"/>
    <n v="1"/>
    <b v="0"/>
    <s v="theater/musical"/>
    <n v="105"/>
    <n v="1576"/>
    <x v="1"/>
    <x v="40"/>
  </r>
  <r>
    <n v="3795"/>
    <x v="3790"/>
    <s v="Poppin Productions are currently entering the development stage of their very first production -  &quot;Duodeca&quot;."/>
    <n v="1000"/>
    <n v="1050"/>
    <x v="1"/>
    <x v="1"/>
    <s v="GBP"/>
    <n v="1440801000"/>
    <n v="1437042490"/>
    <b v="0"/>
    <n v="2"/>
    <b v="0"/>
    <s v="theater/musical"/>
    <n v="105"/>
    <n v="525"/>
    <x v="1"/>
    <x v="40"/>
  </r>
  <r>
    <n v="3796"/>
    <x v="3791"/>
    <s v="Part Psychological Thriller - Part Heartbreaking Drama - Part Spectacular Farce - 100% New American Musical Theatre"/>
    <n v="800"/>
    <n v="900"/>
    <x v="1"/>
    <x v="0"/>
    <s v="USD"/>
    <n v="1484354556"/>
    <n v="1479170556"/>
    <b v="0"/>
    <n v="1"/>
    <b v="0"/>
    <s v="theater/musical"/>
    <n v="113"/>
    <n v="900"/>
    <x v="1"/>
    <x v="40"/>
  </r>
  <r>
    <n v="3797"/>
    <x v="3792"/>
    <s v="FACING EAST, a dramatic new musical, follows an upstanding mormon couple facing the suicide of the gay son. Help us bring it to London!"/>
    <n v="15000"/>
    <n v="460"/>
    <x v="0"/>
    <x v="0"/>
    <s v="USD"/>
    <n v="1429564165"/>
    <n v="1426972165"/>
    <b v="0"/>
    <n v="37"/>
    <b v="0"/>
    <s v="theater/musical"/>
    <n v="3"/>
    <n v="12.43"/>
    <x v="1"/>
    <x v="40"/>
  </r>
  <r>
    <n v="3798"/>
    <x v="3793"/>
    <s v="Ceasefire WWII. Yet Nazis continue the Holocaust.  A German &amp; a girl try to stop the execution of Christian,Gay &amp; Jewish prisoners."/>
    <n v="4000"/>
    <n v="4205"/>
    <x v="1"/>
    <x v="0"/>
    <s v="USD"/>
    <n v="1407691248"/>
    <n v="1405099248"/>
    <b v="0"/>
    <n v="5"/>
    <b v="0"/>
    <s v="theater/musical"/>
    <n v="105"/>
    <n v="841"/>
    <x v="1"/>
    <x v="40"/>
  </r>
  <r>
    <n v="3799"/>
    <x v="3794"/>
    <s v="An original musical on it's way to the stage in Minneapolis, MN. Feel free to ask any questions."/>
    <n v="2750"/>
    <n v="2930"/>
    <x v="1"/>
    <x v="0"/>
    <s v="USD"/>
    <n v="1457734843"/>
    <n v="1455142843"/>
    <b v="0"/>
    <n v="4"/>
    <b v="0"/>
    <s v="theater/musical"/>
    <n v="107"/>
    <n v="732.5"/>
    <x v="1"/>
    <x v="40"/>
  </r>
  <r>
    <n v="3800"/>
    <x v="3795"/>
    <s v="Playground was established in 2007 on the back of paper napkins and has since provided opportunities for over 800 boys and girls."/>
    <n v="3600"/>
    <n v="26"/>
    <x v="0"/>
    <x v="0"/>
    <s v="USD"/>
    <n v="1420952340"/>
    <n v="1418146883"/>
    <b v="0"/>
    <n v="16"/>
    <b v="0"/>
    <s v="theater/musical"/>
    <n v="1"/>
    <n v="1.63"/>
    <x v="1"/>
    <x v="40"/>
  </r>
  <r>
    <n v="3801"/>
    <x v="3796"/>
    <s v="The Imaginary : A Musical is a new musical adaptation based on the novel written by A.F. Harrold.       TheImaginaryAMusical.com"/>
    <n v="3000"/>
    <n v="0"/>
    <x v="0"/>
    <x v="0"/>
    <s v="USD"/>
    <n v="1420215216"/>
    <n v="1417536816"/>
    <b v="0"/>
    <n v="9"/>
    <b v="0"/>
    <s v="theater/musical"/>
    <n v="0"/>
    <n v="0"/>
    <x v="1"/>
    <x v="40"/>
  </r>
  <r>
    <n v="3802"/>
    <x v="3797"/>
    <s v="A musical about how Shakespeare was inspired to write only his own plays after the co-authored play Henry VI was taken."/>
    <n v="199"/>
    <n v="116"/>
    <x v="2"/>
    <x v="0"/>
    <s v="USD"/>
    <n v="1445482906"/>
    <n v="1442890906"/>
    <b v="0"/>
    <n v="0"/>
    <b v="0"/>
    <s v="theater/musical"/>
    <n v="58"/>
    <n v="0"/>
    <x v="1"/>
    <x v="40"/>
  </r>
  <r>
    <n v="3803"/>
    <x v="3798"/>
    <s v="A fully orchestrated concept album of Benjamin Button the Musical!"/>
    <n v="7000"/>
    <n v="7000.58"/>
    <x v="1"/>
    <x v="0"/>
    <s v="USD"/>
    <n v="1457133568"/>
    <n v="1454541568"/>
    <b v="0"/>
    <n v="40"/>
    <b v="0"/>
    <s v="theater/musical"/>
    <n v="100"/>
    <n v="175.01"/>
    <x v="1"/>
    <x v="40"/>
  </r>
  <r>
    <n v="3804"/>
    <x v="3799"/>
    <s v="Basement Theatrics is producing Spring Awakening July 22-31, 2016 at 12th Ave Arts in Seattle, WA! Help make this the best it can be!"/>
    <n v="153"/>
    <n v="153"/>
    <x v="1"/>
    <x v="0"/>
    <s v="USD"/>
    <n v="1469948400"/>
    <n v="1465172024"/>
    <b v="0"/>
    <n v="0"/>
    <b v="0"/>
    <s v="theater/musical"/>
    <n v="100"/>
    <n v="0"/>
    <x v="1"/>
    <x v="40"/>
  </r>
  <r>
    <n v="3805"/>
    <x v="3800"/>
    <s v="&quot;Sounds By The River&quot; tells the story of a Detroit composer through_x000a_his music, poetry, and dance."/>
    <n v="1000"/>
    <n v="55"/>
    <x v="0"/>
    <x v="0"/>
    <s v="USD"/>
    <n v="1411852640"/>
    <n v="1406668640"/>
    <b v="0"/>
    <n v="2"/>
    <b v="0"/>
    <s v="theater/musical"/>
    <n v="6"/>
    <n v="27.5"/>
    <x v="1"/>
    <x v="40"/>
  </r>
  <r>
    <n v="3806"/>
    <x v="3801"/>
    <s v="A truly multicultural experience - Hip Hop, Bollywood, Classical Dancers #liveband #Revoultionary Script 19th July@NationalTheatre"/>
    <n v="1000"/>
    <n v="178"/>
    <x v="2"/>
    <x v="2"/>
    <s v="AUD"/>
    <n v="1404022381"/>
    <n v="1402294381"/>
    <b v="0"/>
    <n v="1"/>
    <b v="0"/>
    <s v="theater/musical"/>
    <n v="18"/>
    <n v="178"/>
    <x v="1"/>
    <x v="40"/>
  </r>
  <r>
    <n v="3807"/>
    <x v="3802"/>
    <s v="A vibrant, street-wise, and musical performance that follows the lives of stories of the community of Washington Heights..."/>
    <n v="3000"/>
    <n v="5"/>
    <x v="0"/>
    <x v="0"/>
    <s v="USD"/>
    <n v="1428097739"/>
    <n v="1427492939"/>
    <b v="0"/>
    <n v="9"/>
    <b v="0"/>
    <s v="theater/musical"/>
    <n v="0"/>
    <n v="0.56000000000000005"/>
    <x v="1"/>
    <x v="40"/>
  </r>
  <r>
    <n v="3808"/>
    <x v="3803"/>
    <s v="Following a sell-out run in Loughborough, Time at the Bar! is heading to this year's Fringe Festival... But we need your help!"/>
    <n v="4000"/>
    <n v="234"/>
    <x v="2"/>
    <x v="1"/>
    <s v="GBP"/>
    <n v="1429955619"/>
    <n v="1424775219"/>
    <b v="0"/>
    <n v="24"/>
    <b v="1"/>
    <s v="theater/plays"/>
    <n v="6"/>
    <n v="9.75"/>
    <x v="1"/>
    <x v="6"/>
  </r>
  <r>
    <n v="3809"/>
    <x v="3804"/>
    <s v="The story of two women trying to produce their own version of Chekhov's The Seagull with limited resources and unfettered enthusiasm."/>
    <n v="5875"/>
    <n v="5985"/>
    <x v="1"/>
    <x v="1"/>
    <s v="GBP"/>
    <n v="1406761200"/>
    <n v="1402403907"/>
    <b v="0"/>
    <n v="38"/>
    <b v="1"/>
    <s v="theater/plays"/>
    <n v="102"/>
    <n v="157.5"/>
    <x v="1"/>
    <x v="6"/>
  </r>
  <r>
    <n v="3810"/>
    <x v="3805"/>
    <s v="Theater students of UMass present a large-scale theater collaboration that will revolutionize the way you see Shakespeare."/>
    <n v="5000"/>
    <n v="8320"/>
    <x v="1"/>
    <x v="0"/>
    <s v="USD"/>
    <n v="1426965758"/>
    <n v="1424377358"/>
    <b v="0"/>
    <n v="26"/>
    <b v="1"/>
    <s v="theater/plays"/>
    <n v="166"/>
    <n v="320"/>
    <x v="1"/>
    <x v="6"/>
  </r>
  <r>
    <n v="3811"/>
    <x v="3806"/>
    <s v="The University of Exeter Shakespeare Society is touring its acclaimed show The Merchant of Venice to Stratford-upon-Avon!"/>
    <n v="3500"/>
    <n v="3910"/>
    <x v="1"/>
    <x v="1"/>
    <s v="GBP"/>
    <n v="1464692400"/>
    <n v="1461769373"/>
    <b v="0"/>
    <n v="19"/>
    <b v="1"/>
    <s v="theater/plays"/>
    <n v="112"/>
    <n v="205.79"/>
    <x v="1"/>
    <x v="6"/>
  </r>
  <r>
    <n v="3812"/>
    <x v="3807"/>
    <s v="We are raising funds for our local theatre group &quot;The Stage Door&quot;. Funding required for lighting, stage equipment and productions."/>
    <n v="6450"/>
    <n v="7053.61"/>
    <x v="1"/>
    <x v="5"/>
    <s v="CAD"/>
    <n v="1433131140"/>
    <n v="1429120908"/>
    <b v="0"/>
    <n v="11"/>
    <b v="1"/>
    <s v="theater/plays"/>
    <n v="109"/>
    <n v="641.24"/>
    <x v="1"/>
    <x v="6"/>
  </r>
  <r>
    <n v="3813"/>
    <x v="3808"/>
    <s v="A comedic play about hillbilly vampires and the absurdity of judging by appearances. Wanna live forever? Better watch what you drink."/>
    <n v="6000"/>
    <n v="6360"/>
    <x v="1"/>
    <x v="0"/>
    <s v="USD"/>
    <n v="1465940580"/>
    <n v="1462603021"/>
    <b v="0"/>
    <n v="27"/>
    <b v="1"/>
    <s v="theater/plays"/>
    <n v="106"/>
    <n v="235.56"/>
    <x v="1"/>
    <x v="6"/>
  </r>
  <r>
    <n v="3814"/>
    <x v="3809"/>
    <s v="Wax Wings is proud to be presenting the premiere of EYES. SHUT DOOR OPEN, a new play by Boston playwright Cassie M. Seinuk."/>
    <n v="6000"/>
    <n v="6100"/>
    <x v="1"/>
    <x v="0"/>
    <s v="USD"/>
    <n v="1427860740"/>
    <n v="1424727712"/>
    <b v="0"/>
    <n v="34"/>
    <b v="1"/>
    <s v="theater/plays"/>
    <n v="102"/>
    <n v="179.41"/>
    <x v="1"/>
    <x v="6"/>
  </r>
  <r>
    <n v="3815"/>
    <x v="3810"/>
    <s v="Come and help us make the Canterbury Shakespeare Festival a reality"/>
    <n v="4000"/>
    <n v="4000"/>
    <x v="1"/>
    <x v="1"/>
    <s v="GBP"/>
    <n v="1440111600"/>
    <n v="1437545657"/>
    <b v="0"/>
    <n v="20"/>
    <b v="1"/>
    <s v="theater/plays"/>
    <n v="100"/>
    <n v="200"/>
    <x v="1"/>
    <x v="6"/>
  </r>
  <r>
    <n v="3816"/>
    <x v="3811"/>
    <s v="A new play by Brandon Taitt._x000a_Presented by The Theatre Cosmic. _x000a_Premiering in August at the 2014 Minnesota Fringe Festival"/>
    <n v="5000"/>
    <n v="6740.37"/>
    <x v="1"/>
    <x v="0"/>
    <s v="USD"/>
    <n v="1405614823"/>
    <n v="1403022823"/>
    <b v="0"/>
    <n v="37"/>
    <b v="1"/>
    <s v="theater/plays"/>
    <n v="135"/>
    <n v="182.17"/>
    <x v="1"/>
    <x v="6"/>
  </r>
  <r>
    <n v="3817"/>
    <x v="3812"/>
    <s v="Using 9 actors, TWIST focuses on the horror and unjust in 1837 London.  Think Peter and the Starcatcher meets American Horror Story."/>
    <n v="6000"/>
    <n v="7412"/>
    <x v="1"/>
    <x v="0"/>
    <s v="USD"/>
    <n v="1445659140"/>
    <n v="1444236216"/>
    <b v="0"/>
    <n v="20"/>
    <b v="1"/>
    <s v="theater/plays"/>
    <n v="124"/>
    <n v="370.6"/>
    <x v="1"/>
    <x v="6"/>
  </r>
  <r>
    <n v="3818"/>
    <x v="3813"/>
    <s v="The Arthurian Order of Avalon is attempting to raise funds to put on the annual Human Chessboard in March 2015!"/>
    <n v="3000"/>
    <n v="3190"/>
    <x v="1"/>
    <x v="0"/>
    <s v="USD"/>
    <n v="1426187582"/>
    <n v="1423599182"/>
    <b v="0"/>
    <n v="10"/>
    <b v="1"/>
    <s v="theater/plays"/>
    <n v="106"/>
    <n v="319"/>
    <x v="1"/>
    <x v="6"/>
  </r>
  <r>
    <n v="3819"/>
    <x v="3814"/>
    <s v="Support this collection of new plays by Kansas City writers and the artists who are bringing it to life!"/>
    <n v="4000"/>
    <n v="5904"/>
    <x v="1"/>
    <x v="0"/>
    <s v="USD"/>
    <n v="1437166920"/>
    <n v="1435554104"/>
    <b v="0"/>
    <n v="26"/>
    <b v="1"/>
    <s v="theater/plays"/>
    <n v="148"/>
    <n v="227.08"/>
    <x v="1"/>
    <x v="6"/>
  </r>
  <r>
    <n v="3820"/>
    <x v="3815"/>
    <s v="Tusentack Theatre is a professional theatre company providing opportunities to adults who access Mental Health Services."/>
    <n v="30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x v="3816"/>
    <s v="Brooklyn Quartet, directed by reg e gaines, in a collaboration of ambitious and unique storytelling, live music and cinematic staging,"/>
    <n v="10000"/>
    <n v="10088"/>
    <x v="1"/>
    <x v="0"/>
    <s v="USD"/>
    <n v="1451881207"/>
    <n v="1449116407"/>
    <b v="0"/>
    <n v="46"/>
    <b v="1"/>
    <s v="theater/plays"/>
    <n v="101"/>
    <n v="219.3"/>
    <x v="1"/>
    <x v="6"/>
  </r>
  <r>
    <n v="3822"/>
    <x v="3817"/>
    <s v="19 TheaterstÃ¼cke des Schnuppe Figurentheaters bei einem GroÃŸbrand zerstÃ¶rt - bitte unterstÃ¼tzt uns, den Wiederaufbau zu finanzieren"/>
    <n v="15000"/>
    <n v="6511"/>
    <x v="0"/>
    <x v="12"/>
    <s v="EUR"/>
    <n v="1453244340"/>
    <n v="1448136417"/>
    <b v="0"/>
    <n v="76"/>
    <b v="1"/>
    <s v="theater/plays"/>
    <n v="43"/>
    <n v="85.67"/>
    <x v="1"/>
    <x v="6"/>
  </r>
  <r>
    <n v="3823"/>
    <x v="3818"/>
    <s v="Feed, a new play by Garrett Markgraf (based on the novel by M.T. Anderson), Directed by Anna Marck at Oakland University."/>
    <n v="8000"/>
    <n v="190"/>
    <x v="2"/>
    <x v="0"/>
    <s v="USD"/>
    <n v="1437364740"/>
    <n v="1434405044"/>
    <b v="0"/>
    <n v="41"/>
    <b v="1"/>
    <s v="theater/plays"/>
    <n v="2"/>
    <n v="4.63"/>
    <x v="1"/>
    <x v="6"/>
  </r>
  <r>
    <n v="3824"/>
    <x v="3819"/>
    <s v="the hardy presents a collaboration between Robbie Curran and Abram Rooney. Kemble House, 9th-14th August, every night at 8pm."/>
    <n v="2500"/>
    <n v="852"/>
    <x v="0"/>
    <x v="1"/>
    <s v="GBP"/>
    <n v="1470058860"/>
    <n v="1469026903"/>
    <b v="0"/>
    <n v="7"/>
    <b v="1"/>
    <s v="theater/plays"/>
    <n v="34"/>
    <n v="121.71"/>
    <x v="1"/>
    <x v="6"/>
  </r>
  <r>
    <n v="3825"/>
    <x v="3820"/>
    <s v="A girl in Burkina Faso is more likely to marry than finish high school. Public theatre can promote the need for girls to stay in school"/>
    <n v="15000"/>
    <n v="60"/>
    <x v="0"/>
    <x v="0"/>
    <s v="USD"/>
    <n v="1434505214"/>
    <n v="1432690814"/>
    <b v="0"/>
    <n v="49"/>
    <b v="1"/>
    <s v="theater/plays"/>
    <n v="0"/>
    <n v="1.22"/>
    <x v="1"/>
    <x v="6"/>
  </r>
  <r>
    <n v="3826"/>
    <x v="3821"/>
    <s v="This is the story about the Westons. One family who live with mental illness on a daily basis."/>
    <n v="3300"/>
    <n v="3902.5"/>
    <x v="1"/>
    <x v="1"/>
    <s v="GBP"/>
    <n v="1430993394"/>
    <n v="1428401394"/>
    <b v="0"/>
    <n v="26"/>
    <b v="1"/>
    <s v="theater/plays"/>
    <n v="118"/>
    <n v="150.1"/>
    <x v="1"/>
    <x v="6"/>
  </r>
  <r>
    <n v="3827"/>
    <x v="3822"/>
    <s v="IAM TRYING TO TAKE MY DEBUT PLAY BROKEN BISCUITS TO EDINGBURGH FESTIVAL 2015 AND REALLY NEED SOME FUNDING TO HELP ME ACHIEVE THIS GOAL"/>
    <n v="12000"/>
    <n v="12165"/>
    <x v="1"/>
    <x v="1"/>
    <s v="GBP"/>
    <n v="1427414400"/>
    <n v="1422656201"/>
    <b v="0"/>
    <n v="65"/>
    <b v="1"/>
    <s v="theater/plays"/>
    <n v="101"/>
    <n v="187.15"/>
    <x v="1"/>
    <x v="6"/>
  </r>
  <r>
    <n v="3828"/>
    <x v="3823"/>
    <s v="In 1942 three black and one Puerto Rican jazz musicians from Harlem join the segregated US Marines. We see &quot;Love In Time of War&quot;"/>
    <n v="127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x v="3824"/>
    <s v="A play that illustrates the symptoms of PTSD, shows its effect on families, and demonstrates some of the difficulties of treating it."/>
    <n v="3000"/>
    <n v="497"/>
    <x v="0"/>
    <x v="0"/>
    <s v="USD"/>
    <n v="1472676371"/>
    <n v="1470948371"/>
    <b v="0"/>
    <n v="8"/>
    <b v="1"/>
    <s v="theater/plays"/>
    <n v="17"/>
    <n v="62.13"/>
    <x v="1"/>
    <x v="6"/>
  </r>
  <r>
    <n v="3830"/>
    <x v="3825"/>
    <s v="The Aeon Theatre company is producing another original play by Parker Hale at the Manhattan Reportory Theatre"/>
    <n v="2400"/>
    <n v="2400"/>
    <x v="3"/>
    <x v="0"/>
    <s v="USD"/>
    <n v="1464371211"/>
    <n v="1463161611"/>
    <b v="0"/>
    <n v="3"/>
    <b v="1"/>
    <s v="theater/plays"/>
    <n v="100"/>
    <n v="800"/>
    <x v="1"/>
    <x v="6"/>
  </r>
  <r>
    <n v="3831"/>
    <x v="3826"/>
    <s v="Help Shared Shakes to adopt Murphey Academy, a Title I elementary school in Greensboro for a full day of performances and workshops."/>
    <n v="3000"/>
    <n v="3025.66"/>
    <x v="1"/>
    <x v="0"/>
    <s v="USD"/>
    <n v="1415222545"/>
    <n v="1413404545"/>
    <b v="0"/>
    <n v="9"/>
    <b v="1"/>
    <s v="theater/plays"/>
    <n v="101"/>
    <n v="336.18"/>
    <x v="1"/>
    <x v="6"/>
  </r>
  <r>
    <n v="3832"/>
    <x v="3827"/>
    <s v="Santa Barbara Youth Ensemble is performing Hairspray at the Lobero. Help create beautiful memories for these kids by pledging today!"/>
    <n v="5000"/>
    <n v="1"/>
    <x v="2"/>
    <x v="0"/>
    <s v="USD"/>
    <n v="1455936335"/>
    <n v="1452048335"/>
    <b v="0"/>
    <n v="9"/>
    <b v="1"/>
    <s v="theater/plays"/>
    <n v="0"/>
    <n v="0.11"/>
    <x v="1"/>
    <x v="6"/>
  </r>
  <r>
    <n v="3833"/>
    <x v="3828"/>
    <s v="Get more kids to love Shakespeare by developing the fun &amp; effective Shakespeare is Boffo! course as an replicable program for teachers."/>
    <n v="5000"/>
    <n v="335"/>
    <x v="0"/>
    <x v="5"/>
    <s v="CAD"/>
    <n v="1417460940"/>
    <n v="1416516972"/>
    <b v="0"/>
    <n v="20"/>
    <b v="1"/>
    <s v="theater/plays"/>
    <n v="7"/>
    <n v="16.75"/>
    <x v="1"/>
    <x v="6"/>
  </r>
  <r>
    <n v="3834"/>
    <x v="3829"/>
    <s v="About the impact of addiction on relationships; my play hopes to inspire &amp; support those affected to connect with their own creativity"/>
    <n v="10000"/>
    <n v="10"/>
    <x v="0"/>
    <x v="1"/>
    <s v="GBP"/>
    <n v="1434624067"/>
    <n v="1432032067"/>
    <b v="0"/>
    <n v="57"/>
    <b v="1"/>
    <s v="theater/plays"/>
    <n v="0"/>
    <n v="0.18"/>
    <x v="1"/>
    <x v="6"/>
  </r>
  <r>
    <n v="3835"/>
    <x v="3830"/>
    <s v="IT DOESN'T MATTER is a new comedic piece of political theatre written by three enthusiastic students. Help us produce it at LIPA!"/>
    <n v="2500"/>
    <n v="2755"/>
    <x v="1"/>
    <x v="1"/>
    <s v="GBP"/>
    <n v="1461278208"/>
    <n v="1459463808"/>
    <b v="0"/>
    <n v="8"/>
    <b v="1"/>
    <s v="theater/plays"/>
    <n v="110"/>
    <n v="344.38"/>
    <x v="1"/>
    <x v="6"/>
  </r>
  <r>
    <n v="3836"/>
    <x v="3831"/>
    <s v="&quot;The surveyor said the foundation was shaky&quot;. A woman finds what it means to rebuild her marriage."/>
    <n v="3800"/>
    <n v="3822.33"/>
    <x v="1"/>
    <x v="0"/>
    <s v="USD"/>
    <n v="1470197340"/>
    <n v="1467497652"/>
    <b v="0"/>
    <n v="14"/>
    <b v="1"/>
    <s v="theater/plays"/>
    <n v="101"/>
    <n v="273.02"/>
    <x v="1"/>
    <x v="6"/>
  </r>
  <r>
    <n v="3837"/>
    <x v="3832"/>
    <s v="A high-flying French farce with the thrust of a well-tuned jet engine"/>
    <n v="6000"/>
    <n v="25"/>
    <x v="0"/>
    <x v="1"/>
    <s v="GBP"/>
    <n v="1435947758"/>
    <n v="1432837358"/>
    <b v="0"/>
    <n v="17"/>
    <b v="1"/>
    <s v="theater/plays"/>
    <n v="0"/>
    <n v="1.47"/>
    <x v="1"/>
    <x v="6"/>
  </r>
  <r>
    <n v="3838"/>
    <x v="3833"/>
    <s v="BlodsbrÃ¶llop - vi vill fÃ¶rverkliga vÃ¥r idÃ© om en passionerad berÃ¤ttelse i hÃ¶stfÃ¤rger - vill du?_x000a_A passionate story in autumncolours."/>
    <n v="200000"/>
    <n v="40850"/>
    <x v="0"/>
    <x v="11"/>
    <s v="SEK"/>
    <n v="1432314209"/>
    <n v="1429722209"/>
    <b v="0"/>
    <n v="100"/>
    <b v="1"/>
    <s v="theater/plays"/>
    <n v="20"/>
    <n v="408.5"/>
    <x v="1"/>
    <x v="6"/>
  </r>
  <r>
    <n v="3839"/>
    <x v="3834"/>
    <s v="A futuristic and absurd style play, produced by Colectivo El Pozo, where the characters make a crucial decision. Written by R Dorantes."/>
    <n v="5862"/>
    <n v="6208.98"/>
    <x v="1"/>
    <x v="0"/>
    <s v="USD"/>
    <n v="1438226724"/>
    <n v="1433042724"/>
    <b v="0"/>
    <n v="32"/>
    <b v="1"/>
    <s v="theater/plays"/>
    <n v="106"/>
    <n v="194.03"/>
    <x v="1"/>
    <x v="6"/>
  </r>
  <r>
    <n v="3840"/>
    <x v="3835"/>
    <s v="A gritty play looking at a modern day relationship, highlighting issues of mental health and abuse suffered by men."/>
    <n v="1600"/>
    <n v="204"/>
    <x v="0"/>
    <x v="1"/>
    <s v="GBP"/>
    <n v="1459180229"/>
    <n v="1457023829"/>
    <b v="0"/>
    <n v="3"/>
    <b v="1"/>
    <s v="theater/plays"/>
    <n v="13"/>
    <n v="68"/>
    <x v="1"/>
    <x v="6"/>
  </r>
  <r>
    <n v="3841"/>
    <x v="3836"/>
    <s v="A play by award winning writer Eric Monte. _x000a_&quot;If they come back&quot; follows the lives of two teenage boys during the civil rights movement."/>
    <n v="3500"/>
    <n v="5410"/>
    <x v="1"/>
    <x v="0"/>
    <s v="USD"/>
    <n v="1405882287"/>
    <n v="1400698287"/>
    <b v="1"/>
    <n v="34"/>
    <b v="0"/>
    <s v="theater/plays"/>
    <n v="155"/>
    <n v="159.12"/>
    <x v="1"/>
    <x v="6"/>
  </r>
  <r>
    <n v="3842"/>
    <x v="3837"/>
    <s v="Follow the sell-out Tree Folk Theatre, as we lead you through The Tempest with masks, puppetry and live music! 15th July - 3rd August"/>
    <n v="4200"/>
    <n v="5331"/>
    <x v="1"/>
    <x v="1"/>
    <s v="GBP"/>
    <n v="1399809052"/>
    <n v="1397217052"/>
    <b v="1"/>
    <n v="23"/>
    <b v="0"/>
    <s v="theater/plays"/>
    <n v="127"/>
    <n v="231.78"/>
    <x v="1"/>
    <x v="6"/>
  </r>
  <r>
    <n v="3843"/>
    <x v="3838"/>
    <s v="Vengeance Can Wait navigates Japanese sub-culture as it charts a dark, twisted and touching, â€œdifferentâ€ kind of love story."/>
    <n v="4000"/>
    <n v="5922"/>
    <x v="1"/>
    <x v="0"/>
    <s v="USD"/>
    <n v="1401587064"/>
    <n v="1399427064"/>
    <b v="1"/>
    <n v="19"/>
    <b v="0"/>
    <s v="theater/plays"/>
    <n v="148"/>
    <n v="311.68"/>
    <x v="1"/>
    <x v="6"/>
  </r>
  <r>
    <n v="3844"/>
    <x v="3839"/>
    <s v="A comedy about a Christopher Walken Club.  This show was chosen to perform in DC!  Help the production get to our nation's capital."/>
    <n v="10000"/>
    <n v="15530"/>
    <x v="1"/>
    <x v="0"/>
    <s v="USD"/>
    <n v="1401778740"/>
    <n v="1399474134"/>
    <b v="1"/>
    <n v="50"/>
    <b v="0"/>
    <s v="theater/plays"/>
    <n v="155"/>
    <n v="310.60000000000002"/>
    <x v="1"/>
    <x v="6"/>
  </r>
  <r>
    <n v="3845"/>
    <x v="3840"/>
    <s v="He met Marilyn. He became obsessed with Norma Jean. That changed everything._x000a__x000a_                                A play by Frank Furino"/>
    <n v="3500"/>
    <n v="4040"/>
    <x v="1"/>
    <x v="0"/>
    <s v="USD"/>
    <n v="1443711774"/>
    <n v="1441119774"/>
    <b v="1"/>
    <n v="12"/>
    <b v="0"/>
    <s v="theater/plays"/>
    <n v="115"/>
    <n v="336.67"/>
    <x v="1"/>
    <x v="6"/>
  </r>
  <r>
    <n v="3846"/>
    <x v="3841"/>
    <s v="My Insane Shakespeare. An original play by Arthur Elbakyan premiering October 13th at United Solo, New York City."/>
    <n v="2000"/>
    <n v="2932"/>
    <x v="1"/>
    <x v="0"/>
    <s v="USD"/>
    <n v="1412405940"/>
    <n v="1409721542"/>
    <b v="1"/>
    <n v="8"/>
    <b v="0"/>
    <s v="theater/plays"/>
    <n v="147"/>
    <n v="366.5"/>
    <x v="1"/>
    <x v="6"/>
  </r>
  <r>
    <n v="3847"/>
    <x v="3842"/>
    <s v="The production of the original play &quot;Madame X&quot; by Amanda Davison. Inspired by the painting by John Singer Sargent."/>
    <n v="5000"/>
    <n v="5651.58"/>
    <x v="1"/>
    <x v="0"/>
    <s v="USD"/>
    <n v="1437283391"/>
    <n v="1433395391"/>
    <b v="1"/>
    <n v="9"/>
    <b v="0"/>
    <s v="theater/plays"/>
    <n v="113"/>
    <n v="627.95000000000005"/>
    <x v="1"/>
    <x v="6"/>
  </r>
  <r>
    <n v="3848"/>
    <x v="3843"/>
    <s v="A Carnegie Mellon capstone play based on a woman's life as she slips from reality due to the degenerative effect of Alzheimer's Disease"/>
    <n v="6000"/>
    <n v="6388"/>
    <x v="1"/>
    <x v="0"/>
    <s v="USD"/>
    <n v="1445196989"/>
    <n v="1442604989"/>
    <b v="1"/>
    <n v="43"/>
    <b v="0"/>
    <s v="theater/plays"/>
    <n v="106"/>
    <n v="148.56"/>
    <x v="1"/>
    <x v="6"/>
  </r>
  <r>
    <n v="3849"/>
    <x v="3844"/>
    <s v="Bayerische KomÃ¶die im Schaustellermillieu vor historischem Hintergrund des Oktoberfestes von Winfried Frey. UrauffÃ¼hrung September 2015"/>
    <n v="6000"/>
    <n v="6257"/>
    <x v="1"/>
    <x v="12"/>
    <s v="EUR"/>
    <n v="1434047084"/>
    <n v="1431455084"/>
    <b v="1"/>
    <n v="28"/>
    <b v="0"/>
    <s v="theater/plays"/>
    <n v="104"/>
    <n v="223.46"/>
    <x v="1"/>
    <x v="6"/>
  </r>
  <r>
    <n v="3850"/>
    <x v="3845"/>
    <s v="V-Day is a global activist movement to end violence against women and girls."/>
    <n v="1500"/>
    <n v="50"/>
    <x v="0"/>
    <x v="0"/>
    <s v="USD"/>
    <n v="1420081143"/>
    <n v="1417489143"/>
    <b v="1"/>
    <n v="4"/>
    <b v="0"/>
    <s v="theater/plays"/>
    <n v="3"/>
    <n v="12.5"/>
    <x v="1"/>
    <x v="6"/>
  </r>
  <r>
    <n v="3851"/>
    <x v="3846"/>
    <s v="A play about the horrible choices we have to make every day. Should we take a risk, or take the road most travelled?"/>
    <n v="3500"/>
    <n v="4280"/>
    <x v="1"/>
    <x v="1"/>
    <s v="GBP"/>
    <n v="1437129179"/>
    <n v="1434537179"/>
    <b v="1"/>
    <n v="24"/>
    <b v="0"/>
    <s v="theater/plays"/>
    <n v="122"/>
    <n v="178.33"/>
    <x v="1"/>
    <x v="6"/>
  </r>
  <r>
    <n v="3852"/>
    <x v="3847"/>
    <s v="Writer/Director Lynette J. Blackwell presents the hilarious entangled love story of when evil and good attempt to coexist."/>
    <n v="1050"/>
    <n v="1296"/>
    <x v="1"/>
    <x v="0"/>
    <s v="USD"/>
    <n v="1427427276"/>
    <n v="1425270876"/>
    <b v="0"/>
    <n v="2"/>
    <b v="0"/>
    <s v="theater/plays"/>
    <n v="123"/>
    <n v="648"/>
    <x v="1"/>
    <x v="6"/>
  </r>
  <r>
    <n v="3853"/>
    <x v="3848"/>
    <s v="A dose of One-woman &quot;Dramedy&quot; to cure those daily blues is just what the doctor ordered!"/>
    <n v="1200"/>
    <n v="6039"/>
    <x v="1"/>
    <x v="0"/>
    <s v="USD"/>
    <n v="1409602178"/>
    <n v="1406578178"/>
    <b v="0"/>
    <n v="2"/>
    <b v="0"/>
    <s v="theater/plays"/>
    <n v="503"/>
    <n v="3019.5"/>
    <x v="1"/>
    <x v="6"/>
  </r>
  <r>
    <n v="3854"/>
    <x v="3849"/>
    <s v="A play dedicated to the 100th anniversary of the Armenian Genocide."/>
    <n v="5000"/>
    <n v="6705"/>
    <x v="1"/>
    <x v="0"/>
    <s v="USD"/>
    <n v="1431206058"/>
    <n v="1428614058"/>
    <b v="0"/>
    <n v="20"/>
    <b v="0"/>
    <s v="theater/plays"/>
    <n v="134"/>
    <n v="335.25"/>
    <x v="1"/>
    <x v="6"/>
  </r>
  <r>
    <n v="3855"/>
    <x v="3850"/>
    <s v="TWO NEW DARK COMEDIES OPENING IN NYC THIS APRIL AND MAY BY CHRISTOPHER B. LATRO _x000a_ABOUT FAMILY, AMBITION, LOVE AND GREED"/>
    <n v="1200"/>
    <n v="1200"/>
    <x v="1"/>
    <x v="0"/>
    <s v="USD"/>
    <n v="1427408271"/>
    <n v="1424819871"/>
    <b v="0"/>
    <n v="1"/>
    <b v="0"/>
    <s v="theater/plays"/>
    <n v="100"/>
    <n v="1200"/>
    <x v="1"/>
    <x v="6"/>
  </r>
  <r>
    <n v="3856"/>
    <x v="3851"/>
    <s v="Thought-provoking drama about one who gets so caught up in churchwork, loses the true meaning of serving God, &amp; has TROUBLE AT THE GATE"/>
    <n v="800"/>
    <n v="890"/>
    <x v="1"/>
    <x v="0"/>
    <s v="USD"/>
    <n v="1425833403"/>
    <n v="1423245003"/>
    <b v="0"/>
    <n v="1"/>
    <b v="0"/>
    <s v="theater/plays"/>
    <n v="111"/>
    <n v="890"/>
    <x v="1"/>
    <x v="6"/>
  </r>
  <r>
    <n v="3857"/>
    <x v="3852"/>
    <s v="The Ultimate Screenwriting Conference_x000a_is the experience showing screenwriters how to write and sell a screenplay in hollywood!"/>
    <n v="2500"/>
    <n v="450"/>
    <x v="0"/>
    <x v="0"/>
    <s v="USD"/>
    <n v="1406913120"/>
    <n v="1404927690"/>
    <b v="0"/>
    <n v="4"/>
    <b v="0"/>
    <s v="theater/plays"/>
    <n v="18"/>
    <n v="112.5"/>
    <x v="1"/>
    <x v="6"/>
  </r>
  <r>
    <n v="3858"/>
    <x v="3853"/>
    <s v="With non-gender specific casting, CattyWhamPuss Theatre dismiss traditional casting biases in this, their ambitious first venture."/>
    <n v="1000"/>
    <n v="1046"/>
    <x v="1"/>
    <x v="1"/>
    <s v="GBP"/>
    <n v="1432328400"/>
    <n v="1430734844"/>
    <b v="0"/>
    <n v="1"/>
    <b v="0"/>
    <s v="theater/plays"/>
    <n v="105"/>
    <n v="1046"/>
    <x v="1"/>
    <x v="6"/>
  </r>
  <r>
    <n v="3859"/>
    <x v="3854"/>
    <s v="This is a play that will have each and everyone that sees it thinking about the dreams they had growing up. It's a dramady"/>
    <n v="800"/>
    <n v="875"/>
    <x v="1"/>
    <x v="0"/>
    <s v="USD"/>
    <n v="1403730000"/>
    <n v="1401485207"/>
    <b v="0"/>
    <n v="1"/>
    <b v="0"/>
    <s v="theater/plays"/>
    <n v="109"/>
    <n v="875"/>
    <x v="1"/>
    <x v="6"/>
  </r>
  <r>
    <n v="3860"/>
    <x v="3855"/>
    <s v="The unproduced screenplay by Tennessee Williams is given life for the first time on a Twin Cities stage by an ensemble of local actors."/>
    <n v="4000"/>
    <n v="5465"/>
    <x v="1"/>
    <x v="0"/>
    <s v="USD"/>
    <n v="1407858710"/>
    <n v="1405266710"/>
    <b v="0"/>
    <n v="13"/>
    <b v="0"/>
    <s v="theater/plays"/>
    <n v="137"/>
    <n v="420.38"/>
    <x v="1"/>
    <x v="6"/>
  </r>
  <r>
    <n v="3861"/>
    <x v="3856"/>
    <s v="THE COMING OF THE LORD!"/>
    <n v="2000"/>
    <n v="150"/>
    <x v="0"/>
    <x v="0"/>
    <s v="USD"/>
    <n v="1415828820"/>
    <n v="1412258977"/>
    <b v="0"/>
    <n v="1"/>
    <b v="0"/>
    <s v="theater/plays"/>
    <n v="8"/>
    <n v="150"/>
    <x v="1"/>
    <x v="6"/>
  </r>
  <r>
    <n v="3862"/>
    <x v="3857"/>
    <s v="The hit immersive theatre experience of England comes to Corpus Christi!"/>
    <n v="800"/>
    <n v="838"/>
    <x v="1"/>
    <x v="0"/>
    <s v="USD"/>
    <n v="1473699540"/>
    <n v="1472451356"/>
    <b v="0"/>
    <n v="1"/>
    <b v="0"/>
    <s v="theater/plays"/>
    <n v="105"/>
    <n v="838"/>
    <x v="1"/>
    <x v="6"/>
  </r>
  <r>
    <n v="3863"/>
    <x v="3858"/>
    <s v="Umma Yemaya is  a play that examines the challenges of unconventional love. The Lady  and the Artist create their own world for love."/>
    <n v="150"/>
    <n v="1434"/>
    <x v="1"/>
    <x v="0"/>
    <s v="USD"/>
    <n v="1446739905"/>
    <n v="1441552305"/>
    <b v="0"/>
    <n v="0"/>
    <b v="0"/>
    <s v="theater/plays"/>
    <n v="956"/>
    <n v="0"/>
    <x v="1"/>
    <x v="6"/>
  </r>
  <r>
    <n v="3864"/>
    <x v="3859"/>
    <s v="I want to create a theatrical performance of the book Grammar Land and present it at schools to help children learn proper grammar."/>
    <n v="1500"/>
    <n v="2885"/>
    <x v="1"/>
    <x v="0"/>
    <s v="USD"/>
    <n v="1447799054"/>
    <n v="1445203454"/>
    <b v="0"/>
    <n v="3"/>
    <b v="0"/>
    <s v="theater/plays"/>
    <n v="192"/>
    <n v="961.67"/>
    <x v="1"/>
    <x v="6"/>
  </r>
  <r>
    <n v="3865"/>
    <x v="3860"/>
    <s v="Sissy Entertainment delivers a delicious cabaret that blends comedic monologue, song, and traditional sketch comedy."/>
    <n v="3000"/>
    <n v="5739"/>
    <x v="1"/>
    <x v="5"/>
    <s v="CAD"/>
    <n v="1409376600"/>
    <n v="1405957098"/>
    <b v="0"/>
    <n v="14"/>
    <b v="0"/>
    <s v="theater/plays"/>
    <n v="191"/>
    <n v="409.93"/>
    <x v="1"/>
    <x v="6"/>
  </r>
  <r>
    <n v="3866"/>
    <x v="3861"/>
    <s v="A funny, moving, witty piece about a girl, her oboe, and her dreams."/>
    <n v="1000"/>
    <n v="1336"/>
    <x v="1"/>
    <x v="0"/>
    <s v="USD"/>
    <n v="1458703740"/>
    <n v="1454453021"/>
    <b v="0"/>
    <n v="2"/>
    <b v="0"/>
    <s v="theater/plays"/>
    <n v="134"/>
    <n v="668"/>
    <x v="1"/>
    <x v="6"/>
  </r>
  <r>
    <n v="3867"/>
    <x v="3862"/>
    <s v="What do you know about Russian Culture? Our project helps the American children to find out about Russian literature."/>
    <n v="2500"/>
    <n v="135"/>
    <x v="0"/>
    <x v="0"/>
    <s v="USD"/>
    <n v="1466278339"/>
    <n v="1463686339"/>
    <b v="0"/>
    <n v="5"/>
    <b v="0"/>
    <s v="theater/plays"/>
    <n v="5"/>
    <n v="27"/>
    <x v="1"/>
    <x v="6"/>
  </r>
  <r>
    <n v="3868"/>
    <x v="3863"/>
    <s v="New collection of music by Scott Evan Davis!"/>
    <n v="1000"/>
    <n v="1041.29"/>
    <x v="1"/>
    <x v="1"/>
    <s v="GBP"/>
    <n v="1410191405"/>
    <n v="1408031405"/>
    <b v="0"/>
    <n v="1"/>
    <b v="0"/>
    <s v="theater/musical"/>
    <n v="104"/>
    <n v="1041.29"/>
    <x v="1"/>
    <x v="40"/>
  </r>
  <r>
    <n v="3869"/>
    <x v="3864"/>
    <s v="A Musical about 3 women who pursue their Pleasure and end up finding themselves."/>
    <n v="3000"/>
    <n v="1"/>
    <x v="0"/>
    <x v="0"/>
    <s v="USD"/>
    <n v="1426302660"/>
    <n v="1423761792"/>
    <b v="0"/>
    <n v="15"/>
    <b v="0"/>
    <s v="theater/musical"/>
    <n v="0"/>
    <n v="7.0000000000000007E-2"/>
    <x v="1"/>
    <x v="40"/>
  </r>
  <r>
    <n v="3870"/>
    <x v="3865"/>
    <s v="M,L,S&amp;R it's a sexy rock/pop musical confronting contemporary gay issues with an all male cast singing and dancing to top 40 songs."/>
    <n v="5000"/>
    <n v="1126"/>
    <x v="0"/>
    <x v="0"/>
    <s v="USD"/>
    <n v="1404360478"/>
    <n v="1401768478"/>
    <b v="0"/>
    <n v="10"/>
    <b v="0"/>
    <s v="theater/musical"/>
    <n v="23"/>
    <n v="112.6"/>
    <x v="1"/>
    <x v="40"/>
  </r>
  <r>
    <n v="3871"/>
    <x v="3866"/>
    <s v="Our musical is finally ready to come to life, and we're raising funds to help make that happen!"/>
    <n v="1500"/>
    <n v="85"/>
    <x v="0"/>
    <x v="0"/>
    <s v="USD"/>
    <n v="1490809450"/>
    <n v="1485629050"/>
    <b v="0"/>
    <n v="3"/>
    <b v="0"/>
    <s v="theater/musical"/>
    <n v="6"/>
    <n v="28.33"/>
    <x v="1"/>
    <x v="40"/>
  </r>
  <r>
    <n v="3872"/>
    <x v="3867"/>
    <s v="We are a brand new theatrical teen production company, and we need enough money to put on our first musical production."/>
    <n v="150"/>
    <n v="970"/>
    <x v="1"/>
    <x v="0"/>
    <s v="USD"/>
    <n v="1439522996"/>
    <n v="1435202996"/>
    <b v="0"/>
    <n v="0"/>
    <b v="0"/>
    <s v="theater/musical"/>
    <n v="647"/>
    <n v="0"/>
    <x v="1"/>
    <x v="40"/>
  </r>
  <r>
    <n v="3873"/>
    <x v="3868"/>
    <s v="Looking for $250 sponsors to help us provide in-house field trips to schools focusing on character development shows for children K-3."/>
    <n v="150"/>
    <n v="230"/>
    <x v="1"/>
    <x v="0"/>
    <s v="USD"/>
    <n v="1444322535"/>
    <n v="1441730535"/>
    <b v="0"/>
    <n v="0"/>
    <b v="0"/>
    <s v="theater/musical"/>
    <n v="153"/>
    <n v="0"/>
    <x v="1"/>
    <x v="40"/>
  </r>
  <r>
    <n v="3874"/>
    <x v="3869"/>
    <s v="An exploration of arts, dance, music and theater bought to you by a talented team of performing arts enthusiasts - a FUNdraising event"/>
    <n v="150"/>
    <n v="195"/>
    <x v="1"/>
    <x v="4"/>
    <s v="NZD"/>
    <n v="1422061200"/>
    <n v="1420244622"/>
    <b v="0"/>
    <n v="0"/>
    <b v="0"/>
    <s v="theater/musical"/>
    <n v="130"/>
    <n v="0"/>
    <x v="1"/>
    <x v="40"/>
  </r>
  <r>
    <n v="3875"/>
    <x v="3870"/>
    <s v="Det nystartede vÃ¦kstlagsteater NÃ¸rrebro Musicalteater's hÃ¥rrejsende opsÃ¦tning af horror-musicalen &quot;Sweeney Todd&quot;!"/>
    <n v="150"/>
    <n v="180"/>
    <x v="1"/>
    <x v="8"/>
    <s v="DKK"/>
    <n v="1472896800"/>
    <n v="1472804365"/>
    <b v="0"/>
    <n v="0"/>
    <b v="0"/>
    <s v="theater/musical"/>
    <n v="120"/>
    <n v="0"/>
    <x v="1"/>
    <x v="40"/>
  </r>
  <r>
    <n v="3876"/>
    <x v="3871"/>
    <s v="Hopefully a successful Campaign will bring this original musical back to the stage for performances on 26th, 27th and 28th May 2016."/>
    <n v="6000"/>
    <n v="565"/>
    <x v="0"/>
    <x v="1"/>
    <s v="GBP"/>
    <n v="1454425128"/>
    <n v="1451833128"/>
    <b v="0"/>
    <n v="46"/>
    <b v="0"/>
    <s v="theater/musical"/>
    <n v="9"/>
    <n v="12.28"/>
    <x v="1"/>
    <x v="40"/>
  </r>
  <r>
    <n v="3877"/>
    <x v="3872"/>
    <s v="Help us record the concept album and stage grand concerts with a fantastic cast and orchestra. Get your tickets, music and more!"/>
    <n v="5000"/>
    <n v="0"/>
    <x v="0"/>
    <x v="0"/>
    <s v="USD"/>
    <n v="1481213752"/>
    <n v="1478621752"/>
    <b v="0"/>
    <n v="14"/>
    <b v="0"/>
    <s v="theater/musical"/>
    <n v="0"/>
    <n v="0"/>
    <x v="1"/>
    <x v="40"/>
  </r>
  <r>
    <n v="3878"/>
    <x v="3873"/>
    <s v="Encouraging young males to engage in vocational development in the art of musical theater and related dance classes."/>
    <n v="1000"/>
    <n v="1040"/>
    <x v="1"/>
    <x v="0"/>
    <s v="USD"/>
    <n v="1435636740"/>
    <n v="1433014746"/>
    <b v="0"/>
    <n v="1"/>
    <b v="0"/>
    <s v="theater/musical"/>
    <n v="104"/>
    <n v="1040"/>
    <x v="1"/>
    <x v="40"/>
  </r>
  <r>
    <n v="3879"/>
    <x v="3874"/>
    <s v="Theatre â€˜Portableâ€™ Royal is a portable, fully working, 40 seater theatre which will tour the UK and beyond!"/>
    <n v="150"/>
    <n v="20"/>
    <x v="0"/>
    <x v="1"/>
    <s v="GBP"/>
    <n v="1422218396"/>
    <n v="1419626396"/>
    <b v="0"/>
    <n v="0"/>
    <b v="0"/>
    <s v="theater/musical"/>
    <n v="13"/>
    <n v="0"/>
    <x v="1"/>
    <x v="40"/>
  </r>
  <r>
    <n v="3880"/>
    <x v="3875"/>
    <s v="With Russell Grant as Mrs Meers, this classic musical taps into London's Theatro Technis 1-25 October 2014 for its UK fringe premiere!"/>
    <n v="4000"/>
    <n v="45"/>
    <x v="0"/>
    <x v="1"/>
    <s v="GBP"/>
    <n v="1406761200"/>
    <n v="1403724820"/>
    <b v="0"/>
    <n v="17"/>
    <b v="0"/>
    <s v="theater/musical"/>
    <n v="1"/>
    <n v="2.65"/>
    <x v="1"/>
    <x v="40"/>
  </r>
  <r>
    <n v="3881"/>
    <x v="3876"/>
    <s v="A musical journey coming to the Blue Venue at the 2017 Orlando Fringe Festival!"/>
    <n v="1200"/>
    <n v="1200"/>
    <x v="1"/>
    <x v="0"/>
    <s v="USD"/>
    <n v="1487550399"/>
    <n v="1484958399"/>
    <b v="0"/>
    <n v="1"/>
    <b v="0"/>
    <s v="theater/musical"/>
    <n v="100"/>
    <n v="1200"/>
    <x v="1"/>
    <x v="40"/>
  </r>
  <r>
    <n v="3882"/>
    <x v="3877"/>
    <s v="A musical vision of the Faust tale... how he signed his soul to the devil Mephistopheles to find Lori, the love of his life."/>
    <n v="150"/>
    <n v="15"/>
    <x v="0"/>
    <x v="2"/>
    <s v="AUD"/>
    <n v="1454281380"/>
    <n v="1451950570"/>
    <b v="0"/>
    <n v="0"/>
    <b v="0"/>
    <s v="theater/musical"/>
    <n v="10"/>
    <n v="0"/>
    <x v="1"/>
    <x v="40"/>
  </r>
  <r>
    <n v="3883"/>
    <x v="3878"/>
    <s v="CAGED - A New Musical is the story of One Passion, One Voice, One Dream. - One man's quest to become the woman he always wanted to be."/>
    <n v="150"/>
    <n v="3"/>
    <x v="0"/>
    <x v="1"/>
    <s v="GBP"/>
    <n v="1409668069"/>
    <n v="1407076069"/>
    <b v="0"/>
    <n v="0"/>
    <b v="0"/>
    <s v="theater/musical"/>
    <n v="2"/>
    <n v="0"/>
    <x v="1"/>
    <x v="40"/>
  </r>
  <r>
    <n v="3884"/>
    <x v="3879"/>
    <s v="The Group M3 is striving to give one of the poorest towns in the country hope again this Easter Holiday."/>
    <n v="128"/>
    <n v="0"/>
    <x v="2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125"/>
    <n v="301"/>
    <x v="1"/>
    <x v="0"/>
    <s v="USD"/>
    <n v="1462834191"/>
    <n v="1460242191"/>
    <b v="0"/>
    <n v="0"/>
    <b v="0"/>
    <s v="theater/musical"/>
    <n v="241"/>
    <n v="0"/>
    <x v="1"/>
    <x v="40"/>
  </r>
  <r>
    <n v="3886"/>
    <x v="3881"/>
    <n v="1"/>
    <n v="110"/>
    <n v="420.99"/>
    <x v="1"/>
    <x v="2"/>
    <s v="AUD"/>
    <n v="1418275702"/>
    <n v="1415683702"/>
    <b v="0"/>
    <n v="0"/>
    <b v="0"/>
    <s v="theater/musical"/>
    <n v="383"/>
    <n v="0"/>
    <x v="1"/>
    <x v="40"/>
  </r>
  <r>
    <n v="3887"/>
    <x v="3882"/>
    <s v="&quot;SUPER!: An Original Musical&quot; is an original work written by Ryan Hruza. This campaign is to fund the production and pay the cast/crew!"/>
    <n v="1500"/>
    <n v="0"/>
    <x v="0"/>
    <x v="0"/>
    <s v="USD"/>
    <n v="1430517600"/>
    <n v="1426538129"/>
    <b v="0"/>
    <n v="2"/>
    <b v="0"/>
    <s v="theater/musical"/>
    <n v="0"/>
    <n v="0"/>
    <x v="1"/>
    <x v="40"/>
  </r>
  <r>
    <n v="3888"/>
    <x v="3883"/>
    <s v="We are devising a vibrant new adaptation of Homer's The Odyssey featuring dynamic storytelling, stunning visuals and original music."/>
    <n v="3000"/>
    <n v="3035"/>
    <x v="1"/>
    <x v="1"/>
    <s v="GBP"/>
    <n v="1488114358"/>
    <n v="1485522358"/>
    <b v="0"/>
    <n v="14"/>
    <b v="0"/>
    <s v="theater/plays"/>
    <n v="101"/>
    <n v="216.79"/>
    <x v="1"/>
    <x v="6"/>
  </r>
  <r>
    <n v="3889"/>
    <x v="3884"/>
    <s v="A romantic comedy about a girl trying to figure out what to do with her life and an angel who comes to help her."/>
    <n v="2000"/>
    <n v="2027"/>
    <x v="1"/>
    <x v="0"/>
    <s v="USD"/>
    <n v="1420413960"/>
    <n v="1417651630"/>
    <b v="0"/>
    <n v="9"/>
    <b v="0"/>
    <s v="theater/plays"/>
    <n v="101"/>
    <n v="225.22"/>
    <x v="1"/>
    <x v="6"/>
  </r>
  <r>
    <n v="3890"/>
    <x v="3885"/>
    <s v="Will Power Troupe is the only US group invited to perform in London's Shakespeare Festival. We need your help to bring the USA to UK!"/>
    <n v="7500"/>
    <n v="7685"/>
    <x v="1"/>
    <x v="0"/>
    <s v="USD"/>
    <n v="1439662344"/>
    <n v="1434478344"/>
    <b v="0"/>
    <n v="8"/>
    <b v="0"/>
    <s v="theater/plays"/>
    <n v="102"/>
    <n v="960.63"/>
    <x v="1"/>
    <x v="6"/>
  </r>
  <r>
    <n v="3891"/>
    <x v="3886"/>
    <s v="A comedy about a mime who dreams of becoming a stand up comedian."/>
    <n v="2500"/>
    <n v="440"/>
    <x v="0"/>
    <x v="0"/>
    <s v="USD"/>
    <n v="1427086740"/>
    <n v="1424488244"/>
    <b v="0"/>
    <n v="7"/>
    <b v="0"/>
    <s v="theater/plays"/>
    <n v="18"/>
    <n v="62.86"/>
    <x v="1"/>
    <x v="6"/>
  </r>
  <r>
    <n v="3892"/>
    <x v="3887"/>
    <s v="Saloon owner Gertude Blum mistrusts all men and scorns love, but sailor Harry Bales' romantic dreams force her to face her tragic past."/>
    <n v="110"/>
    <n v="3"/>
    <x v="0"/>
    <x v="0"/>
    <s v="USD"/>
    <n v="1408863600"/>
    <n v="1408203557"/>
    <b v="0"/>
    <n v="0"/>
    <b v="0"/>
    <s v="theater/plays"/>
    <n v="3"/>
    <n v="0"/>
    <x v="1"/>
    <x v="6"/>
  </r>
  <r>
    <n v="3893"/>
    <x v="3888"/>
    <s v="An inspiring story of a young girl's journey from childhood to adulthood told through monologue, dialogue, poetry and music and dance."/>
    <n v="27500"/>
    <n v="1389"/>
    <x v="0"/>
    <x v="0"/>
    <s v="USD"/>
    <n v="1404194400"/>
    <n v="1400600840"/>
    <b v="0"/>
    <n v="84"/>
    <b v="0"/>
    <s v="theater/plays"/>
    <n v="5"/>
    <n v="16.54"/>
    <x v="1"/>
    <x v="6"/>
  </r>
  <r>
    <n v="3894"/>
    <x v="3889"/>
    <s v="Ryan and Vanessa are hosting Christmas for the first time but instead of a happy celebration, they get a hilarious survival situation."/>
    <n v="3000"/>
    <n v="1315"/>
    <x v="0"/>
    <x v="0"/>
    <s v="USD"/>
    <n v="1481000340"/>
    <n v="1478386812"/>
    <b v="0"/>
    <n v="11"/>
    <b v="0"/>
    <s v="theater/plays"/>
    <n v="44"/>
    <n v="119.55"/>
    <x v="1"/>
    <x v="6"/>
  </r>
  <r>
    <n v="3895"/>
    <x v="3890"/>
    <s v="A Transgender makeup artist calls into question the loyalty of her best friend in a 1980's circus while dealing with her dying mother."/>
    <n v="1500"/>
    <n v="1575"/>
    <x v="1"/>
    <x v="0"/>
    <s v="USD"/>
    <n v="1425103218"/>
    <n v="1422424818"/>
    <b v="0"/>
    <n v="1"/>
    <b v="0"/>
    <s v="theater/plays"/>
    <n v="105"/>
    <n v="1575"/>
    <x v="1"/>
    <x v="6"/>
  </r>
  <r>
    <n v="3896"/>
    <x v="3891"/>
    <s v="Yorick and Co. is a comedy about a struggling theatre company whose mysterious benefactor starts haunting the show!"/>
    <n v="2000"/>
    <n v="2410"/>
    <x v="1"/>
    <x v="0"/>
    <s v="USD"/>
    <n v="1402979778"/>
    <n v="1401770178"/>
    <b v="0"/>
    <n v="4"/>
    <b v="0"/>
    <s v="theater/plays"/>
    <n v="121"/>
    <n v="602.5"/>
    <x v="1"/>
    <x v="6"/>
  </r>
  <r>
    <n v="3897"/>
    <x v="3892"/>
    <s v="Help us to put on a production of Terry Pratchett's Wyrd Sisters, an ambitions show for our theatre but one I believe we can do."/>
    <n v="30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x v="3893"/>
    <s v="'Somewhere you know, nowhere you've been' a theatrical _x000a_re-imagining of Walthamstowâ€™s past acted out beneath big skies in the marshes."/>
    <n v="3500"/>
    <n v="3760"/>
    <x v="1"/>
    <x v="1"/>
    <s v="GBP"/>
    <n v="1439827200"/>
    <n v="1436355270"/>
    <b v="0"/>
    <n v="16"/>
    <b v="0"/>
    <s v="theater/plays"/>
    <n v="107"/>
    <n v="235"/>
    <x v="1"/>
    <x v="6"/>
  </r>
  <r>
    <n v="3899"/>
    <x v="3894"/>
    <s v="More than just a play, RAIN is an outreach to hurting people who feel disengaged or rejected by others."/>
    <n v="2000"/>
    <n v="2055"/>
    <x v="1"/>
    <x v="0"/>
    <s v="USD"/>
    <n v="1407868561"/>
    <n v="1406140561"/>
    <b v="0"/>
    <n v="2"/>
    <b v="0"/>
    <s v="theater/plays"/>
    <n v="103"/>
    <n v="1027.5"/>
    <x v="1"/>
    <x v="6"/>
  </r>
  <r>
    <n v="3900"/>
    <x v="3895"/>
    <s v="HUB Theatre Group collaborates with local artists to present John Logan's RED to the community."/>
    <n v="2000"/>
    <n v="2147"/>
    <x v="1"/>
    <x v="0"/>
    <s v="USD"/>
    <n v="1433988791"/>
    <n v="1431396791"/>
    <b v="0"/>
    <n v="5"/>
    <b v="0"/>
    <s v="theater/plays"/>
    <n v="107"/>
    <n v="429.4"/>
    <x v="1"/>
    <x v="6"/>
  </r>
  <r>
    <n v="3901"/>
    <x v="3896"/>
    <s v="&quot;De Lewe&quot; deals with the critical issues within today's youth. It reminds us that standing together is stronger than falling apart."/>
    <n v="1200"/>
    <n v="1200"/>
    <x v="1"/>
    <x v="0"/>
    <s v="USD"/>
    <n v="1450554599"/>
    <n v="1447098599"/>
    <b v="0"/>
    <n v="1"/>
    <b v="0"/>
    <s v="theater/plays"/>
    <n v="100"/>
    <n v="1200"/>
    <x v="1"/>
    <x v="6"/>
  </r>
  <r>
    <n v="3902"/>
    <x v="3897"/>
    <s v="Love, Sex and Apps is a double bill exploring the way in which we are both connected and disconnected with those around us."/>
    <n v="5000"/>
    <n v="796"/>
    <x v="0"/>
    <x v="1"/>
    <s v="GBP"/>
    <n v="1479125642"/>
    <n v="1476962042"/>
    <b v="0"/>
    <n v="31"/>
    <b v="0"/>
    <s v="theater/plays"/>
    <n v="16"/>
    <n v="25.68"/>
    <x v="1"/>
    <x v="6"/>
  </r>
  <r>
    <n v="3903"/>
    <x v="3898"/>
    <s v="Based on the novel â€œKnow Thy Lawâ€, this powerful play gives the insight and understanding of the power of knowing the law of the land."/>
    <n v="101"/>
    <n v="289"/>
    <x v="1"/>
    <x v="0"/>
    <s v="USD"/>
    <n v="1439581080"/>
    <n v="1435709765"/>
    <b v="0"/>
    <n v="0"/>
    <b v="0"/>
    <s v="theater/plays"/>
    <n v="286"/>
    <n v="0"/>
    <x v="1"/>
    <x v="6"/>
  </r>
  <r>
    <n v="3904"/>
    <x v="3899"/>
    <s v="A play that will cover 4000 years of black history."/>
    <n v="1000"/>
    <n v="50"/>
    <x v="0"/>
    <x v="0"/>
    <s v="USD"/>
    <n v="1429074240"/>
    <n v="1427866200"/>
    <b v="0"/>
    <n v="2"/>
    <b v="0"/>
    <s v="theater/plays"/>
    <n v="5"/>
    <n v="25"/>
    <x v="1"/>
    <x v="6"/>
  </r>
  <r>
    <n v="3905"/>
    <x v="3900"/>
    <s v="&quot;STAIRCASES&quot; is a piece of collaborative new writing exploring 'L'esprit de l'escalier', or the conversations you wish you could have."/>
    <n v="2000"/>
    <n v="2505"/>
    <x v="1"/>
    <x v="1"/>
    <s v="GBP"/>
    <n v="1434063600"/>
    <n v="1430405903"/>
    <b v="0"/>
    <n v="7"/>
    <b v="0"/>
    <s v="theater/plays"/>
    <n v="125"/>
    <n v="357.86"/>
    <x v="1"/>
    <x v="6"/>
  </r>
  <r>
    <n v="3906"/>
    <x v="3901"/>
    <s v="We will workshop, stage and develop new writing, devised work and adaptations. A joyful leap into the possibilities of an idea!"/>
    <n v="4000"/>
    <n v="4078"/>
    <x v="1"/>
    <x v="1"/>
    <s v="GBP"/>
    <n v="1435325100"/>
    <n v="1432072893"/>
    <b v="0"/>
    <n v="16"/>
    <b v="0"/>
    <s v="theater/plays"/>
    <n v="102"/>
    <n v="254.88"/>
    <x v="1"/>
    <x v="6"/>
  </r>
  <r>
    <n v="3907"/>
    <x v="3902"/>
    <s v="Burqa&amp;Rifle dramatizes the  encounter between two women -- a vigilante and a convert to Islam."/>
    <n v="2000"/>
    <n v="2325"/>
    <x v="1"/>
    <x v="0"/>
    <s v="USD"/>
    <n v="1414354080"/>
    <n v="1411587606"/>
    <b v="0"/>
    <n v="4"/>
    <b v="0"/>
    <s v="theater/plays"/>
    <n v="116"/>
    <n v="581.25"/>
    <x v="1"/>
    <x v="6"/>
  </r>
  <r>
    <n v="3908"/>
    <x v="3903"/>
    <s v="Death splits apart twin brothers in a questionable car accident. They shared dreams, and now they must share trials in the unknown."/>
    <n v="1600"/>
    <n v="170"/>
    <x v="0"/>
    <x v="0"/>
    <s v="USD"/>
    <n v="1406603696"/>
    <n v="1405307696"/>
    <b v="0"/>
    <n v="4"/>
    <b v="0"/>
    <s v="theater/plays"/>
    <n v="11"/>
    <n v="42.5"/>
    <x v="1"/>
    <x v="6"/>
  </r>
  <r>
    <n v="3909"/>
    <x v="3904"/>
    <s v="I am trying to put on a gospel comedy stage play that is full of laughter and life lessons as well that will change your life forever,"/>
    <n v="2000"/>
    <n v="2145.0100000000002"/>
    <x v="1"/>
    <x v="0"/>
    <s v="USD"/>
    <n v="1410424642"/>
    <n v="1407832642"/>
    <b v="0"/>
    <n v="4"/>
    <b v="0"/>
    <s v="theater/plays"/>
    <n v="107"/>
    <n v="536.25"/>
    <x v="1"/>
    <x v="6"/>
  </r>
  <r>
    <n v="3910"/>
    <x v="3905"/>
    <s v="Join Sherlock Holmes and Dr. Watson as the first adventure together is dramatized live on-stage!  The game is afoot!"/>
    <n v="2000"/>
    <n v="2804"/>
    <x v="1"/>
    <x v="0"/>
    <s v="USD"/>
    <n v="1441649397"/>
    <n v="1439057397"/>
    <b v="0"/>
    <n v="3"/>
    <b v="0"/>
    <s v="theater/plays"/>
    <n v="140"/>
    <n v="934.67"/>
    <x v="1"/>
    <x v="6"/>
  </r>
  <r>
    <n v="3911"/>
    <x v="3906"/>
    <s v="â€˜Ministers of Graceâ€™ imagines what the movie Ghostbusters would be like if written by William Shakespeare."/>
    <n v="8500"/>
    <n v="8722"/>
    <x v="1"/>
    <x v="0"/>
    <s v="USD"/>
    <n v="1417033777"/>
    <n v="1414438177"/>
    <b v="0"/>
    <n v="36"/>
    <b v="0"/>
    <s v="theater/plays"/>
    <n v="103"/>
    <n v="242.28"/>
    <x v="1"/>
    <x v="6"/>
  </r>
  <r>
    <n v="3912"/>
    <x v="3907"/>
    <s v="Producing &amp; directing Jake's Women by Neil Simon opening July 9 and running through July 26 for Sonoma Arts Live"/>
    <n v="800"/>
    <n v="815"/>
    <x v="1"/>
    <x v="0"/>
    <s v="USD"/>
    <n v="1429936500"/>
    <n v="1424759330"/>
    <b v="0"/>
    <n v="1"/>
    <b v="0"/>
    <s v="theater/plays"/>
    <n v="102"/>
    <n v="815"/>
    <x v="1"/>
    <x v="6"/>
  </r>
  <r>
    <n v="3913"/>
    <x v="3908"/>
    <s v="â€œNo amount of fire or freshness can challenge what a man will store up in his ghostly heart.â€ â€“ The Great Gatsby"/>
    <n v="4000"/>
    <n v="225"/>
    <x v="0"/>
    <x v="0"/>
    <s v="USD"/>
    <n v="1448863449"/>
    <n v="1446267849"/>
    <b v="0"/>
    <n v="7"/>
    <b v="0"/>
    <s v="theater/plays"/>
    <n v="6"/>
    <n v="32.14"/>
    <x v="1"/>
    <x v="6"/>
  </r>
  <r>
    <n v="3914"/>
    <x v="3909"/>
    <s v="Bots &amp; Barrals and StoneCrabs Theatre are excited to present the UK premiere of Guillem Clua's powerful Catalan drama Skin in Flames."/>
    <n v="3910"/>
    <n v="3938"/>
    <x v="1"/>
    <x v="1"/>
    <s v="GBP"/>
    <n v="1431298740"/>
    <n v="1429558756"/>
    <b v="0"/>
    <n v="27"/>
    <b v="0"/>
    <s v="theater/plays"/>
    <n v="101"/>
    <n v="145.85"/>
    <x v="1"/>
    <x v="6"/>
  </r>
  <r>
    <n v="3915"/>
    <x v="3910"/>
    <s v="Following the enormous success of Hardcross, we are looking for new ways to bring this wonderful play to a wider audience."/>
    <n v="1000"/>
    <n v="165"/>
    <x v="0"/>
    <x v="1"/>
    <s v="GBP"/>
    <n v="1464824309"/>
    <n v="1462232309"/>
    <b v="0"/>
    <n v="1"/>
    <b v="0"/>
    <s v="theater/plays"/>
    <n v="17"/>
    <n v="165"/>
    <x v="1"/>
    <x v="6"/>
  </r>
  <r>
    <n v="3916"/>
    <x v="3911"/>
    <s v="We're a small group of University students who need a little help making our final exam production the best product possible."/>
    <n v="100"/>
    <n v="1165"/>
    <x v="1"/>
    <x v="8"/>
    <s v="DKK"/>
    <n v="1464952752"/>
    <n v="1462360752"/>
    <b v="0"/>
    <n v="0"/>
    <b v="0"/>
    <s v="theater/plays"/>
    <n v="1165"/>
    <n v="0"/>
    <x v="1"/>
    <x v="6"/>
  </r>
  <r>
    <n v="3917"/>
    <x v="3912"/>
    <s v="We place the actors and script to the fore, with productions stripped down to barest level, aiming to make theatre accessible."/>
    <n v="1000"/>
    <n v="1040"/>
    <x v="1"/>
    <x v="1"/>
    <s v="GBP"/>
    <n v="1410439161"/>
    <n v="1407847161"/>
    <b v="0"/>
    <n v="1"/>
    <b v="0"/>
    <s v="theater/plays"/>
    <n v="104"/>
    <n v="1040"/>
    <x v="1"/>
    <x v="6"/>
  </r>
  <r>
    <n v="3918"/>
    <x v="3913"/>
    <s v="A fantastic new comedy coming to the West End 2014.  An Alan Ayckbourn meets Richard Curtis style comedy. Who knew singing was therapy!"/>
    <n v="2000"/>
    <n v="2031"/>
    <x v="1"/>
    <x v="1"/>
    <s v="GBP"/>
    <n v="1407168000"/>
    <n v="1406131023"/>
    <b v="0"/>
    <n v="3"/>
    <b v="0"/>
    <s v="theater/plays"/>
    <n v="102"/>
    <n v="677"/>
    <x v="1"/>
    <x v="6"/>
  </r>
  <r>
    <n v="3919"/>
    <x v="3914"/>
    <s v="Two sisters living in a Cornish seaside town attempt to hide and escape from a life- circle of deceit, abuse, incest and revenge."/>
    <n v="2000"/>
    <n v="5"/>
    <x v="0"/>
    <x v="1"/>
    <s v="GBP"/>
    <n v="1453075200"/>
    <n v="1450628773"/>
    <b v="0"/>
    <n v="3"/>
    <b v="0"/>
    <s v="theater/plays"/>
    <n v="0"/>
    <n v="1.67"/>
    <x v="1"/>
    <x v="6"/>
  </r>
  <r>
    <n v="3920"/>
    <x v="3915"/>
    <s v="An enthralling tale charting the ecstasies and tragedies behind the seven white masks of centenarian clown,Scaramouche Jones."/>
    <n v="2000"/>
    <n v="2145"/>
    <x v="1"/>
    <x v="1"/>
    <s v="GBP"/>
    <n v="1479032260"/>
    <n v="1476436660"/>
    <b v="0"/>
    <n v="3"/>
    <b v="0"/>
    <s v="theater/plays"/>
    <n v="107"/>
    <n v="715"/>
    <x v="1"/>
    <x v="6"/>
  </r>
  <r>
    <n v="3921"/>
    <x v="3916"/>
    <s v="CLTC are crowdfunding for our latest production - Joe Calarco's brilliant adaptation of Shakespeare's most loved tragedy."/>
    <n v="100"/>
    <n v="885"/>
    <x v="1"/>
    <x v="1"/>
    <s v="GBP"/>
    <n v="1414346400"/>
    <n v="1413291655"/>
    <b v="0"/>
    <n v="0"/>
    <b v="0"/>
    <s v="theater/plays"/>
    <n v="885"/>
    <n v="0"/>
    <x v="1"/>
    <x v="6"/>
  </r>
  <r>
    <n v="3922"/>
    <x v="3917"/>
    <s v="TDPF is a play about a woman named Lisa who devotes her life to her marriage and ministry â€”since it is a woman place says her husband."/>
    <n v="1500"/>
    <n v="4804"/>
    <x v="1"/>
    <x v="0"/>
    <s v="USD"/>
    <n v="1425337200"/>
    <n v="1421432810"/>
    <b v="0"/>
    <n v="6"/>
    <b v="0"/>
    <s v="theater/plays"/>
    <n v="320"/>
    <n v="800.67"/>
    <x v="1"/>
    <x v="6"/>
  </r>
  <r>
    <n v="3923"/>
    <x v="3918"/>
    <s v="Eleanor Roosevelt: Passionate campaigner for human rights, champion for peace, staunch supporter of FDR's policies, betrayed wife."/>
    <n v="5000"/>
    <n v="223"/>
    <x v="0"/>
    <x v="1"/>
    <s v="GBP"/>
    <n v="1428622271"/>
    <n v="1426203071"/>
    <b v="0"/>
    <n v="17"/>
    <b v="0"/>
    <s v="theater/plays"/>
    <n v="4"/>
    <n v="13.12"/>
    <x v="1"/>
    <x v="6"/>
  </r>
  <r>
    <n v="3924"/>
    <x v="3919"/>
    <s v="Help Comedy Illusionist Reggie Rice spread the magic of laughter as he takes his award-winning illusion show to a town near you!"/>
    <n v="6900"/>
    <n v="7019"/>
    <x v="1"/>
    <x v="0"/>
    <s v="USD"/>
    <n v="1403823722"/>
    <n v="1401231722"/>
    <b v="0"/>
    <n v="40"/>
    <b v="0"/>
    <s v="theater/plays"/>
    <n v="102"/>
    <n v="175.48"/>
    <x v="1"/>
    <x v="6"/>
  </r>
  <r>
    <n v="3925"/>
    <x v="3920"/>
    <s v="Help Save High School Theater Program_x000a_Your donations will be used to purchase props, build sets, and costumes."/>
    <n v="1000"/>
    <n v="1665"/>
    <x v="1"/>
    <x v="0"/>
    <s v="USD"/>
    <n v="1406753639"/>
    <n v="1404161639"/>
    <b v="0"/>
    <n v="3"/>
    <b v="0"/>
    <s v="theater/plays"/>
    <n v="167"/>
    <n v="555"/>
    <x v="1"/>
    <x v="6"/>
  </r>
  <r>
    <n v="3926"/>
    <x v="3921"/>
    <s v="Producing syllabus-relevant theatre targeted to HSC students on the NSW Central Coast"/>
    <n v="1000"/>
    <n v="1625"/>
    <x v="1"/>
    <x v="2"/>
    <s v="AUD"/>
    <n v="1419645748"/>
    <n v="1417053748"/>
    <b v="0"/>
    <n v="1"/>
    <b v="0"/>
    <s v="theater/plays"/>
    <n v="163"/>
    <n v="1625"/>
    <x v="1"/>
    <x v="6"/>
  </r>
  <r>
    <n v="3927"/>
    <x v="3922"/>
    <s v="Brand new graduate theater company 'FMP Theatre' proudly presents the definitive WW1 play, Journey's End, with a little help from you."/>
    <n v="1200"/>
    <n v="715"/>
    <x v="2"/>
    <x v="1"/>
    <s v="GBP"/>
    <n v="1407565504"/>
    <n v="1404973504"/>
    <b v="0"/>
    <n v="2"/>
    <b v="0"/>
    <s v="theater/plays"/>
    <n v="60"/>
    <n v="357.5"/>
    <x v="1"/>
    <x v="6"/>
  </r>
  <r>
    <n v="3928"/>
    <x v="3923"/>
    <s v="&quot;Charm&quot; class is in session! Mama Darleena, a transgender African-American woman, shares rules for etiquette with her LGBTQ students."/>
    <n v="3000"/>
    <n v="8447"/>
    <x v="1"/>
    <x v="0"/>
    <s v="USD"/>
    <n v="1444971540"/>
    <n v="1442593427"/>
    <b v="0"/>
    <n v="7"/>
    <b v="0"/>
    <s v="theater/plays"/>
    <n v="282"/>
    <n v="1206.71"/>
    <x v="1"/>
    <x v="6"/>
  </r>
  <r>
    <n v="3929"/>
    <x v="3924"/>
    <s v="We need to raise funds to bring this elaborate production to life with special FX makeup, highly detailed sets, and costumes."/>
    <n v="3000"/>
    <n v="1"/>
    <x v="2"/>
    <x v="0"/>
    <s v="USD"/>
    <n v="1474228265"/>
    <n v="1471636265"/>
    <b v="0"/>
    <n v="14"/>
    <b v="0"/>
    <s v="theater/plays"/>
    <n v="0"/>
    <n v="7.0000000000000007E-2"/>
    <x v="1"/>
    <x v="6"/>
  </r>
  <r>
    <n v="3930"/>
    <x v="3925"/>
    <s v="We are a new and exciting semi-pro  theatre company who will support &amp; hire local actors &amp; writers in Brisbane &amp; Queensland."/>
    <n v="100"/>
    <n v="290"/>
    <x v="1"/>
    <x v="2"/>
    <s v="AUD"/>
    <n v="1459490400"/>
    <n v="1457078868"/>
    <b v="0"/>
    <n v="0"/>
    <b v="0"/>
    <s v="theater/plays"/>
    <n v="290"/>
    <n v="0"/>
    <x v="1"/>
    <x v="6"/>
  </r>
  <r>
    <n v="3931"/>
    <x v="3926"/>
    <s v="An original stage play designed to bring to light the long-term effects on adult survivors of childhood sexual abuse. We do survive!"/>
    <n v="100"/>
    <n v="225"/>
    <x v="1"/>
    <x v="0"/>
    <s v="USD"/>
    <n v="1441510707"/>
    <n v="1439350707"/>
    <b v="0"/>
    <n v="0"/>
    <b v="0"/>
    <s v="theater/plays"/>
    <n v="225"/>
    <n v="0"/>
    <x v="1"/>
    <x v="6"/>
  </r>
  <r>
    <n v="3932"/>
    <x v="3927"/>
    <s v="Audience tell stories from their life chooses the improv actors to re-enact the story on the spot via song, dance and theatrics."/>
    <n v="800"/>
    <n v="810"/>
    <x v="1"/>
    <x v="0"/>
    <s v="USD"/>
    <n v="1458097364"/>
    <n v="1455508964"/>
    <b v="0"/>
    <n v="1"/>
    <b v="0"/>
    <s v="theater/plays"/>
    <n v="101"/>
    <n v="810"/>
    <x v="1"/>
    <x v="6"/>
  </r>
  <r>
    <n v="3933"/>
    <x v="3928"/>
    <s v="Presenting the complete three part of writer/director Ty Foard's &quot;A King's Story&quot; ...a dramatic artistic one director play festival"/>
    <n v="4400"/>
    <n v="10"/>
    <x v="0"/>
    <x v="0"/>
    <s v="USD"/>
    <n v="1468716180"/>
    <n v="1466205262"/>
    <b v="0"/>
    <n v="12"/>
    <b v="0"/>
    <s v="theater/plays"/>
    <n v="0"/>
    <n v="0.83"/>
    <x v="1"/>
    <x v="6"/>
  </r>
  <r>
    <n v="3934"/>
    <x v="3929"/>
    <s v="Lost youth and lost souls struggle to find meaning amid dingy basements, vanishing malls, and a bleak Midwestern summer."/>
    <n v="3000"/>
    <n v="3048"/>
    <x v="1"/>
    <x v="0"/>
    <s v="USD"/>
    <n v="1443704400"/>
    <n v="1439827639"/>
    <b v="0"/>
    <n v="12"/>
    <b v="0"/>
    <s v="theater/plays"/>
    <n v="102"/>
    <n v="254"/>
    <x v="1"/>
    <x v="6"/>
  </r>
  <r>
    <n v="3935"/>
    <x v="3930"/>
    <s v="Forgotten composer, virtuoso pianist, actor, and activist._x000a_I'm hoping to produce my play which explores Julius's life and music."/>
    <n v="5000"/>
    <n v="34"/>
    <x v="0"/>
    <x v="1"/>
    <s v="GBP"/>
    <n v="1443973546"/>
    <n v="1438789546"/>
    <b v="0"/>
    <n v="23"/>
    <b v="0"/>
    <s v="theater/plays"/>
    <n v="1"/>
    <n v="1.48"/>
    <x v="1"/>
    <x v="6"/>
  </r>
  <r>
    <n v="3936"/>
    <x v="3931"/>
    <s v="This stage play is a true story about one woman's fight against breast cancer while still having to deal with the adversities of life."/>
    <n v="100"/>
    <n v="180"/>
    <x v="1"/>
    <x v="0"/>
    <s v="USD"/>
    <n v="1480576720"/>
    <n v="1477981120"/>
    <b v="0"/>
    <n v="0"/>
    <b v="0"/>
    <s v="theater/plays"/>
    <n v="180"/>
    <n v="0"/>
    <x v="1"/>
    <x v="6"/>
  </r>
  <r>
    <n v="3937"/>
    <x v="3932"/>
    <s v="Support the artists of the new play FEVER: a story of love, friendship and sonnets. Donate to help us develop this production!"/>
    <n v="7500"/>
    <n v="0"/>
    <x v="0"/>
    <x v="0"/>
    <s v="USD"/>
    <n v="1468249760"/>
    <n v="1465830560"/>
    <b v="0"/>
    <n v="10"/>
    <b v="0"/>
    <s v="theater/plays"/>
    <n v="0"/>
    <n v="0"/>
    <x v="1"/>
    <x v="6"/>
  </r>
  <r>
    <n v="3938"/>
    <x v="3933"/>
    <s v="We Kickstarted Broken Alley Theatre in the summer of 2013. It's been an amazing two years. This year, BATx goes bigger than ever."/>
    <n v="2700"/>
    <n v="2945"/>
    <x v="1"/>
    <x v="0"/>
    <s v="USD"/>
    <n v="1435441454"/>
    <n v="1432763054"/>
    <b v="0"/>
    <n v="5"/>
    <b v="0"/>
    <s v="theater/plays"/>
    <n v="109"/>
    <n v="589"/>
    <x v="1"/>
    <x v="6"/>
  </r>
  <r>
    <n v="3939"/>
    <x v="3934"/>
    <s v="'Potter.' is a parody of the popular Harry Potter series allowing aspiring actors a chance to work in a professional production."/>
    <n v="1000"/>
    <n v="153"/>
    <x v="0"/>
    <x v="2"/>
    <s v="AUD"/>
    <n v="1412656200"/>
    <n v="1412328979"/>
    <b v="0"/>
    <n v="1"/>
    <b v="0"/>
    <s v="theater/plays"/>
    <n v="15"/>
    <n v="153"/>
    <x v="1"/>
    <x v="6"/>
  </r>
  <r>
    <n v="3940"/>
    <x v="3935"/>
    <s v="A Stage Play that will bring you to the edge of your seat , leave you thinkin and will also have you laughing while enjoyin the talent"/>
    <n v="1000"/>
    <n v="1330"/>
    <x v="1"/>
    <x v="0"/>
    <s v="USD"/>
    <n v="1420199351"/>
    <n v="1416311351"/>
    <b v="0"/>
    <n v="2"/>
    <b v="0"/>
    <s v="theater/plays"/>
    <n v="133"/>
    <n v="665"/>
    <x v="1"/>
    <x v="6"/>
  </r>
  <r>
    <n v="3941"/>
    <x v="3936"/>
    <s v="Help produce &quot;Boseman and Lena&quot; by Athol Fugard._x000a_Celebrate 18 years of Service to Arts and Community, 2nd Show of a 7th Season in NOLA!"/>
    <n v="1500"/>
    <n v="1570"/>
    <x v="1"/>
    <x v="0"/>
    <s v="USD"/>
    <n v="1416877200"/>
    <n v="1414505137"/>
    <b v="0"/>
    <n v="2"/>
    <b v="0"/>
    <s v="theater/plays"/>
    <n v="105"/>
    <n v="785"/>
    <x v="1"/>
    <x v="6"/>
  </r>
  <r>
    <n v="3942"/>
    <x v="3937"/>
    <s v="In the 30's, two brothers, Benny and Phil, who go to the Arizona desert to be extras in a huge Biblical epic. Riotous comedy!"/>
    <n v="100"/>
    <n v="155"/>
    <x v="1"/>
    <x v="0"/>
    <s v="USD"/>
    <n v="1434490914"/>
    <n v="1429306914"/>
    <b v="0"/>
    <n v="0"/>
    <b v="0"/>
    <s v="theater/plays"/>
    <n v="155"/>
    <n v="0"/>
    <x v="1"/>
    <x v="6"/>
  </r>
  <r>
    <n v="3943"/>
    <x v="3938"/>
    <s v="Field Trip Theatre has  commissioned Alexandra Petri to write a world premiere play set in DC , &quot;The Scrum&quot;,"/>
    <n v="5000"/>
    <n v="6387"/>
    <x v="1"/>
    <x v="0"/>
    <s v="USD"/>
    <n v="1446483000"/>
    <n v="1443811268"/>
    <b v="0"/>
    <n v="13"/>
    <b v="0"/>
    <s v="theater/plays"/>
    <n v="128"/>
    <n v="491.31"/>
    <x v="1"/>
    <x v="6"/>
  </r>
  <r>
    <n v="3944"/>
    <x v="3939"/>
    <s v="My project is to finish writing all 38 of Shakespeare's Plays into shortened 15-20 minute Shortened versions and publish them in 1 year"/>
    <n v="100"/>
    <n v="129"/>
    <x v="1"/>
    <x v="0"/>
    <s v="USD"/>
    <n v="1440690875"/>
    <n v="1438098875"/>
    <b v="0"/>
    <n v="0"/>
    <b v="0"/>
    <s v="theater/plays"/>
    <n v="129"/>
    <n v="0"/>
    <x v="1"/>
    <x v="6"/>
  </r>
  <r>
    <n v="3945"/>
    <x v="3940"/>
    <s v="We do a theatre camp for kids every summer doing parady shows of diff stories for kids to learn theater. This year is Star Wars Parody."/>
    <n v="1000"/>
    <n v="141"/>
    <x v="0"/>
    <x v="0"/>
    <s v="USD"/>
    <n v="1431717268"/>
    <n v="1429125268"/>
    <b v="0"/>
    <n v="1"/>
    <b v="0"/>
    <s v="theater/plays"/>
    <n v="14"/>
    <n v="141"/>
    <x v="1"/>
    <x v="6"/>
  </r>
  <r>
    <n v="3946"/>
    <x v="3941"/>
    <s v="Dr. Mecurio's is an original work of fantasy designed and written for the stage."/>
    <n v="2000"/>
    <n v="3158"/>
    <x v="1"/>
    <x v="0"/>
    <s v="USD"/>
    <n v="1425110400"/>
    <n v="1422388822"/>
    <b v="0"/>
    <n v="5"/>
    <b v="0"/>
    <s v="theater/plays"/>
    <n v="158"/>
    <n v="631.6"/>
    <x v="1"/>
    <x v="6"/>
  </r>
  <r>
    <n v="3947"/>
    <x v="3942"/>
    <s v="Soon to be known as one of the greatest gospel stage plays of all times. Great hit in New England and now we want to take  it on tour"/>
    <n v="2000"/>
    <n v="1302"/>
    <x v="0"/>
    <x v="0"/>
    <s v="USD"/>
    <n v="1475378744"/>
    <n v="1472786744"/>
    <b v="0"/>
    <n v="2"/>
    <b v="0"/>
    <s v="theater/plays"/>
    <n v="65"/>
    <n v="651"/>
    <x v="1"/>
    <x v="6"/>
  </r>
  <r>
    <n v="3948"/>
    <x v="3943"/>
    <s v="A group of 12 friends, separated by time, space, state borders and oceans want to head to London for the adventure of a lifetime."/>
    <n v="100"/>
    <n v="124"/>
    <x v="1"/>
    <x v="2"/>
    <s v="AUD"/>
    <n v="1410076123"/>
    <n v="1404892123"/>
    <b v="0"/>
    <n v="0"/>
    <b v="0"/>
    <s v="theater/plays"/>
    <n v="124"/>
    <n v="0"/>
    <x v="1"/>
    <x v="6"/>
  </r>
  <r>
    <n v="3949"/>
    <x v="3944"/>
    <s v="A brilliant project making a huge difference : a play about Climate Change and a series of panels on environmental and community issues"/>
    <n v="5000"/>
    <n v="5222"/>
    <x v="1"/>
    <x v="2"/>
    <s v="AUD"/>
    <n v="1423623221"/>
    <n v="1421031221"/>
    <b v="0"/>
    <n v="32"/>
    <b v="0"/>
    <s v="theater/plays"/>
    <n v="104"/>
    <n v="163.19"/>
    <x v="1"/>
    <x v="6"/>
  </r>
  <r>
    <n v="3950"/>
    <x v="3945"/>
    <s v="With the Great Elephant Repertory we can reach those children who are perceived unreachable, educating them through performance art."/>
    <n v="1200"/>
    <n v="453"/>
    <x v="0"/>
    <x v="0"/>
    <s v="USD"/>
    <n v="1460140500"/>
    <n v="1457628680"/>
    <b v="0"/>
    <n v="1"/>
    <b v="0"/>
    <s v="theater/plays"/>
    <n v="38"/>
    <n v="453"/>
    <x v="1"/>
    <x v="6"/>
  </r>
  <r>
    <n v="3951"/>
    <x v="3946"/>
    <s v="Set in Southern America â€œThe Divideâ€ is a stage play that touches on the issues that are forefront in America and the world."/>
    <n v="800"/>
    <n v="810"/>
    <x v="1"/>
    <x v="17"/>
    <s v="EUR"/>
    <n v="1462301342"/>
    <n v="1457120942"/>
    <b v="0"/>
    <n v="1"/>
    <b v="0"/>
    <s v="theater/plays"/>
    <n v="101"/>
    <n v="810"/>
    <x v="1"/>
    <x v="6"/>
  </r>
  <r>
    <n v="3952"/>
    <x v="3947"/>
    <s v="This is the story about dreams of the kindly clown who indulge in reverie to be a ballet dancer! Every act is a funny sentimental story"/>
    <n v="1200"/>
    <n v="401"/>
    <x v="0"/>
    <x v="0"/>
    <s v="USD"/>
    <n v="1445885890"/>
    <n v="1440701890"/>
    <b v="0"/>
    <n v="1"/>
    <b v="0"/>
    <s v="theater/plays"/>
    <n v="33"/>
    <n v="401"/>
    <x v="1"/>
    <x v="6"/>
  </r>
  <r>
    <n v="3953"/>
    <x v="3948"/>
    <s v="Actors and actresses are needed to help me create a stage play. A stage play needs to be adapted from the book I wrote."/>
    <n v="100"/>
    <n v="100"/>
    <x v="1"/>
    <x v="0"/>
    <s v="USD"/>
    <n v="1469834940"/>
    <n v="1467162586"/>
    <b v="0"/>
    <n v="0"/>
    <b v="0"/>
    <s v="theater/plays"/>
    <n v="100"/>
    <n v="0"/>
    <x v="1"/>
    <x v="6"/>
  </r>
  <r>
    <n v="3954"/>
    <x v="3949"/>
    <s v="Despite hunger and conditions of a Calcutta slum, the people there know that life is precious. They have named it â€˜City of Joy.â€™"/>
    <n v="100"/>
    <n v="10"/>
    <x v="0"/>
    <x v="5"/>
    <s v="CAD"/>
    <n v="1405352264"/>
    <n v="1400168264"/>
    <b v="0"/>
    <n v="0"/>
    <b v="0"/>
    <s v="theater/plays"/>
    <n v="10"/>
    <n v="0"/>
    <x v="1"/>
    <x v="6"/>
  </r>
  <r>
    <n v="3955"/>
    <x v="3950"/>
    <s v="FHE High School Theatre Booster Fund Raiser for Costumes --Fall Play Snow Queen and Spring Musical Once on this Island"/>
    <n v="2900"/>
    <n v="895"/>
    <x v="0"/>
    <x v="0"/>
    <s v="USD"/>
    <n v="1448745741"/>
    <n v="1446150141"/>
    <b v="0"/>
    <n v="8"/>
    <b v="0"/>
    <s v="theater/plays"/>
    <n v="31"/>
    <n v="111.88"/>
    <x v="1"/>
    <x v="6"/>
  </r>
  <r>
    <n v="3956"/>
    <x v="3951"/>
    <s v="This saucy stage play chronicles the highs and lows of my life involving gangs, drugs and prison. The story is a transforming ministry."/>
    <n v="100"/>
    <n v="2"/>
    <x v="0"/>
    <x v="0"/>
    <s v="USD"/>
    <n v="1461543600"/>
    <n v="1459203727"/>
    <b v="0"/>
    <n v="0"/>
    <b v="0"/>
    <s v="theater/plays"/>
    <n v="2"/>
    <n v="0"/>
    <x v="1"/>
    <x v="6"/>
  </r>
  <r>
    <n v="3957"/>
    <x v="3952"/>
    <s v="A play about something, or maybe nothing. Four actors depicting all 9 seasons of Seinfeld in 90 minutes."/>
    <n v="1000"/>
    <n v="1011"/>
    <x v="1"/>
    <x v="0"/>
    <s v="USD"/>
    <n v="1468020354"/>
    <n v="1464045954"/>
    <b v="0"/>
    <n v="1"/>
    <b v="0"/>
    <s v="theater/plays"/>
    <n v="101"/>
    <n v="1011"/>
    <x v="1"/>
    <x v="6"/>
  </r>
  <r>
    <n v="3958"/>
    <x v="3953"/>
    <s v="A children's theatre group constructing props out of swimming noodles to provide free Shakespeare in the parks to local communities."/>
    <n v="3000"/>
    <n v="4580"/>
    <x v="1"/>
    <x v="0"/>
    <s v="USD"/>
    <n v="1406988000"/>
    <n v="1403822912"/>
    <b v="0"/>
    <n v="16"/>
    <b v="0"/>
    <s v="theater/plays"/>
    <n v="153"/>
    <n v="286.25"/>
    <x v="1"/>
    <x v="6"/>
  </r>
  <r>
    <n v="3959"/>
    <x v="3954"/>
    <s v="A free website for theatre on California's central coast - actors, auditions, &amp; shows in Santa Barbara, San Luis Obispo, &amp; Montetey."/>
    <n v="2500"/>
    <n v="2569"/>
    <x v="1"/>
    <x v="0"/>
    <s v="USD"/>
    <n v="1411930556"/>
    <n v="1409338556"/>
    <b v="0"/>
    <n v="12"/>
    <b v="0"/>
    <s v="theater/plays"/>
    <n v="103"/>
    <n v="214.08"/>
    <x v="1"/>
    <x v="6"/>
  </r>
  <r>
    <n v="3960"/>
    <x v="3955"/>
    <s v="You are closer to your dreams than what you expect, your demons will always wait for you to realize them, theyâ€™ll torture you Manny."/>
    <n v="1500"/>
    <n v="1505"/>
    <x v="1"/>
    <x v="0"/>
    <s v="USD"/>
    <n v="1451852256"/>
    <n v="1449260256"/>
    <b v="0"/>
    <n v="4"/>
    <b v="0"/>
    <s v="theater/plays"/>
    <n v="100"/>
    <n v="376.25"/>
    <x v="1"/>
    <x v="6"/>
  </r>
  <r>
    <n v="3961"/>
    <x v="3956"/>
    <s v="I've written a fun new play exploring the reality of gay stereotypes in 2014 - with accommodation and venue hire it needs some dough :)"/>
    <n v="1110"/>
    <n v="0"/>
    <x v="0"/>
    <x v="1"/>
    <s v="GBP"/>
    <n v="1399584210"/>
    <n v="1397683410"/>
    <b v="0"/>
    <n v="2"/>
    <b v="0"/>
    <s v="theater/plays"/>
    <n v="0"/>
    <n v="0"/>
    <x v="1"/>
    <x v="6"/>
  </r>
  <r>
    <n v="3962"/>
    <x v="3957"/>
    <s v="OUR FRIENDS THE ENEMY will make its American Debut at Theatre Row in New York City, and we would like for you to join us on our journey"/>
    <n v="1500"/>
    <n v="1502.5"/>
    <x v="1"/>
    <x v="1"/>
    <s v="GBP"/>
    <n v="1448722494"/>
    <n v="1446562494"/>
    <b v="0"/>
    <n v="3"/>
    <b v="0"/>
    <s v="theater/plays"/>
    <n v="100"/>
    <n v="500.83"/>
    <x v="1"/>
    <x v="6"/>
  </r>
  <r>
    <n v="3963"/>
    <x v="3958"/>
    <s v="les effets de censeur sur l'immigration.Ã§a c'est une piÃ¨ce de l'histoire de la rÃ©volution en Iran jusqu'Ã  des meurtres en sÃ©rie en 1999"/>
    <n v="100"/>
    <n v="0"/>
    <x v="0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2075"/>
    <x v="1"/>
    <x v="0"/>
    <s v="USD"/>
    <n v="1429460386"/>
    <n v="1424279986"/>
    <b v="0"/>
    <n v="3"/>
    <b v="0"/>
    <s v="theater/plays"/>
    <n v="104"/>
    <n v="691.67"/>
    <x v="1"/>
    <x v="6"/>
  </r>
  <r>
    <n v="3965"/>
    <x v="3960"/>
    <s v="Andrew Heller producing a production of an original play for the Philadelphia Fringe Festival. Written and Directed by Andrew Heller"/>
    <n v="2500"/>
    <n v="2555"/>
    <x v="1"/>
    <x v="0"/>
    <s v="USD"/>
    <n v="1460608780"/>
    <n v="1455428380"/>
    <b v="0"/>
    <n v="4"/>
    <b v="0"/>
    <s v="theater/plays"/>
    <n v="102"/>
    <n v="638.75"/>
    <x v="1"/>
    <x v="6"/>
  </r>
  <r>
    <n v="3966"/>
    <x v="3961"/>
    <s v="MNDT will be the first Moroccan Team in history to participate in the WSDC. the worldâ€™s biggest high school debate tournament."/>
    <n v="1500"/>
    <n v="1501"/>
    <x v="1"/>
    <x v="0"/>
    <s v="USD"/>
    <n v="1406170740"/>
    <n v="1402506278"/>
    <b v="0"/>
    <n v="2"/>
    <b v="0"/>
    <s v="theater/plays"/>
    <n v="100"/>
    <n v="750.5"/>
    <x v="1"/>
    <x v="6"/>
  </r>
  <r>
    <n v="3967"/>
    <x v="3962"/>
    <s v="Ramsay Wise is painting the backdrops for the Maplewood Barn Theatre's summer 2017 production. He needs canvas and paint."/>
    <n v="2800"/>
    <n v="3315"/>
    <x v="1"/>
    <x v="0"/>
    <s v="USD"/>
    <n v="1488783507"/>
    <n v="1486191507"/>
    <b v="0"/>
    <n v="10"/>
    <b v="0"/>
    <s v="theater/plays"/>
    <n v="118"/>
    <n v="331.5"/>
    <x v="1"/>
    <x v="6"/>
  </r>
  <r>
    <n v="3968"/>
    <x v="3963"/>
    <s v="&quot;On the breast of her gown, in fine red cloth, appeared the letter A.&quot; But what about the rest of the alphabet?"/>
    <n v="3000"/>
    <n v="3003"/>
    <x v="1"/>
    <x v="0"/>
    <s v="USD"/>
    <n v="1463945673"/>
    <n v="1458761673"/>
    <b v="0"/>
    <n v="11"/>
    <b v="0"/>
    <s v="theater/plays"/>
    <n v="100"/>
    <n v="273"/>
    <x v="1"/>
    <x v="6"/>
  </r>
  <r>
    <n v="3969"/>
    <x v="3964"/>
    <s v="Board a pirate ship and sail with us on a midnight cruise into the dark realms of forgotten pirate lore with music, theater &amp; burlesque"/>
    <n v="2200"/>
    <n v="2385"/>
    <x v="1"/>
    <x v="0"/>
    <s v="USD"/>
    <n v="1472442900"/>
    <n v="1471638646"/>
    <b v="0"/>
    <n v="6"/>
    <b v="0"/>
    <s v="theater/plays"/>
    <n v="108"/>
    <n v="397.5"/>
    <x v="1"/>
    <x v="6"/>
  </r>
  <r>
    <n v="3970"/>
    <x v="3965"/>
    <s v="WeÂ  areÂ  aÂ  newÂ  productionÂ  companyÂ  andÂ  willÂ  beÂ  touringÂ  withÂ  ourÂ  production,  FOLLOW  YOUR  DREAMS  debuting  June  2016."/>
    <n v="1000"/>
    <n v="1326"/>
    <x v="1"/>
    <x v="0"/>
    <s v="USD"/>
    <n v="1460925811"/>
    <n v="1458333811"/>
    <b v="0"/>
    <n v="2"/>
    <b v="0"/>
    <s v="theater/plays"/>
    <n v="133"/>
    <n v="663"/>
    <x v="1"/>
    <x v="6"/>
  </r>
  <r>
    <n v="3971"/>
    <x v="3966"/>
    <s v="The timeless story of the struggling actor, the faithful agent and   the reality of what constitutes success and failure in Hollywood."/>
    <n v="2000"/>
    <n v="2152"/>
    <x v="1"/>
    <x v="0"/>
    <s v="USD"/>
    <n v="1405947126"/>
    <n v="1403355126"/>
    <b v="0"/>
    <n v="6"/>
    <b v="0"/>
    <s v="theater/plays"/>
    <n v="108"/>
    <n v="358.67"/>
    <x v="1"/>
    <x v="6"/>
  </r>
  <r>
    <n v="3972"/>
    <x v="3967"/>
    <s v="We're a horror based theatre company in Oklahoma City beginning our first season of shows."/>
    <n v="2200"/>
    <n v="2363"/>
    <x v="1"/>
    <x v="0"/>
    <s v="USD"/>
    <n v="1423186634"/>
    <n v="1418002634"/>
    <b v="0"/>
    <n v="8"/>
    <b v="0"/>
    <s v="theater/plays"/>
    <n v="107"/>
    <n v="295.38"/>
    <x v="1"/>
    <x v="6"/>
  </r>
  <r>
    <n v="3973"/>
    <x v="3968"/>
    <s v="Staged Right Theatre Company is putting on its first season this year, and we need your help with raising money to put on four plays!"/>
    <n v="10000"/>
    <n v="10800"/>
    <x v="1"/>
    <x v="0"/>
    <s v="USD"/>
    <n v="1462766400"/>
    <n v="1460219110"/>
    <b v="0"/>
    <n v="37"/>
    <b v="0"/>
    <s v="theater/plays"/>
    <n v="108"/>
    <n v="291.89"/>
    <x v="1"/>
    <x v="6"/>
  </r>
  <r>
    <n v="3974"/>
    <x v="3969"/>
    <s v="We are performing Shakespeare's &quot;The Taming of the Shrew&quot; in its original Elizabethan setting at the Oxford Shakespeare Festival."/>
    <n v="2500"/>
    <n v="2751"/>
    <x v="1"/>
    <x v="1"/>
    <s v="GBP"/>
    <n v="1464872848"/>
    <n v="1462280848"/>
    <b v="0"/>
    <n v="11"/>
    <b v="0"/>
    <s v="theater/plays"/>
    <n v="110"/>
    <n v="250.09"/>
    <x v="1"/>
    <x v="6"/>
  </r>
  <r>
    <n v="3975"/>
    <x v="3970"/>
    <s v="Four homeless Key West men are to be given a boat, but fates twist until only the moon and mangroves witness their earthly demise."/>
    <n v="80"/>
    <n v="1003"/>
    <x v="1"/>
    <x v="0"/>
    <s v="USD"/>
    <n v="1468442898"/>
    <n v="1465850898"/>
    <b v="0"/>
    <n v="0"/>
    <b v="0"/>
    <s v="theater/plays"/>
    <n v="1254"/>
    <n v="0"/>
    <x v="1"/>
    <x v="6"/>
  </r>
  <r>
    <n v="3976"/>
    <x v="3971"/>
    <s v="Rossumâ€™s Universal Robots are the perfect workforce, without emotions, needs, or souls. But they are changing. Becoming more like us..."/>
    <n v="3000"/>
    <n v="3486"/>
    <x v="1"/>
    <x v="0"/>
    <s v="USD"/>
    <n v="1406876400"/>
    <n v="1405024561"/>
    <b v="0"/>
    <n v="10"/>
    <b v="0"/>
    <s v="theater/plays"/>
    <n v="116"/>
    <n v="348.6"/>
    <x v="1"/>
    <x v="6"/>
  </r>
  <r>
    <n v="3977"/>
    <x v="3972"/>
    <s v="Created for the greatest stages of the world, will captivate the hearts of its audience with a Powerful Story Line &amp; Magical creatures!"/>
    <n v="5000"/>
    <n v="25"/>
    <x v="0"/>
    <x v="0"/>
    <s v="USD"/>
    <n v="1469213732"/>
    <n v="1466621732"/>
    <b v="0"/>
    <n v="6"/>
    <b v="0"/>
    <s v="theater/plays"/>
    <n v="1"/>
    <n v="4.17"/>
    <x v="1"/>
    <x v="6"/>
  </r>
  <r>
    <n v="3978"/>
    <x v="3973"/>
    <s v="Staged play within the communities of eastern ( Kinston Wilson Wilmington ) North Carolina ! Funds will allow a child to attend! THX"/>
    <n v="2220"/>
    <n v="3976"/>
    <x v="1"/>
    <x v="0"/>
    <s v="USD"/>
    <n v="1422717953"/>
    <n v="1417533953"/>
    <b v="0"/>
    <n v="8"/>
    <b v="0"/>
    <s v="theater/plays"/>
    <n v="179"/>
    <n v="497"/>
    <x v="1"/>
    <x v="6"/>
  </r>
  <r>
    <n v="3979"/>
    <x v="3974"/>
    <s v="After a successful premiere run at Edinburgh 2014, it's been rewritten and revised and is back for another run of Edinburgh fun in 2015"/>
    <n v="2000"/>
    <n v="2015"/>
    <x v="1"/>
    <x v="1"/>
    <s v="GBP"/>
    <n v="1427659200"/>
    <n v="1425678057"/>
    <b v="0"/>
    <n v="6"/>
    <b v="0"/>
    <s v="theater/plays"/>
    <n v="101"/>
    <n v="335.83"/>
    <x v="1"/>
    <x v="6"/>
  </r>
  <r>
    <n v="3980"/>
    <x v="3975"/>
    <s v="Itâ€™s your favorite classic with a twist. This summer, Chicago youth recreate Romeo and Juliet in The Mesh-n-Groove annual production!"/>
    <n v="30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x v="3357"/>
    <s v="A Theatrical Production Celebrating the Lebanese Culture and the Human Spirit in Time of War."/>
    <n v="5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x v="3976"/>
    <s v="Sex, deception, addiction, life. _x000a_A quality piece of relevant theatre at one of London's most vibrant and respected fringe theatres."/>
    <n v="2000"/>
    <n v="2405"/>
    <x v="1"/>
    <x v="1"/>
    <s v="GBP"/>
    <n v="1436297180"/>
    <n v="1431113180"/>
    <b v="0"/>
    <n v="5"/>
    <b v="0"/>
    <s v="theater/plays"/>
    <n v="120"/>
    <n v="481"/>
    <x v="1"/>
    <x v="6"/>
  </r>
  <r>
    <n v="3983"/>
    <x v="3977"/>
    <s v="Donâ€™t miss Golden Threadâ€™s new family-friendly play with live music about Ziryab, the 9th century musician and cultural trailblazer!"/>
    <n v="10000"/>
    <n v="10603"/>
    <x v="1"/>
    <x v="0"/>
    <s v="USD"/>
    <n v="1400569140"/>
    <n v="1397854356"/>
    <b v="0"/>
    <n v="46"/>
    <b v="0"/>
    <s v="theater/plays"/>
    <n v="106"/>
    <n v="230.5"/>
    <x v="1"/>
    <x v="6"/>
  </r>
  <r>
    <n v="3984"/>
    <x v="3978"/>
    <s v="Novus Theatre bring you their new show 'Fantastic Mr Fox'. We hope to improve the pay for our cast and crew through Kickstarter."/>
    <n v="2000"/>
    <n v="90"/>
    <x v="0"/>
    <x v="1"/>
    <s v="GBP"/>
    <n v="1415404800"/>
    <n v="1412809644"/>
    <b v="0"/>
    <n v="10"/>
    <b v="0"/>
    <s v="theater/plays"/>
    <n v="5"/>
    <n v="9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3000"/>
    <n v="4396"/>
    <x v="1"/>
    <x v="0"/>
    <s v="USD"/>
    <n v="1456002300"/>
    <n v="1454173120"/>
    <b v="0"/>
    <n v="19"/>
    <b v="0"/>
    <s v="theater/plays"/>
    <n v="147"/>
    <n v="231.37"/>
    <x v="1"/>
    <x v="6"/>
  </r>
  <r>
    <n v="3986"/>
    <x v="3980"/>
    <s v="After a successful run at London's Cockpit Theatre, we are invited to perform in Gardzienice OPT and at Teatr Polski in Warsaw, Poland."/>
    <n v="3000"/>
    <n v="75"/>
    <x v="2"/>
    <x v="1"/>
    <s v="GBP"/>
    <n v="1462539840"/>
    <n v="1460034594"/>
    <b v="0"/>
    <n v="13"/>
    <b v="0"/>
    <s v="theater/plays"/>
    <n v="3"/>
    <n v="5.77"/>
    <x v="1"/>
    <x v="6"/>
  </r>
  <r>
    <n v="3987"/>
    <x v="3981"/>
    <s v="Write Now 5 is a new writing festival in south east London promoting new work from emerging playwrights."/>
    <n v="2000"/>
    <n v="2287"/>
    <x v="1"/>
    <x v="1"/>
    <s v="GBP"/>
    <n v="1400278290"/>
    <n v="1399414290"/>
    <b v="0"/>
    <n v="13"/>
    <b v="0"/>
    <s v="theater/plays"/>
    <n v="114"/>
    <n v="175.92"/>
    <x v="1"/>
    <x v="6"/>
  </r>
  <r>
    <n v="3988"/>
    <x v="3982"/>
    <s v="An evening of of stories based both in myth and truth."/>
    <n v="1500"/>
    <n v="0"/>
    <x v="0"/>
    <x v="0"/>
    <s v="USD"/>
    <n v="1440813413"/>
    <n v="1439517413"/>
    <b v="0"/>
    <n v="4"/>
    <b v="0"/>
    <s v="theater/plays"/>
    <n v="0"/>
    <n v="0"/>
    <x v="1"/>
    <x v="6"/>
  </r>
  <r>
    <n v="3989"/>
    <x v="3983"/>
    <s v="I love to write. I have written and published my first book and everyone that read it enjoyed it. My dream is to one day write movies"/>
    <n v="70"/>
    <n v="120"/>
    <x v="1"/>
    <x v="0"/>
    <s v="USD"/>
    <n v="1447009181"/>
    <n v="1444413581"/>
    <b v="0"/>
    <n v="0"/>
    <b v="0"/>
    <s v="theater/plays"/>
    <n v="171"/>
    <n v="0"/>
    <x v="1"/>
    <x v="6"/>
  </r>
  <r>
    <n v="3990"/>
    <x v="3984"/>
    <s v="A book and a play. Narrated by the ghost of Will Shakespeare and the ghost of his dog Crab,  Their adventures in the afterlife..."/>
    <n v="168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x v="3985"/>
    <s v="North Texas first actor-driven theatre company needs your help"/>
    <n v="2000"/>
    <n v="140"/>
    <x v="0"/>
    <x v="0"/>
    <s v="USD"/>
    <n v="1433086082"/>
    <n v="1430494082"/>
    <b v="0"/>
    <n v="1"/>
    <b v="0"/>
    <s v="theater/plays"/>
    <n v="7"/>
    <n v="140"/>
    <x v="1"/>
    <x v="6"/>
  </r>
  <r>
    <n v="3992"/>
    <x v="3986"/>
    <s v="A richly textured and intellectually powerful social commentary about family, community and America."/>
    <n v="3000"/>
    <n v="3035"/>
    <x v="1"/>
    <x v="0"/>
    <s v="USD"/>
    <n v="1449876859"/>
    <n v="1444689259"/>
    <b v="0"/>
    <n v="9"/>
    <b v="0"/>
    <s v="theater/plays"/>
    <n v="101"/>
    <n v="337.22"/>
    <x v="1"/>
    <x v="6"/>
  </r>
  <r>
    <n v="3993"/>
    <x v="3987"/>
    <s v="I am seeking to turn my collection of urban poetry into a stage play. My desire is to inspire victims to heal."/>
    <n v="1000"/>
    <n v="50"/>
    <x v="0"/>
    <x v="0"/>
    <s v="USD"/>
    <n v="1431549912"/>
    <n v="1428957912"/>
    <b v="0"/>
    <n v="1"/>
    <b v="0"/>
    <s v="theater/plays"/>
    <n v="5"/>
    <n v="50"/>
    <x v="1"/>
    <x v="6"/>
  </r>
  <r>
    <n v="3994"/>
    <x v="3988"/>
    <s v="Is Henson willing to dare risk a theatrical speaking tour of his North Pole adventures...and more?"/>
    <n v="1000"/>
    <n v="130"/>
    <x v="0"/>
    <x v="0"/>
    <s v="USD"/>
    <n v="1405761690"/>
    <n v="1403169690"/>
    <b v="0"/>
    <n v="1"/>
    <b v="0"/>
    <s v="theater/plays"/>
    <n v="13"/>
    <n v="130"/>
    <x v="1"/>
    <x v="6"/>
  </r>
  <r>
    <n v="3995"/>
    <x v="3989"/>
    <s v="Headaches: a play composed of personal testimonies, writings and music, centered on mental illness and its effects on people's lives."/>
    <n v="1700"/>
    <n v="1860"/>
    <x v="1"/>
    <x v="1"/>
    <s v="GBP"/>
    <n v="1423913220"/>
    <n v="1421339077"/>
    <b v="0"/>
    <n v="4"/>
    <b v="0"/>
    <s v="theater/plays"/>
    <n v="109"/>
    <n v="465"/>
    <x v="1"/>
    <x v="6"/>
  </r>
  <r>
    <n v="3996"/>
    <x v="3990"/>
    <s v="The African tale of Anansi the Spider is that of a trickster who often uses cleverness and harmless jokes to get what he wants."/>
    <n v="3000"/>
    <n v="101"/>
    <x v="0"/>
    <x v="0"/>
    <s v="USD"/>
    <n v="1416499440"/>
    <n v="1415341464"/>
    <b v="0"/>
    <n v="17"/>
    <b v="0"/>
    <s v="theater/plays"/>
    <n v="3"/>
    <n v="5.94"/>
    <x v="1"/>
    <x v="6"/>
  </r>
  <r>
    <n v="3997"/>
    <x v="3991"/>
    <s v="We aim to produce a Professional Published Play for two days in October 2015 on Fri 30th &amp; Sat 31st with three performances in total."/>
    <n v="70"/>
    <n v="101"/>
    <x v="1"/>
    <x v="1"/>
    <s v="GBP"/>
    <n v="1428222221"/>
    <n v="1425633821"/>
    <b v="0"/>
    <n v="0"/>
    <b v="0"/>
    <s v="theater/plays"/>
    <n v="144"/>
    <n v="0"/>
    <x v="1"/>
    <x v="6"/>
  </r>
  <r>
    <n v="3998"/>
    <x v="3992"/>
    <s v="Forsaken Angels, a powerful new play by William Leary, author of DCMTA's Best Of 2014 Play Masquerade."/>
    <n v="3300"/>
    <n v="3751"/>
    <x v="1"/>
    <x v="0"/>
    <s v="USD"/>
    <n v="1427580426"/>
    <n v="1424992026"/>
    <b v="0"/>
    <n v="12"/>
    <b v="0"/>
    <s v="theater/plays"/>
    <n v="114"/>
    <n v="312.58"/>
    <x v="1"/>
    <x v="6"/>
  </r>
  <r>
    <n v="3999"/>
    <x v="3993"/>
    <s v="If tables had ears what tales would they tell? Sins of Seven Tables, a modern take on the 7 Deadlies, are they still sins?"/>
    <n v="4500"/>
    <n v="5258"/>
    <x v="1"/>
    <x v="0"/>
    <s v="USD"/>
    <n v="1409514709"/>
    <n v="1406058798"/>
    <b v="0"/>
    <n v="14"/>
    <b v="0"/>
    <s v="theater/plays"/>
    <n v="117"/>
    <n v="375.57"/>
    <x v="1"/>
    <x v="6"/>
  </r>
  <r>
    <n v="4000"/>
    <x v="3994"/>
    <s v="An Enticing Trip into the World of Assisted Dying"/>
    <n v="1000"/>
    <n v="1035"/>
    <x v="1"/>
    <x v="0"/>
    <s v="USD"/>
    <n v="1462631358"/>
    <n v="1457450958"/>
    <b v="0"/>
    <n v="1"/>
    <b v="0"/>
    <s v="theater/plays"/>
    <n v="104"/>
    <n v="1035"/>
    <x v="1"/>
    <x v="6"/>
  </r>
  <r>
    <n v="4001"/>
    <x v="3995"/>
    <s v="We take great short(er) plays by brilliant playwrights &amp; make visually stunning conversation pieces in response to the city we live in"/>
    <n v="3000"/>
    <n v="1"/>
    <x v="0"/>
    <x v="1"/>
    <s v="GBP"/>
    <n v="1488394800"/>
    <n v="1486681708"/>
    <b v="0"/>
    <n v="14"/>
    <b v="0"/>
    <s v="theater/plays"/>
    <n v="0"/>
    <n v="7.0000000000000007E-2"/>
    <x v="1"/>
    <x v="6"/>
  </r>
  <r>
    <n v="4002"/>
    <x v="3996"/>
    <s v="Bring Wyrd Sisters, a comedy of Shakespearean proportions, to small-town Texas. Loosely parodies the â€œScottish Play.â€"/>
    <n v="120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x v="3997"/>
    <s v="&quot;MAMA'Z BA-B&quot; is the story of Marcus Williams who struggles to find a place for himself as a young black male."/>
    <n v="2001"/>
    <n v="3397"/>
    <x v="1"/>
    <x v="0"/>
    <s v="USD"/>
    <n v="1424009147"/>
    <n v="1421417147"/>
    <b v="0"/>
    <n v="2"/>
    <b v="0"/>
    <s v="theater/plays"/>
    <n v="170"/>
    <n v="1698.5"/>
    <x v="1"/>
    <x v="6"/>
  </r>
  <r>
    <n v="4004"/>
    <x v="3998"/>
    <s v="Help Launch The Queen Into South Florida!"/>
    <n v="800"/>
    <n v="805.07"/>
    <x v="1"/>
    <x v="0"/>
    <s v="USD"/>
    <n v="1412740457"/>
    <n v="1410148457"/>
    <b v="0"/>
    <n v="1"/>
    <b v="0"/>
    <s v="theater/plays"/>
    <n v="101"/>
    <n v="805.07"/>
    <x v="1"/>
    <x v="6"/>
  </r>
  <r>
    <n v="4005"/>
    <x v="3999"/>
    <s v="Help us bring more Art to the Community. It's our second production, Fences by August Wilson. Help us make it a success!"/>
    <n v="1500"/>
    <n v="75"/>
    <x v="0"/>
    <x v="0"/>
    <s v="USD"/>
    <n v="1413832985"/>
    <n v="1408648985"/>
    <b v="0"/>
    <n v="2"/>
    <b v="0"/>
    <s v="theater/plays"/>
    <n v="5"/>
    <n v="37.5"/>
    <x v="1"/>
    <x v="6"/>
  </r>
  <r>
    <n v="4006"/>
    <x v="4000"/>
    <s v="Olive and Betty have cheating boyfriends. The solution: Gus and Tor, two Norwegian hit men who specialize in solving such problems."/>
    <n v="1000"/>
    <n v="5"/>
    <x v="0"/>
    <x v="0"/>
    <s v="USD"/>
    <n v="1455647587"/>
    <n v="1453487587"/>
    <b v="0"/>
    <n v="1"/>
    <b v="0"/>
    <s v="theater/plays"/>
    <n v="1"/>
    <n v="5"/>
    <x v="1"/>
    <x v="6"/>
  </r>
  <r>
    <n v="4007"/>
    <x v="3988"/>
    <s v="Is the public ready to hear Matt's story? Is he willing to risk public speaking and the waning reputation among his own race?"/>
    <n v="1000"/>
    <n v="128"/>
    <x v="0"/>
    <x v="0"/>
    <s v="USD"/>
    <n v="1409070480"/>
    <n v="1406572381"/>
    <b v="0"/>
    <n v="1"/>
    <b v="0"/>
    <s v="theater/plays"/>
    <n v="13"/>
    <n v="128"/>
    <x v="1"/>
    <x v="6"/>
  </r>
  <r>
    <n v="4008"/>
    <x v="4001"/>
    <s v="Lovers and Other Strangers by RenÃ©e Taylor and Joseph Bologna, showing at The Cockpit theatre in Marylebone, 10th - 14th August 2015"/>
    <n v="1500"/>
    <n v="2842"/>
    <x v="1"/>
    <x v="1"/>
    <s v="GBP"/>
    <n v="1437606507"/>
    <n v="1435014507"/>
    <b v="0"/>
    <n v="4"/>
    <b v="0"/>
    <s v="theater/plays"/>
    <n v="189"/>
    <n v="710.5"/>
    <x v="1"/>
    <x v="6"/>
  </r>
  <r>
    <n v="4009"/>
    <x v="4002"/>
    <s v="Against the decline of Thatcherism, the fall of the Wall, and the rise of Acid House. This comedy is a 'Withnail &amp; I' for 1993."/>
    <n v="1800"/>
    <n v="1830"/>
    <x v="1"/>
    <x v="1"/>
    <s v="GBP"/>
    <n v="1410281360"/>
    <n v="1406825360"/>
    <b v="0"/>
    <n v="3"/>
    <b v="0"/>
    <s v="theater/plays"/>
    <n v="102"/>
    <n v="610"/>
    <x v="1"/>
    <x v="6"/>
  </r>
  <r>
    <n v="4010"/>
    <x v="4003"/>
    <s v="JUNTO Productions is proud to present our first production, the premiere of The Connection, a play by Jeffrey Paul."/>
    <n v="5000"/>
    <n v="6000"/>
    <x v="1"/>
    <x v="0"/>
    <s v="USD"/>
    <n v="1414348166"/>
    <n v="1412879366"/>
    <b v="0"/>
    <n v="38"/>
    <b v="0"/>
    <s v="theater/plays"/>
    <n v="120"/>
    <n v="157.88999999999999"/>
    <x v="1"/>
    <x v="6"/>
  </r>
  <r>
    <n v="4011"/>
    <x v="4004"/>
    <s v="Radio drama about a failed comedian with the help of his Dictaphone friend Alan, tries to become a success whilst fighting his demons."/>
    <n v="1000"/>
    <n v="18671"/>
    <x v="1"/>
    <x v="1"/>
    <s v="GBP"/>
    <n v="1422450278"/>
    <n v="1419858278"/>
    <b v="0"/>
    <n v="4"/>
    <b v="0"/>
    <s v="theater/plays"/>
    <n v="1867"/>
    <n v="4667.75"/>
    <x v="1"/>
    <x v="6"/>
  </r>
  <r>
    <n v="4012"/>
    <x v="4005"/>
    <s v="LEELA IS A 14 YEAR OLD GIRL. JONAH IS A 56 YEAR OLD MAN. IT'S BEEN GOING ON FOR 3 YEARS. HERE COMES THE NIGHT OF VIOLENT RECKONING."/>
    <n v="60"/>
    <n v="0"/>
    <x v="0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1200"/>
    <n v="3122"/>
    <x v="1"/>
    <x v="0"/>
    <s v="USD"/>
    <n v="1424070823"/>
    <n v="1421478823"/>
    <b v="0"/>
    <n v="2"/>
    <b v="0"/>
    <s v="theater/plays"/>
    <n v="260"/>
    <n v="1561"/>
    <x v="1"/>
    <x v="6"/>
  </r>
  <r>
    <n v="4014"/>
    <x v="4007"/>
    <s v="I am trying to put together a ministry theater company for junior / high schoolers that which puts on free shows in the SoCal area."/>
    <n v="50"/>
    <n v="1351"/>
    <x v="1"/>
    <x v="0"/>
    <s v="USD"/>
    <n v="1457157269"/>
    <n v="1455861269"/>
    <b v="0"/>
    <n v="0"/>
    <b v="0"/>
    <s v="theater/plays"/>
    <n v="2702"/>
    <n v="0"/>
    <x v="1"/>
    <x v="6"/>
  </r>
  <r>
    <n v="4015"/>
    <x v="4008"/>
    <s v="FREE Shakespeare In the Park in Bergen County, NJ on July 24, 25, 31, and August 1. We need your support to help keep our show FREE"/>
    <n v="800"/>
    <n v="800"/>
    <x v="1"/>
    <x v="0"/>
    <s v="USD"/>
    <n v="1437331463"/>
    <n v="1434739463"/>
    <b v="0"/>
    <n v="1"/>
    <b v="0"/>
    <s v="theater/plays"/>
    <n v="100"/>
    <n v="800"/>
    <x v="1"/>
    <x v="6"/>
  </r>
  <r>
    <n v="4016"/>
    <x v="4009"/>
    <s v="A new play and project exploring challenges faced by young adults struggling with mental health issues in contemporary Britain."/>
    <n v="1700"/>
    <n v="1700.01"/>
    <x v="1"/>
    <x v="1"/>
    <s v="GBP"/>
    <n v="1410987400"/>
    <n v="1408395400"/>
    <b v="0"/>
    <n v="7"/>
    <b v="0"/>
    <s v="theater/plays"/>
    <n v="100"/>
    <n v="242.86"/>
    <x v="1"/>
    <x v="6"/>
  </r>
  <r>
    <n v="4017"/>
    <x v="4010"/>
    <s v="The true story of the romantic entanglements of Mary Shelley's parents. Anarchist; William Godwin &amp;, 1st feminist; Mary Wollstonecraft."/>
    <n v="2000"/>
    <n v="2000"/>
    <x v="1"/>
    <x v="0"/>
    <s v="USD"/>
    <n v="1409846874"/>
    <n v="1407254874"/>
    <b v="0"/>
    <n v="2"/>
    <b v="0"/>
    <s v="theater/plays"/>
    <n v="100"/>
    <n v="1000"/>
    <x v="1"/>
    <x v="6"/>
  </r>
  <r>
    <n v="4018"/>
    <x v="4011"/>
    <s v="Funding for a production of Time Please at the Brighton Fringe 2017... and beyond."/>
    <n v="2000"/>
    <n v="2100"/>
    <x v="1"/>
    <x v="1"/>
    <s v="GBP"/>
    <n v="1475877108"/>
    <n v="1473285108"/>
    <b v="0"/>
    <n v="4"/>
    <b v="0"/>
    <s v="theater/plays"/>
    <n v="105"/>
    <n v="525"/>
    <x v="1"/>
    <x v="6"/>
  </r>
  <r>
    <n v="4019"/>
    <x v="4012"/>
    <s v="Finally a crossover of the arts takes place! Theater &amp; LIVE Pro Wrestling. A unique story featuring TV Pro Wrestling without the TV."/>
    <n v="1300"/>
    <n v="1391"/>
    <x v="1"/>
    <x v="0"/>
    <s v="USD"/>
    <n v="1460737680"/>
    <n v="1455725596"/>
    <b v="0"/>
    <n v="4"/>
    <b v="0"/>
    <s v="theater/plays"/>
    <n v="107"/>
    <n v="347.75"/>
    <x v="1"/>
    <x v="6"/>
  </r>
  <r>
    <n v="4020"/>
    <x v="4013"/>
    <s v="Having lived her whole life in the midst of a civil war, 11 year old Leyla dreams of being a pilot so she may fly her family to safety."/>
    <n v="2000"/>
    <n v="131"/>
    <x v="0"/>
    <x v="0"/>
    <s v="USD"/>
    <n v="1427168099"/>
    <n v="1424579699"/>
    <b v="0"/>
    <n v="3"/>
    <b v="0"/>
    <s v="theater/plays"/>
    <n v="7"/>
    <n v="43.67"/>
    <x v="1"/>
    <x v="6"/>
  </r>
  <r>
    <n v="4021"/>
    <x v="4014"/>
    <s v="Help a group of actors end bigotry in Houston, TX by supporting a  full production of Angels in America."/>
    <n v="2000"/>
    <n v="2050"/>
    <x v="1"/>
    <x v="0"/>
    <s v="USD"/>
    <n v="1414360358"/>
    <n v="1409176358"/>
    <b v="0"/>
    <n v="2"/>
    <b v="0"/>
    <s v="theater/plays"/>
    <n v="103"/>
    <n v="1025"/>
    <x v="1"/>
    <x v="6"/>
  </r>
  <r>
    <n v="4022"/>
    <x v="4015"/>
    <s v="Help us produce a video of the first Original Pronunciation Merchant of Venice."/>
    <n v="30000"/>
    <n v="2344134.67"/>
    <x v="1"/>
    <x v="0"/>
    <s v="USD"/>
    <n v="1422759240"/>
    <n v="1418824867"/>
    <b v="0"/>
    <n v="197"/>
    <b v="0"/>
    <s v="theater/plays"/>
    <n v="7814"/>
    <n v="11899.16"/>
    <x v="1"/>
    <x v="6"/>
  </r>
  <r>
    <n v="4023"/>
    <x v="4016"/>
    <s v="An original gospel stage play that explores the pain and hurt caused by those who struggle to forgive others!"/>
    <n v="50"/>
    <n v="75"/>
    <x v="1"/>
    <x v="0"/>
    <s v="USD"/>
    <n v="1458860363"/>
    <n v="1454975963"/>
    <b v="0"/>
    <n v="0"/>
    <b v="0"/>
    <s v="theater/plays"/>
    <n v="150"/>
    <n v="0"/>
    <x v="1"/>
    <x v="6"/>
  </r>
  <r>
    <n v="4024"/>
    <x v="4017"/>
    <s v="Ever wonder what Wonder Woman wants in a super man? Can you be both a lover, and a fighter? And, whatâ€™s with all the spandex?"/>
    <n v="1000"/>
    <n v="1035"/>
    <x v="1"/>
    <x v="0"/>
    <s v="USD"/>
    <n v="1441037097"/>
    <n v="1438445097"/>
    <b v="0"/>
    <n v="1"/>
    <b v="0"/>
    <s v="theater/plays"/>
    <n v="104"/>
    <n v="1035"/>
    <x v="1"/>
    <x v="6"/>
  </r>
  <r>
    <n v="4025"/>
    <x v="4018"/>
    <s v="Acteurs, scÃ©naristes et metteurs en scÃ¨ne souhaitant monter, 5 piÃ¨ces de thÃ©Ã¢tre ainsi que 3 courts mÃ©trages et 2 long-mÃ©trages."/>
    <n v="2500"/>
    <n v="25"/>
    <x v="0"/>
    <x v="6"/>
    <s v="EUR"/>
    <n v="1437889336"/>
    <n v="1432705336"/>
    <b v="0"/>
    <n v="4"/>
    <b v="0"/>
    <s v="theater/plays"/>
    <n v="1"/>
    <n v="6.25"/>
    <x v="1"/>
    <x v="6"/>
  </r>
  <r>
    <n v="4026"/>
    <x v="4019"/>
    <s v="This is a play that voices that stories of the black experience in America using spoken word, song and dance."/>
    <n v="50"/>
    <n v="70"/>
    <x v="1"/>
    <x v="0"/>
    <s v="USD"/>
    <n v="1449247439"/>
    <n v="1444059839"/>
    <b v="0"/>
    <n v="0"/>
    <b v="0"/>
    <s v="theater/plays"/>
    <n v="140"/>
    <n v="0"/>
    <x v="1"/>
    <x v="6"/>
  </r>
  <r>
    <n v="4027"/>
    <x v="4020"/>
    <s v="Drama Students at Lincoln High School in Walla Walla, WA are working hard to present their excellent version of Little Shop of Horrors."/>
    <n v="2224"/>
    <n v="350"/>
    <x v="0"/>
    <x v="0"/>
    <s v="USD"/>
    <n v="1487811600"/>
    <n v="1486077481"/>
    <b v="0"/>
    <n v="7"/>
    <b v="0"/>
    <s v="theater/plays"/>
    <n v="16"/>
    <n v="50"/>
    <x v="1"/>
    <x v="6"/>
  </r>
  <r>
    <n v="4028"/>
    <x v="4021"/>
    <s v="The 2014 Minnesota Fringe Festival brings the World Premiere of LightBright's one-act play, The Last King of the I.D.A."/>
    <n v="3000"/>
    <n v="3148"/>
    <x v="1"/>
    <x v="0"/>
    <s v="USD"/>
    <n v="1402007500"/>
    <n v="1399415500"/>
    <b v="0"/>
    <n v="11"/>
    <b v="0"/>
    <s v="theater/plays"/>
    <n v="105"/>
    <n v="286.18"/>
    <x v="1"/>
    <x v="6"/>
  </r>
  <r>
    <n v="4029"/>
    <x v="4022"/>
    <s v="A theater complex that educates as we entertain.  We will provide shows that inspire and theater classes that motivate."/>
    <n v="5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725"/>
    <n v="180"/>
    <x v="0"/>
    <x v="0"/>
    <s v="USD"/>
    <n v="1454525340"/>
    <n v="1452008599"/>
    <b v="0"/>
    <n v="6"/>
    <b v="0"/>
    <s v="theater/plays"/>
    <n v="7"/>
    <n v="30"/>
    <x v="1"/>
    <x v="6"/>
  </r>
  <r>
    <n v="4031"/>
    <x v="4024"/>
    <s v="HeARTistry's contemporary production of As You Like It epitomizes the wit and eloquence of William Shakespeare for a modern audience."/>
    <n v="40"/>
    <n v="64"/>
    <x v="1"/>
    <x v="0"/>
    <s v="USD"/>
    <n v="1418914964"/>
    <n v="1414591364"/>
    <b v="0"/>
    <n v="0"/>
    <b v="0"/>
    <s v="theater/plays"/>
    <n v="160"/>
    <n v="0"/>
    <x v="1"/>
    <x v="6"/>
  </r>
  <r>
    <n v="4032"/>
    <x v="4025"/>
    <s v="'Play it Forward' is a ticket bank for individuals in need. Fund a theater experience for someone that would otherwise go without!"/>
    <n v="2820"/>
    <n v="3036"/>
    <x v="1"/>
    <x v="0"/>
    <s v="USD"/>
    <n v="1450211116"/>
    <n v="1445023516"/>
    <b v="0"/>
    <n v="7"/>
    <b v="0"/>
    <s v="theater/plays"/>
    <n v="108"/>
    <n v="433.71"/>
    <x v="1"/>
    <x v="6"/>
  </r>
  <r>
    <n v="4033"/>
    <x v="4026"/>
    <s v="Help us produce an iconic new verse play, set in the year 2020, with virtuoso acting and hauntingly beautiful words and music"/>
    <n v="17500"/>
    <n v="21637.22"/>
    <x v="1"/>
    <x v="1"/>
    <s v="GBP"/>
    <n v="1475398800"/>
    <n v="1472711224"/>
    <b v="0"/>
    <n v="94"/>
    <b v="0"/>
    <s v="theater/plays"/>
    <n v="124"/>
    <n v="230.18"/>
    <x v="1"/>
    <x v="6"/>
  </r>
  <r>
    <n v="4034"/>
    <x v="4027"/>
    <s v="This local community theatre needs a proper, efficient, SAFE and professional audio and lighting setup. Helps us raise the funds!"/>
    <n v="2000"/>
    <n v="4372"/>
    <x v="1"/>
    <x v="0"/>
    <s v="USD"/>
    <n v="1428097450"/>
    <n v="1425509050"/>
    <b v="0"/>
    <n v="2"/>
    <b v="0"/>
    <s v="theater/plays"/>
    <n v="219"/>
    <n v="2186"/>
    <x v="1"/>
    <x v="6"/>
  </r>
  <r>
    <n v="4035"/>
    <x v="4028"/>
    <s v="&quot;Stories are where you go to look for the truth of your own life.&quot; (Frank Delaney)"/>
    <n v="10000"/>
    <n v="10133"/>
    <x v="1"/>
    <x v="0"/>
    <s v="USD"/>
    <n v="1413925887"/>
    <n v="1411333887"/>
    <b v="0"/>
    <n v="25"/>
    <b v="0"/>
    <s v="theater/plays"/>
    <n v="101"/>
    <n v="405.32"/>
    <x v="1"/>
    <x v="6"/>
  </r>
  <r>
    <n v="4036"/>
    <x v="4029"/>
    <s v="&quot;3 Days In Savannah&quot; explores the issues of love, racism, and regret while reminding us that, &quot;life is a game and love is the prize.&quot;"/>
    <n v="8000"/>
    <n v="8355"/>
    <x v="1"/>
    <x v="0"/>
    <s v="USD"/>
    <n v="1404253800"/>
    <n v="1402784964"/>
    <b v="0"/>
    <n v="17"/>
    <b v="0"/>
    <s v="theater/plays"/>
    <n v="104"/>
    <n v="491.47"/>
    <x v="1"/>
    <x v="6"/>
  </r>
  <r>
    <n v="4037"/>
    <x v="4030"/>
    <s v="The Pelican is a haunted play by one of Swedenâ€™s most renowned playwrights, August Strindberg, about a mother's tragic deceit."/>
    <n v="1964.47"/>
    <n v="2095.2600000000002"/>
    <x v="1"/>
    <x v="0"/>
    <s v="USD"/>
    <n v="1464099900"/>
    <n v="1462585315"/>
    <b v="0"/>
    <n v="2"/>
    <b v="0"/>
    <s v="theater/plays"/>
    <n v="107"/>
    <n v="1047.6300000000001"/>
    <x v="1"/>
    <x v="6"/>
  </r>
  <r>
    <n v="4038"/>
    <x v="4031"/>
    <s v="We are vagina warriors ready to bring our message of human rights, empowerment and diversity to Main St. Lexington, NC."/>
    <n v="2500"/>
    <n v="2646.5"/>
    <x v="1"/>
    <x v="0"/>
    <s v="USD"/>
    <n v="1413573010"/>
    <n v="1408389010"/>
    <b v="0"/>
    <n v="4"/>
    <b v="0"/>
    <s v="theater/plays"/>
    <n v="106"/>
    <n v="661.63"/>
    <x v="1"/>
    <x v="6"/>
  </r>
  <r>
    <n v="4039"/>
    <x v="4032"/>
    <s v="Help stage an original One Act Play that brings awareness to Alzheimer's in its debut performance."/>
    <n v="2500"/>
    <n v="2585"/>
    <x v="1"/>
    <x v="0"/>
    <s v="USD"/>
    <n v="1448949540"/>
    <n v="1446048367"/>
    <b v="0"/>
    <n v="5"/>
    <b v="0"/>
    <s v="theater/plays"/>
    <n v="103"/>
    <n v="517"/>
    <x v="1"/>
    <x v="6"/>
  </r>
  <r>
    <n v="4040"/>
    <x v="4033"/>
    <s v="This nationally published book, set in the 70â€™s, tells the untold story of singers and a friendly reunion visit turning bad."/>
    <n v="7500"/>
    <n v="1"/>
    <x v="0"/>
    <x v="0"/>
    <s v="USD"/>
    <n v="1437188400"/>
    <n v="1432100004"/>
    <b v="0"/>
    <n v="2"/>
    <b v="0"/>
    <s v="theater/plays"/>
    <n v="0"/>
    <n v="0.5"/>
    <x v="1"/>
    <x v="6"/>
  </r>
  <r>
    <n v="4041"/>
    <x v="4034"/>
    <s v="A bold, colouful, vibrant play centred around the last remaining monarchy of Africa."/>
    <n v="1100"/>
    <n v="4225"/>
    <x v="1"/>
    <x v="1"/>
    <s v="GBP"/>
    <n v="1473160954"/>
    <n v="1467976954"/>
    <b v="0"/>
    <n v="2"/>
    <b v="0"/>
    <s v="theater/plays"/>
    <n v="384"/>
    <n v="2112.5"/>
    <x v="1"/>
    <x v="6"/>
  </r>
  <r>
    <n v="4042"/>
    <x v="4035"/>
    <s v="Acting group and production for inner city youth, about inner city youth. The problems and stuation that they see everyday."/>
    <n v="1100"/>
    <n v="1342.01"/>
    <x v="1"/>
    <x v="0"/>
    <s v="USD"/>
    <n v="1421781360"/>
    <n v="1419213664"/>
    <b v="0"/>
    <n v="3"/>
    <b v="0"/>
    <s v="theater/plays"/>
    <n v="122"/>
    <n v="447.34"/>
    <x v="1"/>
    <x v="6"/>
  </r>
  <r>
    <n v="4043"/>
    <x v="4036"/>
    <s v="This could be my last play, need to bring my son out to see it before it's over.  Need to fly him here from BC"/>
    <n v="25"/>
    <n v="106"/>
    <x v="1"/>
    <x v="5"/>
    <s v="CAD"/>
    <n v="1416524325"/>
    <n v="1415228325"/>
    <b v="0"/>
    <n v="0"/>
    <b v="0"/>
    <s v="theater/plays"/>
    <n v="424"/>
    <n v="0"/>
    <x v="1"/>
    <x v="6"/>
  </r>
  <r>
    <n v="4044"/>
    <x v="4037"/>
    <s v="A bilingual play in The New Works Festival at UT that crosses cultures and explores what it means to be confident with who you are."/>
    <n v="2400"/>
    <n v="2400"/>
    <x v="1"/>
    <x v="0"/>
    <s v="USD"/>
    <n v="1428642000"/>
    <n v="1426050982"/>
    <b v="0"/>
    <n v="4"/>
    <b v="0"/>
    <s v="theater/plays"/>
    <n v="100"/>
    <n v="600"/>
    <x v="1"/>
    <x v="6"/>
  </r>
  <r>
    <n v="4045"/>
    <x v="4038"/>
    <s v="&quot;The Hostages&quot; is about a bank robbery gone wrong, as we learn more about each characters, we question who are the actually hostages..."/>
    <n v="800"/>
    <n v="260"/>
    <x v="0"/>
    <x v="2"/>
    <s v="AUD"/>
    <n v="1408596589"/>
    <n v="1406004589"/>
    <b v="0"/>
    <n v="1"/>
    <b v="0"/>
    <s v="theater/plays"/>
    <n v="33"/>
    <n v="260"/>
    <x v="1"/>
    <x v="6"/>
  </r>
  <r>
    <n v="4046"/>
    <x v="4039"/>
    <s v="An eclectic One Man stage show, that takes the audience on a journey through vast personalities, as he discovers his true self...#Drama"/>
    <n v="3000"/>
    <n v="5"/>
    <x v="0"/>
    <x v="0"/>
    <s v="USD"/>
    <n v="1413992210"/>
    <n v="1411400210"/>
    <b v="0"/>
    <n v="12"/>
    <b v="0"/>
    <s v="theater/plays"/>
    <n v="0"/>
    <n v="0.42"/>
    <x v="1"/>
    <x v="6"/>
  </r>
  <r>
    <n v="4047"/>
    <x v="4040"/>
    <s v="A conservative grandmother takes her hip-hop generation grandchildren through the history of Gospel music in one night..."/>
    <n v="2000"/>
    <n v="2013.47"/>
    <x v="1"/>
    <x v="0"/>
    <s v="USD"/>
    <n v="1420938000"/>
    <n v="1418862743"/>
    <b v="0"/>
    <n v="4"/>
    <b v="0"/>
    <s v="theater/plays"/>
    <n v="101"/>
    <n v="503.37"/>
    <x v="1"/>
    <x v="6"/>
  </r>
  <r>
    <n v="4048"/>
    <x v="4041"/>
    <s v="The unspoken story of growing up disabled with cerebral palsy and no speech. This inclusive company fights ignorance using dark humour."/>
    <n v="8750"/>
    <n v="0"/>
    <x v="0"/>
    <x v="1"/>
    <s v="GBP"/>
    <n v="1460373187"/>
    <n v="1457352787"/>
    <b v="0"/>
    <n v="91"/>
    <b v="0"/>
    <s v="theater/plays"/>
    <n v="0"/>
    <n v="0"/>
    <x v="1"/>
    <x v="6"/>
  </r>
  <r>
    <n v="4049"/>
    <x v="4042"/>
    <s v="A caravan heist goes horribly wrong. When the rogues meet up to discuss the matter, they suspect one of them is the King's guard."/>
    <n v="1000"/>
    <n v="3851.5"/>
    <x v="1"/>
    <x v="0"/>
    <s v="USD"/>
    <n v="1436914815"/>
    <n v="1434322815"/>
    <b v="0"/>
    <n v="1"/>
    <b v="0"/>
    <s v="theater/plays"/>
    <n v="385"/>
    <n v="3851.5"/>
    <x v="1"/>
    <x v="6"/>
  </r>
  <r>
    <n v="4050"/>
    <x v="4043"/>
    <s v="Amen is an important jarring story about the repercussions of reporting the war from the front lines and the war that follows them home"/>
    <n v="800"/>
    <n v="141"/>
    <x v="0"/>
    <x v="0"/>
    <s v="USD"/>
    <n v="1414077391"/>
    <n v="1411485391"/>
    <b v="0"/>
    <n v="1"/>
    <b v="0"/>
    <s v="theater/plays"/>
    <n v="18"/>
    <n v="141"/>
    <x v="1"/>
    <x v="6"/>
  </r>
  <r>
    <n v="4051"/>
    <x v="4044"/>
    <s v="It is a heart-breaking life story of Wu family who tries to preserve the gem of Chinese Kun Opera through generations."/>
    <n v="25"/>
    <n v="30"/>
    <x v="1"/>
    <x v="0"/>
    <s v="USD"/>
    <n v="1399618380"/>
    <n v="1399058797"/>
    <b v="0"/>
    <n v="0"/>
    <b v="0"/>
    <s v="theater/plays"/>
    <n v="120"/>
    <n v="0"/>
    <x v="1"/>
    <x v="6"/>
  </r>
  <r>
    <n v="4052"/>
    <x v="4045"/>
    <s v="This empowering piece encourages women to rise up and pursue their dreams, not by behaving like a boy but by,_x000a_â€œThrowing Like A Girl.â€"/>
    <n v="4500"/>
    <n v="338"/>
    <x v="2"/>
    <x v="0"/>
    <s v="USD"/>
    <n v="1413234316"/>
    <n v="1408050316"/>
    <b v="0"/>
    <n v="13"/>
    <b v="0"/>
    <s v="theater/plays"/>
    <n v="8"/>
    <n v="26"/>
    <x v="1"/>
    <x v="6"/>
  </r>
  <r>
    <n v="4053"/>
    <x v="4046"/>
    <s v="'Time at the Bar!' is a play written by Kieran Mellish, a student at Loughborough University and member of LSU Stage Society."/>
    <n v="2000"/>
    <n v="2010"/>
    <x v="1"/>
    <x v="1"/>
    <s v="GBP"/>
    <n v="1416081600"/>
    <n v="1413477228"/>
    <b v="0"/>
    <n v="2"/>
    <b v="0"/>
    <s v="theater/plays"/>
    <n v="101"/>
    <n v="1005"/>
    <x v="1"/>
    <x v="6"/>
  </r>
  <r>
    <n v="4054"/>
    <x v="4047"/>
    <s v="I love you,he said,then he kissed her as her tears fell down.It was my fault but make up will fix it&quot;she replied,then he hit her again!"/>
    <n v="25"/>
    <n v="29"/>
    <x v="1"/>
    <x v="0"/>
    <s v="USD"/>
    <n v="1475294400"/>
    <n v="1472674285"/>
    <b v="0"/>
    <n v="0"/>
    <b v="0"/>
    <s v="theater/plays"/>
    <n v="116"/>
    <n v="0"/>
    <x v="1"/>
    <x v="6"/>
  </r>
  <r>
    <n v="4055"/>
    <x v="4048"/>
    <s v="Moving Stories' 'The Tempest' promises to be vibrant &amp; enchanting, with original music, vivid design &amp; unforgettable performances."/>
    <n v="3550"/>
    <n v="116"/>
    <x v="0"/>
    <x v="1"/>
    <s v="GBP"/>
    <n v="1403192031"/>
    <n v="1400600031"/>
    <b v="0"/>
    <n v="21"/>
    <b v="0"/>
    <s v="theater/plays"/>
    <n v="3"/>
    <n v="5.52"/>
    <x v="1"/>
    <x v="6"/>
  </r>
  <r>
    <n v="4056"/>
    <x v="4049"/>
    <s v="American Pride is a play centered on the Poetry of one Iraq War veteran, and follows her journey through war and back home."/>
    <n v="3500"/>
    <n v="2070"/>
    <x v="0"/>
    <x v="0"/>
    <s v="USD"/>
    <n v="1467575940"/>
    <n v="1465856639"/>
    <b v="0"/>
    <n v="9"/>
    <b v="0"/>
    <s v="theater/plays"/>
    <n v="59"/>
    <n v="230"/>
    <x v="1"/>
    <x v="6"/>
  </r>
  <r>
    <n v="4057"/>
    <x v="4050"/>
    <s v="Exhilarating Double Bill uniting London premiere of THE TWELFTH BATTLE OF ISONZO &amp; thrilling revival of JUDITH: A PARTING FROM THE BODY"/>
    <n v="3500"/>
    <n v="640"/>
    <x v="0"/>
    <x v="1"/>
    <s v="GBP"/>
    <n v="1448492400"/>
    <n v="1446506080"/>
    <b v="0"/>
    <n v="6"/>
    <b v="0"/>
    <s v="theater/plays"/>
    <n v="18"/>
    <n v="106.67"/>
    <x v="1"/>
    <x v="6"/>
  </r>
  <r>
    <n v="4058"/>
    <x v="4051"/>
    <s v="Help reveal the beauty of Islamic culture by launching this new adventure play celebrating Persian music, dance, and lore."/>
    <n v="2000"/>
    <n v="60"/>
    <x v="2"/>
    <x v="0"/>
    <s v="USD"/>
    <n v="1459483140"/>
    <n v="1458178044"/>
    <b v="0"/>
    <n v="4"/>
    <b v="0"/>
    <s v="theater/plays"/>
    <n v="3"/>
    <n v="15"/>
    <x v="1"/>
    <x v="6"/>
  </r>
  <r>
    <n v="4059"/>
    <x v="4052"/>
    <s v="A very Canadian children's play inspired by the tradition of British pantomimes like Aladdin, and the Nutcracker."/>
    <n v="2500"/>
    <n v="25"/>
    <x v="0"/>
    <x v="5"/>
    <s v="CAD"/>
    <n v="1410836400"/>
    <n v="1408116152"/>
    <b v="0"/>
    <n v="7"/>
    <b v="0"/>
    <s v="theater/plays"/>
    <n v="1"/>
    <n v="3.57"/>
    <x v="1"/>
    <x v="6"/>
  </r>
  <r>
    <n v="4060"/>
    <x v="4053"/>
    <s v="A funny, poignant play that revives the forgotten life and adventures of great Scottish Canadian, world renowned poet, Robert Service."/>
    <n v="2500"/>
    <n v="2550"/>
    <x v="1"/>
    <x v="5"/>
    <s v="CAD"/>
    <n v="1403539200"/>
    <n v="1400604056"/>
    <b v="0"/>
    <n v="5"/>
    <b v="0"/>
    <s v="theater/plays"/>
    <n v="102"/>
    <n v="510"/>
    <x v="1"/>
    <x v="6"/>
  </r>
  <r>
    <n v="4061"/>
    <x v="4054"/>
    <s v="SKYLAR'S SYNDROME is a tremendous psychodrama by master playwright Gavin Kayner!"/>
    <n v="25"/>
    <n v="0"/>
    <x v="0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3000"/>
    <n v="81"/>
    <x v="0"/>
    <x v="0"/>
    <s v="USD"/>
    <n v="1467481468"/>
    <n v="1464889468"/>
    <b v="0"/>
    <n v="3"/>
    <b v="0"/>
    <s v="theater/plays"/>
    <n v="3"/>
    <n v="27"/>
    <x v="1"/>
    <x v="6"/>
  </r>
  <r>
    <n v="4063"/>
    <x v="4056"/>
    <s v="WMHAE by Julie McNamara, raises awareness of the effects domestic violence has on the mental health of young people who witness it."/>
    <n v="2000"/>
    <n v="2144.34"/>
    <x v="1"/>
    <x v="1"/>
    <s v="GBP"/>
    <n v="1403886084"/>
    <n v="1401294084"/>
    <b v="0"/>
    <n v="9"/>
    <b v="0"/>
    <s v="theater/plays"/>
    <n v="107"/>
    <n v="238.26"/>
    <x v="1"/>
    <x v="6"/>
  </r>
  <r>
    <n v="4064"/>
    <x v="4057"/>
    <s v="We are mounting a production of Neil Simon's brilliant comedy, The Odd Couple, and need your help to make it as wonderful as we can."/>
    <n v="2658"/>
    <n v="2693"/>
    <x v="1"/>
    <x v="2"/>
    <s v="AUD"/>
    <n v="1430316426"/>
    <n v="1427724426"/>
    <b v="0"/>
    <n v="6"/>
    <b v="0"/>
    <s v="theater/plays"/>
    <n v="101"/>
    <n v="448.83"/>
    <x v="1"/>
    <x v="6"/>
  </r>
  <r>
    <n v="4065"/>
    <x v="4058"/>
    <s v="A classical/ fantasy version of midsummers done by professionally trained actors in Tulsa!"/>
    <n v="1300"/>
    <n v="620"/>
    <x v="0"/>
    <x v="0"/>
    <s v="USD"/>
    <n v="1407883811"/>
    <n v="1405291811"/>
    <b v="0"/>
    <n v="4"/>
    <b v="0"/>
    <s v="theater/plays"/>
    <n v="48"/>
    <n v="155"/>
    <x v="1"/>
    <x v="6"/>
  </r>
  <r>
    <n v="4066"/>
    <x v="4059"/>
    <s v="We have created an outstanding mobile Performing Arts Program that has great impact on the social development in multiple communities."/>
    <n v="1200"/>
    <n v="292"/>
    <x v="0"/>
    <x v="0"/>
    <s v="USD"/>
    <n v="1463619388"/>
    <n v="1461027388"/>
    <b v="0"/>
    <n v="1"/>
    <b v="0"/>
    <s v="theater/plays"/>
    <n v="24"/>
    <n v="292"/>
    <x v="1"/>
    <x v="6"/>
  </r>
  <r>
    <n v="4067"/>
    <x v="4060"/>
    <s v="Will Power Troupe is the only US group invited to perform in London's Shakespeare Festival. We need your help to bring the USA to UK!"/>
    <n v="9000"/>
    <n v="9446"/>
    <x v="1"/>
    <x v="0"/>
    <s v="USD"/>
    <n v="1443408550"/>
    <n v="1439952550"/>
    <b v="0"/>
    <n v="17"/>
    <b v="0"/>
    <s v="theater/plays"/>
    <n v="105"/>
    <n v="555.65"/>
    <x v="1"/>
    <x v="6"/>
  </r>
  <r>
    <n v="4068"/>
    <x v="4061"/>
    <s v="Be a PRODUCER of the Original stage play BELLE DAME SANS MERCI by Michael Fenlason! :-) :-( !"/>
    <n v="1500"/>
    <n v="0"/>
    <x v="0"/>
    <x v="0"/>
    <s v="USD"/>
    <n v="1484348700"/>
    <n v="1481756855"/>
    <b v="0"/>
    <n v="1"/>
    <b v="0"/>
    <s v="theater/plays"/>
    <n v="0"/>
    <n v="0"/>
    <x v="1"/>
    <x v="6"/>
  </r>
  <r>
    <n v="4069"/>
    <x v="4062"/>
    <s v="'The Pendulum Swings' is a three-act dark comedy that sees Frank and Michael await their execution on Death Row."/>
    <n v="3000"/>
    <n v="0"/>
    <x v="0"/>
    <x v="1"/>
    <s v="GBP"/>
    <n v="1425124800"/>
    <n v="1421596356"/>
    <b v="0"/>
    <n v="13"/>
    <b v="0"/>
    <s v="theater/plays"/>
    <n v="0"/>
    <n v="0"/>
    <x v="1"/>
    <x v="6"/>
  </r>
  <r>
    <n v="4070"/>
    <x v="4063"/>
    <s v="V-Day Southern Utah University 2015 and Second Studio Players presents: The Vagina Monologues"/>
    <n v="2000"/>
    <n v="2405"/>
    <x v="1"/>
    <x v="0"/>
    <s v="USD"/>
    <n v="1425178800"/>
    <n v="1422374420"/>
    <b v="0"/>
    <n v="6"/>
    <b v="0"/>
    <s v="theater/plays"/>
    <n v="120"/>
    <n v="400.83"/>
    <x v="1"/>
    <x v="6"/>
  </r>
  <r>
    <n v="4071"/>
    <x v="4064"/>
    <s v="ExÃ¡men final de alumnos del Centro de CapacitaciÃ³n de la ANDA. Son extractos de obras: El JardÃ­n de los CerezoS, Madre Coraje y Casa"/>
    <n v="20"/>
    <n v="0"/>
    <x v="0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100"/>
    <x v="0"/>
    <x v="1"/>
    <s v="GBP"/>
    <n v="1408646111"/>
    <n v="1403462111"/>
    <b v="0"/>
    <n v="2"/>
    <b v="0"/>
    <s v="theater/plays"/>
    <n v="10"/>
    <n v="50"/>
    <x v="1"/>
    <x v="6"/>
  </r>
  <r>
    <n v="4073"/>
    <x v="4066"/>
    <s v="OTHELLO, directed by Daniel Echevarria. A tragedy that highlights political corruption and the madness that can come out of love."/>
    <n v="1500"/>
    <n v="50"/>
    <x v="3"/>
    <x v="0"/>
    <s v="USD"/>
    <n v="1431144000"/>
    <n v="1426407426"/>
    <b v="0"/>
    <n v="2"/>
    <b v="0"/>
    <s v="theater/plays"/>
    <n v="3"/>
    <n v="25"/>
    <x v="1"/>
    <x v="6"/>
  </r>
  <r>
    <n v="4074"/>
    <x v="4067"/>
    <s v="A performance to inspire people, regardless of their faith, to visualise the repentance of Hurr and the forgiveness of Imam Hussain"/>
    <n v="3500"/>
    <n v="0"/>
    <x v="0"/>
    <x v="1"/>
    <s v="GBP"/>
    <n v="1446732975"/>
    <n v="1444137375"/>
    <b v="0"/>
    <n v="21"/>
    <b v="0"/>
    <s v="theater/plays"/>
    <n v="0"/>
    <n v="0"/>
    <x v="1"/>
    <x v="6"/>
  </r>
  <r>
    <n v="4075"/>
    <x v="4068"/>
    <s v="Set in the near future, this version of Shakespeare's classic play looks at how events that shook an empire could still happen today."/>
    <n v="3000"/>
    <n v="3225"/>
    <x v="1"/>
    <x v="1"/>
    <s v="GBP"/>
    <n v="1404149280"/>
    <n v="1400547969"/>
    <b v="0"/>
    <n v="13"/>
    <b v="0"/>
    <s v="theater/plays"/>
    <n v="108"/>
    <n v="248.08"/>
    <x v="1"/>
    <x v="6"/>
  </r>
  <r>
    <n v="4076"/>
    <x v="4069"/>
    <s v="A play to raise awareness about the effects of mental illness on a military family in the Cold War area."/>
    <n v="13"/>
    <n v="13"/>
    <x v="1"/>
    <x v="0"/>
    <s v="USD"/>
    <n v="1413921060"/>
    <n v="1411499149"/>
    <b v="0"/>
    <n v="0"/>
    <b v="0"/>
    <s v="theater/plays"/>
    <n v="100"/>
    <n v="0"/>
    <x v="1"/>
    <x v="6"/>
  </r>
  <r>
    <n v="4077"/>
    <x v="4070"/>
    <s v="We aim to bring creative, innovative, exciting, educational and fun community theater (with a professional attitude) to a new location."/>
    <n v="5000"/>
    <n v="51"/>
    <x v="0"/>
    <x v="0"/>
    <s v="USD"/>
    <n v="1482339794"/>
    <n v="1479747794"/>
    <b v="0"/>
    <n v="6"/>
    <b v="0"/>
    <s v="theater/plays"/>
    <n v="1"/>
    <n v="8.5"/>
    <x v="1"/>
    <x v="6"/>
  </r>
  <r>
    <n v="4078"/>
    <x v="4071"/>
    <s v="Theatre Memoire are a High Wycombe based theatre company. Performing plays about multi-culturalism and interconectedness."/>
    <n v="10"/>
    <n v="30383.32"/>
    <x v="1"/>
    <x v="1"/>
    <s v="GBP"/>
    <n v="1485543242"/>
    <n v="1482951242"/>
    <b v="0"/>
    <n v="0"/>
    <b v="0"/>
    <s v="theater/plays"/>
    <n v="303833"/>
    <n v="0"/>
    <x v="1"/>
    <x v="6"/>
  </r>
  <r>
    <n v="4079"/>
    <x v="4072"/>
    <s v="A tale of obsession, science, and lost love! Help the Caddo Magnet Players give this student-written play its debut on a real stage!"/>
    <n v="1000"/>
    <n v="116"/>
    <x v="2"/>
    <x v="0"/>
    <s v="USD"/>
    <n v="1466375521"/>
    <n v="1463783521"/>
    <b v="0"/>
    <n v="1"/>
    <b v="0"/>
    <s v="theater/plays"/>
    <n v="12"/>
    <n v="116"/>
    <x v="1"/>
    <x v="6"/>
  </r>
  <r>
    <n v="4080"/>
    <x v="4073"/>
    <s v="&quot;Uncommonnotion&quot;. is a collections of short humors stories, I want to develop into plays, interest has been shown in this idea."/>
    <n v="10"/>
    <n v="13"/>
    <x v="1"/>
    <x v="0"/>
    <s v="USD"/>
    <n v="1465930440"/>
    <n v="1463849116"/>
    <b v="0"/>
    <n v="0"/>
    <b v="0"/>
    <s v="theater/plays"/>
    <n v="130"/>
    <n v="0"/>
    <x v="1"/>
    <x v="6"/>
  </r>
  <r>
    <n v="4081"/>
    <x v="4074"/>
    <s v="AUTheatreWing is a student theatre association fostering the development of the dramatic arts at our university."/>
    <n v="2500"/>
    <n v="3120"/>
    <x v="1"/>
    <x v="0"/>
    <s v="USD"/>
    <n v="1425819425"/>
    <n v="1423231025"/>
    <b v="0"/>
    <n v="12"/>
    <b v="0"/>
    <s v="theater/plays"/>
    <n v="125"/>
    <n v="260"/>
    <x v="1"/>
    <x v="6"/>
  </r>
  <r>
    <n v="4082"/>
    <x v="4075"/>
    <s v="A short one act play about an undercover cop posing as a girl scout trying to stop a doughnut shop from selling drug filled doughnuts."/>
    <n v="1000"/>
    <n v="50"/>
    <x v="0"/>
    <x v="0"/>
    <s v="USD"/>
    <n v="1447542000"/>
    <n v="1446179553"/>
    <b v="0"/>
    <n v="2"/>
    <b v="0"/>
    <s v="theater/plays"/>
    <n v="5"/>
    <n v="25"/>
    <x v="1"/>
    <x v="6"/>
  </r>
  <r>
    <n v="4083"/>
    <x v="4076"/>
    <s v="Condemned to death for Collaboration with the Nazis, popular French Singer &amp; Entertainer Maurice Chevalier tells his side of the story"/>
    <n v="3500"/>
    <n v="37"/>
    <x v="0"/>
    <x v="0"/>
    <s v="USD"/>
    <n v="1452795416"/>
    <n v="1450203416"/>
    <b v="0"/>
    <n v="6"/>
    <b v="0"/>
    <s v="theater/plays"/>
    <n v="1"/>
    <n v="6.17"/>
    <x v="1"/>
    <x v="6"/>
  </r>
  <r>
    <n v="4084"/>
    <x v="4077"/>
    <s v="WANTS deals with diversity in all its various facets._x000a_The drama is set in a futuristic society where no diversity si accepted."/>
    <n v="1000"/>
    <n v="1035"/>
    <x v="1"/>
    <x v="13"/>
    <s v="EUR"/>
    <n v="1476008906"/>
    <n v="1473416906"/>
    <b v="0"/>
    <n v="1"/>
    <b v="0"/>
    <s v="theater/plays"/>
    <n v="104"/>
    <n v="1035"/>
    <x v="1"/>
    <x v="6"/>
  </r>
  <r>
    <n v="4085"/>
    <x v="4078"/>
    <s v="Just like the good old fashioned radio dramas, Heritage will be performed and narrated for you by 16 different talented voice actors."/>
    <n v="1000"/>
    <n v="1031.6400000000001"/>
    <x v="1"/>
    <x v="0"/>
    <s v="USD"/>
    <n v="1427169540"/>
    <n v="1424701775"/>
    <b v="0"/>
    <n v="1"/>
    <b v="0"/>
    <s v="theater/plays"/>
    <n v="103"/>
    <n v="1031.6400000000001"/>
    <x v="1"/>
    <x v="6"/>
  </r>
  <r>
    <n v="4086"/>
    <x v="4079"/>
    <s v="Our theater troupe needs your help to put on a unique production of Hamlet! Pledge to help young actors learn and refine their skills!"/>
    <n v="1500"/>
    <n v="1553"/>
    <x v="1"/>
    <x v="0"/>
    <s v="USD"/>
    <n v="1448078400"/>
    <n v="1445985299"/>
    <b v="0"/>
    <n v="5"/>
    <b v="0"/>
    <s v="theater/plays"/>
    <n v="104"/>
    <n v="310.60000000000002"/>
    <x v="1"/>
    <x v="6"/>
  </r>
  <r>
    <n v="4087"/>
    <x v="4080"/>
    <s v="Comedy Stage Play"/>
    <n v="10"/>
    <n v="10"/>
    <x v="1"/>
    <x v="0"/>
    <s v="USD"/>
    <n v="1468777786"/>
    <n v="1466185786"/>
    <b v="0"/>
    <n v="0"/>
    <b v="0"/>
    <s v="theater/plays"/>
    <n v="100"/>
    <n v="0"/>
    <x v="1"/>
    <x v="6"/>
  </r>
  <r>
    <n v="4088"/>
    <x v="4081"/>
    <s v="Young persons theatre company working in deprived area seeking funding for children's theatrical production."/>
    <n v="2300"/>
    <n v="2835"/>
    <x v="1"/>
    <x v="1"/>
    <s v="GBP"/>
    <n v="1421403960"/>
    <n v="1418827324"/>
    <b v="0"/>
    <n v="3"/>
    <b v="0"/>
    <s v="theater/plays"/>
    <n v="123"/>
    <n v="945"/>
    <x v="1"/>
    <x v="6"/>
  </r>
  <r>
    <n v="4089"/>
    <x v="4082"/>
    <s v="&quot;The Snail&quot; is the story of Andrew, a Transgender, who discovers his identity through the relationship with parents, with peers and sex"/>
    <n v="2500"/>
    <n v="1"/>
    <x v="0"/>
    <x v="0"/>
    <s v="USD"/>
    <n v="1433093700"/>
    <n v="1430242488"/>
    <b v="0"/>
    <n v="8"/>
    <b v="0"/>
    <s v="theater/plays"/>
    <n v="0"/>
    <n v="0.13"/>
    <x v="1"/>
    <x v="6"/>
  </r>
  <r>
    <n v="4090"/>
    <x v="4083"/>
    <s v="A gripping re-enactment of a true breast cancer survival story, highlighted with inspiration and laughter!"/>
    <n v="1500"/>
    <n v="0"/>
    <x v="0"/>
    <x v="0"/>
    <s v="USD"/>
    <n v="1438959600"/>
    <n v="1437754137"/>
    <b v="0"/>
    <n v="3"/>
    <b v="0"/>
    <s v="theater/plays"/>
    <n v="0"/>
    <n v="0"/>
    <x v="1"/>
    <x v="6"/>
  </r>
  <r>
    <n v="4091"/>
    <x v="4084"/>
    <s v="Unique  troupe will bring the wonder &amp; joy of Therapeutic Theater to  youth with severe multiple disabilities, &amp; adults with Alzheimers"/>
    <n v="2100"/>
    <n v="2305"/>
    <x v="1"/>
    <x v="0"/>
    <s v="USD"/>
    <n v="1421410151"/>
    <n v="1418818151"/>
    <b v="0"/>
    <n v="8"/>
    <b v="0"/>
    <s v="theater/plays"/>
    <n v="110"/>
    <n v="288.13"/>
    <x v="1"/>
    <x v="6"/>
  </r>
  <r>
    <n v="4092"/>
    <x v="4085"/>
    <s v="&quot;A Cry for Help is Riveting, Inspiring, and Mesmerizing. You will laugh, cry, and be thinking about your own Cry for Help&quot;"/>
    <n v="1050"/>
    <n v="1115"/>
    <x v="1"/>
    <x v="0"/>
    <s v="USD"/>
    <n v="1428205247"/>
    <n v="1423024847"/>
    <b v="0"/>
    <n v="1"/>
    <b v="0"/>
    <s v="theater/plays"/>
    <n v="106"/>
    <n v="1115"/>
    <x v="1"/>
    <x v="6"/>
  </r>
  <r>
    <n v="4093"/>
    <x v="4086"/>
    <s v="'The Grouch' is the perfect way to brighten up your Christmas. Full of love, laughs and some sheer calculated silliness, don't miss it!"/>
    <n v="1500"/>
    <n v="2713"/>
    <x v="1"/>
    <x v="1"/>
    <s v="GBP"/>
    <n v="1440272093"/>
    <n v="1435088093"/>
    <b v="0"/>
    <n v="4"/>
    <b v="0"/>
    <s v="theater/plays"/>
    <n v="181"/>
    <n v="678.25"/>
    <x v="1"/>
    <x v="6"/>
  </r>
  <r>
    <n v="4094"/>
    <x v="4087"/>
    <s v="Live at the Speakeasy with Ryan Anderson is a local talk show! Showcasing local artist, special guest, and talented bands."/>
    <n v="3400"/>
    <n v="6215.56"/>
    <x v="1"/>
    <x v="0"/>
    <s v="USD"/>
    <n v="1413953940"/>
    <n v="1410141900"/>
    <b v="0"/>
    <n v="8"/>
    <b v="0"/>
    <s v="theater/plays"/>
    <n v="183"/>
    <n v="776.95"/>
    <x v="1"/>
    <x v="6"/>
  </r>
  <r>
    <n v="4095"/>
    <x v="4088"/>
    <s v="Proyecto teatral dirigido por MartÃ­n Acosta que habla y reflexiona sobre el amor y su naturaleza."/>
    <n v="3500"/>
    <n v="3530"/>
    <x v="1"/>
    <x v="14"/>
    <s v="MXN"/>
    <n v="1482108350"/>
    <n v="1479516350"/>
    <b v="0"/>
    <n v="1"/>
    <b v="0"/>
    <s v="theater/plays"/>
    <n v="101"/>
    <n v="3530"/>
    <x v="1"/>
    <x v="6"/>
  </r>
  <r>
    <n v="4096"/>
    <x v="4089"/>
    <s v="Theatre for Life believes in unlocking young people's creativity, developing self belief and creating positive opportunities."/>
    <n v="2700"/>
    <n v="4428"/>
    <x v="1"/>
    <x v="1"/>
    <s v="GBP"/>
    <n v="1488271860"/>
    <n v="1484484219"/>
    <b v="0"/>
    <n v="5"/>
    <b v="0"/>
    <s v="theater/plays"/>
    <n v="164"/>
    <n v="885.6"/>
    <x v="1"/>
    <x v="6"/>
  </r>
  <r>
    <n v="4097"/>
    <x v="4090"/>
    <s v="And There Was War is a play, a biblical narrative deeply entrenched in the concepts of the great controversy between Good and Evil!"/>
    <n v="5"/>
    <n v="10"/>
    <x v="1"/>
    <x v="1"/>
    <s v="GBP"/>
    <n v="1454284500"/>
    <n v="1449431237"/>
    <b v="0"/>
    <n v="0"/>
    <b v="0"/>
    <s v="theater/plays"/>
    <n v="200"/>
    <n v="0"/>
    <x v="1"/>
    <x v="6"/>
  </r>
  <r>
    <n v="4098"/>
    <x v="4091"/>
    <s v="Community Youth play, written by and performed by the youth about finding joy in the simple things in life"/>
    <n v="2"/>
    <n v="0"/>
    <x v="0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1500"/>
    <n v="1565"/>
    <x v="1"/>
    <x v="0"/>
    <s v="USD"/>
    <n v="1472847873"/>
    <n v="1468959873"/>
    <b v="0"/>
    <n v="1"/>
    <b v="0"/>
    <s v="theater/plays"/>
    <n v="104"/>
    <n v="1565"/>
    <x v="1"/>
    <x v="6"/>
  </r>
  <r>
    <n v="4100"/>
    <x v="4093"/>
    <s v="How does war change a family?  A peek into one family's kitchen as their soldier fights in Iraq."/>
    <n v="1"/>
    <n v="22603"/>
    <x v="1"/>
    <x v="0"/>
    <s v="USD"/>
    <n v="1414205990"/>
    <n v="1413341990"/>
    <b v="0"/>
    <n v="0"/>
    <b v="0"/>
    <s v="theater/plays"/>
    <n v="2260300"/>
    <n v="0"/>
    <x v="1"/>
    <x v="6"/>
  </r>
  <r>
    <n v="4101"/>
    <x v="4094"/>
    <s v="This is a Comedic Story about a young boy who saw the image of the perfect woman and from that point searched for someone similar"/>
    <n v="1"/>
    <n v="9302.5"/>
    <x v="1"/>
    <x v="0"/>
    <s v="USD"/>
    <n v="1485380482"/>
    <n v="1482788482"/>
    <b v="0"/>
    <n v="0"/>
    <b v="0"/>
    <s v="theater/plays"/>
    <n v="930250"/>
    <n v="0"/>
    <x v="1"/>
    <x v="6"/>
  </r>
  <r>
    <n v="4102"/>
    <x v="4095"/>
    <s v="Local Community theater to get up and running in the Idaho Falls area. Something new, something different!"/>
    <n v="2000"/>
    <n v="2154.66"/>
    <x v="1"/>
    <x v="0"/>
    <s v="USD"/>
    <n v="1463343673"/>
    <n v="1460751673"/>
    <b v="0"/>
    <n v="6"/>
    <b v="0"/>
    <s v="theater/plays"/>
    <n v="108"/>
    <n v="359.11"/>
    <x v="1"/>
    <x v="6"/>
  </r>
  <r>
    <n v="4103"/>
    <x v="4096"/>
    <s v="Weather Men is a play, written by Nathan Black.  A comedy/drama that explores the question of 'why people stay together?'"/>
    <n v="2000"/>
    <n v="126"/>
    <x v="0"/>
    <x v="0"/>
    <s v="USD"/>
    <n v="1440613920"/>
    <n v="1435953566"/>
    <b v="0"/>
    <n v="6"/>
    <b v="0"/>
    <s v="theater/plays"/>
    <n v="6"/>
    <n v="21"/>
    <x v="1"/>
    <x v="6"/>
  </r>
  <r>
    <n v="4104"/>
    <x v="4097"/>
    <s v="PETER PAN, written by Ebony Rattle, is a new retelling of the classic play by J.M. Barrie about a boy who refused to grow up."/>
    <n v="3000"/>
    <n v="4371"/>
    <x v="1"/>
    <x v="2"/>
    <s v="AUD"/>
    <n v="1477550434"/>
    <n v="1474958434"/>
    <b v="0"/>
    <n v="14"/>
    <b v="0"/>
    <s v="theater/plays"/>
    <n v="146"/>
    <n v="312.20999999999998"/>
    <x v="1"/>
    <x v="6"/>
  </r>
  <r>
    <n v="4105"/>
    <x v="4098"/>
    <s v="Buscamos finalizar el proceso de producciÃ³n de un espectÃ¡culo de payaso y con Ã©l, activar espacios pÃºblicos para la escena clown."/>
    <n v="7000"/>
    <n v="0"/>
    <x v="0"/>
    <x v="14"/>
    <s v="MXN"/>
    <n v="1482711309"/>
    <n v="1479860109"/>
    <b v="0"/>
    <n v="6"/>
    <b v="0"/>
    <s v="theater/plays"/>
    <n v="0"/>
    <n v="0"/>
    <x v="1"/>
    <x v="6"/>
  </r>
  <r>
    <n v="4106"/>
    <x v="4099"/>
    <s v="No magic show has ever integrated theatre arts like this.  World of Paradox is designed for all audiences and is interactive in nature."/>
    <n v="10000"/>
    <n v="3060"/>
    <x v="2"/>
    <x v="0"/>
    <s v="USD"/>
    <n v="1427936400"/>
    <n v="1424221866"/>
    <b v="0"/>
    <n v="33"/>
    <b v="0"/>
    <s v="theater/plays"/>
    <n v="31"/>
    <n v="92.73"/>
    <x v="1"/>
    <x v="6"/>
  </r>
  <r>
    <n v="4107"/>
    <x v="4100"/>
    <s v="A new dramatic comedy dealing with a father's unwillingness to let go of his past causes major problems for the future of his daughter."/>
    <n v="1500"/>
    <n v="1500"/>
    <x v="1"/>
    <x v="0"/>
    <s v="USD"/>
    <n v="1411596001"/>
    <n v="1409608801"/>
    <b v="0"/>
    <n v="4"/>
    <b v="0"/>
    <s v="theater/plays"/>
    <n v="100"/>
    <n v="375"/>
    <x v="1"/>
    <x v="6"/>
  </r>
  <r>
    <n v="4108"/>
    <x v="4101"/>
    <s v="We are producing and directing a stage play that will focus on relationships and the stereotypes/truths that prohibit growth."/>
    <n v="1500"/>
    <n v="2616"/>
    <x v="1"/>
    <x v="0"/>
    <s v="USD"/>
    <n v="1488517200"/>
    <n v="1485909937"/>
    <b v="0"/>
    <n v="1"/>
    <b v="0"/>
    <s v="theater/plays"/>
    <n v="174"/>
    <n v="2616"/>
    <x v="1"/>
    <x v="6"/>
  </r>
  <r>
    <n v="4109"/>
    <x v="4102"/>
    <s v="Jack the Lad - a new play that explores how far the boundaries of friendship will stretch when morality and loyalties clash."/>
    <n v="1"/>
    <n v="65"/>
    <x v="1"/>
    <x v="1"/>
    <s v="GBP"/>
    <n v="1448805404"/>
    <n v="1446209804"/>
    <b v="0"/>
    <n v="0"/>
    <b v="0"/>
    <s v="theater/plays"/>
    <n v="6500"/>
    <n v="0"/>
    <x v="1"/>
    <x v="6"/>
  </r>
  <r>
    <n v="4110"/>
    <x v="4103"/>
    <s v="Set in the height of sex, drugs and rock 'n' roll this production is an exciting new take on Moliere's classic! Performing with SpaceUK"/>
    <n v="2000"/>
    <n v="5"/>
    <x v="0"/>
    <x v="1"/>
    <s v="GBP"/>
    <n v="1469113351"/>
    <n v="1463929351"/>
    <b v="0"/>
    <n v="6"/>
    <b v="0"/>
    <s v="theater/plays"/>
    <n v="0"/>
    <n v="0.83"/>
    <x v="1"/>
    <x v="6"/>
  </r>
  <r>
    <n v="4111"/>
    <x v="4104"/>
    <s v="REBORN IN LOVE is the sequel to REBORN FROM ABOVE: A Tale of Eternal Love.  This is part two, of a One-Act play series."/>
    <n v="2000"/>
    <n v="41"/>
    <x v="0"/>
    <x v="0"/>
    <s v="USD"/>
    <n v="1424747740"/>
    <n v="1422155740"/>
    <b v="0"/>
    <n v="6"/>
    <b v="0"/>
    <s v="theater/plays"/>
    <n v="2"/>
    <n v="6.83"/>
    <x v="1"/>
    <x v="6"/>
  </r>
  <r>
    <n v="4112"/>
    <x v="4105"/>
    <s v="Set in Southern America â€œThe Divideâ€ is a stage play that touches on the issues that are forefront in America and the world."/>
    <n v="800"/>
    <n v="10"/>
    <x v="0"/>
    <x v="17"/>
    <s v="EUR"/>
    <n v="1456617600"/>
    <n v="1454280186"/>
    <b v="0"/>
    <n v="1"/>
    <b v="0"/>
    <s v="theater/plays"/>
    <n v="1"/>
    <n v="10"/>
    <x v="1"/>
    <x v="6"/>
  </r>
  <r>
    <n v="4113"/>
    <x v="4106"/>
    <s v="A family oriented play about Christians &amp; the sins they live with, portrayed by &quot;puppets and toys&quot; at Queensbury Theater in Houston."/>
    <n v="1000"/>
    <n v="47"/>
    <x v="0"/>
    <x v="0"/>
    <s v="USD"/>
    <n v="1452234840"/>
    <n v="1450619123"/>
    <b v="0"/>
    <n v="3"/>
    <b v="0"/>
    <s v="theater/plays"/>
    <n v="5"/>
    <n v="15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1225"/>
    <x v="0"/>
    <s v="US"/>
    <s v="USD"/>
    <x v="0"/>
    <n v="1434931811"/>
    <b v="0"/>
    <n v="182"/>
    <b v="1"/>
    <s v="film &amp; video/television"/>
    <n v="4"/>
    <n v="6.73"/>
    <x v="0"/>
    <s v="television"/>
    <x v="0"/>
    <x v="0"/>
  </r>
  <r>
    <n v="1"/>
    <s v="FannibalFest Fan Convention"/>
    <s v="A Hannibal TV Show Fan Convention and Art Collective"/>
    <n v="35000"/>
    <n v="106330.39"/>
    <x v="1"/>
    <s v="US"/>
    <s v="USD"/>
    <x v="1"/>
    <n v="1485872683"/>
    <b v="0"/>
    <n v="79"/>
    <b v="1"/>
    <s v="film &amp; video/television"/>
    <n v="304"/>
    <n v="1345.9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3000"/>
    <n v="3002"/>
    <x v="1"/>
    <s v="GB"/>
    <s v="GBP"/>
    <x v="2"/>
    <n v="1454691083"/>
    <b v="0"/>
    <n v="35"/>
    <b v="1"/>
    <s v="film &amp; video/television"/>
    <n v="100"/>
    <n v="85.77"/>
    <x v="0"/>
    <s v="television"/>
    <x v="2"/>
    <x v="2"/>
  </r>
  <r>
    <n v="3"/>
    <s v="Unsure/Positive: A Dramedy Series About Life with HIV"/>
    <s v="We already produced the *very* beginning of this story. Help us to see it through?"/>
    <n v="25000"/>
    <n v="34660"/>
    <x v="1"/>
    <s v="US"/>
    <s v="USD"/>
    <x v="3"/>
    <n v="1404822107"/>
    <b v="0"/>
    <n v="150"/>
    <b v="1"/>
    <s v="film &amp; video/television"/>
    <n v="139"/>
    <n v="231.0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116000"/>
    <n v="169985.91"/>
    <x v="1"/>
    <s v="US"/>
    <s v="USD"/>
    <x v="4"/>
    <n v="1447963279"/>
    <b v="0"/>
    <n v="284"/>
    <b v="1"/>
    <s v="film &amp; video/television"/>
    <n v="147"/>
    <n v="598.5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12000"/>
    <n v="15"/>
    <x v="0"/>
    <s v="US"/>
    <s v="USD"/>
    <x v="5"/>
    <n v="1468362207"/>
    <b v="0"/>
    <n v="47"/>
    <b v="1"/>
    <s v="film &amp; video/television"/>
    <n v="0"/>
    <n v="0.32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24000"/>
    <n v="30226"/>
    <x v="1"/>
    <s v="US"/>
    <s v="USD"/>
    <x v="6"/>
    <n v="1401846250"/>
    <b v="0"/>
    <n v="58"/>
    <b v="1"/>
    <s v="film &amp; video/television"/>
    <n v="126"/>
    <n v="521.14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25000"/>
    <n v="100"/>
    <x v="0"/>
    <s v="US"/>
    <s v="USD"/>
    <x v="7"/>
    <n v="1464224867"/>
    <b v="0"/>
    <n v="57"/>
    <b v="1"/>
    <s v="film &amp; video/television"/>
    <n v="0"/>
    <n v="1.75"/>
    <x v="0"/>
    <s v="television"/>
    <x v="7"/>
    <x v="7"/>
  </r>
  <r>
    <n v="8"/>
    <s v="Sizzling in the Kitchen Flynn Style"/>
    <s v="Help us raise the funds to film our pilot episode!"/>
    <n v="10000"/>
    <n v="1677"/>
    <x v="0"/>
    <s v="US"/>
    <s v="USD"/>
    <x v="8"/>
    <n v="1460155212"/>
    <b v="0"/>
    <n v="12"/>
    <b v="1"/>
    <s v="film &amp; video/television"/>
    <n v="17"/>
    <n v="139.7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3000"/>
    <n v="3700"/>
    <x v="1"/>
    <s v="US"/>
    <s v="USD"/>
    <x v="9"/>
    <n v="1458268144"/>
    <b v="0"/>
    <n v="20"/>
    <b v="1"/>
    <s v="film &amp; video/television"/>
    <n v="123"/>
    <n v="18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9000"/>
    <n v="0"/>
    <x v="0"/>
    <s v="US"/>
    <s v="USD"/>
    <x v="10"/>
    <n v="1400636279"/>
    <b v="0"/>
    <n v="19"/>
    <b v="1"/>
    <s v="film &amp; video/television"/>
    <n v="0"/>
    <n v="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16000"/>
    <n v="16573"/>
    <x v="1"/>
    <s v="US"/>
    <s v="USD"/>
    <x v="11"/>
    <n v="1469126462"/>
    <b v="0"/>
    <n v="75"/>
    <b v="1"/>
    <s v="film &amp; video/television"/>
    <n v="104"/>
    <n v="220.97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100000"/>
    <n v="112536"/>
    <x v="1"/>
    <s v="US"/>
    <s v="USD"/>
    <x v="12"/>
    <n v="1401642425"/>
    <b v="0"/>
    <n v="827"/>
    <b v="1"/>
    <s v="film &amp; video/television"/>
    <n v="113"/>
    <n v="136.08000000000001"/>
    <x v="0"/>
    <s v="television"/>
    <x v="12"/>
    <x v="12"/>
  </r>
  <r>
    <n v="13"/>
    <s v="Can't Go Home"/>
    <s v="A travel series hosted by touring musicians that profiles a different American city in each episode."/>
    <n v="15000"/>
    <n v="15565"/>
    <x v="1"/>
    <s v="US"/>
    <s v="USD"/>
    <x v="13"/>
    <n v="1463588109"/>
    <b v="0"/>
    <n v="51"/>
    <b v="1"/>
    <s v="film &amp; video/television"/>
    <n v="104"/>
    <n v="305.2"/>
    <x v="0"/>
    <s v="television"/>
    <x v="13"/>
    <x v="13"/>
  </r>
  <r>
    <n v="14"/>
    <s v="3010 | Sci-fi Series"/>
    <s v="A highly charged post apocalyptic sci fi series that pulls no punches!"/>
    <n v="16870"/>
    <n v="2501"/>
    <x v="0"/>
    <s v="AU"/>
    <s v="AUD"/>
    <x v="14"/>
    <n v="1403051888"/>
    <b v="0"/>
    <n v="41"/>
    <b v="1"/>
    <s v="film &amp; video/television"/>
    <n v="15"/>
    <n v="6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6000"/>
    <n v="6530"/>
    <x v="1"/>
    <s v="ES"/>
    <s v="EUR"/>
    <x v="15"/>
    <n v="1441790658"/>
    <b v="0"/>
    <n v="98"/>
    <b v="1"/>
    <s v="film &amp; video/television"/>
    <n v="109"/>
    <n v="66.63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30000"/>
    <n v="30891.1"/>
    <x v="1"/>
    <s v="US"/>
    <s v="USD"/>
    <x v="16"/>
    <n v="1398971211"/>
    <b v="0"/>
    <n v="70"/>
    <b v="1"/>
    <s v="film &amp; video/television"/>
    <n v="103"/>
    <n v="441.3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5000"/>
    <n v="3000"/>
    <x v="0"/>
    <s v="GB"/>
    <s v="GBP"/>
    <x v="17"/>
    <n v="1412530422"/>
    <b v="0"/>
    <n v="36"/>
    <b v="1"/>
    <s v="film &amp; video/television"/>
    <n v="60"/>
    <n v="83.3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80000"/>
    <n v="0"/>
    <x v="2"/>
    <s v="US"/>
    <s v="USD"/>
    <x v="18"/>
    <n v="1408366856"/>
    <b v="0"/>
    <n v="342"/>
    <b v="1"/>
    <s v="film &amp; video/television"/>
    <n v="0"/>
    <n v="0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5000"/>
    <n v="0"/>
    <x v="0"/>
    <s v="US"/>
    <s v="USD"/>
    <x v="19"/>
    <n v="1434828934"/>
    <b v="0"/>
    <n v="22"/>
    <b v="1"/>
    <s v="film &amp; video/television"/>
    <n v="0"/>
    <n v="0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5500"/>
    <n v="5516"/>
    <x v="1"/>
    <s v="US"/>
    <s v="USD"/>
    <x v="20"/>
    <n v="1436983912"/>
    <b v="0"/>
    <n v="25"/>
    <b v="1"/>
    <s v="film &amp; video/television"/>
    <n v="100"/>
    <n v="220.64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50000"/>
    <n v="359"/>
    <x v="2"/>
    <s v="US"/>
    <s v="USD"/>
    <x v="21"/>
    <n v="1409151789"/>
    <b v="0"/>
    <n v="101"/>
    <b v="1"/>
    <s v="film &amp; video/television"/>
    <n v="1"/>
    <n v="3.55"/>
    <x v="0"/>
    <s v="television"/>
    <x v="21"/>
    <x v="21"/>
  </r>
  <r>
    <n v="22"/>
    <s v="CREATURES OF HABIT!"/>
    <s v="Meet Gary, and Troy: Two unlikely friends that investigate &quot;strange phenomenon&quot;."/>
    <n v="2800"/>
    <n v="3572.12"/>
    <x v="1"/>
    <s v="US"/>
    <s v="USD"/>
    <x v="22"/>
    <n v="1418766740"/>
    <b v="0"/>
    <n v="8"/>
    <b v="1"/>
    <s v="film &amp; video/television"/>
    <n v="128"/>
    <n v="446.5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7000"/>
    <n v="7340"/>
    <x v="1"/>
    <s v="US"/>
    <s v="USD"/>
    <x v="23"/>
    <n v="1428086501"/>
    <b v="0"/>
    <n v="23"/>
    <b v="1"/>
    <s v="film &amp; video/television"/>
    <n v="105"/>
    <n v="319.13"/>
    <x v="0"/>
    <s v="television"/>
    <x v="23"/>
    <x v="23"/>
  </r>
  <r>
    <n v="24"/>
    <s v="Bring STL Up Late to TV"/>
    <s v="STL Up Late is a weekly late night comedy talk show for St. Louis television."/>
    <n v="99000"/>
    <n v="2670"/>
    <x v="0"/>
    <s v="US"/>
    <s v="USD"/>
    <x v="24"/>
    <n v="1439494863"/>
    <b v="0"/>
    <n v="574"/>
    <b v="1"/>
    <s v="film &amp; video/television"/>
    <n v="3"/>
    <n v="4.650000000000000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3500"/>
    <n v="3600"/>
    <x v="1"/>
    <s v="US"/>
    <s v="USD"/>
    <x v="25"/>
    <n v="1447115761"/>
    <b v="0"/>
    <n v="14"/>
    <b v="1"/>
    <s v="film &amp; video/television"/>
    <n v="103"/>
    <n v="2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5200"/>
    <n v="0"/>
    <x v="0"/>
    <s v="US"/>
    <s v="USD"/>
    <x v="26"/>
    <n v="1404822144"/>
    <b v="0"/>
    <n v="19"/>
    <b v="1"/>
    <s v="film &amp; video/television"/>
    <n v="0"/>
    <n v="0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50000"/>
    <n v="51149"/>
    <x v="2"/>
    <s v="NZ"/>
    <s v="NZD"/>
    <x v="27"/>
    <n v="1413518233"/>
    <b v="0"/>
    <n v="150"/>
    <b v="1"/>
    <s v="film &amp; video/television"/>
    <n v="102"/>
    <n v="340.99"/>
    <x v="0"/>
    <s v="television"/>
    <x v="27"/>
    <x v="27"/>
  </r>
  <r>
    <n v="28"/>
    <s v="John Earle Dog Training Concept Development Reel"/>
    <s v="John and Brian are on a quest to change people's lives and rehabilitate dogs."/>
    <n v="30000"/>
    <n v="31404"/>
    <x v="1"/>
    <s v="US"/>
    <s v="USD"/>
    <x v="28"/>
    <n v="1447715284"/>
    <b v="0"/>
    <n v="71"/>
    <b v="1"/>
    <s v="film &amp; video/television"/>
    <n v="105"/>
    <n v="442.3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10000"/>
    <n v="10156"/>
    <x v="1"/>
    <s v="GB"/>
    <s v="GBP"/>
    <x v="29"/>
    <n v="1403453368"/>
    <b v="0"/>
    <n v="117"/>
    <b v="1"/>
    <s v="film &amp; video/television"/>
    <n v="102"/>
    <n v="86.8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10000"/>
    <n v="13614"/>
    <x v="1"/>
    <s v="US"/>
    <s v="USD"/>
    <x v="30"/>
    <n v="1406012515"/>
    <b v="0"/>
    <n v="53"/>
    <b v="1"/>
    <s v="film &amp; video/television"/>
    <n v="136"/>
    <n v="256.87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000"/>
    <n v="1610"/>
    <x v="1"/>
    <s v="US"/>
    <s v="USD"/>
    <x v="31"/>
    <n v="1452193234"/>
    <b v="0"/>
    <n v="1"/>
    <b v="1"/>
    <s v="film &amp; video/television"/>
    <n v="161"/>
    <n v="161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65000"/>
    <n v="126"/>
    <x v="0"/>
    <s v="US"/>
    <s v="USD"/>
    <x v="32"/>
    <n v="1459523017"/>
    <b v="0"/>
    <n v="89"/>
    <b v="1"/>
    <s v="film &amp; video/television"/>
    <n v="0"/>
    <n v="1.4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15000"/>
    <n v="400"/>
    <x v="0"/>
    <s v="US"/>
    <s v="USD"/>
    <x v="33"/>
    <n v="1444405901"/>
    <b v="0"/>
    <n v="64"/>
    <b v="1"/>
    <s v="film &amp; video/television"/>
    <n v="3"/>
    <n v="6.2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10000"/>
    <n v="266"/>
    <x v="2"/>
    <s v="US"/>
    <s v="USD"/>
    <x v="34"/>
    <n v="1405928601"/>
    <b v="0"/>
    <n v="68"/>
    <b v="1"/>
    <s v="film &amp; video/television"/>
    <n v="3"/>
    <n v="3.9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5000"/>
    <n v="5509"/>
    <x v="1"/>
    <s v="US"/>
    <s v="USD"/>
    <x v="35"/>
    <n v="1428130814"/>
    <b v="0"/>
    <n v="28"/>
    <b v="1"/>
    <s v="film &amp; video/television"/>
    <n v="110"/>
    <n v="196.75"/>
    <x v="0"/>
    <s v="television"/>
    <x v="35"/>
    <x v="35"/>
  </r>
  <r>
    <n v="36"/>
    <s v="THE LISTENING BOX"/>
    <s v="A modern day priest makes an unusual discovery, setting off a chain of events."/>
    <n v="24200"/>
    <n v="25375"/>
    <x v="1"/>
    <s v="US"/>
    <s v="USD"/>
    <x v="36"/>
    <n v="1425540125"/>
    <b v="0"/>
    <n v="44"/>
    <b v="1"/>
    <s v="film &amp; video/television"/>
    <n v="105"/>
    <n v="576.70000000000005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100000"/>
    <n v="47"/>
    <x v="0"/>
    <s v="US"/>
    <s v="USD"/>
    <x v="37"/>
    <n v="1422463079"/>
    <b v="0"/>
    <n v="253"/>
    <b v="1"/>
    <s v="film &amp; video/television"/>
    <n v="0"/>
    <n v="0.19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8000"/>
    <n v="8211"/>
    <x v="1"/>
    <s v="US"/>
    <s v="USD"/>
    <x v="38"/>
    <n v="1365643344"/>
    <b v="0"/>
    <n v="66"/>
    <b v="1"/>
    <s v="film &amp; video/television"/>
    <n v="103"/>
    <n v="124.41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80000"/>
    <n v="149"/>
    <x v="0"/>
    <s v="GB"/>
    <s v="GBP"/>
    <x v="39"/>
    <n v="1398388068"/>
    <b v="0"/>
    <n v="217"/>
    <b v="1"/>
    <s v="film &amp; video/television"/>
    <n v="0"/>
    <n v="0.6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6000"/>
    <n v="0"/>
    <x v="3"/>
    <s v="US"/>
    <s v="USD"/>
    <x v="40"/>
    <n v="1401426488"/>
    <b v="0"/>
    <n v="16"/>
    <b v="1"/>
    <s v="film &amp; video/television"/>
    <n v="0"/>
    <n v="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5500"/>
    <n v="1417"/>
    <x v="0"/>
    <s v="US"/>
    <s v="USD"/>
    <x v="41"/>
    <n v="1409924354"/>
    <b v="0"/>
    <n v="19"/>
    <b v="1"/>
    <s v="film &amp; video/television"/>
    <n v="26"/>
    <n v="74.58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50000"/>
    <n v="75"/>
    <x v="0"/>
    <s v="US"/>
    <s v="USD"/>
    <x v="42"/>
    <n v="1417188026"/>
    <b v="0"/>
    <n v="169"/>
    <b v="1"/>
    <s v="film &amp; video/television"/>
    <n v="0"/>
    <n v="0.44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185"/>
    <x v="0"/>
    <s v="US"/>
    <s v="USD"/>
    <x v="43"/>
    <n v="1402599486"/>
    <b v="0"/>
    <n v="263"/>
    <b v="1"/>
    <s v="film &amp; video/television"/>
    <n v="4"/>
    <n v="12.11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5500"/>
    <n v="1405"/>
    <x v="0"/>
    <s v="US"/>
    <s v="USD"/>
    <x v="44"/>
    <n v="1408760537"/>
    <b v="0"/>
    <n v="15"/>
    <b v="1"/>
    <s v="film &amp; video/television"/>
    <n v="26"/>
    <n v="93.67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15500"/>
    <n v="15705"/>
    <x v="1"/>
    <s v="US"/>
    <s v="USD"/>
    <x v="45"/>
    <n v="1459177107"/>
    <b v="0"/>
    <n v="61"/>
    <b v="1"/>
    <s v="film &amp; video/television"/>
    <n v="101"/>
    <n v="257.459999999999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25000"/>
    <n v="1"/>
    <x v="0"/>
    <s v="AU"/>
    <s v="AUD"/>
    <x v="46"/>
    <n v="1447628974"/>
    <b v="0"/>
    <n v="45"/>
    <b v="1"/>
    <s v="film &amp; video/television"/>
    <n v="0"/>
    <n v="0.02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15000"/>
    <n v="520"/>
    <x v="0"/>
    <s v="US"/>
    <s v="USD"/>
    <x v="47"/>
    <n v="1413834007"/>
    <b v="0"/>
    <n v="70"/>
    <b v="1"/>
    <s v="film &amp; video/television"/>
    <n v="3"/>
    <n v="7.43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6000"/>
    <n v="10045"/>
    <x v="1"/>
    <s v="GB"/>
    <s v="GBP"/>
    <x v="48"/>
    <n v="1422534260"/>
    <b v="0"/>
    <n v="38"/>
    <b v="1"/>
    <s v="film &amp; video/television"/>
    <n v="167"/>
    <n v="264.33999999999997"/>
    <x v="0"/>
    <s v="television"/>
    <x v="48"/>
    <x v="48"/>
  </r>
  <r>
    <n v="49"/>
    <s v="Driving Jersey - Season Five"/>
    <s v="Driving Jersey is real people telling real stories."/>
    <n v="30000"/>
    <n v="30608.59"/>
    <x v="1"/>
    <s v="US"/>
    <s v="USD"/>
    <x v="49"/>
    <n v="1443068045"/>
    <b v="0"/>
    <n v="87"/>
    <b v="1"/>
    <s v="film &amp; video/television"/>
    <n v="102"/>
    <n v="351.82"/>
    <x v="0"/>
    <s v="television"/>
    <x v="49"/>
    <x v="49"/>
  </r>
  <r>
    <n v="50"/>
    <s v="The Love Lounge"/>
    <s v="A brand new dating show which helps one lucky lady find her Mr Right with difficult decisions to make along the way."/>
    <n v="3000"/>
    <n v="3321.25"/>
    <x v="1"/>
    <s v="GB"/>
    <s v="GBP"/>
    <x v="50"/>
    <n v="1419271458"/>
    <b v="0"/>
    <n v="22"/>
    <b v="1"/>
    <s v="film &amp; video/television"/>
    <n v="111"/>
    <n v="150.9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35000"/>
    <n v="39757"/>
    <x v="1"/>
    <s v="US"/>
    <s v="USD"/>
    <x v="51"/>
    <n v="1436653037"/>
    <b v="0"/>
    <n v="119"/>
    <b v="1"/>
    <s v="film &amp; video/television"/>
    <n v="114"/>
    <n v="334.09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30000"/>
    <n v="1155"/>
    <x v="0"/>
    <s v="US"/>
    <s v="USD"/>
    <x v="52"/>
    <n v="1403023846"/>
    <b v="0"/>
    <n v="52"/>
    <b v="1"/>
    <s v="film &amp; video/television"/>
    <n v="4"/>
    <n v="22.21"/>
    <x v="0"/>
    <s v="television"/>
    <x v="52"/>
    <x v="52"/>
  </r>
  <r>
    <n v="53"/>
    <s v="Rolling out Vegan Mashup's Season 2"/>
    <s v="Delicious TV's Vegan Mashup launching season two on public television"/>
    <n v="10000"/>
    <n v="40"/>
    <x v="0"/>
    <s v="US"/>
    <s v="USD"/>
    <x v="53"/>
    <n v="1395407445"/>
    <b v="0"/>
    <n v="117"/>
    <b v="1"/>
    <s v="film &amp; video/television"/>
    <n v="0"/>
    <n v="0.34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25000"/>
    <n v="26495.5"/>
    <x v="1"/>
    <s v="US"/>
    <s v="USD"/>
    <x v="54"/>
    <n v="1448471221"/>
    <b v="0"/>
    <n v="52"/>
    <b v="1"/>
    <s v="film &amp; video/television"/>
    <n v="106"/>
    <n v="509.5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30000"/>
    <n v="0"/>
    <x v="0"/>
    <s v="US"/>
    <s v="USD"/>
    <x v="55"/>
    <n v="1462576516"/>
    <b v="0"/>
    <n v="86"/>
    <b v="1"/>
    <s v="film &amp; video/television"/>
    <n v="0"/>
    <n v="0"/>
    <x v="0"/>
    <s v="television"/>
    <x v="55"/>
    <x v="55"/>
  </r>
  <r>
    <n v="56"/>
    <s v="Voxwomen Cycling Show"/>
    <s v="We want to see more women's cycling on TV - and we need your help to make it happen!"/>
    <n v="25000"/>
    <n v="0"/>
    <x v="0"/>
    <s v="GB"/>
    <s v="GBP"/>
    <x v="56"/>
    <n v="1432559424"/>
    <b v="0"/>
    <n v="174"/>
    <b v="1"/>
    <s v="film &amp; video/television"/>
    <n v="0"/>
    <n v="0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39000"/>
    <n v="156"/>
    <x v="0"/>
    <s v="US"/>
    <s v="USD"/>
    <x v="57"/>
    <n v="1427399962"/>
    <b v="0"/>
    <n v="69"/>
    <b v="1"/>
    <s v="film &amp; video/television"/>
    <n v="0"/>
    <n v="2.2599999999999998"/>
    <x v="0"/>
    <s v="television"/>
    <x v="57"/>
    <x v="57"/>
  </r>
  <r>
    <n v="58"/>
    <s v="Gloaming"/>
    <s v="Alex thought he knew how the world worked. You live, you die and it's over. He was very, very wrong."/>
    <n v="25000"/>
    <n v="30026"/>
    <x v="1"/>
    <s v="US"/>
    <s v="USD"/>
    <x v="58"/>
    <n v="1413827572"/>
    <b v="0"/>
    <n v="75"/>
    <b v="1"/>
    <s v="film &amp; video/television"/>
    <n v="120"/>
    <n v="400.35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50000"/>
    <n v="151"/>
    <x v="0"/>
    <s v="US"/>
    <s v="USD"/>
    <x v="59"/>
    <n v="1439530776"/>
    <b v="0"/>
    <n v="33"/>
    <b v="1"/>
    <s v="film &amp; video/television"/>
    <n v="0"/>
    <n v="4.58"/>
    <x v="0"/>
    <s v="television"/>
    <x v="59"/>
    <x v="59"/>
  </r>
  <r>
    <n v="60"/>
    <s v="Ever Since - Short Film"/>
    <s v="Set in a beautiful but desolate world, we see how loneliness can lead to friendship in unconventional ways."/>
    <n v="12000"/>
    <n v="13279"/>
    <x v="1"/>
    <s v="GB"/>
    <s v="GBP"/>
    <x v="60"/>
    <n v="1393882717"/>
    <b v="0"/>
    <n v="108"/>
    <b v="1"/>
    <s v="film &amp; video/shorts"/>
    <n v="111"/>
    <n v="122.95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20000"/>
    <n v="621"/>
    <x v="2"/>
    <s v="US"/>
    <s v="USD"/>
    <x v="61"/>
    <n v="1368646357"/>
    <b v="0"/>
    <n v="23"/>
    <b v="1"/>
    <s v="film &amp; video/shorts"/>
    <n v="3"/>
    <n v="27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12000"/>
    <n v="13121"/>
    <x v="1"/>
    <s v="US"/>
    <s v="USD"/>
    <x v="62"/>
    <n v="1360177878"/>
    <b v="0"/>
    <n v="48"/>
    <b v="1"/>
    <s v="film &amp; video/shorts"/>
    <n v="109"/>
    <n v="273.35000000000002"/>
    <x v="0"/>
    <s v="shorts"/>
    <x v="62"/>
    <x v="62"/>
  </r>
  <r>
    <n v="63"/>
    <s v="The Attic"/>
    <s v="The Attic is my first short film.  Please help me with post production and distribution so that I can let it out into the world"/>
    <n v="6500"/>
    <n v="10071"/>
    <x v="1"/>
    <s v="US"/>
    <s v="USD"/>
    <x v="63"/>
    <n v="1386194013"/>
    <b v="0"/>
    <n v="64"/>
    <b v="1"/>
    <s v="film &amp; video/shorts"/>
    <n v="155"/>
    <n v="157.36000000000001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6000"/>
    <n v="6000"/>
    <x v="1"/>
    <s v="US"/>
    <s v="USD"/>
    <x v="64"/>
    <n v="1370651181"/>
    <b v="0"/>
    <n v="24"/>
    <b v="1"/>
    <s v="film &amp; video/shorts"/>
    <n v="100"/>
    <n v="250"/>
    <x v="0"/>
    <s v="shorts"/>
    <x v="64"/>
    <x v="64"/>
  </r>
  <r>
    <n v="65"/>
    <s v="Hello World - Post Production Funds"/>
    <s v="Help finish the short film Hello World. The story of an android in the broken home of a father &amp; son."/>
    <n v="20000"/>
    <n v="1876"/>
    <x v="0"/>
    <s v="CA"/>
    <s v="CAD"/>
    <x v="65"/>
    <n v="1405453354"/>
    <b v="0"/>
    <n v="57"/>
    <b v="1"/>
    <s v="film &amp; video/shorts"/>
    <n v="9"/>
    <n v="32.909999999999997"/>
    <x v="0"/>
    <s v="shorts"/>
    <x v="65"/>
    <x v="65"/>
  </r>
  <r>
    <n v="66"/>
    <s v="A Stagnant Fever: Short Film"/>
    <s v="A dark comedy set in the '60s about clinical depression and one night stands."/>
    <n v="7000"/>
    <n v="7365"/>
    <x v="1"/>
    <s v="US"/>
    <s v="USD"/>
    <x v="66"/>
    <n v="1466281420"/>
    <b v="0"/>
    <n v="26"/>
    <b v="1"/>
    <s v="film &amp; video/shorts"/>
    <n v="105"/>
    <n v="283.27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7000"/>
    <n v="50"/>
    <x v="0"/>
    <s v="US"/>
    <s v="USD"/>
    <x v="67"/>
    <n v="1339768804"/>
    <b v="0"/>
    <n v="20"/>
    <b v="1"/>
    <s v="film &amp; video/shorts"/>
    <n v="1"/>
    <n v="2.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3500"/>
    <n v="361"/>
    <x v="0"/>
    <s v="GB"/>
    <s v="GBP"/>
    <x v="68"/>
    <n v="1390570791"/>
    <b v="0"/>
    <n v="36"/>
    <b v="1"/>
    <s v="film &amp; video/shorts"/>
    <n v="10"/>
    <n v="10.02999999999999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30000"/>
    <n v="0"/>
    <x v="2"/>
    <s v="US"/>
    <s v="USD"/>
    <x v="69"/>
    <n v="1314765025"/>
    <b v="0"/>
    <n v="178"/>
    <b v="1"/>
    <s v="film &amp; video/shorts"/>
    <n v="0"/>
    <n v="0"/>
    <x v="0"/>
    <s v="shorts"/>
    <x v="69"/>
    <x v="69"/>
  </r>
  <r>
    <n v="70"/>
    <s v="Scraps"/>
    <s v="Maggie barely survives a deranged baptism by her mother only to be born again to a string of foster parents. Things can always be worse"/>
    <n v="3000"/>
    <n v="4050"/>
    <x v="1"/>
    <s v="US"/>
    <s v="USD"/>
    <x v="70"/>
    <n v="1309987845"/>
    <b v="0"/>
    <n v="17"/>
    <b v="1"/>
    <s v="film &amp; video/shorts"/>
    <n v="135"/>
    <n v="238.24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6500"/>
    <n v="6505"/>
    <x v="1"/>
    <s v="US"/>
    <s v="USD"/>
    <x v="71"/>
    <n v="1333002657"/>
    <b v="0"/>
    <n v="32"/>
    <b v="1"/>
    <s v="film &amp; video/shorts"/>
    <n v="100"/>
    <n v="203.28"/>
    <x v="0"/>
    <s v="shorts"/>
    <x v="71"/>
    <x v="71"/>
  </r>
  <r>
    <n v="72"/>
    <s v="Trickle"/>
    <s v="A young man forced to live back home after an automobile accident leaves him to rediscover what it means to be a part of his family."/>
    <n v="7000"/>
    <n v="7383.01"/>
    <x v="1"/>
    <s v="US"/>
    <s v="USD"/>
    <x v="72"/>
    <n v="1351210481"/>
    <b v="0"/>
    <n v="41"/>
    <b v="1"/>
    <s v="film &amp; video/shorts"/>
    <n v="105"/>
    <n v="180.0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3800"/>
    <n v="4000.22"/>
    <x v="1"/>
    <s v="US"/>
    <s v="USD"/>
    <x v="73"/>
    <n v="1297620584"/>
    <b v="0"/>
    <n v="18"/>
    <b v="1"/>
    <s v="film &amp; video/shorts"/>
    <n v="105"/>
    <n v="222.2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3000"/>
    <n v="3160"/>
    <x v="1"/>
    <s v="FR"/>
    <s v="EUR"/>
    <x v="74"/>
    <n v="1450784495"/>
    <b v="0"/>
    <n v="29"/>
    <b v="1"/>
    <s v="film &amp; video/shorts"/>
    <n v="105"/>
    <n v="108.97"/>
    <x v="0"/>
    <s v="shorts"/>
    <x v="74"/>
    <x v="74"/>
  </r>
  <r>
    <n v="75"/>
    <s v="&quot;DAD&quot; - A USC Short Film"/>
    <s v="A teenager named Charlie discovers something new about himself while coping with the loss of his father."/>
    <n v="10000"/>
    <n v="12795"/>
    <x v="1"/>
    <s v="US"/>
    <s v="USD"/>
    <x v="75"/>
    <n v="1364101272"/>
    <b v="0"/>
    <n v="47"/>
    <b v="1"/>
    <s v="film &amp; video/shorts"/>
    <n v="128"/>
    <n v="272.23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0"/>
    <n v="10"/>
    <x v="0"/>
    <s v="US"/>
    <s v="USD"/>
    <x v="76"/>
    <n v="1319819758"/>
    <b v="0"/>
    <n v="15"/>
    <b v="1"/>
    <s v="film &amp; video/shorts"/>
    <n v="0"/>
    <n v="0.67"/>
    <x v="0"/>
    <s v="shorts"/>
    <x v="76"/>
    <x v="76"/>
  </r>
  <r>
    <n v="77"/>
    <s v="Jonah and the Crab"/>
    <s v="A short film about a boy searching for companionship in a hermit crab he finds on the beach."/>
    <n v="5000"/>
    <n v="5167"/>
    <x v="1"/>
    <s v="US"/>
    <s v="USD"/>
    <x v="77"/>
    <n v="1332991717"/>
    <b v="0"/>
    <n v="26"/>
    <b v="1"/>
    <s v="film &amp; video/shorts"/>
    <n v="103"/>
    <n v="198.73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00"/>
    <x v="0"/>
    <s v="FR"/>
    <s v="EUR"/>
    <x v="78"/>
    <n v="1471887121"/>
    <b v="0"/>
    <n v="35"/>
    <b v="1"/>
    <s v="film &amp; video/shorts"/>
    <n v="2"/>
    <n v="2.8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5000"/>
    <n v="5410"/>
    <x v="1"/>
    <s v="GB"/>
    <s v="GBP"/>
    <x v="79"/>
    <n v="1395859093"/>
    <b v="0"/>
    <n v="41"/>
    <b v="1"/>
    <s v="film &amp; video/shorts"/>
    <n v="108"/>
    <n v="131.94999999999999"/>
    <x v="0"/>
    <s v="shorts"/>
    <x v="79"/>
    <x v="79"/>
  </r>
  <r>
    <n v="80"/>
    <s v="Swingers Anonymous"/>
    <s v="What would you do if you ended up at a swingers party with two dead bodies and $20,000 in drug money?"/>
    <n v="33500"/>
    <n v="34198"/>
    <x v="1"/>
    <s v="US"/>
    <s v="USD"/>
    <x v="80"/>
    <n v="1383616856"/>
    <b v="0"/>
    <n v="47"/>
    <b v="1"/>
    <s v="film &amp; video/shorts"/>
    <n v="102"/>
    <n v="727.62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5000"/>
    <n v="1004"/>
    <x v="0"/>
    <s v="US"/>
    <s v="USD"/>
    <x v="81"/>
    <n v="1341892127"/>
    <b v="0"/>
    <n v="28"/>
    <b v="1"/>
    <s v="film &amp; video/shorts"/>
    <n v="20"/>
    <n v="35.86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10000"/>
    <n v="11621"/>
    <x v="1"/>
    <s v="US"/>
    <s v="USD"/>
    <x v="82"/>
    <n v="1315597261"/>
    <b v="0"/>
    <n v="100"/>
    <b v="1"/>
    <s v="film &amp; video/shorts"/>
    <n v="116"/>
    <n v="116.2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200"/>
    <n v="2210"/>
    <x v="1"/>
    <s v="GB"/>
    <s v="GBP"/>
    <x v="83"/>
    <n v="1423320389"/>
    <b v="0"/>
    <n v="13"/>
    <b v="1"/>
    <s v="film &amp; video/shorts"/>
    <n v="100"/>
    <n v="170"/>
    <x v="0"/>
    <s v="shorts"/>
    <x v="83"/>
    <x v="83"/>
  </r>
  <r>
    <n v="84"/>
    <s v="Redemption - Short Film"/>
    <s v="&quot;A sociopath crosses paths with the person he must confront about his wife's murder, it might be himself&quot;"/>
    <n v="3000"/>
    <n v="415"/>
    <x v="0"/>
    <s v="US"/>
    <s v="USD"/>
    <x v="84"/>
    <n v="1302891086"/>
    <b v="0"/>
    <n v="7"/>
    <b v="1"/>
    <s v="film &amp; video/shorts"/>
    <n v="14"/>
    <n v="59.29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5000"/>
    <n v="2537"/>
    <x v="2"/>
    <s v="US"/>
    <s v="USD"/>
    <x v="85"/>
    <n v="1314154837"/>
    <b v="0"/>
    <n v="21"/>
    <b v="1"/>
    <s v="film &amp; video/shorts"/>
    <n v="51"/>
    <n v="120.81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18500"/>
    <n v="19028"/>
    <x v="1"/>
    <s v="FR"/>
    <s v="EUR"/>
    <x v="86"/>
    <n v="1444828845"/>
    <b v="0"/>
    <n v="17"/>
    <b v="1"/>
    <s v="film &amp; video/shorts"/>
    <n v="103"/>
    <n v="1119.29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8000"/>
    <n v="26.01"/>
    <x v="0"/>
    <s v="US"/>
    <s v="USD"/>
    <x v="87"/>
    <n v="1274705803"/>
    <b v="0"/>
    <n v="25"/>
    <b v="1"/>
    <s v="film &amp; video/shorts"/>
    <n v="0"/>
    <n v="1.04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10000"/>
    <n v="10031"/>
    <x v="1"/>
    <s v="US"/>
    <s v="USD"/>
    <x v="88"/>
    <n v="1401205731"/>
    <b v="0"/>
    <n v="60"/>
    <b v="1"/>
    <s v="film &amp; video/shorts"/>
    <n v="100"/>
    <n v="167.1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20000"/>
    <n v="7"/>
    <x v="0"/>
    <s v="US"/>
    <s v="USD"/>
    <x v="89"/>
    <n v="1368036192"/>
    <b v="0"/>
    <n v="56"/>
    <b v="1"/>
    <s v="film &amp; video/shorts"/>
    <n v="0"/>
    <n v="0.13"/>
    <x v="0"/>
    <s v="shorts"/>
    <x v="89"/>
    <x v="89"/>
  </r>
  <r>
    <n v="90"/>
    <s v="Help Get the Short Film Interior Design into Film Festivals!"/>
    <s v="We're looking for funding to help submit a short film to film festivals."/>
    <n v="3000"/>
    <n v="509"/>
    <x v="0"/>
    <s v="US"/>
    <s v="USD"/>
    <x v="90"/>
    <n v="1307862499"/>
    <b v="0"/>
    <n v="16"/>
    <b v="1"/>
    <s v="film &amp; video/shorts"/>
    <n v="17"/>
    <n v="31.8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10027"/>
    <x v="1"/>
    <s v="US"/>
    <s v="USD"/>
    <x v="91"/>
    <n v="1300354764"/>
    <b v="0"/>
    <n v="46"/>
    <b v="1"/>
    <s v="film &amp; video/shorts"/>
    <n v="100"/>
    <n v="217.9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15000"/>
    <n v="50"/>
    <x v="0"/>
    <s v="CA"/>
    <s v="CAD"/>
    <x v="92"/>
    <n v="1481949983"/>
    <b v="0"/>
    <n v="43"/>
    <b v="1"/>
    <s v="film &amp; video/shorts"/>
    <n v="0"/>
    <n v="1.1599999999999999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4400"/>
    <n v="4826"/>
    <x v="1"/>
    <s v="US"/>
    <s v="USD"/>
    <x v="93"/>
    <n v="1338928537"/>
    <b v="0"/>
    <n v="15"/>
    <b v="1"/>
    <s v="film &amp; video/shorts"/>
    <n v="110"/>
    <n v="321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671"/>
    <x v="0"/>
    <s v="GB"/>
    <s v="GBP"/>
    <x v="94"/>
    <n v="1395162822"/>
    <b v="0"/>
    <n v="12"/>
    <b v="1"/>
    <s v="film &amp; video/shorts"/>
    <n v="27"/>
    <n v="55.9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000"/>
    <n v="10"/>
    <x v="0"/>
    <s v="US"/>
    <s v="USD"/>
    <x v="95"/>
    <n v="1327622841"/>
    <b v="0"/>
    <n v="21"/>
    <b v="1"/>
    <s v="film &amp; video/shorts"/>
    <n v="0"/>
    <n v="0.4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5000"/>
    <n v="5831.74"/>
    <x v="1"/>
    <s v="US"/>
    <s v="USD"/>
    <x v="96"/>
    <n v="1274889241"/>
    <b v="0"/>
    <n v="34"/>
    <b v="1"/>
    <s v="film &amp; video/shorts"/>
    <n v="117"/>
    <n v="171.5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3000"/>
    <n v="0"/>
    <x v="0"/>
    <s v="US"/>
    <s v="USD"/>
    <x v="97"/>
    <n v="1307848482"/>
    <b v="0"/>
    <n v="8"/>
    <b v="1"/>
    <s v="film &amp; video/shorts"/>
    <n v="0"/>
    <n v="0"/>
    <x v="0"/>
    <s v="shorts"/>
    <x v="97"/>
    <x v="97"/>
  </r>
  <r>
    <n v="98"/>
    <s v="CUT OUT"/>
    <s v="&quot;Cut Out&quot; tells the story of a young woman who befriends a neighborhood teen and finds herself involved with gang violence."/>
    <n v="10000"/>
    <n v="325"/>
    <x v="0"/>
    <s v="US"/>
    <s v="USD"/>
    <x v="98"/>
    <n v="1351796674"/>
    <b v="0"/>
    <n v="60"/>
    <b v="1"/>
    <s v="film &amp; video/shorts"/>
    <n v="3"/>
    <n v="5.42"/>
    <x v="0"/>
    <s v="shorts"/>
    <x v="98"/>
    <x v="98"/>
  </r>
  <r>
    <n v="99"/>
    <s v="BEAT: An Original Short Film"/>
    <s v="A feminist tale of two girls finally giving a &quot;Nice Guy&quot; what he truly deserves. Also, dancing!"/>
    <n v="5000"/>
    <n v="5234"/>
    <x v="1"/>
    <s v="US"/>
    <s v="USD"/>
    <x v="99"/>
    <n v="1387834799"/>
    <b v="0"/>
    <n v="39"/>
    <b v="1"/>
    <s v="film &amp; video/shorts"/>
    <n v="105"/>
    <n v="134.2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13000"/>
    <n v="0"/>
    <x v="2"/>
    <s v="US"/>
    <s v="USD"/>
    <x v="100"/>
    <n v="1350324286"/>
    <b v="0"/>
    <n v="26"/>
    <b v="1"/>
    <s v="film &amp; video/shorts"/>
    <n v="0"/>
    <n v="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10000"/>
    <n v="1577"/>
    <x v="0"/>
    <s v="US"/>
    <s v="USD"/>
    <x v="101"/>
    <n v="1356979110"/>
    <b v="0"/>
    <n v="35"/>
    <b v="1"/>
    <s v="film &amp; video/shorts"/>
    <n v="16"/>
    <n v="45.06"/>
    <x v="0"/>
    <s v="shorts"/>
    <x v="101"/>
    <x v="101"/>
  </r>
  <r>
    <n v="102"/>
    <s v="Dear God No!"/>
    <s v="A gang of outlaw bikers pull a home invasion on a disgraced Anthropologist hiding a secret locked in his cabin basement."/>
    <n v="20000"/>
    <n v="5328"/>
    <x v="0"/>
    <s v="US"/>
    <s v="USD"/>
    <x v="102"/>
    <n v="1290481733"/>
    <b v="0"/>
    <n v="65"/>
    <b v="1"/>
    <s v="film &amp; video/shorts"/>
    <n v="27"/>
    <n v="81.97"/>
    <x v="0"/>
    <s v="shorts"/>
    <x v="102"/>
    <x v="102"/>
  </r>
  <r>
    <n v="103"/>
    <s v="I'M TWENTY SOMETHING"/>
    <s v="Three friends in their twenties are trying to do the impossible - have fun on a casual Friday night."/>
    <n v="5000"/>
    <n v="150"/>
    <x v="0"/>
    <s v="GB"/>
    <s v="GBP"/>
    <x v="103"/>
    <n v="1392232830"/>
    <b v="0"/>
    <n v="49"/>
    <b v="1"/>
    <s v="film &amp; video/shorts"/>
    <n v="3"/>
    <n v="3.06"/>
    <x v="0"/>
    <s v="shorts"/>
    <x v="103"/>
    <x v="103"/>
  </r>
  <r>
    <n v="104"/>
    <s v="Good 'Ol Trumpet"/>
    <s v="UCF short film about an old man, his love for music, and his misplaced trumpet.  "/>
    <n v="3000"/>
    <n v="3320"/>
    <x v="1"/>
    <s v="US"/>
    <s v="USD"/>
    <x v="104"/>
    <n v="1299775266"/>
    <b v="0"/>
    <n v="10"/>
    <b v="1"/>
    <s v="film &amp; video/shorts"/>
    <n v="111"/>
    <n v="332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7000"/>
    <n v="7062"/>
    <x v="1"/>
    <s v="US"/>
    <s v="USD"/>
    <x v="105"/>
    <n v="1461605020"/>
    <b v="0"/>
    <n v="60"/>
    <b v="1"/>
    <s v="film &amp; video/shorts"/>
    <n v="101"/>
    <n v="117.7"/>
    <x v="0"/>
    <s v="shorts"/>
    <x v="105"/>
    <x v="105"/>
  </r>
  <r>
    <n v="106"/>
    <s v="LOST WEEKEND"/>
    <s v="A Boy. A Girl. A Car. A Serial Killer."/>
    <n v="13000"/>
    <n v="13383"/>
    <x v="1"/>
    <s v="US"/>
    <s v="USD"/>
    <x v="106"/>
    <n v="1332182301"/>
    <b v="0"/>
    <n v="27"/>
    <b v="1"/>
    <s v="film &amp; video/shorts"/>
    <n v="103"/>
    <n v="495.67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20000"/>
    <n v="7834"/>
    <x v="0"/>
    <s v="US"/>
    <s v="USD"/>
    <x v="107"/>
    <n v="1301787287"/>
    <b v="0"/>
    <n v="69"/>
    <b v="1"/>
    <s v="film &amp; video/shorts"/>
    <n v="39"/>
    <n v="113.54"/>
    <x v="0"/>
    <s v="shorts"/>
    <x v="107"/>
    <x v="107"/>
  </r>
  <r>
    <n v="108"/>
    <s v="GLASS: A Love Story"/>
    <s v="When a man can't find love, his Google GLASS does the searching for him. A short film shot with Google Glass."/>
    <n v="10000"/>
    <n v="10135"/>
    <x v="1"/>
    <s v="US"/>
    <s v="USD"/>
    <x v="108"/>
    <n v="1364827370"/>
    <b v="0"/>
    <n v="47"/>
    <b v="1"/>
    <s v="film &amp; video/shorts"/>
    <n v="101"/>
    <n v="215.64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6500"/>
    <n v="0"/>
    <x v="0"/>
    <s v="US"/>
    <s v="USD"/>
    <x v="109"/>
    <n v="1296088630"/>
    <b v="0"/>
    <n v="47"/>
    <b v="1"/>
    <s v="film &amp; video/shorts"/>
    <n v="0"/>
    <n v="0"/>
    <x v="0"/>
    <s v="shorts"/>
    <x v="109"/>
    <x v="109"/>
  </r>
  <r>
    <n v="110"/>
    <s v="Earlids"/>
    <s v="Lee, an awkward teenager with sound-blocking earlids, must confront his self-isolation after a girl moves in next door."/>
    <n v="5000"/>
    <n v="5673"/>
    <x v="1"/>
    <s v="US"/>
    <s v="USD"/>
    <x v="110"/>
    <n v="1381445253"/>
    <b v="0"/>
    <n v="26"/>
    <b v="1"/>
    <s v="film &amp; video/shorts"/>
    <n v="113"/>
    <n v="218.1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15000"/>
    <n v="1174"/>
    <x v="0"/>
    <s v="AU"/>
    <s v="AUD"/>
    <x v="111"/>
    <n v="1430467187"/>
    <b v="0"/>
    <n v="53"/>
    <b v="1"/>
    <s v="film &amp; video/shorts"/>
    <n v="8"/>
    <n v="22.15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15000"/>
    <n v="0"/>
    <x v="0"/>
    <s v="US"/>
    <s v="USD"/>
    <x v="112"/>
    <n v="1395277318"/>
    <b v="0"/>
    <n v="81"/>
    <b v="1"/>
    <s v="film &amp; video/shorts"/>
    <n v="0"/>
    <n v="0"/>
    <x v="0"/>
    <s v="shorts"/>
    <x v="112"/>
    <x v="112"/>
  </r>
  <r>
    <n v="113"/>
    <s v="&quot;The First Day&quot; by Julia Othmer- Music Video"/>
    <s v="A living memorial for all those dealing with trauma, grief and loss."/>
    <n v="20000"/>
    <n v="31"/>
    <x v="0"/>
    <s v="US"/>
    <s v="USD"/>
    <x v="113"/>
    <n v="1311963128"/>
    <b v="0"/>
    <n v="78"/>
    <b v="1"/>
    <s v="film &amp; video/shorts"/>
    <n v="0"/>
    <n v="0.4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9800"/>
    <n v="4066"/>
    <x v="0"/>
    <s v="US"/>
    <s v="USD"/>
    <x v="114"/>
    <n v="1321252488"/>
    <b v="0"/>
    <n v="35"/>
    <b v="1"/>
    <s v="film &amp; video/shorts"/>
    <n v="41"/>
    <n v="116.17"/>
    <x v="0"/>
    <s v="shorts"/>
    <x v="114"/>
    <x v="114"/>
  </r>
  <r>
    <n v="115"/>
    <s v="The World's Greatest Lover"/>
    <s v="Never judge a book (or a lover) by their cover."/>
    <n v="3000"/>
    <n v="3773"/>
    <x v="1"/>
    <s v="US"/>
    <s v="USD"/>
    <x v="115"/>
    <n v="1326217444"/>
    <b v="0"/>
    <n v="22"/>
    <b v="1"/>
    <s v="film &amp; video/shorts"/>
    <n v="126"/>
    <n v="171.5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10000"/>
    <n v="11292"/>
    <x v="1"/>
    <s v="US"/>
    <s v="USD"/>
    <x v="116"/>
    <n v="1298289355"/>
    <b v="0"/>
    <n v="57"/>
    <b v="1"/>
    <s v="film &amp; video/shorts"/>
    <n v="113"/>
    <n v="198.11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2152"/>
    <x v="0"/>
    <s v="US"/>
    <s v="USD"/>
    <x v="117"/>
    <n v="1268337744"/>
    <b v="0"/>
    <n v="27"/>
    <b v="1"/>
    <s v="film &amp; video/shorts"/>
    <n v="18"/>
    <n v="79.7"/>
    <x v="0"/>
    <s v="shorts"/>
    <x v="117"/>
    <x v="117"/>
  </r>
  <r>
    <n v="118"/>
    <s v="DENOUNCED - A Short Film"/>
    <s v="When a ruthless hit-man is 'denounced' from the mafia, his old enemies declare war."/>
    <n v="15000"/>
    <n v="15918.65"/>
    <x v="1"/>
    <s v="US"/>
    <s v="USD"/>
    <x v="118"/>
    <n v="1309310236"/>
    <b v="0"/>
    <n v="39"/>
    <b v="1"/>
    <s v="film &amp; video/shorts"/>
    <n v="106"/>
    <n v="408.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10000"/>
    <n v="300"/>
    <x v="0"/>
    <s v="US"/>
    <s v="USD"/>
    <x v="119"/>
    <n v="1310693986"/>
    <b v="0"/>
    <n v="37"/>
    <b v="1"/>
    <s v="film &amp; video/shorts"/>
    <n v="3"/>
    <n v="8.11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1000"/>
    <n v="1312"/>
    <x v="1"/>
    <s v="HK"/>
    <s v="HKD"/>
    <x v="120"/>
    <n v="1472865107"/>
    <b v="0"/>
    <n v="1"/>
    <b v="0"/>
    <s v="film &amp; video/science fiction"/>
    <n v="131"/>
    <n v="1312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1000"/>
    <n v="5"/>
    <x v="0"/>
    <s v="US"/>
    <s v="USD"/>
    <x v="121"/>
    <n v="1427993710"/>
    <b v="0"/>
    <n v="1"/>
    <b v="0"/>
    <s v="film &amp; video/science fiction"/>
    <n v="1"/>
    <n v="5"/>
    <x v="0"/>
    <s v="science fiction"/>
    <x v="121"/>
    <x v="121"/>
  </r>
  <r>
    <n v="122"/>
    <s v="The Time Jumper (Canceled)"/>
    <s v="My ambition for this knows no bounds.  Seeing Sephoria in a live-action is a dream of mine."/>
    <n v="800"/>
    <n v="2"/>
    <x v="0"/>
    <s v="US"/>
    <s v="USD"/>
    <x v="122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2000"/>
    <n v="2325"/>
    <x v="1"/>
    <s v="US"/>
    <s v="USD"/>
    <x v="123"/>
    <n v="1411411564"/>
    <b v="0"/>
    <n v="6"/>
    <b v="0"/>
    <s v="film &amp; video/science fiction"/>
    <n v="116"/>
    <n v="387.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800"/>
    <n v="1"/>
    <x v="0"/>
    <s v="US"/>
    <s v="USD"/>
    <x v="124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1750"/>
    <n v="1776"/>
    <x v="1"/>
    <s v="CA"/>
    <s v="CAD"/>
    <x v="125"/>
    <n v="1480981880"/>
    <b v="0"/>
    <n v="6"/>
    <b v="0"/>
    <s v="film &amp; video/science fiction"/>
    <n v="101"/>
    <n v="29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235"/>
    <x v="0"/>
    <s v="US"/>
    <s v="USD"/>
    <x v="126"/>
    <n v="1431353337"/>
    <b v="0"/>
    <n v="13"/>
    <b v="0"/>
    <s v="film &amp; video/science fiction"/>
    <n v="5"/>
    <n v="18.079999999999998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2000"/>
    <n v="3062"/>
    <x v="1"/>
    <s v="US"/>
    <s v="USD"/>
    <x v="127"/>
    <n v="1425481141"/>
    <b v="0"/>
    <n v="4"/>
    <b v="0"/>
    <s v="film &amp; video/science fiction"/>
    <n v="153"/>
    <n v="765.5"/>
    <x v="0"/>
    <s v="science fiction"/>
    <x v="127"/>
    <x v="127"/>
  </r>
  <r>
    <n v="128"/>
    <s v="Ralphi3 (Canceled)"/>
    <s v="A Science Fiction film filled with entertainment and Excitement"/>
    <n v="5000"/>
    <n v="11745"/>
    <x v="1"/>
    <s v="US"/>
    <s v="USD"/>
    <x v="128"/>
    <n v="1473917293"/>
    <b v="0"/>
    <n v="6"/>
    <b v="0"/>
    <s v="film &amp; video/science fiction"/>
    <n v="235"/>
    <n v="1957.5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780"/>
    <n v="5"/>
    <x v="2"/>
    <s v="US"/>
    <s v="USD"/>
    <x v="129"/>
    <n v="1409524183"/>
    <b v="0"/>
    <n v="0"/>
    <b v="0"/>
    <s v="film &amp; video/science fiction"/>
    <n v="1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777"/>
    <n v="162"/>
    <x v="3"/>
    <s v="GB"/>
    <s v="GBP"/>
    <x v="130"/>
    <n v="1400536692"/>
    <b v="0"/>
    <n v="0"/>
    <b v="0"/>
    <s v="film &amp; video/science fiction"/>
    <n v="21"/>
    <n v="0"/>
    <x v="0"/>
    <s v="science fiction"/>
    <x v="130"/>
    <x v="130"/>
  </r>
  <r>
    <n v="131"/>
    <s v="I (Canceled)"/>
    <s v="I"/>
    <n v="773"/>
    <n v="773"/>
    <x v="1"/>
    <s v="US"/>
    <s v="USD"/>
    <x v="131"/>
    <n v="1466453161"/>
    <b v="0"/>
    <n v="0"/>
    <b v="0"/>
    <s v="film &amp; video/science fiction"/>
    <n v="10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20000"/>
    <n v="5212"/>
    <x v="3"/>
    <s v="US"/>
    <s v="USD"/>
    <x v="132"/>
    <n v="1411500607"/>
    <b v="0"/>
    <n v="81"/>
    <b v="0"/>
    <s v="film &amp; video/science fiction"/>
    <n v="26"/>
    <n v="64.349999999999994"/>
    <x v="0"/>
    <s v="science fiction"/>
    <x v="132"/>
    <x v="132"/>
  </r>
  <r>
    <n v="133"/>
    <s v="Demon Women from outer space (Canceled)"/>
    <s v="Invasion from outer space sights, to weird to imagine destruction too monstrous to escape"/>
    <n v="750"/>
    <n v="10965"/>
    <x v="1"/>
    <s v="US"/>
    <s v="USD"/>
    <x v="133"/>
    <n v="1462130584"/>
    <b v="0"/>
    <n v="0"/>
    <b v="0"/>
    <s v="film &amp; video/science fiction"/>
    <n v="1462"/>
    <n v="0"/>
    <x v="0"/>
    <s v="science fiction"/>
    <x v="133"/>
    <x v="133"/>
  </r>
  <r>
    <n v="134"/>
    <s v="MARLEY'S GHOST (AMBASSADORS OF STEAM) (Canceled)"/>
    <s v="steampunk  remake of &quot;a Christmas carol&quot;"/>
    <n v="750"/>
    <n v="7336.01"/>
    <x v="1"/>
    <s v="US"/>
    <s v="USD"/>
    <x v="134"/>
    <n v="1438811418"/>
    <b v="0"/>
    <n v="0"/>
    <b v="0"/>
    <s v="film &amp; video/science fiction"/>
    <n v="978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3015.73"/>
    <x v="1"/>
    <s v="US"/>
    <s v="USD"/>
    <x v="135"/>
    <n v="1401354597"/>
    <b v="0"/>
    <n v="5"/>
    <b v="0"/>
    <s v="film &amp; video/science fiction"/>
    <n v="108"/>
    <n v="603.15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750"/>
    <n v="1485"/>
    <x v="1"/>
    <s v="US"/>
    <s v="USD"/>
    <x v="136"/>
    <n v="1427968234"/>
    <b v="0"/>
    <n v="0"/>
    <b v="0"/>
    <s v="film &amp; video/science fiction"/>
    <n v="198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750"/>
    <n v="1390"/>
    <x v="1"/>
    <s v="DK"/>
    <s v="DKK"/>
    <x v="137"/>
    <n v="1440337593"/>
    <b v="0"/>
    <n v="0"/>
    <b v="0"/>
    <s v="film &amp; video/science fiction"/>
    <n v="185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2000"/>
    <n v="30037.01"/>
    <x v="1"/>
    <s v="US"/>
    <s v="USD"/>
    <x v="138"/>
    <n v="1435731041"/>
    <b v="0"/>
    <n v="58"/>
    <b v="0"/>
    <s v="film &amp; video/science fiction"/>
    <n v="250"/>
    <n v="517.88"/>
    <x v="0"/>
    <s v="science fiction"/>
    <x v="138"/>
    <x v="138"/>
  </r>
  <r>
    <n v="139"/>
    <s v="Roman Dead (Canceled)"/>
    <s v="When  Rome is infected with a zombie plague, Lucius Agrippa and a small group fights for survival"/>
    <n v="3000"/>
    <n v="403"/>
    <x v="2"/>
    <s v="US"/>
    <s v="USD"/>
    <x v="139"/>
    <n v="1435874772"/>
    <b v="0"/>
    <n v="1"/>
    <b v="0"/>
    <s v="film &amp; video/science fiction"/>
    <n v="13"/>
    <n v="403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750"/>
    <n v="1285"/>
    <x v="1"/>
    <s v="US"/>
    <s v="USD"/>
    <x v="140"/>
    <n v="1424234732"/>
    <b v="0"/>
    <n v="0"/>
    <b v="0"/>
    <s v="film &amp; video/science fiction"/>
    <n v="171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5000"/>
    <n v="11"/>
    <x v="0"/>
    <s v="US"/>
    <s v="USD"/>
    <x v="141"/>
    <n v="1429155623"/>
    <b v="0"/>
    <n v="28"/>
    <b v="0"/>
    <s v="film &amp; video/science fiction"/>
    <n v="0"/>
    <n v="0.39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1000"/>
    <n v="1283"/>
    <x v="1"/>
    <s v="US"/>
    <s v="USD"/>
    <x v="142"/>
    <n v="1414358778"/>
    <b v="0"/>
    <n v="1"/>
    <b v="0"/>
    <s v="film &amp; video/science fiction"/>
    <n v="128"/>
    <n v="1283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750"/>
    <n v="1220"/>
    <x v="1"/>
    <s v="AU"/>
    <s v="AUD"/>
    <x v="143"/>
    <n v="1467941542"/>
    <b v="0"/>
    <n v="0"/>
    <b v="0"/>
    <s v="film &amp; video/science fiction"/>
    <n v="163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6000"/>
    <n v="2445"/>
    <x v="0"/>
    <s v="CA"/>
    <s v="CAD"/>
    <x v="144"/>
    <n v="1423765072"/>
    <b v="0"/>
    <n v="37"/>
    <b v="0"/>
    <s v="film &amp; video/science fiction"/>
    <n v="41"/>
    <n v="66.08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2500"/>
    <n v="3022"/>
    <x v="1"/>
    <s v="US"/>
    <s v="USD"/>
    <x v="145"/>
    <n v="1436965252"/>
    <b v="0"/>
    <n v="9"/>
    <b v="0"/>
    <s v="film &amp; video/science fiction"/>
    <n v="121"/>
    <n v="335.7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"/>
    <n v="2025"/>
    <x v="1"/>
    <s v="US"/>
    <s v="USD"/>
    <x v="146"/>
    <n v="1479514998"/>
    <b v="0"/>
    <n v="3"/>
    <b v="0"/>
    <s v="film &amp; video/science fiction"/>
    <n v="101"/>
    <n v="675"/>
    <x v="0"/>
    <s v="science fiction"/>
    <x v="146"/>
    <x v="146"/>
  </r>
  <r>
    <n v="147"/>
    <s v="Consumed (Static Air) (Canceled)"/>
    <s v="Film makers catch live footage beyond their wildest dreams."/>
    <n v="750"/>
    <n v="1140"/>
    <x v="1"/>
    <s v="GB"/>
    <s v="GBP"/>
    <x v="147"/>
    <n v="1417026340"/>
    <b v="0"/>
    <n v="0"/>
    <b v="0"/>
    <s v="film &amp; video/science fiction"/>
    <n v="152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1500"/>
    <n v="1500"/>
    <x v="1"/>
    <s v="US"/>
    <s v="USD"/>
    <x v="148"/>
    <n v="1453963536"/>
    <b v="0"/>
    <n v="2"/>
    <b v="0"/>
    <s v="film &amp; video/science fiction"/>
    <n v="100"/>
    <n v="75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2000"/>
    <n v="35"/>
    <x v="2"/>
    <s v="US"/>
    <s v="USD"/>
    <x v="149"/>
    <n v="1416888470"/>
    <b v="0"/>
    <n v="6"/>
    <b v="0"/>
    <s v="film &amp; video/science fiction"/>
    <n v="2"/>
    <n v="5.8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70000"/>
    <n v="17561"/>
    <x v="0"/>
    <s v="US"/>
    <s v="USD"/>
    <x v="150"/>
    <n v="1427428382"/>
    <b v="0"/>
    <n v="67"/>
    <b v="0"/>
    <s v="film &amp; video/science fiction"/>
    <n v="25"/>
    <n v="262.10000000000002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000"/>
    <n v="2175"/>
    <x v="1"/>
    <s v="AU"/>
    <s v="AUD"/>
    <x v="151"/>
    <n v="1429449191"/>
    <b v="0"/>
    <n v="5"/>
    <b v="0"/>
    <s v="film &amp; video/science fiction"/>
    <n v="109"/>
    <n v="435"/>
    <x v="0"/>
    <s v="science fiction"/>
    <x v="151"/>
    <x v="151"/>
  </r>
  <r>
    <n v="152"/>
    <s v="The Great Dark (Canceled)"/>
    <s v="The Great Dark is a journey through the unimaginable...and un foreseeable..."/>
    <n v="1500"/>
    <n v="0"/>
    <x v="0"/>
    <s v="US"/>
    <s v="USD"/>
    <x v="152"/>
    <n v="1408845100"/>
    <b v="0"/>
    <n v="2"/>
    <b v="0"/>
    <s v="film &amp; video/science fiction"/>
    <n v="0"/>
    <n v="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2500"/>
    <n v="4152"/>
    <x v="1"/>
    <s v="US"/>
    <s v="USD"/>
    <x v="153"/>
    <n v="1413900244"/>
    <b v="0"/>
    <n v="10"/>
    <b v="0"/>
    <s v="film &amp; video/science fiction"/>
    <n v="166"/>
    <n v="415.2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1010"/>
    <x v="0"/>
    <s v="US"/>
    <s v="USD"/>
    <x v="154"/>
    <n v="1429621695"/>
    <b v="0"/>
    <n v="3"/>
    <b v="0"/>
    <s v="film &amp; video/science fiction"/>
    <n v="67"/>
    <n v="336.67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2000"/>
    <n v="0"/>
    <x v="0"/>
    <s v="US"/>
    <s v="USD"/>
    <x v="155"/>
    <n v="1434201935"/>
    <b v="0"/>
    <n v="4"/>
    <b v="0"/>
    <s v="film &amp; video/science fiction"/>
    <n v="0"/>
    <n v="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5000"/>
    <n v="6680.22"/>
    <x v="1"/>
    <s v="CA"/>
    <s v="CAD"/>
    <x v="156"/>
    <n v="1401850796"/>
    <b v="0"/>
    <n v="15"/>
    <b v="0"/>
    <s v="film &amp; video/science fiction"/>
    <n v="134"/>
    <n v="445.35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1000"/>
    <n v="1026"/>
    <x v="1"/>
    <s v="US"/>
    <s v="USD"/>
    <x v="157"/>
    <n v="1453931572"/>
    <b v="0"/>
    <n v="2"/>
    <b v="0"/>
    <s v="film &amp; video/science fiction"/>
    <n v="103"/>
    <n v="51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750"/>
    <n v="1043"/>
    <x v="1"/>
    <s v="US"/>
    <s v="USD"/>
    <x v="158"/>
    <n v="1411350628"/>
    <b v="0"/>
    <n v="0"/>
    <b v="0"/>
    <s v="film &amp; video/science fiction"/>
    <n v="139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280"/>
    <x v="1"/>
    <s v="US"/>
    <s v="USD"/>
    <x v="159"/>
    <n v="1464085545"/>
    <b v="0"/>
    <n v="1"/>
    <b v="0"/>
    <s v="film &amp; video/science fiction"/>
    <n v="128"/>
    <n v="128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750"/>
    <n v="1001"/>
    <x v="1"/>
    <s v="US"/>
    <s v="USD"/>
    <x v="160"/>
    <n v="1434491691"/>
    <b v="0"/>
    <n v="0"/>
    <b v="0"/>
    <s v="film &amp; video/drama"/>
    <n v="133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1000"/>
    <n v="1000.01"/>
    <x v="1"/>
    <s v="US"/>
    <s v="USD"/>
    <x v="161"/>
    <n v="1401726595"/>
    <b v="0"/>
    <n v="1"/>
    <b v="0"/>
    <s v="film &amp; video/drama"/>
    <n v="100"/>
    <n v="1000.01"/>
    <x v="0"/>
    <s v="drama"/>
    <x v="161"/>
    <x v="161"/>
  </r>
  <r>
    <n v="162"/>
    <s v="See It My Way"/>
    <s v="This film follows a young man who has had only a troubled family life. He turns to all the wrong things and life falls apart."/>
    <n v="3000"/>
    <n v="0"/>
    <x v="0"/>
    <s v="US"/>
    <s v="USD"/>
    <x v="162"/>
    <n v="1405393356"/>
    <b v="0"/>
    <n v="10"/>
    <b v="0"/>
    <s v="film &amp; video/drama"/>
    <n v="0"/>
    <n v="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750"/>
    <n v="971"/>
    <x v="1"/>
    <s v="US"/>
    <s v="USD"/>
    <x v="163"/>
    <n v="1440716654"/>
    <b v="0"/>
    <n v="0"/>
    <b v="0"/>
    <s v="film &amp; video/drama"/>
    <n v="129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3000"/>
    <n v="4247"/>
    <x v="1"/>
    <s v="US"/>
    <s v="USD"/>
    <x v="164"/>
    <n v="1405966701"/>
    <b v="0"/>
    <n v="7"/>
    <b v="0"/>
    <s v="film &amp; video/drama"/>
    <n v="142"/>
    <n v="606.71"/>
    <x v="0"/>
    <s v="drama"/>
    <x v="164"/>
    <x v="164"/>
  </r>
  <r>
    <n v="165"/>
    <s v="NET"/>
    <s v="A teacher. A boy. The beach and a heatwave that drove them all insane."/>
    <n v="750"/>
    <n v="916"/>
    <x v="1"/>
    <s v="GB"/>
    <s v="GBP"/>
    <x v="165"/>
    <n v="1450021724"/>
    <b v="0"/>
    <n v="0"/>
    <b v="0"/>
    <s v="film &amp; video/drama"/>
    <n v="122"/>
    <n v="0"/>
    <x v="0"/>
    <s v="drama"/>
    <x v="165"/>
    <x v="165"/>
  </r>
  <r>
    <n v="166"/>
    <s v="Pressure"/>
    <s v="A young teen makes a bad decision after joining gang and the film expresses his choices that led him to that point."/>
    <n v="8600"/>
    <n v="11090"/>
    <x v="1"/>
    <s v="US"/>
    <s v="USD"/>
    <x v="166"/>
    <n v="1481939362"/>
    <b v="0"/>
    <n v="1"/>
    <b v="0"/>
    <s v="film &amp; video/drama"/>
    <n v="129"/>
    <n v="11090"/>
    <x v="0"/>
    <s v="drama"/>
    <x v="166"/>
    <x v="166"/>
  </r>
  <r>
    <n v="167"/>
    <s v="Past"/>
    <s v="A young man experiences a tragedy and has the opportunity to go back and learn from his mistakes and find out his true self."/>
    <n v="1000"/>
    <n v="1455"/>
    <x v="1"/>
    <s v="US"/>
    <s v="USD"/>
    <x v="167"/>
    <n v="1433542535"/>
    <b v="0"/>
    <n v="2"/>
    <b v="0"/>
    <s v="film &amp; video/drama"/>
    <n v="146"/>
    <n v="727.5"/>
    <x v="0"/>
    <s v="drama"/>
    <x v="167"/>
    <x v="167"/>
  </r>
  <r>
    <n v="168"/>
    <s v="Moving On"/>
    <s v="A homeless Gulf War 2 vet, and Congressional Medal of Honor recipient fights for his sanity on the mean streets of Albuquerque."/>
    <n v="2500"/>
    <n v="2867.99"/>
    <x v="1"/>
    <s v="US"/>
    <s v="USD"/>
    <x v="168"/>
    <n v="1424203370"/>
    <b v="0"/>
    <n v="3"/>
    <b v="0"/>
    <s v="film &amp; video/drama"/>
    <n v="115"/>
    <n v="956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3000"/>
    <n v="3135"/>
    <x v="1"/>
    <s v="GB"/>
    <s v="GBP"/>
    <x v="169"/>
    <n v="1411042059"/>
    <b v="0"/>
    <n v="10"/>
    <b v="0"/>
    <s v="film &amp; video/drama"/>
    <n v="105"/>
    <n v="313.5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2500"/>
    <n v="2856"/>
    <x v="1"/>
    <s v="US"/>
    <s v="USD"/>
    <x v="170"/>
    <n v="1438385283"/>
    <b v="0"/>
    <n v="10"/>
    <b v="0"/>
    <s v="film &amp; video/drama"/>
    <n v="114"/>
    <n v="285.60000000000002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1000"/>
    <n v="4"/>
    <x v="0"/>
    <s v="US"/>
    <s v="USD"/>
    <x v="171"/>
    <n v="1465791614"/>
    <b v="0"/>
    <n v="1"/>
    <b v="0"/>
    <s v="film &amp; video/drama"/>
    <n v="0"/>
    <n v="4"/>
    <x v="0"/>
    <s v="drama"/>
    <x v="171"/>
    <x v="171"/>
  </r>
  <r>
    <n v="172"/>
    <s v="The Blind Dolphin Story"/>
    <s v="A short film on the rarest mammal and the second most endangered freshwater river dolphin, in Pakistan."/>
    <n v="750"/>
    <n v="898"/>
    <x v="1"/>
    <s v="US"/>
    <s v="USD"/>
    <x v="172"/>
    <n v="1423733323"/>
    <b v="0"/>
    <n v="0"/>
    <b v="0"/>
    <s v="film &amp; video/drama"/>
    <n v="12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750"/>
    <n v="890"/>
    <x v="1"/>
    <s v="GB"/>
    <s v="GBP"/>
    <x v="173"/>
    <n v="1422539108"/>
    <b v="0"/>
    <n v="0"/>
    <b v="0"/>
    <s v="film &amp; video/drama"/>
    <n v="119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750"/>
    <n v="850"/>
    <x v="1"/>
    <s v="NL"/>
    <s v="EUR"/>
    <x v="174"/>
    <n v="1425924776"/>
    <b v="0"/>
    <n v="0"/>
    <b v="0"/>
    <s v="film &amp; video/drama"/>
    <n v="113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5000"/>
    <n v="20"/>
    <x v="0"/>
    <s v="GB"/>
    <s v="GBP"/>
    <x v="175"/>
    <n v="1407177611"/>
    <b v="0"/>
    <n v="26"/>
    <b v="0"/>
    <s v="film &amp; video/drama"/>
    <n v="0"/>
    <n v="0.7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750"/>
    <n v="795"/>
    <x v="1"/>
    <s v="US"/>
    <s v="USD"/>
    <x v="176"/>
    <n v="1436211999"/>
    <b v="0"/>
    <n v="0"/>
    <b v="0"/>
    <s v="film &amp; video/drama"/>
    <n v="106"/>
    <n v="0"/>
    <x v="0"/>
    <s v="drama"/>
    <x v="176"/>
    <x v="176"/>
  </r>
  <r>
    <n v="177"/>
    <s v="The Good Samaritan"/>
    <s v="I'm making a modern day version of the bible story &quot; The Good Samaritan&quot;"/>
    <n v="2000"/>
    <n v="2795"/>
    <x v="1"/>
    <s v="US"/>
    <s v="USD"/>
    <x v="177"/>
    <n v="1425690526"/>
    <b v="0"/>
    <n v="7"/>
    <b v="0"/>
    <s v="film &amp; video/drama"/>
    <n v="140"/>
    <n v="399.29"/>
    <x v="0"/>
    <s v="drama"/>
    <x v="177"/>
    <x v="177"/>
  </r>
  <r>
    <n v="178"/>
    <s v="El viaje de LucÃ­a"/>
    <s v="El viaje de LucÃ­a es un largometraje de ficciÃ³n con temÃ¡tica sobre el cÃ¡ncer infantil."/>
    <n v="750"/>
    <n v="780"/>
    <x v="1"/>
    <s v="ES"/>
    <s v="EUR"/>
    <x v="178"/>
    <n v="1445986545"/>
    <b v="0"/>
    <n v="0"/>
    <b v="0"/>
    <s v="film &amp; video/drama"/>
    <n v="104"/>
    <n v="0"/>
    <x v="0"/>
    <s v="drama"/>
    <x v="178"/>
    <x v="178"/>
  </r>
  <r>
    <n v="179"/>
    <s v="Sustain: A Film About Survival"/>
    <s v="A feature-length film about how three people survive in a diseased world."/>
    <n v="2000"/>
    <n v="10843"/>
    <x v="1"/>
    <s v="US"/>
    <s v="USD"/>
    <x v="179"/>
    <n v="1454464555"/>
    <b v="0"/>
    <n v="2"/>
    <b v="0"/>
    <s v="film &amp; video/drama"/>
    <n v="542"/>
    <n v="5421.5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2750"/>
    <n v="2826.43"/>
    <x v="1"/>
    <s v="GB"/>
    <s v="GBP"/>
    <x v="180"/>
    <n v="1425512843"/>
    <b v="0"/>
    <n v="13"/>
    <b v="0"/>
    <s v="film &amp; video/drama"/>
    <n v="103"/>
    <n v="217.4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00"/>
    <n v="1570"/>
    <x v="3"/>
    <s v="GB"/>
    <s v="GBP"/>
    <x v="181"/>
    <n v="1432403295"/>
    <b v="0"/>
    <n v="4"/>
    <b v="0"/>
    <s v="film &amp; video/drama"/>
    <n v="46"/>
    <n v="392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750"/>
    <n v="758"/>
    <x v="1"/>
    <s v="US"/>
    <s v="USD"/>
    <x v="182"/>
    <n v="1481156232"/>
    <b v="0"/>
    <n v="0"/>
    <b v="0"/>
    <s v="film &amp; video/drama"/>
    <n v="101"/>
    <n v="0"/>
    <x v="0"/>
    <s v="drama"/>
    <x v="182"/>
    <x v="182"/>
  </r>
  <r>
    <n v="183"/>
    <s v="Three Little Words"/>
    <s v="Don't kill me until I meet my Dad"/>
    <n v="12000"/>
    <n v="676"/>
    <x v="0"/>
    <s v="GB"/>
    <s v="GBP"/>
    <x v="183"/>
    <n v="1414438010"/>
    <b v="0"/>
    <n v="12"/>
    <b v="0"/>
    <s v="film &amp; video/drama"/>
    <n v="6"/>
    <n v="56.33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1993"/>
    <x v="1"/>
    <s v="CA"/>
    <s v="CAD"/>
    <x v="184"/>
    <n v="1404586762"/>
    <b v="0"/>
    <n v="2"/>
    <b v="0"/>
    <s v="film &amp; video/drama"/>
    <n v="133"/>
    <n v="996.5"/>
    <x v="0"/>
    <s v="drama"/>
    <x v="184"/>
    <x v="184"/>
  </r>
  <r>
    <n v="185"/>
    <s v="BLANK Short Movie"/>
    <s v="Love has no boundaries!"/>
    <n v="6500"/>
    <n v="145"/>
    <x v="2"/>
    <s v="NO"/>
    <s v="NOK"/>
    <x v="185"/>
    <n v="1468965139"/>
    <b v="0"/>
    <n v="10"/>
    <b v="0"/>
    <s v="film &amp; video/drama"/>
    <n v="2"/>
    <n v="14.5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750"/>
    <n v="480"/>
    <x v="0"/>
    <s v="US"/>
    <s v="USD"/>
    <x v="186"/>
    <n v="1485977434"/>
    <b v="0"/>
    <n v="0"/>
    <b v="0"/>
    <s v="film &amp; video/drama"/>
    <n v="64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3500"/>
    <n v="3590"/>
    <x v="1"/>
    <s v="US"/>
    <s v="USD"/>
    <x v="187"/>
    <n v="1435383457"/>
    <b v="0"/>
    <n v="5"/>
    <b v="0"/>
    <s v="film &amp; video/drama"/>
    <n v="103"/>
    <n v="718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750"/>
    <n v="430"/>
    <x v="0"/>
    <s v="US"/>
    <s v="USD"/>
    <x v="188"/>
    <n v="1407299015"/>
    <b v="0"/>
    <n v="0"/>
    <b v="0"/>
    <s v="film &amp; video/drama"/>
    <n v="57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2500"/>
    <n v="3105"/>
    <x v="1"/>
    <s v="US"/>
    <s v="USD"/>
    <x v="189"/>
    <n v="1467736477"/>
    <b v="0"/>
    <n v="5"/>
    <b v="0"/>
    <s v="film &amp; video/drama"/>
    <n v="124"/>
    <n v="621"/>
    <x v="0"/>
    <s v="drama"/>
    <x v="189"/>
    <x v="189"/>
  </r>
  <r>
    <n v="190"/>
    <s v="REGIONRAT, the movie"/>
    <s v="Because hope can be a 4 letter word"/>
    <n v="1500"/>
    <n v="1826"/>
    <x v="1"/>
    <s v="US"/>
    <s v="USD"/>
    <x v="190"/>
    <n v="1465227446"/>
    <b v="0"/>
    <n v="1"/>
    <b v="0"/>
    <s v="film &amp; video/drama"/>
    <n v="122"/>
    <n v="1826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2500"/>
    <n v="125"/>
    <x v="0"/>
    <s v="AU"/>
    <s v="AUD"/>
    <x v="191"/>
    <n v="1440326138"/>
    <b v="0"/>
    <n v="3"/>
    <b v="0"/>
    <s v="film &amp; video/drama"/>
    <n v="5"/>
    <n v="41.67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8064"/>
    <x v="1"/>
    <s v="US"/>
    <s v="USD"/>
    <x v="192"/>
    <n v="1410980432"/>
    <b v="0"/>
    <n v="3"/>
    <b v="0"/>
    <s v="film &amp; video/drama"/>
    <n v="806"/>
    <n v="2688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280"/>
    <x v="0"/>
    <s v="GB"/>
    <s v="GBP"/>
    <x v="193"/>
    <n v="1412029566"/>
    <b v="0"/>
    <n v="0"/>
    <b v="0"/>
    <s v="film &amp; video/drama"/>
    <n v="37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1000"/>
    <n v="93"/>
    <x v="0"/>
    <s v="GB"/>
    <s v="GBP"/>
    <x v="194"/>
    <n v="1452124531"/>
    <b v="0"/>
    <n v="3"/>
    <b v="0"/>
    <s v="film &amp; video/drama"/>
    <n v="9"/>
    <n v="3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750"/>
    <n v="252"/>
    <x v="0"/>
    <s v="US"/>
    <s v="USD"/>
    <x v="195"/>
    <n v="1431360332"/>
    <b v="0"/>
    <n v="0"/>
    <b v="0"/>
    <s v="film &amp; video/drama"/>
    <n v="34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5000"/>
    <n v="821"/>
    <x v="0"/>
    <s v="GB"/>
    <s v="GBP"/>
    <x v="196"/>
    <n v="1442062898"/>
    <b v="0"/>
    <n v="19"/>
    <b v="0"/>
    <s v="film &amp; video/drama"/>
    <n v="16"/>
    <n v="43.2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731"/>
    <x v="0"/>
    <s v="GB"/>
    <s v="GBP"/>
    <x v="197"/>
    <n v="1483734100"/>
    <b v="0"/>
    <n v="8"/>
    <b v="0"/>
    <s v="film &amp; video/drama"/>
    <n v="29"/>
    <n v="91.38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"/>
    <n v="2503"/>
    <x v="1"/>
    <s v="US"/>
    <s v="USD"/>
    <x v="198"/>
    <n v="1409908322"/>
    <b v="0"/>
    <n v="6"/>
    <b v="0"/>
    <s v="film &amp; video/drama"/>
    <n v="100"/>
    <n v="417.1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101"/>
    <x v="0"/>
    <s v="US"/>
    <s v="USD"/>
    <x v="199"/>
    <n v="1470106702"/>
    <b v="0"/>
    <n v="0"/>
    <b v="0"/>
    <s v="film &amp; video/drama"/>
    <n v="13"/>
    <n v="0"/>
    <x v="0"/>
    <s v="drama"/>
    <x v="199"/>
    <x v="199"/>
  </r>
  <r>
    <n v="200"/>
    <s v="The Crossing Shore"/>
    <s v="A film dedicated to an AAF Pilot's struggle to survive behind enemy lines during WWII."/>
    <n v="5000"/>
    <n v="5176"/>
    <x v="1"/>
    <s v="US"/>
    <s v="USD"/>
    <x v="200"/>
    <n v="1408154403"/>
    <b v="0"/>
    <n v="18"/>
    <b v="0"/>
    <s v="film &amp; video/drama"/>
    <n v="104"/>
    <n v="287.56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2600"/>
    <n v="3081"/>
    <x v="1"/>
    <s v="US"/>
    <s v="USD"/>
    <x v="201"/>
    <n v="1421696329"/>
    <b v="0"/>
    <n v="7"/>
    <b v="0"/>
    <s v="film &amp; video/drama"/>
    <n v="119"/>
    <n v="440.14"/>
    <x v="0"/>
    <s v="drama"/>
    <x v="201"/>
    <x v="201"/>
  </r>
  <r>
    <n v="202"/>
    <s v="Modern Gangsters"/>
    <s v="new web series created by jonney terry"/>
    <n v="750"/>
    <n v="65"/>
    <x v="0"/>
    <s v="US"/>
    <s v="USD"/>
    <x v="202"/>
    <n v="1441750564"/>
    <b v="0"/>
    <n v="0"/>
    <b v="0"/>
    <s v="film &amp; video/drama"/>
    <n v="9"/>
    <n v="0"/>
    <x v="0"/>
    <s v="drama"/>
    <x v="202"/>
    <x v="202"/>
  </r>
  <r>
    <n v="203"/>
    <s v="TheM"/>
    <s v="We are aiming to make a Web Series based on Youth Culture and the misrepresentation of socially stereotyped people."/>
    <n v="3500"/>
    <n v="0"/>
    <x v="0"/>
    <s v="GB"/>
    <s v="GBP"/>
    <x v="203"/>
    <n v="1417378864"/>
    <b v="0"/>
    <n v="8"/>
    <b v="0"/>
    <s v="film &amp; video/drama"/>
    <n v="0"/>
    <n v="0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90000"/>
    <n v="2716"/>
    <x v="0"/>
    <s v="AU"/>
    <s v="AUD"/>
    <x v="204"/>
    <n v="1467727203"/>
    <b v="0"/>
    <n v="1293"/>
    <b v="0"/>
    <s v="film &amp; video/drama"/>
    <n v="1"/>
    <n v="2.1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5000"/>
    <n v="21"/>
    <x v="0"/>
    <s v="US"/>
    <s v="USD"/>
    <x v="205"/>
    <n v="1441120222"/>
    <b v="0"/>
    <n v="17"/>
    <b v="0"/>
    <s v="film &amp; video/drama"/>
    <n v="0"/>
    <n v="1.24"/>
    <x v="0"/>
    <s v="drama"/>
    <x v="205"/>
    <x v="205"/>
  </r>
  <r>
    <n v="206"/>
    <s v="Blood Bond Movie Development"/>
    <s v="A love story featuring adoption,struggle,dysfunction,grace, healing, and restoration."/>
    <n v="750"/>
    <n v="61"/>
    <x v="0"/>
    <s v="US"/>
    <s v="USD"/>
    <x v="206"/>
    <n v="1468627583"/>
    <b v="0"/>
    <n v="0"/>
    <b v="0"/>
    <s v="film &amp; video/drama"/>
    <n v="8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6000"/>
    <n v="6438"/>
    <x v="1"/>
    <s v="CA"/>
    <s v="CAD"/>
    <x v="207"/>
    <n v="1417754638"/>
    <b v="0"/>
    <n v="13"/>
    <b v="0"/>
    <s v="film &amp; video/drama"/>
    <n v="107"/>
    <n v="495.23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750"/>
    <n v="35"/>
    <x v="0"/>
    <s v="AU"/>
    <s v="AUD"/>
    <x v="208"/>
    <n v="1416127967"/>
    <b v="0"/>
    <n v="0"/>
    <b v="0"/>
    <s v="film &amp; video/drama"/>
    <n v="5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750"/>
    <n v="10"/>
    <x v="0"/>
    <s v="US"/>
    <s v="USD"/>
    <x v="209"/>
    <n v="1433974135"/>
    <b v="0"/>
    <n v="0"/>
    <b v="0"/>
    <s v="film &amp; video/drama"/>
    <n v="1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9000"/>
    <n v="997"/>
    <x v="0"/>
    <s v="US"/>
    <s v="USD"/>
    <x v="210"/>
    <n v="1441157592"/>
    <b v="0"/>
    <n v="33"/>
    <b v="0"/>
    <s v="film &amp; video/drama"/>
    <n v="11"/>
    <n v="30.21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4666"/>
    <x v="0"/>
    <s v="US"/>
    <s v="USD"/>
    <x v="211"/>
    <n v="1440042617"/>
    <b v="0"/>
    <n v="12"/>
    <b v="0"/>
    <s v="film &amp; video/drama"/>
    <n v="72"/>
    <n v="388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1000"/>
    <n v="1"/>
    <x v="0"/>
    <s v="US"/>
    <s v="USD"/>
    <x v="212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1100"/>
    <n v="1319"/>
    <x v="1"/>
    <s v="US"/>
    <s v="USD"/>
    <x v="213"/>
    <n v="1437142547"/>
    <b v="0"/>
    <n v="1"/>
    <b v="0"/>
    <s v="film &amp; video/drama"/>
    <n v="120"/>
    <n v="1319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0"/>
    <s v="US"/>
    <s v="USD"/>
    <x v="214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1000"/>
    <n v="1280"/>
    <x v="1"/>
    <s v="GB"/>
    <s v="GBP"/>
    <x v="215"/>
    <n v="1452058282"/>
    <b v="0"/>
    <n v="1"/>
    <b v="0"/>
    <s v="film &amp; video/drama"/>
    <n v="128"/>
    <n v="128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60000"/>
    <n v="3390"/>
    <x v="0"/>
    <s v="US"/>
    <s v="USD"/>
    <x v="216"/>
    <n v="1425423637"/>
    <b v="0"/>
    <n v="84"/>
    <b v="0"/>
    <s v="film &amp; video/drama"/>
    <n v="6"/>
    <n v="40.36"/>
    <x v="0"/>
    <s v="drama"/>
    <x v="216"/>
    <x v="216"/>
  </r>
  <r>
    <n v="217"/>
    <s v="Bitch"/>
    <s v="A roadmovie by paw"/>
    <n v="30000"/>
    <n v="11923"/>
    <x v="0"/>
    <s v="SE"/>
    <s v="SEK"/>
    <x v="217"/>
    <n v="1417101749"/>
    <b v="0"/>
    <n v="38"/>
    <b v="0"/>
    <s v="film &amp; video/drama"/>
    <n v="40"/>
    <n v="313.76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2000"/>
    <n v="730"/>
    <x v="0"/>
    <s v="US"/>
    <s v="USD"/>
    <x v="218"/>
    <n v="1426518289"/>
    <b v="0"/>
    <n v="1"/>
    <b v="0"/>
    <s v="film &amp; video/drama"/>
    <n v="37"/>
    <n v="730"/>
    <x v="0"/>
    <s v="drama"/>
    <x v="218"/>
    <x v="218"/>
  </r>
  <r>
    <n v="219"/>
    <s v="True Colors"/>
    <s v="An hour-long pilot about a group of suburban LGBT teens coming of age in the early 90's."/>
    <n v="25000"/>
    <n v="10"/>
    <x v="0"/>
    <s v="US"/>
    <s v="USD"/>
    <x v="219"/>
    <n v="1456732225"/>
    <b v="0"/>
    <n v="76"/>
    <b v="0"/>
    <s v="film &amp; video/drama"/>
    <n v="0"/>
    <n v="0.13"/>
    <x v="0"/>
    <s v="drama"/>
    <x v="219"/>
    <x v="219"/>
  </r>
  <r>
    <n v="220"/>
    <s v="LA VIE"/>
    <s v="A Freelancer abandons everything to chase after his dream of being &quot;great&quot; escape to Bangkok and return to his home-world."/>
    <n v="2500"/>
    <n v="5509"/>
    <x v="1"/>
    <s v="US"/>
    <s v="USD"/>
    <x v="220"/>
    <n v="1436542030"/>
    <b v="0"/>
    <n v="3"/>
    <b v="0"/>
    <s v="film &amp; video/drama"/>
    <n v="220"/>
    <n v="1836.33"/>
    <x v="0"/>
    <s v="drama"/>
    <x v="220"/>
    <x v="220"/>
  </r>
  <r>
    <n v="221"/>
    <s v="Archetypes"/>
    <s v="Film about Schizophrenia with Surreal Twists!"/>
    <n v="750"/>
    <n v="6"/>
    <x v="0"/>
    <s v="US"/>
    <s v="USD"/>
    <x v="221"/>
    <n v="1422389164"/>
    <b v="0"/>
    <n v="0"/>
    <b v="0"/>
    <s v="film &amp; video/drama"/>
    <n v="1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2000"/>
    <n v="2110"/>
    <x v="1"/>
    <s v="US"/>
    <s v="USD"/>
    <x v="222"/>
    <n v="1422383318"/>
    <b v="0"/>
    <n v="2"/>
    <b v="0"/>
    <s v="film &amp; video/drama"/>
    <n v="106"/>
    <n v="1055"/>
    <x v="0"/>
    <s v="drama"/>
    <x v="222"/>
    <x v="222"/>
  </r>
  <r>
    <n v="223"/>
    <s v="The Pass"/>
    <s v="An old man, a U.S Marine Corps veteran remembers his combat experience in the battle of Toktong Pass 1950, during the Korean War."/>
    <n v="750"/>
    <n v="0"/>
    <x v="0"/>
    <s v="US"/>
    <s v="USD"/>
    <x v="223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0"/>
    <s v="AU"/>
    <s v="AUD"/>
    <x v="224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745"/>
    <n v="786"/>
    <x v="1"/>
    <s v="US"/>
    <s v="USD"/>
    <x v="225"/>
    <n v="1457564654"/>
    <b v="0"/>
    <n v="0"/>
    <b v="0"/>
    <s v="film &amp; video/drama"/>
    <n v="106"/>
    <n v="0"/>
    <x v="0"/>
    <s v="drama"/>
    <x v="225"/>
    <x v="225"/>
  </r>
  <r>
    <n v="226"/>
    <s v="MAGGIE Film"/>
    <s v="A TRUE STORY OF DOMESTIC VILOLENCE THAT SEEKS TO OFFER THE VIEWER OUTLEST OF SUPPORT."/>
    <n v="2500"/>
    <n v="125"/>
    <x v="2"/>
    <s v="GB"/>
    <s v="GBP"/>
    <x v="226"/>
    <n v="1428854344"/>
    <b v="0"/>
    <n v="2"/>
    <b v="0"/>
    <s v="film &amp; video/drama"/>
    <n v="5"/>
    <n v="62.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740"/>
    <n v="880"/>
    <x v="1"/>
    <s v="US"/>
    <s v="USD"/>
    <x v="227"/>
    <n v="1433885241"/>
    <b v="0"/>
    <n v="0"/>
    <b v="0"/>
    <s v="film &amp; video/drama"/>
    <n v="119"/>
    <n v="0"/>
    <x v="0"/>
    <s v="drama"/>
    <x v="227"/>
    <x v="227"/>
  </r>
  <r>
    <n v="228"/>
    <s v="Facets of a Geek life"/>
    <s v="I am making a film from one one of my books called facets of a Geek life."/>
    <n v="700"/>
    <n v="2100"/>
    <x v="1"/>
    <s v="GB"/>
    <s v="GBP"/>
    <x v="228"/>
    <n v="1427992105"/>
    <b v="0"/>
    <n v="0"/>
    <b v="0"/>
    <s v="film &amp; video/drama"/>
    <n v="30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700"/>
    <n v="1750"/>
    <x v="1"/>
    <s v="DE"/>
    <s v="EUR"/>
    <x v="229"/>
    <n v="1452810297"/>
    <b v="0"/>
    <n v="0"/>
    <b v="0"/>
    <s v="film &amp; video/drama"/>
    <n v="25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"/>
    <n v="3700"/>
    <x v="1"/>
    <s v="US"/>
    <s v="USD"/>
    <x v="230"/>
    <n v="1430851151"/>
    <b v="0"/>
    <n v="2"/>
    <b v="0"/>
    <s v="film &amp; video/drama"/>
    <n v="247"/>
    <n v="185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700"/>
    <n v="1261"/>
    <x v="1"/>
    <s v="US"/>
    <s v="USD"/>
    <x v="231"/>
    <n v="1449183651"/>
    <b v="0"/>
    <n v="0"/>
    <b v="0"/>
    <s v="film &amp; video/drama"/>
    <n v="18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2000"/>
    <n v="2020"/>
    <x v="1"/>
    <s v="GB"/>
    <s v="GBP"/>
    <x v="232"/>
    <n v="1422474546"/>
    <b v="0"/>
    <n v="7"/>
    <b v="0"/>
    <s v="film &amp; video/drama"/>
    <n v="101"/>
    <n v="288.57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700"/>
    <n v="1225"/>
    <x v="1"/>
    <s v="US"/>
    <s v="USD"/>
    <x v="233"/>
    <n v="1472593972"/>
    <b v="0"/>
    <n v="0"/>
    <b v="0"/>
    <s v="film &amp; video/drama"/>
    <n v="175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2750"/>
    <n v="2750"/>
    <x v="1"/>
    <s v="US"/>
    <s v="USD"/>
    <x v="234"/>
    <n v="1431391859"/>
    <b v="0"/>
    <n v="5"/>
    <b v="0"/>
    <s v="film &amp; video/drama"/>
    <n v="100"/>
    <n v="55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700"/>
    <n v="1200"/>
    <x v="1"/>
    <s v="US"/>
    <s v="USD"/>
    <x v="235"/>
    <n v="1433886497"/>
    <b v="0"/>
    <n v="0"/>
    <b v="0"/>
    <s v="film &amp; video/drama"/>
    <n v="171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700"/>
    <n v="966"/>
    <x v="1"/>
    <s v="US"/>
    <s v="USD"/>
    <x v="236"/>
    <n v="1447380099"/>
    <b v="0"/>
    <n v="0"/>
    <b v="0"/>
    <s v="film &amp; video/drama"/>
    <n v="138"/>
    <n v="0"/>
    <x v="0"/>
    <s v="drama"/>
    <x v="236"/>
    <x v="236"/>
  </r>
  <r>
    <n v="237"/>
    <s v="Making The Choice"/>
    <s v="Making The Choice is a christian short film series."/>
    <n v="1500"/>
    <n v="1820"/>
    <x v="1"/>
    <s v="US"/>
    <s v="USD"/>
    <x v="237"/>
    <n v="1452261069"/>
    <b v="0"/>
    <n v="1"/>
    <b v="0"/>
    <s v="film &amp; video/drama"/>
    <n v="121"/>
    <n v="182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700"/>
    <n v="824"/>
    <x v="1"/>
    <s v="US"/>
    <s v="USD"/>
    <x v="238"/>
    <n v="1481324760"/>
    <b v="0"/>
    <n v="0"/>
    <b v="0"/>
    <s v="film &amp; video/drama"/>
    <n v="118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2500"/>
    <n v="100"/>
    <x v="0"/>
    <s v="AU"/>
    <s v="AUD"/>
    <x v="239"/>
    <n v="1445308730"/>
    <b v="0"/>
    <n v="5"/>
    <b v="0"/>
    <s v="film &amp; video/drama"/>
    <n v="4"/>
    <n v="2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40000"/>
    <n v="57817"/>
    <x v="1"/>
    <s v="US"/>
    <s v="USD"/>
    <x v="240"/>
    <n v="1363885211"/>
    <b v="1"/>
    <n v="137"/>
    <b v="1"/>
    <s v="film &amp; video/documentary"/>
    <n v="145"/>
    <n v="422.02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100000"/>
    <n v="250"/>
    <x v="2"/>
    <s v="US"/>
    <s v="USD"/>
    <x v="241"/>
    <n v="1415292304"/>
    <b v="1"/>
    <n v="376"/>
    <b v="1"/>
    <s v="film &amp; video/documentary"/>
    <n v="0"/>
    <n v="0.66"/>
    <x v="0"/>
    <s v="documentary"/>
    <x v="241"/>
    <x v="241"/>
  </r>
  <r>
    <n v="242"/>
    <s v="Hardwater"/>
    <s v="An unprecedented feature-length documentary film about Maine's tribal, oft-misunderstood ice fishing sub-culture."/>
    <n v="35000"/>
    <n v="184133.01"/>
    <x v="1"/>
    <s v="US"/>
    <s v="USD"/>
    <x v="242"/>
    <n v="1321357790"/>
    <b v="1"/>
    <n v="202"/>
    <b v="1"/>
    <s v="film &amp; video/documentary"/>
    <n v="526"/>
    <n v="911.5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55000"/>
    <n v="1250"/>
    <x v="0"/>
    <s v="US"/>
    <s v="USD"/>
    <x v="243"/>
    <n v="1390439304"/>
    <b v="1"/>
    <n v="328"/>
    <b v="1"/>
    <s v="film &amp; video/documentary"/>
    <n v="2"/>
    <n v="3.81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10000"/>
    <n v="11363"/>
    <x v="1"/>
    <s v="US"/>
    <s v="USD"/>
    <x v="244"/>
    <n v="1265269559"/>
    <b v="1"/>
    <n v="84"/>
    <b v="1"/>
    <s v="film &amp; video/documentary"/>
    <n v="114"/>
    <n v="135.27000000000001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0"/>
    <x v="2"/>
    <s v="US"/>
    <s v="USD"/>
    <x v="245"/>
    <n v="1342487785"/>
    <b v="1"/>
    <n v="96"/>
    <b v="1"/>
    <s v="film &amp; video/documentary"/>
    <n v="0"/>
    <n v="0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38888"/>
    <n v="2495"/>
    <x v="0"/>
    <s v="US"/>
    <s v="USD"/>
    <x v="246"/>
    <n v="1288341805"/>
    <b v="1"/>
    <n v="223"/>
    <b v="1"/>
    <s v="film &amp; video/documentary"/>
    <n v="6"/>
    <n v="11.19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20000"/>
    <n v="0"/>
    <x v="2"/>
    <s v="US"/>
    <s v="USD"/>
    <x v="247"/>
    <n v="1284042614"/>
    <b v="1"/>
    <n v="62"/>
    <b v="1"/>
    <s v="film &amp; video/documentary"/>
    <n v="0"/>
    <n v="0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200000"/>
    <n v="0"/>
    <x v="0"/>
    <s v="US"/>
    <s v="USD"/>
    <x v="248"/>
    <n v="1322073309"/>
    <b v="1"/>
    <n v="146"/>
    <b v="1"/>
    <s v="film &amp; video/documentary"/>
    <n v="0"/>
    <n v="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0"/>
    <x v="0"/>
    <s v="US"/>
    <s v="USD"/>
    <x v="249"/>
    <n v="1275603020"/>
    <b v="1"/>
    <n v="235"/>
    <b v="1"/>
    <s v="film &amp; video/documentary"/>
    <n v="0"/>
    <n v="0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75000"/>
    <n v="98953.42"/>
    <x v="1"/>
    <s v="US"/>
    <s v="USD"/>
    <x v="250"/>
    <n v="1367933691"/>
    <b v="1"/>
    <n v="437"/>
    <b v="1"/>
    <s v="film &amp; video/documentary"/>
    <n v="132"/>
    <n v="226.44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12000"/>
    <n v="50"/>
    <x v="0"/>
    <s v="US"/>
    <s v="USD"/>
    <x v="251"/>
    <n v="1334429646"/>
    <b v="1"/>
    <n v="77"/>
    <b v="1"/>
    <s v="film &amp; video/documentary"/>
    <n v="0"/>
    <n v="0.6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25000"/>
    <n v="261"/>
    <x v="2"/>
    <s v="US"/>
    <s v="USD"/>
    <x v="252"/>
    <n v="1269878058"/>
    <b v="1"/>
    <n v="108"/>
    <b v="1"/>
    <s v="film &amp; video/documentary"/>
    <n v="1"/>
    <n v="2.42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5000"/>
    <n v="3045"/>
    <x v="0"/>
    <s v="US"/>
    <s v="USD"/>
    <x v="253"/>
    <n v="1326728235"/>
    <b v="1"/>
    <n v="7"/>
    <b v="1"/>
    <s v="film &amp; video/documentary"/>
    <n v="61"/>
    <n v="43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60000"/>
    <n v="12818"/>
    <x v="2"/>
    <s v="US"/>
    <s v="USD"/>
    <x v="254"/>
    <n v="1442443910"/>
    <b v="1"/>
    <n v="314"/>
    <b v="1"/>
    <s v="film &amp; video/documentary"/>
    <n v="21"/>
    <n v="40.82"/>
    <x v="0"/>
    <s v="documentary"/>
    <x v="254"/>
    <x v="254"/>
  </r>
  <r>
    <n v="255"/>
    <s v="xoxosms: a documentary about love in the 21st century"/>
    <s v="xoxosms is a documentary about first love, long distance and Skype."/>
    <n v="24500"/>
    <n v="13846"/>
    <x v="0"/>
    <s v="US"/>
    <s v="USD"/>
    <x v="255"/>
    <n v="1297687082"/>
    <b v="1"/>
    <n v="188"/>
    <b v="1"/>
    <s v="film &amp; video/documentary"/>
    <n v="57"/>
    <n v="73.65000000000000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50000"/>
    <n v="0"/>
    <x v="2"/>
    <s v="US"/>
    <s v="USD"/>
    <x v="256"/>
    <n v="1360866467"/>
    <b v="1"/>
    <n v="275"/>
    <b v="1"/>
    <s v="film &amp; video/documentary"/>
    <n v="0"/>
    <n v="0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91"/>
    <x v="2"/>
    <s v="US"/>
    <s v="USD"/>
    <x v="257"/>
    <n v="1461078162"/>
    <b v="1"/>
    <n v="560"/>
    <b v="1"/>
    <s v="film &amp; video/documentary"/>
    <n v="0"/>
    <n v="0.1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125000"/>
    <n v="85192"/>
    <x v="2"/>
    <s v="US"/>
    <s v="USD"/>
    <x v="258"/>
    <n v="1305767666"/>
    <b v="1"/>
    <n v="688"/>
    <b v="1"/>
    <s v="film &amp; video/documentary"/>
    <n v="68"/>
    <n v="123.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200000"/>
    <n v="700"/>
    <x v="0"/>
    <s v="US"/>
    <s v="USD"/>
    <x v="259"/>
    <n v="1425922969"/>
    <b v="1"/>
    <n v="942"/>
    <b v="1"/>
    <s v="film &amp; video/documentary"/>
    <n v="0"/>
    <n v="0.74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26000"/>
    <n v="1707"/>
    <x v="0"/>
    <s v="US"/>
    <s v="USD"/>
    <x v="260"/>
    <n v="1275415679"/>
    <b v="1"/>
    <n v="88"/>
    <b v="1"/>
    <s v="film &amp; video/documentary"/>
    <n v="7"/>
    <n v="19.399999999999999"/>
    <x v="0"/>
    <s v="documentary"/>
    <x v="260"/>
    <x v="260"/>
  </r>
  <r>
    <n v="261"/>
    <s v="Empires: The Film"/>
    <s v="Empires explores the impact of networks on histories and philosophies of political thought."/>
    <n v="50000"/>
    <n v="6565"/>
    <x v="2"/>
    <s v="US"/>
    <s v="USD"/>
    <x v="261"/>
    <n v="1334783704"/>
    <b v="1"/>
    <n v="220"/>
    <b v="1"/>
    <s v="film &amp; video/documentary"/>
    <n v="13"/>
    <n v="29.84"/>
    <x v="0"/>
    <s v="documentary"/>
    <x v="261"/>
    <x v="261"/>
  </r>
  <r>
    <n v="262"/>
    <s v="The Last Cosmonaut"/>
    <s v="He can never die. He will live forever. He is the last cosmonaut, and this is his story."/>
    <n v="15500"/>
    <n v="5452"/>
    <x v="0"/>
    <s v="US"/>
    <s v="USD"/>
    <x v="262"/>
    <n v="1294811828"/>
    <b v="1"/>
    <n v="145"/>
    <b v="1"/>
    <s v="film &amp; video/documentary"/>
    <n v="35"/>
    <n v="37.6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68000"/>
    <n v="53670.6"/>
    <x v="0"/>
    <s v="US"/>
    <s v="USD"/>
    <x v="263"/>
    <n v="1346194494"/>
    <b v="1"/>
    <n v="963"/>
    <b v="1"/>
    <s v="film &amp; video/documentary"/>
    <n v="79"/>
    <n v="55.73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28300.45"/>
    <x v="1"/>
    <s v="US"/>
    <s v="USD"/>
    <x v="264"/>
    <n v="1334155995"/>
    <b v="1"/>
    <n v="91"/>
    <b v="1"/>
    <s v="film &amp; video/documentary"/>
    <n v="189"/>
    <n v="310.9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15000"/>
    <n v="15315"/>
    <x v="1"/>
    <s v="US"/>
    <s v="USD"/>
    <x v="265"/>
    <n v="1269928430"/>
    <b v="1"/>
    <n v="58"/>
    <b v="1"/>
    <s v="film &amp; video/documentary"/>
    <n v="102"/>
    <n v="264.05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5000"/>
    <n v="650"/>
    <x v="2"/>
    <s v="US"/>
    <s v="USD"/>
    <x v="266"/>
    <n v="1264565507"/>
    <b v="1"/>
    <n v="36"/>
    <b v="1"/>
    <s v="film &amp; video/documentary"/>
    <n v="13"/>
    <n v="18.059999999999999"/>
    <x v="0"/>
    <s v="documentary"/>
    <x v="266"/>
    <x v="266"/>
  </r>
  <r>
    <n v="267"/>
    <s v="Uncharted Amazon"/>
    <s v="A visually stunning, feature length film chronicling life's challenges in the remote depths of the Amazon rainforest."/>
    <n v="35000"/>
    <n v="0"/>
    <x v="0"/>
    <s v="GB"/>
    <s v="GBP"/>
    <x v="267"/>
    <n v="1401101499"/>
    <b v="1"/>
    <n v="165"/>
    <b v="1"/>
    <s v="film &amp; video/documentary"/>
    <n v="0"/>
    <n v="0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15000"/>
    <n v="15327"/>
    <x v="1"/>
    <s v="US"/>
    <s v="USD"/>
    <x v="268"/>
    <n v="1316749178"/>
    <b v="1"/>
    <n v="111"/>
    <b v="1"/>
    <s v="film &amp; video/documentary"/>
    <n v="102"/>
    <n v="138.0800000000000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375000"/>
    <n v="0"/>
    <x v="2"/>
    <s v="AU"/>
    <s v="AUD"/>
    <x v="269"/>
    <n v="1485146622"/>
    <b v="1"/>
    <n v="1596"/>
    <b v="1"/>
    <s v="film &amp; video/documentary"/>
    <n v="0"/>
    <n v="0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10000"/>
    <n v="1908"/>
    <x v="0"/>
    <s v="US"/>
    <s v="USD"/>
    <x v="270"/>
    <n v="1301950070"/>
    <b v="1"/>
    <n v="61"/>
    <b v="1"/>
    <s v="film &amp; video/documentary"/>
    <n v="19"/>
    <n v="31.2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75000"/>
    <n v="76130.2"/>
    <x v="1"/>
    <s v="US"/>
    <s v="USD"/>
    <x v="271"/>
    <n v="1386123861"/>
    <b v="1"/>
    <n v="287"/>
    <b v="1"/>
    <s v="film &amp; video/documentary"/>
    <n v="102"/>
    <n v="265.2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205"/>
    <x v="0"/>
    <s v="US"/>
    <s v="USD"/>
    <x v="272"/>
    <n v="1267220191"/>
    <b v="1"/>
    <n v="65"/>
    <b v="1"/>
    <s v="film &amp; video/documentary"/>
    <n v="1"/>
    <n v="3.1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15000"/>
    <n v="590.02"/>
    <x v="2"/>
    <s v="US"/>
    <s v="USD"/>
    <x v="273"/>
    <n v="1307102266"/>
    <b v="1"/>
    <n v="118"/>
    <b v="1"/>
    <s v="film &amp; video/documentary"/>
    <n v="4"/>
    <n v="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18000"/>
    <n v="3294.01"/>
    <x v="0"/>
    <s v="US"/>
    <s v="USD"/>
    <x v="274"/>
    <n v="1330638829"/>
    <b v="1"/>
    <n v="113"/>
    <b v="1"/>
    <s v="film &amp; video/documentary"/>
    <n v="18"/>
    <n v="29.15"/>
    <x v="0"/>
    <s v="documentary"/>
    <x v="274"/>
    <x v="274"/>
  </r>
  <r>
    <n v="275"/>
    <s v="Finding the Funk"/>
    <s v="A journey through the origins and influence of funk music from James Brown to D'Angelo we are FINDING THE FUNK!"/>
    <n v="50000"/>
    <n v="8815"/>
    <x v="0"/>
    <s v="US"/>
    <s v="USD"/>
    <x v="275"/>
    <n v="1349916366"/>
    <b v="1"/>
    <n v="332"/>
    <b v="1"/>
    <s v="film &amp; video/documentary"/>
    <n v="18"/>
    <n v="26.5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15000"/>
    <n v="26100"/>
    <x v="1"/>
    <s v="US"/>
    <s v="USD"/>
    <x v="276"/>
    <n v="1330394274"/>
    <b v="1"/>
    <n v="62"/>
    <b v="1"/>
    <s v="film &amp; video/documentary"/>
    <n v="174"/>
    <n v="420.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150000"/>
    <n v="1461"/>
    <x v="2"/>
    <s v="US"/>
    <s v="USD"/>
    <x v="277"/>
    <n v="1429824219"/>
    <b v="1"/>
    <n v="951"/>
    <b v="1"/>
    <s v="film &amp; video/documentary"/>
    <n v="1"/>
    <n v="1.54"/>
    <x v="0"/>
    <s v="documentary"/>
    <x v="277"/>
    <x v="277"/>
  </r>
  <r>
    <n v="278"/>
    <s v="The Babushkas of Chernobyl"/>
    <s v="An unlikely story of spirit, defiance and beauty from the most contaminated place on Earth"/>
    <n v="100000"/>
    <n v="61"/>
    <x v="0"/>
    <s v="US"/>
    <s v="USD"/>
    <x v="278"/>
    <n v="1347411539"/>
    <b v="1"/>
    <n v="415"/>
    <b v="1"/>
    <s v="film &amp; video/documentary"/>
    <n v="0"/>
    <n v="0.1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60000"/>
    <n v="335"/>
    <x v="0"/>
    <s v="US"/>
    <s v="USD"/>
    <x v="279"/>
    <n v="1485237096"/>
    <b v="1"/>
    <n v="305"/>
    <b v="1"/>
    <s v="film &amp; video/documentary"/>
    <n v="1"/>
    <n v="1.1000000000000001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250000"/>
    <n v="315295.89"/>
    <x v="1"/>
    <s v="US"/>
    <s v="USD"/>
    <x v="280"/>
    <n v="1397571035"/>
    <b v="1"/>
    <n v="2139"/>
    <b v="1"/>
    <s v="film &amp; video/documentary"/>
    <n v="126"/>
    <n v="147.4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19980"/>
    <n v="0"/>
    <x v="0"/>
    <s v="US"/>
    <s v="USD"/>
    <x v="281"/>
    <n v="1242532513"/>
    <b v="1"/>
    <n v="79"/>
    <b v="1"/>
    <s v="film &amp; video/documentary"/>
    <n v="0"/>
    <n v="0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100000"/>
    <n v="2842"/>
    <x v="2"/>
    <s v="US"/>
    <s v="USD"/>
    <x v="282"/>
    <n v="1263679492"/>
    <b v="1"/>
    <n v="179"/>
    <b v="1"/>
    <s v="film &amp; video/documentary"/>
    <n v="3"/>
    <n v="15.88"/>
    <x v="0"/>
    <s v="documentary"/>
    <x v="282"/>
    <x v="282"/>
  </r>
  <r>
    <n v="283"/>
    <s v="SOLE SURVIVOR"/>
    <s v="What is the impact of survivorship on the human condition?"/>
    <n v="50000"/>
    <n v="861"/>
    <x v="0"/>
    <s v="US"/>
    <s v="USD"/>
    <x v="283"/>
    <n v="1305219744"/>
    <b v="1"/>
    <n v="202"/>
    <b v="1"/>
    <s v="film &amp; video/documentary"/>
    <n v="2"/>
    <n v="4.26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100000"/>
    <n v="305"/>
    <x v="0"/>
    <s v="US"/>
    <s v="USD"/>
    <x v="284"/>
    <n v="1325007780"/>
    <b v="1"/>
    <n v="760"/>
    <b v="1"/>
    <s v="film &amp; video/documentary"/>
    <n v="0"/>
    <n v="0.4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80000"/>
    <n v="1"/>
    <x v="0"/>
    <s v="US"/>
    <s v="USD"/>
    <x v="285"/>
    <n v="1377022128"/>
    <b v="1"/>
    <n v="563"/>
    <b v="1"/>
    <s v="film &amp; video/documentary"/>
    <n v="0"/>
    <n v="0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42000"/>
    <n v="167410.01999999999"/>
    <x v="1"/>
    <s v="US"/>
    <s v="USD"/>
    <x v="286"/>
    <n v="1360352124"/>
    <b v="1"/>
    <n v="135"/>
    <b v="1"/>
    <s v="film &amp; video/documentary"/>
    <n v="399"/>
    <n v="1240.07"/>
    <x v="0"/>
    <s v="documentary"/>
    <x v="286"/>
    <x v="286"/>
  </r>
  <r>
    <n v="287"/>
    <s v="In Country: A Documentary Film (POSTPRODUCTION)"/>
    <s v="War is hell. Why would anyone want to spend their weekends there?"/>
    <n v="60000"/>
    <n v="39"/>
    <x v="2"/>
    <s v="US"/>
    <s v="USD"/>
    <x v="287"/>
    <n v="1349160018"/>
    <b v="1"/>
    <n v="290"/>
    <b v="1"/>
    <s v="film &amp; video/documentary"/>
    <n v="0"/>
    <n v="0.1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4635"/>
    <x v="0"/>
    <s v="US"/>
    <s v="USD"/>
    <x v="288"/>
    <n v="1337659393"/>
    <b v="1"/>
    <n v="447"/>
    <b v="1"/>
    <s v="film &amp; video/documentary"/>
    <n v="4"/>
    <n v="10.37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40000"/>
    <n v="42311"/>
    <x v="1"/>
    <s v="GB"/>
    <s v="GBP"/>
    <x v="289"/>
    <n v="1380797834"/>
    <b v="1"/>
    <n v="232"/>
    <b v="1"/>
    <s v="film &amp; video/documentary"/>
    <n v="106"/>
    <n v="182.3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12001"/>
    <n v="2746"/>
    <x v="0"/>
    <s v="US"/>
    <s v="USD"/>
    <x v="290"/>
    <n v="1292316697"/>
    <b v="1"/>
    <n v="168"/>
    <b v="1"/>
    <s v="film &amp; video/documentary"/>
    <n v="23"/>
    <n v="16.350000000000001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16000"/>
    <n v="520"/>
    <x v="0"/>
    <s v="US"/>
    <s v="USD"/>
    <x v="291"/>
    <n v="1365791246"/>
    <b v="1"/>
    <n v="128"/>
    <b v="1"/>
    <s v="film &amp; video/documentary"/>
    <n v="3"/>
    <n v="4.0599999999999996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160000"/>
    <n v="791862"/>
    <x v="1"/>
    <s v="US"/>
    <s v="USD"/>
    <x v="292"/>
    <n v="1317064599"/>
    <b v="1"/>
    <n v="493"/>
    <b v="1"/>
    <s v="film &amp; video/documentary"/>
    <n v="495"/>
    <n v="1606.21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60000"/>
    <n v="8"/>
    <x v="0"/>
    <s v="US"/>
    <s v="USD"/>
    <x v="293"/>
    <n v="1395417714"/>
    <b v="1"/>
    <n v="131"/>
    <b v="1"/>
    <s v="film &amp; video/documentary"/>
    <n v="0"/>
    <n v="0.06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"/>
    <x v="0"/>
    <s v="US"/>
    <s v="USD"/>
    <x v="294"/>
    <n v="1276480894"/>
    <b v="1"/>
    <n v="50"/>
    <b v="1"/>
    <s v="film &amp; video/documentary"/>
    <n v="0"/>
    <n v="0.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590"/>
    <x v="0"/>
    <s v="US"/>
    <s v="USD"/>
    <x v="295"/>
    <n v="1378080409"/>
    <b v="1"/>
    <n v="665"/>
    <b v="1"/>
    <s v="film &amp; video/documentary"/>
    <n v="0"/>
    <n v="0.89"/>
    <x v="0"/>
    <s v="documentary"/>
    <x v="295"/>
    <x v="295"/>
  </r>
  <r>
    <n v="296"/>
    <s v="Bel Borba Is Here!"/>
    <s v="Bel Borba is Here is a feature film about the most inspiring Brazilian artist you've never heard of... until now."/>
    <n v="70000"/>
    <n v="0"/>
    <x v="2"/>
    <s v="US"/>
    <s v="USD"/>
    <x v="296"/>
    <n v="1344857083"/>
    <b v="1"/>
    <n v="129"/>
    <b v="1"/>
    <s v="film &amp; video/documentary"/>
    <n v="0"/>
    <n v="0"/>
    <x v="0"/>
    <s v="documentary"/>
    <x v="296"/>
    <x v="296"/>
  </r>
  <r>
    <n v="297"/>
    <s v="Who Owns Yoga?"/>
    <s v="Who Owns Yoga? is a feature length documentary film that explores the changing nature of yoga in the modern world."/>
    <n v="50000"/>
    <n v="284"/>
    <x v="0"/>
    <s v="US"/>
    <s v="USD"/>
    <x v="297"/>
    <n v="1427390901"/>
    <b v="1"/>
    <n v="142"/>
    <b v="1"/>
    <s v="film &amp; video/documentary"/>
    <n v="1"/>
    <n v="2"/>
    <x v="0"/>
    <s v="documentary"/>
    <x v="297"/>
    <x v="297"/>
  </r>
  <r>
    <n v="298"/>
    <s v="DisHonesty - A Documentary Feature Film"/>
    <s v="The truth is, we all lie - and by &quot;we,&quot; we mean everyone!"/>
    <n v="350000"/>
    <n v="41950"/>
    <x v="0"/>
    <s v="US"/>
    <s v="USD"/>
    <x v="298"/>
    <n v="1394536048"/>
    <b v="1"/>
    <n v="2436"/>
    <b v="1"/>
    <s v="film &amp; video/documentary"/>
    <n v="12"/>
    <n v="17.22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50000"/>
    <n v="0"/>
    <x v="2"/>
    <s v="US"/>
    <s v="USD"/>
    <x v="299"/>
    <n v="1287379460"/>
    <b v="1"/>
    <n v="244"/>
    <b v="1"/>
    <s v="film &amp; video/documentary"/>
    <n v="0"/>
    <n v="0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54000"/>
    <n v="3407"/>
    <x v="0"/>
    <s v="US"/>
    <s v="USD"/>
    <x v="300"/>
    <n v="1301007738"/>
    <b v="1"/>
    <n v="298"/>
    <b v="1"/>
    <s v="film &amp; video/documentary"/>
    <n v="6"/>
    <n v="11.43"/>
    <x v="0"/>
    <s v="documentary"/>
    <x v="300"/>
    <x v="300"/>
  </r>
  <r>
    <n v="301"/>
    <s v="WORLD FAIR"/>
    <s v="A film about personal memory, amateur cinematography, and visions of the future at the 1939 New York World's Fair."/>
    <n v="40000"/>
    <n v="53"/>
    <x v="0"/>
    <s v="US"/>
    <s v="USD"/>
    <x v="301"/>
    <n v="1360258935"/>
    <b v="1"/>
    <n v="251"/>
    <b v="1"/>
    <s v="film &amp; video/documentary"/>
    <n v="0"/>
    <n v="0.2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25000"/>
    <n v="25430.66"/>
    <x v="1"/>
    <s v="US"/>
    <s v="USD"/>
    <x v="302"/>
    <n v="1327523638"/>
    <b v="1"/>
    <n v="108"/>
    <b v="1"/>
    <s v="film &amp; video/documentary"/>
    <n v="102"/>
    <n v="235.47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10000"/>
    <n v="28474"/>
    <x v="1"/>
    <s v="US"/>
    <s v="USD"/>
    <x v="303"/>
    <n v="1336009346"/>
    <b v="1"/>
    <n v="82"/>
    <b v="1"/>
    <s v="film &amp; video/documentary"/>
    <n v="285"/>
    <n v="347.2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20000"/>
    <n v="21360"/>
    <x v="1"/>
    <s v="US"/>
    <s v="USD"/>
    <x v="304"/>
    <n v="1343096197"/>
    <b v="1"/>
    <n v="74"/>
    <b v="1"/>
    <s v="film &amp; video/documentary"/>
    <n v="107"/>
    <n v="288.64999999999998"/>
    <x v="0"/>
    <s v="documentary"/>
    <x v="304"/>
    <x v="304"/>
  </r>
  <r>
    <n v="305"/>
    <s v="My Friend Mott-ly"/>
    <s v="A documentary that I am making about the difficult, but inspiring, life of a late friend of mine."/>
    <n v="25000"/>
    <n v="2836"/>
    <x v="0"/>
    <s v="US"/>
    <s v="USD"/>
    <x v="305"/>
    <n v="1328800049"/>
    <b v="1"/>
    <n v="189"/>
    <b v="1"/>
    <s v="film &amp; video/documentary"/>
    <n v="11"/>
    <n v="15.01"/>
    <x v="0"/>
    <s v="documentary"/>
    <x v="305"/>
    <x v="305"/>
  </r>
  <r>
    <n v="306"/>
    <s v="Escape/Artist: The Jason Escape Documentary"/>
    <s v="A feature-length documentary on the life of Boston escape artist Jason Escape."/>
    <n v="8000"/>
    <n v="110353.65"/>
    <x v="1"/>
    <s v="US"/>
    <s v="USD"/>
    <x v="306"/>
    <n v="1362081933"/>
    <b v="1"/>
    <n v="80"/>
    <b v="1"/>
    <s v="film &amp; video/documentary"/>
    <n v="1379"/>
    <n v="1379.42"/>
    <x v="0"/>
    <s v="documentary"/>
    <x v="306"/>
    <x v="306"/>
  </r>
  <r>
    <n v="307"/>
    <s v="Grammar Revolution"/>
    <s v="Why is grammar important?"/>
    <n v="50000"/>
    <n v="152579"/>
    <x v="1"/>
    <s v="US"/>
    <s v="USD"/>
    <x v="307"/>
    <n v="1357684801"/>
    <b v="1"/>
    <n v="576"/>
    <b v="1"/>
    <s v="film &amp; video/documentary"/>
    <n v="305"/>
    <n v="264.89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32000"/>
    <n v="33229"/>
    <x v="1"/>
    <s v="US"/>
    <s v="USD"/>
    <x v="308"/>
    <n v="1295887210"/>
    <b v="1"/>
    <n v="202"/>
    <b v="1"/>
    <s v="film &amp; video/documentary"/>
    <n v="104"/>
    <n v="164.5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50000"/>
    <n v="5875"/>
    <x v="0"/>
    <s v="US"/>
    <s v="USD"/>
    <x v="309"/>
    <n v="1344880934"/>
    <b v="1"/>
    <n v="238"/>
    <b v="1"/>
    <s v="film &amp; video/documentary"/>
    <n v="12"/>
    <n v="24.68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4000"/>
    <n v="4546"/>
    <x v="1"/>
    <s v="US"/>
    <s v="USD"/>
    <x v="310"/>
    <n v="1317788623"/>
    <b v="1"/>
    <n v="36"/>
    <b v="1"/>
    <s v="film &amp; video/documentary"/>
    <n v="114"/>
    <n v="126.28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50000"/>
    <n v="1217"/>
    <x v="0"/>
    <s v="US"/>
    <s v="USD"/>
    <x v="311"/>
    <n v="1321852592"/>
    <b v="1"/>
    <n v="150"/>
    <b v="1"/>
    <s v="film &amp; video/documentary"/>
    <n v="2"/>
    <n v="8.1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26"/>
    <x v="0"/>
    <s v="US"/>
    <s v="USD"/>
    <x v="312"/>
    <n v="1363381432"/>
    <b v="1"/>
    <n v="146"/>
    <b v="1"/>
    <s v="film &amp; video/documentary"/>
    <n v="0"/>
    <n v="0.18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50000"/>
    <n v="0"/>
    <x v="0"/>
    <s v="US"/>
    <s v="USD"/>
    <x v="313"/>
    <n v="1277702894"/>
    <b v="1"/>
    <n v="222"/>
    <b v="1"/>
    <s v="film &amp; video/documentary"/>
    <n v="0"/>
    <n v="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0"/>
    <n v="10555"/>
    <x v="1"/>
    <s v="US"/>
    <s v="USD"/>
    <x v="314"/>
    <n v="1359575988"/>
    <b v="1"/>
    <n v="120"/>
    <b v="1"/>
    <s v="film &amp; video/documentary"/>
    <n v="106"/>
    <n v="87.96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51000"/>
    <n v="5876"/>
    <x v="2"/>
    <s v="US"/>
    <s v="USD"/>
    <x v="315"/>
    <n v="1343068334"/>
    <b v="1"/>
    <n v="126"/>
    <b v="1"/>
    <s v="film &amp; video/documentary"/>
    <n v="12"/>
    <n v="46.63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45000"/>
    <n v="186"/>
    <x v="0"/>
    <s v="CA"/>
    <s v="CAD"/>
    <x v="316"/>
    <n v="1415398197"/>
    <b v="1"/>
    <n v="158"/>
    <b v="1"/>
    <s v="film &amp; video/documentary"/>
    <n v="0"/>
    <n v="1.1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71500"/>
    <n v="79173"/>
    <x v="1"/>
    <s v="US"/>
    <s v="USD"/>
    <x v="317"/>
    <n v="1384186483"/>
    <b v="1"/>
    <n v="316"/>
    <b v="1"/>
    <s v="film &amp; video/documentary"/>
    <n v="111"/>
    <n v="250.55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35000"/>
    <n v="40043.25"/>
    <x v="1"/>
    <s v="US"/>
    <s v="USD"/>
    <x v="318"/>
    <n v="1361753751"/>
    <b v="1"/>
    <n v="284"/>
    <b v="1"/>
    <s v="film &amp; video/documentary"/>
    <n v="114"/>
    <n v="141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15000"/>
    <n v="15723"/>
    <x v="1"/>
    <s v="US"/>
    <s v="USD"/>
    <x v="319"/>
    <n v="1257538029"/>
    <b v="1"/>
    <n v="51"/>
    <b v="1"/>
    <s v="film &amp; video/documentary"/>
    <n v="105"/>
    <n v="308.2900000000000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4920"/>
    <x v="2"/>
    <s v="GB"/>
    <s v="GBP"/>
    <x v="320"/>
    <n v="1448284433"/>
    <b v="1"/>
    <n v="158"/>
    <b v="1"/>
    <s v="film &amp; video/documentary"/>
    <n v="10"/>
    <n v="31.14"/>
    <x v="0"/>
    <s v="documentary"/>
    <x v="320"/>
    <x v="320"/>
  </r>
  <r>
    <n v="321"/>
    <s v="An Impossible Project"/>
    <s v="The more digital the world, the more analog our dreams._x000a_A feature documentary shot on 35mm film."/>
    <n v="95000"/>
    <n v="1000"/>
    <x v="0"/>
    <s v="DE"/>
    <s v="EUR"/>
    <x v="321"/>
    <n v="1475577786"/>
    <b v="1"/>
    <n v="337"/>
    <b v="1"/>
    <s v="film &amp; video/documentary"/>
    <n v="1"/>
    <n v="2.97"/>
    <x v="0"/>
    <s v="documentary"/>
    <x v="321"/>
    <x v="321"/>
  </r>
  <r>
    <n v="322"/>
    <s v="Last of the Big Tuskers"/>
    <s v="A documentary film about the largest elephants on earth and what is being done to ensure their survival."/>
    <n v="60000"/>
    <n v="358"/>
    <x v="2"/>
    <s v="US"/>
    <s v="USD"/>
    <x v="322"/>
    <n v="1460554848"/>
    <b v="1"/>
    <n v="186"/>
    <b v="1"/>
    <s v="film &amp; video/documentary"/>
    <n v="1"/>
    <n v="1.92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20000"/>
    <n v="0"/>
    <x v="0"/>
    <s v="US"/>
    <s v="USD"/>
    <x v="323"/>
    <n v="1479886966"/>
    <b v="1"/>
    <n v="58"/>
    <b v="1"/>
    <s v="film &amp; video/documentary"/>
    <n v="0"/>
    <n v="0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25000"/>
    <n v="0"/>
    <x v="2"/>
    <s v="US"/>
    <s v="USD"/>
    <x v="324"/>
    <n v="1435590108"/>
    <b v="1"/>
    <n v="82"/>
    <b v="1"/>
    <s v="film &amp; video/documentary"/>
    <n v="0"/>
    <n v="0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110000"/>
    <n v="3"/>
    <x v="0"/>
    <s v="US"/>
    <s v="USD"/>
    <x v="325"/>
    <n v="1479184233"/>
    <b v="1"/>
    <n v="736"/>
    <b v="1"/>
    <s v="film &amp; video/documentary"/>
    <n v="0"/>
    <n v="0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500000"/>
    <n v="0"/>
    <x v="0"/>
    <s v="US"/>
    <s v="USD"/>
    <x v="326"/>
    <n v="1486625606"/>
    <b v="1"/>
    <n v="1151"/>
    <b v="1"/>
    <s v="film &amp; video/documentary"/>
    <n v="0"/>
    <n v="0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15000"/>
    <n v="2871"/>
    <x v="0"/>
    <s v="US"/>
    <s v="USD"/>
    <x v="327"/>
    <n v="1424669929"/>
    <b v="1"/>
    <n v="34"/>
    <b v="1"/>
    <s v="film &amp; video/documentary"/>
    <n v="19"/>
    <n v="84.44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175000"/>
    <n v="1"/>
    <x v="0"/>
    <s v="US"/>
    <s v="USD"/>
    <x v="328"/>
    <n v="1443739388"/>
    <b v="1"/>
    <n v="498"/>
    <b v="1"/>
    <s v="film &amp; video/documentary"/>
    <n v="0"/>
    <n v="0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25000"/>
    <n v="75029.48"/>
    <x v="1"/>
    <s v="US"/>
    <s v="USD"/>
    <x v="329"/>
    <n v="1444821127"/>
    <b v="1"/>
    <n v="167"/>
    <b v="1"/>
    <s v="film &amp; video/documentary"/>
    <n v="300"/>
    <n v="449.2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94875"/>
    <n v="26"/>
    <x v="0"/>
    <s v="US"/>
    <s v="USD"/>
    <x v="330"/>
    <n v="1366028563"/>
    <b v="1"/>
    <n v="340"/>
    <b v="1"/>
    <s v="film &amp; video/documentary"/>
    <n v="0"/>
    <n v="0.08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100000"/>
    <n v="885"/>
    <x v="2"/>
    <s v="US"/>
    <s v="USD"/>
    <x v="331"/>
    <n v="1463493434"/>
    <b v="1"/>
    <n v="438"/>
    <b v="1"/>
    <s v="film &amp; video/documentary"/>
    <n v="1"/>
    <n v="2.02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250000"/>
    <n v="1224"/>
    <x v="0"/>
    <s v="US"/>
    <s v="USD"/>
    <x v="332"/>
    <n v="1442420377"/>
    <b v="1"/>
    <n v="555"/>
    <b v="1"/>
    <s v="film &amp; video/documentary"/>
    <n v="0"/>
    <n v="2.2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100000"/>
    <n v="120249"/>
    <x v="1"/>
    <s v="US"/>
    <s v="USD"/>
    <x v="333"/>
    <n v="1457450191"/>
    <b v="1"/>
    <n v="266"/>
    <b v="1"/>
    <s v="film &amp; video/documentary"/>
    <n v="120"/>
    <n v="452.06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25000"/>
    <n v="26619"/>
    <x v="1"/>
    <s v="US"/>
    <s v="USD"/>
    <x v="334"/>
    <n v="1428423757"/>
    <b v="1"/>
    <n v="69"/>
    <b v="1"/>
    <s v="film &amp; video/documentary"/>
    <n v="106"/>
    <n v="385.78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25000"/>
    <n v="1"/>
    <x v="0"/>
    <s v="US"/>
    <s v="USD"/>
    <x v="335"/>
    <n v="1428428515"/>
    <b v="1"/>
    <n v="80"/>
    <b v="1"/>
    <s v="film &amp; video/documentary"/>
    <n v="0"/>
    <n v="0.01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68000"/>
    <n v="12"/>
    <x v="0"/>
    <s v="US"/>
    <s v="USD"/>
    <x v="336"/>
    <n v="1444832318"/>
    <b v="1"/>
    <n v="493"/>
    <b v="1"/>
    <s v="film &amp; video/documentary"/>
    <n v="0"/>
    <n v="0.02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9000"/>
    <n v="9302.75"/>
    <x v="1"/>
    <s v="US"/>
    <s v="USD"/>
    <x v="337"/>
    <n v="1423710308"/>
    <b v="1"/>
    <n v="31"/>
    <b v="1"/>
    <s v="film &amp; video/documentary"/>
    <n v="103"/>
    <n v="300.08999999999997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43500"/>
    <n v="60450.1"/>
    <x v="1"/>
    <s v="US"/>
    <s v="USD"/>
    <x v="338"/>
    <n v="1468001290"/>
    <b v="1"/>
    <n v="236"/>
    <b v="1"/>
    <s v="film &amp; video/documentary"/>
    <n v="139"/>
    <n v="256.14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18500"/>
    <n v="20491"/>
    <x v="1"/>
    <s v="US"/>
    <s v="USD"/>
    <x v="339"/>
    <n v="1427739268"/>
    <b v="1"/>
    <n v="89"/>
    <b v="1"/>
    <s v="film &amp; video/documentary"/>
    <n v="111"/>
    <n v="230.24"/>
    <x v="0"/>
    <s v="documentary"/>
    <x v="339"/>
    <x v="339"/>
  </r>
  <r>
    <n v="340"/>
    <s v="Somaliland: The Abaarso Story"/>
    <s v="Feature-length documentary about five Somali Muslim students pursuing dreams of education in America"/>
    <n v="100000"/>
    <n v="1471"/>
    <x v="0"/>
    <s v="US"/>
    <s v="USD"/>
    <x v="340"/>
    <n v="1486397007"/>
    <b v="1"/>
    <n v="299"/>
    <b v="1"/>
    <s v="film &amp; video/documentary"/>
    <n v="1"/>
    <n v="4.92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10000"/>
    <n v="10265.01"/>
    <x v="1"/>
    <s v="US"/>
    <s v="USD"/>
    <x v="341"/>
    <n v="1410555998"/>
    <b v="1"/>
    <n v="55"/>
    <b v="1"/>
    <s v="film &amp; video/documentary"/>
    <n v="103"/>
    <n v="186.64"/>
    <x v="0"/>
    <s v="documentary"/>
    <x v="341"/>
    <x v="341"/>
  </r>
  <r>
    <n v="342"/>
    <s v="BREAKING A MONSTER a film about the band Unlocking The Truth"/>
    <s v="BREAKING A MONSTER needs your help to play in THEATERS!"/>
    <n v="117000"/>
    <n v="45"/>
    <x v="0"/>
    <s v="US"/>
    <s v="USD"/>
    <x v="342"/>
    <n v="1459363465"/>
    <b v="1"/>
    <n v="325"/>
    <b v="1"/>
    <s v="film &amp; video/documentary"/>
    <n v="0"/>
    <n v="0.14000000000000001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75000"/>
    <n v="5"/>
    <x v="0"/>
    <s v="US"/>
    <s v="USD"/>
    <x v="343"/>
    <n v="1413308545"/>
    <b v="1"/>
    <n v="524"/>
    <b v="1"/>
    <s v="film &amp; video/documentary"/>
    <n v="0"/>
    <n v="0.0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1571"/>
    <x v="2"/>
    <s v="US"/>
    <s v="USD"/>
    <x v="344"/>
    <n v="1429312694"/>
    <b v="1"/>
    <n v="285"/>
    <b v="1"/>
    <s v="film &amp; video/documentary"/>
    <n v="2"/>
    <n v="5.51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50000"/>
    <n v="0"/>
    <x v="0"/>
    <s v="US"/>
    <s v="USD"/>
    <x v="345"/>
    <n v="1429569590"/>
    <b v="1"/>
    <n v="179"/>
    <b v="1"/>
    <s v="film &amp; video/documentary"/>
    <n v="0"/>
    <n v="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45000"/>
    <n v="185"/>
    <x v="0"/>
    <s v="US"/>
    <s v="USD"/>
    <x v="346"/>
    <n v="1442232021"/>
    <b v="1"/>
    <n v="188"/>
    <b v="1"/>
    <s v="film &amp; video/documentary"/>
    <n v="0"/>
    <n v="0.9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100000"/>
    <n v="2053"/>
    <x v="2"/>
    <s v="US"/>
    <s v="USD"/>
    <x v="347"/>
    <n v="1444910009"/>
    <b v="1"/>
    <n v="379"/>
    <b v="1"/>
    <s v="film &amp; video/documentary"/>
    <n v="2"/>
    <n v="5.42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25000"/>
    <n v="31683"/>
    <x v="1"/>
    <s v="US"/>
    <s v="USD"/>
    <x v="348"/>
    <n v="1437573916"/>
    <b v="1"/>
    <n v="119"/>
    <b v="1"/>
    <s v="film &amp; video/documentary"/>
    <n v="127"/>
    <n v="266.24"/>
    <x v="0"/>
    <s v="documentary"/>
    <x v="348"/>
    <x v="348"/>
  </r>
  <r>
    <n v="349"/>
    <s v="Strangers To Peace: A Documentary"/>
    <s v="After 52 years of war, FARC guerrilla soldiers rejoin Colombian society to forge new lives of peace."/>
    <n v="30000"/>
    <n v="30675"/>
    <x v="1"/>
    <s v="US"/>
    <s v="USD"/>
    <x v="349"/>
    <n v="1485345508"/>
    <b v="1"/>
    <n v="167"/>
    <b v="1"/>
    <s v="film &amp; video/documentary"/>
    <n v="102"/>
    <n v="183.68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65000"/>
    <n v="65924.38"/>
    <x v="3"/>
    <s v="US"/>
    <s v="USD"/>
    <x v="350"/>
    <n v="1470274509"/>
    <b v="1"/>
    <n v="221"/>
    <b v="1"/>
    <s v="film &amp; video/documentary"/>
    <n v="101"/>
    <n v="298.3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1183.19"/>
    <x v="0"/>
    <s v="ES"/>
    <s v="EUR"/>
    <x v="351"/>
    <n v="1456614554"/>
    <b v="1"/>
    <n v="964"/>
    <b v="1"/>
    <s v="film &amp; video/documentary"/>
    <n v="1"/>
    <n v="1.2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30000"/>
    <n v="1830"/>
    <x v="0"/>
    <s v="US"/>
    <s v="USD"/>
    <x v="352"/>
    <n v="1410148868"/>
    <b v="1"/>
    <n v="286"/>
    <b v="1"/>
    <s v="film &amp; video/documentary"/>
    <n v="6"/>
    <n v="6.4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2005"/>
    <x v="0"/>
    <s v="US"/>
    <s v="USD"/>
    <x v="353"/>
    <n v="1445367619"/>
    <b v="1"/>
    <n v="613"/>
    <b v="1"/>
    <s v="film &amp; video/documentary"/>
    <n v="1"/>
    <n v="3.27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10046"/>
    <x v="1"/>
    <s v="US"/>
    <s v="USD"/>
    <x v="354"/>
    <n v="1457553121"/>
    <b v="1"/>
    <n v="29"/>
    <b v="1"/>
    <s v="film &amp; video/documentary"/>
    <n v="100"/>
    <n v="346.41"/>
    <x v="0"/>
    <s v="documentary"/>
    <x v="354"/>
    <x v="354"/>
  </r>
  <r>
    <n v="355"/>
    <s v="REZA ABDOH -Theatre Visionary"/>
    <s v="A documentary film about the late REZA ABDOH and his performance company DAR A LUZ."/>
    <n v="100000"/>
    <n v="205"/>
    <x v="0"/>
    <s v="US"/>
    <s v="USD"/>
    <x v="355"/>
    <n v="1414738994"/>
    <b v="1"/>
    <n v="165"/>
    <b v="1"/>
    <s v="film &amp; video/documentary"/>
    <n v="0"/>
    <n v="1.24"/>
    <x v="0"/>
    <s v="documentary"/>
    <x v="355"/>
    <x v="355"/>
  </r>
  <r>
    <n v="356"/>
    <s v="43 and 80"/>
    <s v="A documentary about halibut conservation and how it impacts communities of Southeast Alaska."/>
    <n v="20000"/>
    <n v="14598"/>
    <x v="0"/>
    <s v="US"/>
    <s v="USD"/>
    <x v="356"/>
    <n v="1455563793"/>
    <b v="1"/>
    <n v="97"/>
    <b v="1"/>
    <s v="film &amp; video/documentary"/>
    <n v="73"/>
    <n v="150.4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5655"/>
    <x v="0"/>
    <s v="US"/>
    <s v="USD"/>
    <x v="357"/>
    <n v="1426396797"/>
    <b v="1"/>
    <n v="303"/>
    <b v="1"/>
    <s v="film &amp; video/documentary"/>
    <n v="46"/>
    <n v="84.67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104219"/>
    <n v="30751"/>
    <x v="0"/>
    <s v="US"/>
    <s v="USD"/>
    <x v="358"/>
    <n v="1463517521"/>
    <b v="1"/>
    <n v="267"/>
    <b v="1"/>
    <s v="film &amp; video/documentary"/>
    <n v="30"/>
    <n v="115.1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52000"/>
    <n v="86492"/>
    <x v="1"/>
    <s v="US"/>
    <s v="USD"/>
    <x v="359"/>
    <n v="1414028490"/>
    <b v="1"/>
    <n v="302"/>
    <b v="1"/>
    <s v="film &amp; video/documentary"/>
    <n v="166"/>
    <n v="286.39999999999998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30000"/>
    <n v="33393"/>
    <x v="1"/>
    <s v="US"/>
    <s v="USD"/>
    <x v="360"/>
    <n v="1433799180"/>
    <b v="0"/>
    <n v="87"/>
    <b v="1"/>
    <s v="film &amp; video/documentary"/>
    <n v="111"/>
    <n v="383.83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0"/>
    <x v="0"/>
    <s v="US"/>
    <s v="USD"/>
    <x v="361"/>
    <n v="1414108906"/>
    <b v="0"/>
    <n v="354"/>
    <b v="1"/>
    <s v="film &amp; video/documentary"/>
    <n v="0"/>
    <n v="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30000"/>
    <n v="30315"/>
    <x v="1"/>
    <s v="US"/>
    <s v="USD"/>
    <x v="362"/>
    <n v="1405573391"/>
    <b v="0"/>
    <n v="86"/>
    <b v="1"/>
    <s v="film &amp; video/documentary"/>
    <n v="101"/>
    <n v="352.5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82"/>
    <x v="2"/>
    <s v="US"/>
    <s v="USD"/>
    <x v="363"/>
    <n v="1268934736"/>
    <b v="0"/>
    <n v="26"/>
    <b v="1"/>
    <s v="film &amp; video/documentary"/>
    <n v="0"/>
    <n v="3.1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20022"/>
    <x v="1"/>
    <s v="US"/>
    <s v="USD"/>
    <x v="364"/>
    <n v="1400704672"/>
    <b v="0"/>
    <n v="113"/>
    <b v="1"/>
    <s v="film &amp; video/documentary"/>
    <n v="100"/>
    <n v="177.19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40000"/>
    <n v="7764"/>
    <x v="0"/>
    <s v="GB"/>
    <s v="GBP"/>
    <x v="365"/>
    <n v="1391005999"/>
    <b v="0"/>
    <n v="65"/>
    <b v="1"/>
    <s v="film &amp; video/documentary"/>
    <n v="19"/>
    <n v="119.45"/>
    <x v="0"/>
    <s v="documentary"/>
    <x v="365"/>
    <x v="365"/>
  </r>
  <r>
    <n v="366"/>
    <s v="A BUSHMAN ODYSSEY"/>
    <s v="One Bushman familyâ€™s struggle to survive genocide, dispossession and post-apartheid freedom in South Africa."/>
    <n v="100000"/>
    <n v="0"/>
    <x v="0"/>
    <s v="US"/>
    <s v="USD"/>
    <x v="366"/>
    <n v="1334948518"/>
    <b v="0"/>
    <n v="134"/>
    <b v="1"/>
    <s v="film &amp; video/documentary"/>
    <n v="0"/>
    <n v="0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25000"/>
    <n v="32006.67"/>
    <x v="1"/>
    <s v="US"/>
    <s v="USD"/>
    <x v="367"/>
    <n v="1363960278"/>
    <b v="0"/>
    <n v="119"/>
    <b v="1"/>
    <s v="film &amp; video/documentary"/>
    <n v="128"/>
    <n v="268.95999999999998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35000"/>
    <n v="1"/>
    <x v="0"/>
    <s v="US"/>
    <s v="USD"/>
    <x v="368"/>
    <n v="1423405922"/>
    <b v="0"/>
    <n v="159"/>
    <b v="1"/>
    <s v="film &amp; video/documentary"/>
    <n v="0"/>
    <n v="0.0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20000"/>
    <n v="75"/>
    <x v="2"/>
    <s v="US"/>
    <s v="USD"/>
    <x v="369"/>
    <n v="1324041269"/>
    <b v="0"/>
    <n v="167"/>
    <b v="1"/>
    <s v="film &amp; video/documentary"/>
    <n v="0"/>
    <n v="0.45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75000"/>
    <n v="1"/>
    <x v="2"/>
    <s v="US"/>
    <s v="USD"/>
    <x v="370"/>
    <n v="1481137500"/>
    <b v="0"/>
    <n v="43"/>
    <b v="1"/>
    <s v="film &amp; video/documentary"/>
    <n v="0"/>
    <n v="0.02"/>
    <x v="0"/>
    <s v="documentary"/>
    <x v="370"/>
    <x v="370"/>
  </r>
  <r>
    <n v="371"/>
    <s v="Unbranded"/>
    <s v="3,000 Miles. 18 Wild Horses. 6 Months. 5 States. 4 men. A documentary about Conservation, Exploration, and Wild Mustangs."/>
    <n v="500000"/>
    <n v="75"/>
    <x v="0"/>
    <s v="US"/>
    <s v="USD"/>
    <x v="371"/>
    <n v="1355855139"/>
    <b v="0"/>
    <n v="1062"/>
    <b v="1"/>
    <s v="film &amp; video/documentary"/>
    <n v="0"/>
    <n v="7.0000000000000007E-2"/>
    <x v="0"/>
    <s v="documentary"/>
    <x v="371"/>
    <x v="371"/>
  </r>
  <r>
    <n v="372"/>
    <s v="Wild Equus"/>
    <s v="A short documentary exploring the uses of 'Natural Horsemanship' across Europe"/>
    <n v="2500"/>
    <n v="45041"/>
    <x v="1"/>
    <s v="GB"/>
    <s v="GBP"/>
    <x v="372"/>
    <n v="1456408244"/>
    <b v="0"/>
    <n v="9"/>
    <b v="1"/>
    <s v="film &amp; video/documentary"/>
    <n v="1802"/>
    <n v="5004.5600000000004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20000"/>
    <n v="22345"/>
    <x v="1"/>
    <s v="US"/>
    <s v="USD"/>
    <x v="373"/>
    <n v="1340056398"/>
    <b v="0"/>
    <n v="89"/>
    <b v="1"/>
    <s v="film &amp; video/documentary"/>
    <n v="112"/>
    <n v="251.07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20000"/>
    <n v="20843.599999999999"/>
    <x v="1"/>
    <s v="US"/>
    <s v="USD"/>
    <x v="374"/>
    <n v="1312320031"/>
    <b v="0"/>
    <n v="174"/>
    <b v="1"/>
    <s v="film &amp; video/documentary"/>
    <n v="104"/>
    <n v="119.79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3000"/>
    <n v="3319"/>
    <x v="1"/>
    <s v="US"/>
    <s v="USD"/>
    <x v="375"/>
    <n v="1390088311"/>
    <b v="0"/>
    <n v="14"/>
    <b v="1"/>
    <s v="film &amp; video/documentary"/>
    <n v="111"/>
    <n v="237.0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8000"/>
    <n v="0"/>
    <x v="0"/>
    <s v="GB"/>
    <s v="GBP"/>
    <x v="376"/>
    <n v="1469443916"/>
    <b v="0"/>
    <n v="48"/>
    <b v="1"/>
    <s v="film &amp; video/documentary"/>
    <n v="0"/>
    <n v="0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35000"/>
    <n v="35848"/>
    <x v="1"/>
    <s v="US"/>
    <s v="USD"/>
    <x v="377"/>
    <n v="1444888868"/>
    <b v="0"/>
    <n v="133"/>
    <b v="1"/>
    <s v="film &amp; video/documentary"/>
    <n v="102"/>
    <n v="269.52999999999997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10000"/>
    <n v="100"/>
    <x v="2"/>
    <s v="CA"/>
    <s v="CAD"/>
    <x v="378"/>
    <n v="1451655808"/>
    <b v="0"/>
    <n v="83"/>
    <b v="1"/>
    <s v="film &amp; video/documentary"/>
    <n v="1"/>
    <n v="1.2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48000"/>
    <n v="1705"/>
    <x v="2"/>
    <s v="US"/>
    <s v="USD"/>
    <x v="379"/>
    <n v="1332174672"/>
    <b v="0"/>
    <n v="149"/>
    <b v="1"/>
    <s v="film &amp; video/documentary"/>
    <n v="4"/>
    <n v="11.44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15000"/>
    <n v="16145.12"/>
    <x v="1"/>
    <s v="US"/>
    <s v="USD"/>
    <x v="380"/>
    <n v="1451409392"/>
    <b v="0"/>
    <n v="49"/>
    <b v="1"/>
    <s v="film &amp; video/documentary"/>
    <n v="108"/>
    <n v="329.49"/>
    <x v="0"/>
    <s v="documentary"/>
    <x v="380"/>
    <x v="380"/>
  </r>
  <r>
    <n v="381"/>
    <s v="Clearwater"/>
    <s v="Set in the ancient waters of the Puget Sound, Clearwater is a universal story about the need to adapt to change."/>
    <n v="56000"/>
    <n v="1493"/>
    <x v="0"/>
    <s v="US"/>
    <s v="USD"/>
    <x v="381"/>
    <n v="1340642717"/>
    <b v="0"/>
    <n v="251"/>
    <b v="1"/>
    <s v="film &amp; video/documentary"/>
    <n v="3"/>
    <n v="5.95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5000"/>
    <n v="5025"/>
    <x v="1"/>
    <s v="US"/>
    <s v="USD"/>
    <x v="382"/>
    <n v="1345741300"/>
    <b v="0"/>
    <n v="22"/>
    <b v="1"/>
    <s v="film &amp; video/documentary"/>
    <n v="101"/>
    <n v="228.4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6000"/>
    <n v="1571.55"/>
    <x v="0"/>
    <s v="US"/>
    <s v="USD"/>
    <x v="383"/>
    <n v="1398480559"/>
    <b v="0"/>
    <n v="48"/>
    <b v="1"/>
    <s v="film &amp; video/documentary"/>
    <n v="26"/>
    <n v="32.74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50000"/>
    <n v="51544"/>
    <x v="1"/>
    <s v="US"/>
    <s v="USD"/>
    <x v="384"/>
    <n v="1417977947"/>
    <b v="0"/>
    <n v="383"/>
    <b v="1"/>
    <s v="film &amp; video/documentary"/>
    <n v="103"/>
    <n v="134.58000000000001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60000"/>
    <n v="120"/>
    <x v="0"/>
    <s v="US"/>
    <s v="USD"/>
    <x v="385"/>
    <n v="1413986501"/>
    <b v="0"/>
    <n v="237"/>
    <b v="1"/>
    <s v="film &amp; video/documentary"/>
    <n v="0"/>
    <n v="0.51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3000"/>
    <n v="3335"/>
    <x v="1"/>
    <s v="US"/>
    <s v="USD"/>
    <x v="386"/>
    <n v="1437950991"/>
    <b v="0"/>
    <n v="13"/>
    <b v="1"/>
    <s v="film &amp; video/documentary"/>
    <n v="111"/>
    <n v="256.54000000000002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180000"/>
    <n v="20"/>
    <x v="0"/>
    <s v="US"/>
    <s v="USD"/>
    <x v="387"/>
    <n v="1436976858"/>
    <b v="0"/>
    <n v="562"/>
    <b v="1"/>
    <s v="film &amp; video/documentary"/>
    <n v="0"/>
    <n v="0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18000"/>
    <n v="20343.169999999998"/>
    <x v="1"/>
    <s v="US"/>
    <s v="USD"/>
    <x v="388"/>
    <n v="1467078580"/>
    <b v="0"/>
    <n v="71"/>
    <b v="1"/>
    <s v="film &amp; video/documentary"/>
    <n v="113"/>
    <n v="286.52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300000"/>
    <n v="0"/>
    <x v="3"/>
    <s v="US"/>
    <s v="USD"/>
    <x v="389"/>
    <n v="1391477450"/>
    <b v="0"/>
    <n v="1510"/>
    <b v="1"/>
    <s v="film &amp; video/documentary"/>
    <n v="0"/>
    <n v="0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4000"/>
    <n v="4000"/>
    <x v="1"/>
    <s v="US"/>
    <s v="USD"/>
    <x v="390"/>
    <n v="1429318372"/>
    <b v="0"/>
    <n v="14"/>
    <b v="1"/>
    <s v="film &amp; video/documentary"/>
    <n v="100"/>
    <n v="285.70999999999998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50000"/>
    <n v="280"/>
    <x v="0"/>
    <s v="US"/>
    <s v="USD"/>
    <x v="391"/>
    <n v="1321578051"/>
    <b v="0"/>
    <n v="193"/>
    <b v="1"/>
    <s v="film &amp; video/documentary"/>
    <n v="1"/>
    <n v="1.4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50000"/>
    <n v="3"/>
    <x v="0"/>
    <s v="US"/>
    <s v="USD"/>
    <x v="392"/>
    <n v="1312823571"/>
    <b v="0"/>
    <n v="206"/>
    <b v="1"/>
    <s v="film &amp; video/documentary"/>
    <n v="0"/>
    <n v="0.0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120000"/>
    <n v="640"/>
    <x v="0"/>
    <s v="US"/>
    <s v="USD"/>
    <x v="393"/>
    <n v="1378746052"/>
    <b v="0"/>
    <n v="351"/>
    <b v="1"/>
    <s v="film &amp; video/documentary"/>
    <n v="1"/>
    <n v="1.8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15000"/>
    <n v="50"/>
    <x v="0"/>
    <s v="ES"/>
    <s v="EUR"/>
    <x v="394"/>
    <n v="1455737882"/>
    <b v="0"/>
    <n v="50"/>
    <b v="1"/>
    <s v="film &amp; video/documentary"/>
    <n v="0"/>
    <n v="1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28000"/>
    <n v="7"/>
    <x v="0"/>
    <s v="US"/>
    <s v="USD"/>
    <x v="395"/>
    <n v="1332452960"/>
    <b v="0"/>
    <n v="184"/>
    <b v="1"/>
    <s v="film &amp; video/documentary"/>
    <n v="0"/>
    <n v="0.04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40000"/>
    <n v="53157"/>
    <x v="1"/>
    <s v="US"/>
    <s v="USD"/>
    <x v="396"/>
    <n v="1340372006"/>
    <b v="0"/>
    <n v="196"/>
    <b v="1"/>
    <s v="film &amp; video/documentary"/>
    <n v="133"/>
    <n v="271.2099999999999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0"/>
    <x v="2"/>
    <s v="US"/>
    <s v="USD"/>
    <x v="397"/>
    <n v="1279651084"/>
    <b v="0"/>
    <n v="229"/>
    <b v="1"/>
    <s v="film &amp; video/documentary"/>
    <n v="0"/>
    <n v="0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25000"/>
    <n v="460"/>
    <x v="0"/>
    <s v="US"/>
    <s v="USD"/>
    <x v="398"/>
    <n v="1426446126"/>
    <b v="0"/>
    <n v="67"/>
    <b v="1"/>
    <s v="film &amp; video/documentary"/>
    <n v="2"/>
    <n v="6.87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5250"/>
    <x v="3"/>
    <s v="GB"/>
    <s v="GBP"/>
    <x v="399"/>
    <n v="1479070867"/>
    <b v="0"/>
    <n v="95"/>
    <b v="1"/>
    <s v="film &amp; video/documentary"/>
    <n v="11"/>
    <n v="55.2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30000"/>
    <n v="0"/>
    <x v="2"/>
    <s v="US"/>
    <s v="USD"/>
    <x v="400"/>
    <n v="1397661347"/>
    <b v="0"/>
    <n v="62"/>
    <b v="1"/>
    <s v="film &amp; video/documentary"/>
    <n v="0"/>
    <n v="0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110000"/>
    <n v="0"/>
    <x v="2"/>
    <s v="US"/>
    <s v="USD"/>
    <x v="401"/>
    <n v="1310155970"/>
    <b v="0"/>
    <n v="73"/>
    <b v="1"/>
    <s v="film &amp; video/documentary"/>
    <n v="0"/>
    <n v="0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8537"/>
    <x v="1"/>
    <s v="US"/>
    <s v="USD"/>
    <x v="402"/>
    <n v="1444913817"/>
    <b v="0"/>
    <n v="43"/>
    <b v="1"/>
    <s v="film &amp; video/documentary"/>
    <n v="107"/>
    <n v="198.53"/>
    <x v="0"/>
    <s v="documentary"/>
    <x v="402"/>
    <x v="402"/>
  </r>
  <r>
    <n v="403"/>
    <s v="MONDO BANANA"/>
    <s v="A documentary adventure about bananas - and people. Your round-trip ticket into the heart of banana-cultures!!"/>
    <n v="15000"/>
    <n v="55"/>
    <x v="0"/>
    <s v="US"/>
    <s v="USD"/>
    <x v="403"/>
    <n v="1308900441"/>
    <b v="0"/>
    <n v="70"/>
    <b v="1"/>
    <s v="film &amp; video/documentary"/>
    <n v="0"/>
    <n v="0.7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95000"/>
    <n v="40079"/>
    <x v="0"/>
    <s v="US"/>
    <s v="USD"/>
    <x v="404"/>
    <n v="1389107062"/>
    <b v="0"/>
    <n v="271"/>
    <b v="1"/>
    <s v="film &amp; video/documentary"/>
    <n v="42"/>
    <n v="147.88999999999999"/>
    <x v="0"/>
    <s v="documentary"/>
    <x v="404"/>
    <x v="404"/>
  </r>
  <r>
    <n v="405"/>
    <s v="The Healing Effect Movie"/>
    <s v="Come, join our movie movement.  A new documentary about the healing power of food."/>
    <n v="9000"/>
    <n v="9370"/>
    <x v="1"/>
    <s v="US"/>
    <s v="USD"/>
    <x v="405"/>
    <n v="1391479339"/>
    <b v="0"/>
    <n v="55"/>
    <b v="1"/>
    <s v="film &amp; video/documentary"/>
    <n v="104"/>
    <n v="170.36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9000"/>
    <n v="0"/>
    <x v="0"/>
    <s v="US"/>
    <s v="USD"/>
    <x v="406"/>
    <n v="1301975637"/>
    <b v="0"/>
    <n v="35"/>
    <b v="1"/>
    <s v="film &amp; video/documentary"/>
    <n v="0"/>
    <n v="0"/>
    <x v="0"/>
    <s v="documentary"/>
    <x v="406"/>
    <x v="406"/>
  </r>
  <r>
    <n v="407"/>
    <s v="Haymarket Documentary"/>
    <s v="The story of the 1886 Haymarket Riot explored through the history of the Haymarket Police Memorial Statue."/>
    <n v="6000"/>
    <n v="0"/>
    <x v="0"/>
    <s v="US"/>
    <s v="USD"/>
    <x v="407"/>
    <n v="1316552050"/>
    <b v="0"/>
    <n v="22"/>
    <b v="1"/>
    <s v="film &amp; video/documentary"/>
    <n v="0"/>
    <n v="0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17000"/>
    <n v="18472"/>
    <x v="1"/>
    <s v="US"/>
    <s v="USD"/>
    <x v="408"/>
    <n v="1380217190"/>
    <b v="0"/>
    <n v="38"/>
    <b v="1"/>
    <s v="film &amp; video/documentary"/>
    <n v="109"/>
    <n v="486.11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3255"/>
    <n v="397"/>
    <x v="0"/>
    <s v="GB"/>
    <s v="GBP"/>
    <x v="409"/>
    <n v="1466628144"/>
    <b v="0"/>
    <n v="15"/>
    <b v="1"/>
    <s v="film &amp; video/documentary"/>
    <n v="12"/>
    <n v="26.47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5000"/>
    <n v="10"/>
    <x v="0"/>
    <s v="CA"/>
    <s v="CAD"/>
    <x v="410"/>
    <n v="1429486397"/>
    <b v="0"/>
    <n v="7"/>
    <b v="1"/>
    <s v="film &amp; video/documentary"/>
    <n v="0"/>
    <n v="1.4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75000"/>
    <n v="0"/>
    <x v="0"/>
    <s v="US"/>
    <s v="USD"/>
    <x v="411"/>
    <n v="1384920804"/>
    <b v="0"/>
    <n v="241"/>
    <b v="1"/>
    <s v="film &amp; video/documentary"/>
    <n v="0"/>
    <n v="0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10000"/>
    <n v="0"/>
    <x v="2"/>
    <s v="US"/>
    <s v="USD"/>
    <x v="412"/>
    <n v="1341856178"/>
    <b v="0"/>
    <n v="55"/>
    <b v="1"/>
    <s v="film &amp; video/documentary"/>
    <n v="0"/>
    <n v="0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35000"/>
    <n v="5422"/>
    <x v="0"/>
    <s v="US"/>
    <s v="USD"/>
    <x v="413"/>
    <n v="1340139811"/>
    <b v="0"/>
    <n v="171"/>
    <b v="1"/>
    <s v="film &amp; video/documentary"/>
    <n v="15"/>
    <n v="31.7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50000"/>
    <n v="6"/>
    <x v="0"/>
    <s v="US"/>
    <s v="USD"/>
    <x v="414"/>
    <n v="1378949465"/>
    <b v="0"/>
    <n v="208"/>
    <b v="1"/>
    <s v="film &amp; video/documentary"/>
    <n v="0"/>
    <n v="0.03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5000"/>
    <n v="487"/>
    <x v="0"/>
    <s v="CA"/>
    <s v="CAD"/>
    <x v="415"/>
    <n v="1411417602"/>
    <b v="0"/>
    <n v="21"/>
    <b v="1"/>
    <s v="film &amp; video/documentary"/>
    <n v="10"/>
    <n v="23.19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5000"/>
    <n v="0"/>
    <x v="0"/>
    <s v="US"/>
    <s v="USD"/>
    <x v="416"/>
    <n v="1389259831"/>
    <b v="0"/>
    <n v="25"/>
    <b v="1"/>
    <s v="film &amp; video/documentary"/>
    <n v="0"/>
    <n v="0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25000"/>
    <n v="73552"/>
    <x v="1"/>
    <s v="US"/>
    <s v="USD"/>
    <x v="417"/>
    <n v="1364426260"/>
    <b v="0"/>
    <n v="52"/>
    <b v="1"/>
    <s v="film &amp; video/documentary"/>
    <n v="294"/>
    <n v="1414.46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50000"/>
    <n v="51605.31"/>
    <x v="1"/>
    <s v="US"/>
    <s v="USD"/>
    <x v="418"/>
    <n v="1435041997"/>
    <b v="0"/>
    <n v="104"/>
    <b v="1"/>
    <s v="film &amp; video/documentary"/>
    <n v="103"/>
    <n v="496.2"/>
    <x v="0"/>
    <s v="documentary"/>
    <x v="418"/>
    <x v="418"/>
  </r>
  <r>
    <n v="419"/>
    <s v="BEYOND LOCAL"/>
    <s v="Beyond Local is a personal journey through an art-centric and musically talented community that fosters creativity."/>
    <n v="20000"/>
    <n v="26241"/>
    <x v="1"/>
    <s v="US"/>
    <s v="USD"/>
    <x v="419"/>
    <n v="1367352787"/>
    <b v="0"/>
    <n v="73"/>
    <b v="1"/>
    <s v="film &amp; video/documentary"/>
    <n v="131"/>
    <n v="359.4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623"/>
    <x v="1"/>
    <s v="US"/>
    <s v="USD"/>
    <x v="420"/>
    <n v="1392183631"/>
    <b v="0"/>
    <n v="3"/>
    <b v="0"/>
    <s v="film &amp; video/animation"/>
    <n v="162"/>
    <n v="541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2500"/>
    <n v="2670"/>
    <x v="1"/>
    <s v="US"/>
    <s v="USD"/>
    <x v="421"/>
    <n v="1434973656"/>
    <b v="0"/>
    <n v="6"/>
    <b v="0"/>
    <s v="film &amp; video/animation"/>
    <n v="107"/>
    <n v="445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3000"/>
    <n v="0"/>
    <x v="0"/>
    <s v="US"/>
    <s v="USD"/>
    <x v="422"/>
    <n v="1407824097"/>
    <b v="0"/>
    <n v="12"/>
    <b v="0"/>
    <s v="film &amp; video/animation"/>
    <n v="0"/>
    <n v="0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"/>
    <n v="2340"/>
    <x v="1"/>
    <s v="US"/>
    <s v="USD"/>
    <x v="423"/>
    <n v="1367878430"/>
    <b v="0"/>
    <n v="13"/>
    <b v="0"/>
    <s v="film &amp; video/animation"/>
    <n v="117"/>
    <n v="180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2100"/>
    <n v="2140"/>
    <x v="1"/>
    <s v="US"/>
    <s v="USD"/>
    <x v="424"/>
    <n v="1327568499"/>
    <b v="0"/>
    <n v="5"/>
    <b v="0"/>
    <s v="film &amp; video/animation"/>
    <n v="102"/>
    <n v="42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1000"/>
    <n v="1006"/>
    <x v="1"/>
    <s v="US"/>
    <s v="USD"/>
    <x v="425"/>
    <n v="1443472804"/>
    <b v="0"/>
    <n v="2"/>
    <b v="0"/>
    <s v="film &amp; video/animation"/>
    <n v="101"/>
    <n v="50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2000"/>
    <n v="2142"/>
    <x v="1"/>
    <s v="US"/>
    <s v="USD"/>
    <x v="426"/>
    <n v="1454259914"/>
    <b v="0"/>
    <n v="8"/>
    <b v="0"/>
    <s v="film &amp; video/animation"/>
    <n v="107"/>
    <n v="267.7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700"/>
    <n v="811"/>
    <x v="1"/>
    <s v="US"/>
    <s v="USD"/>
    <x v="427"/>
    <n v="1444340940"/>
    <b v="0"/>
    <n v="0"/>
    <b v="0"/>
    <s v="film &amp; video/animation"/>
    <n v="116"/>
    <n v="0"/>
    <x v="0"/>
    <s v="animation"/>
    <x v="427"/>
    <x v="427"/>
  </r>
  <r>
    <n v="428"/>
    <s v="Little Clay Bible - Zacchaeus"/>
    <s v="Fresh, fun, entertaining Bible stories on YouTube, stop-motion style."/>
    <n v="3200"/>
    <n v="3360.72"/>
    <x v="1"/>
    <s v="US"/>
    <s v="USD"/>
    <x v="428"/>
    <n v="1400523845"/>
    <b v="0"/>
    <n v="13"/>
    <b v="0"/>
    <s v="film &amp; video/animation"/>
    <n v="105"/>
    <n v="258.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700"/>
    <n v="730"/>
    <x v="1"/>
    <s v="US"/>
    <s v="USD"/>
    <x v="429"/>
    <n v="1252964282"/>
    <b v="0"/>
    <n v="0"/>
    <b v="0"/>
    <s v="film &amp; video/animation"/>
    <n v="104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200"/>
    <n v="202"/>
    <x v="0"/>
    <s v="US"/>
    <s v="USD"/>
    <x v="430"/>
    <n v="1377570867"/>
    <b v="0"/>
    <n v="5"/>
    <b v="0"/>
    <s v="film &amp; video/animation"/>
    <n v="17"/>
    <n v="40.4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2825"/>
    <n v="211"/>
    <x v="0"/>
    <s v="GB"/>
    <s v="GBP"/>
    <x v="431"/>
    <n v="1465160083"/>
    <b v="0"/>
    <n v="8"/>
    <b v="0"/>
    <s v="film &amp; video/animation"/>
    <n v="7"/>
    <n v="26.3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3000"/>
    <n v="3222"/>
    <x v="1"/>
    <s v="US"/>
    <s v="USD"/>
    <x v="432"/>
    <n v="1440264381"/>
    <b v="0"/>
    <n v="8"/>
    <b v="0"/>
    <s v="film &amp; video/animation"/>
    <n v="107"/>
    <n v="402.7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700"/>
    <n v="725"/>
    <x v="1"/>
    <s v="US"/>
    <s v="USD"/>
    <x v="433"/>
    <n v="1439392022"/>
    <b v="0"/>
    <n v="0"/>
    <b v="0"/>
    <s v="film &amp; video/animation"/>
    <n v="104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000"/>
    <n v="2073"/>
    <x v="1"/>
    <s v="US"/>
    <s v="USD"/>
    <x v="434"/>
    <n v="1383076902"/>
    <b v="0"/>
    <n v="2"/>
    <b v="0"/>
    <s v="film &amp; video/animation"/>
    <n v="104"/>
    <n v="1036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000"/>
    <n v="83"/>
    <x v="0"/>
    <s v="US"/>
    <s v="USD"/>
    <x v="435"/>
    <n v="1376502980"/>
    <b v="0"/>
    <n v="3"/>
    <b v="0"/>
    <s v="film &amp; video/animation"/>
    <n v="8"/>
    <n v="27.67"/>
    <x v="0"/>
    <s v="animation"/>
    <x v="435"/>
    <x v="435"/>
  </r>
  <r>
    <n v="436"/>
    <s v="Blinky"/>
    <s v="Blinky is the story of a naÃ¯ve simpleton who suddenly finds himself struggling to adapt to changes within his environment."/>
    <n v="700"/>
    <n v="721"/>
    <x v="1"/>
    <s v="US"/>
    <s v="USD"/>
    <x v="436"/>
    <n v="1372668113"/>
    <b v="0"/>
    <n v="0"/>
    <b v="0"/>
    <s v="film &amp; video/animation"/>
    <n v="103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"/>
    <n v="720.01"/>
    <x v="1"/>
    <s v="CA"/>
    <s v="CAD"/>
    <x v="437"/>
    <n v="1470728326"/>
    <b v="0"/>
    <n v="0"/>
    <b v="0"/>
    <s v="film &amp; video/animation"/>
    <n v="103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5000"/>
    <n v="14055"/>
    <x v="1"/>
    <s v="US"/>
    <s v="USD"/>
    <x v="438"/>
    <n v="1445235358"/>
    <b v="0"/>
    <n v="11"/>
    <b v="0"/>
    <s v="film &amp; video/animation"/>
    <n v="281"/>
    <n v="1277.7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700"/>
    <n v="705"/>
    <x v="1"/>
    <s v="US"/>
    <s v="USD"/>
    <x v="439"/>
    <n v="1412705818"/>
    <b v="0"/>
    <n v="0"/>
    <b v="0"/>
    <s v="film &amp; video/animation"/>
    <n v="101"/>
    <n v="0"/>
    <x v="0"/>
    <s v="animation"/>
    <x v="439"/>
    <x v="439"/>
  </r>
  <r>
    <n v="440"/>
    <s v="Consumed"/>
    <s v="A stop-motion animation made by a one girl team, with a camera, creativity, and a lot of determination."/>
    <n v="1000"/>
    <n v="1000"/>
    <x v="1"/>
    <s v="US"/>
    <s v="USD"/>
    <x v="440"/>
    <n v="1456270753"/>
    <b v="0"/>
    <n v="1"/>
    <b v="0"/>
    <s v="film &amp; video/animation"/>
    <n v="100"/>
    <n v="10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700"/>
    <n v="700"/>
    <x v="1"/>
    <s v="GB"/>
    <s v="GBP"/>
    <x v="441"/>
    <n v="1380826996"/>
    <b v="0"/>
    <n v="0"/>
    <b v="0"/>
    <s v="film &amp; video/animation"/>
    <n v="100"/>
    <n v="0"/>
    <x v="0"/>
    <s v="animation"/>
    <x v="441"/>
    <x v="441"/>
  </r>
  <r>
    <n v="442"/>
    <s v="The Paranormal Idiot"/>
    <s v="Doomsday is here"/>
    <n v="20000"/>
    <n v="0"/>
    <x v="0"/>
    <s v="US"/>
    <s v="USD"/>
    <x v="442"/>
    <n v="1421788783"/>
    <b v="0"/>
    <n v="17"/>
    <b v="0"/>
    <s v="film &amp; video/animation"/>
    <n v="0"/>
    <n v="0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"/>
    <n v="1275"/>
    <x v="1"/>
    <s v="CA"/>
    <s v="CAD"/>
    <x v="443"/>
    <n v="1389399701"/>
    <b v="0"/>
    <n v="2"/>
    <b v="0"/>
    <s v="film &amp; video/animation"/>
    <n v="128"/>
    <n v="637.5"/>
    <x v="0"/>
    <s v="animation"/>
    <x v="443"/>
    <x v="443"/>
  </r>
  <r>
    <n v="444"/>
    <s v="Discovering the Other Woman"/>
    <s v="An upcoming animated web sitcom series centered around dealing with life, love, and relationships."/>
    <n v="1500"/>
    <n v="1807.74"/>
    <x v="1"/>
    <s v="US"/>
    <s v="USD"/>
    <x v="444"/>
    <n v="1324158361"/>
    <b v="0"/>
    <n v="1"/>
    <b v="0"/>
    <s v="film &amp; video/animation"/>
    <n v="121"/>
    <n v="1807.74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1000"/>
    <n v="45"/>
    <x v="0"/>
    <s v="US"/>
    <s v="USD"/>
    <x v="445"/>
    <n v="1430899375"/>
    <b v="0"/>
    <n v="2"/>
    <b v="0"/>
    <s v="film &amp; video/animation"/>
    <n v="5"/>
    <n v="22.5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3500"/>
    <n v="400"/>
    <x v="0"/>
    <s v="US"/>
    <s v="USD"/>
    <x v="446"/>
    <n v="1422842420"/>
    <b v="0"/>
    <n v="16"/>
    <b v="0"/>
    <s v="film &amp; video/animation"/>
    <n v="11"/>
    <n v="2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1000"/>
    <n v="1000"/>
    <x v="1"/>
    <s v="GB"/>
    <s v="GBP"/>
    <x v="447"/>
    <n v="1361884763"/>
    <b v="0"/>
    <n v="1"/>
    <b v="0"/>
    <s v="film &amp; video/animation"/>
    <n v="100"/>
    <n v="10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000"/>
    <n v="0"/>
    <x v="0"/>
    <s v="US"/>
    <s v="USD"/>
    <x v="448"/>
    <n v="1398363095"/>
    <b v="0"/>
    <n v="4"/>
    <b v="0"/>
    <s v="film &amp; video/animation"/>
    <n v="0"/>
    <n v="0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1500"/>
    <n v="1537"/>
    <x v="1"/>
    <s v="GB"/>
    <s v="GBP"/>
    <x v="449"/>
    <n v="1379425085"/>
    <b v="0"/>
    <n v="5"/>
    <b v="0"/>
    <s v="film &amp; video/animation"/>
    <n v="102"/>
    <n v="307.39999999999998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2700"/>
    <n v="2923"/>
    <x v="1"/>
    <s v="US"/>
    <s v="USD"/>
    <x v="450"/>
    <n v="1389825800"/>
    <b v="0"/>
    <n v="7"/>
    <b v="0"/>
    <s v="film &amp; video/animation"/>
    <n v="108"/>
    <n v="417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700"/>
    <n v="150"/>
    <x v="0"/>
    <s v="US"/>
    <s v="USD"/>
    <x v="451"/>
    <n v="1388077791"/>
    <b v="0"/>
    <n v="0"/>
    <b v="0"/>
    <s v="film &amp; video/animation"/>
    <n v="21"/>
    <n v="0"/>
    <x v="0"/>
    <s v="animation"/>
    <x v="451"/>
    <x v="451"/>
  </r>
  <r>
    <n v="452"/>
    <s v="Lost in the Shadows"/>
    <s v="A man must find his way out of the depths of the shadows by using the aid of a little girl."/>
    <n v="3000"/>
    <n v="40"/>
    <x v="0"/>
    <s v="US"/>
    <s v="USD"/>
    <x v="452"/>
    <n v="1428944015"/>
    <b v="0"/>
    <n v="12"/>
    <b v="0"/>
    <s v="film &amp; video/animation"/>
    <n v="1"/>
    <n v="3.33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1250"/>
    <n v="1361"/>
    <x v="1"/>
    <s v="US"/>
    <s v="USD"/>
    <x v="453"/>
    <n v="1422992879"/>
    <b v="0"/>
    <n v="2"/>
    <b v="0"/>
    <s v="film &amp; video/animation"/>
    <n v="109"/>
    <n v="680.5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2000"/>
    <n v="0"/>
    <x v="0"/>
    <s v="US"/>
    <s v="USD"/>
    <x v="454"/>
    <n v="1414343571"/>
    <b v="0"/>
    <n v="5"/>
    <b v="0"/>
    <s v="film &amp; video/animation"/>
    <n v="0"/>
    <n v="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1500"/>
    <n v="1536"/>
    <x v="1"/>
    <s v="US"/>
    <s v="USD"/>
    <x v="455"/>
    <n v="1330733022"/>
    <b v="0"/>
    <n v="2"/>
    <b v="0"/>
    <s v="film &amp; video/animation"/>
    <n v="102"/>
    <n v="768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1686"/>
    <x v="1"/>
    <s v="US"/>
    <s v="USD"/>
    <x v="456"/>
    <n v="1380559201"/>
    <b v="0"/>
    <n v="3"/>
    <b v="0"/>
    <s v="film &amp; video/animation"/>
    <n v="109"/>
    <n v="56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700"/>
    <n v="80"/>
    <x v="0"/>
    <s v="CA"/>
    <s v="CAD"/>
    <x v="457"/>
    <n v="1405621512"/>
    <b v="0"/>
    <n v="0"/>
    <b v="0"/>
    <s v="film &amp; video/animation"/>
    <n v="11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3500"/>
    <n v="3880"/>
    <x v="1"/>
    <s v="GB"/>
    <s v="GBP"/>
    <x v="458"/>
    <n v="1365958060"/>
    <b v="0"/>
    <n v="49"/>
    <b v="0"/>
    <s v="film &amp; video/animation"/>
    <n v="111"/>
    <n v="79.18000000000000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80"/>
    <x v="1"/>
    <s v="US"/>
    <s v="USD"/>
    <x v="459"/>
    <n v="1316013727"/>
    <b v="0"/>
    <n v="1"/>
    <b v="0"/>
    <s v="film &amp; video/animation"/>
    <n v="215"/>
    <n v="2580"/>
    <x v="0"/>
    <s v="animation"/>
    <x v="459"/>
    <x v="459"/>
  </r>
  <r>
    <n v="460"/>
    <s v="Darwin's Kiss"/>
    <s v="An animated web series about biological evolution gone haywire."/>
    <n v="1200"/>
    <n v="2080"/>
    <x v="1"/>
    <s v="US"/>
    <s v="USD"/>
    <x v="460"/>
    <n v="1398862875"/>
    <b v="0"/>
    <n v="2"/>
    <b v="0"/>
    <s v="film &amp; video/animation"/>
    <n v="173"/>
    <n v="104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700"/>
    <n v="60"/>
    <x v="0"/>
    <s v="GB"/>
    <s v="GBP"/>
    <x v="461"/>
    <n v="1368476367"/>
    <b v="0"/>
    <n v="0"/>
    <b v="0"/>
    <s v="film &amp; video/animation"/>
    <n v="9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700"/>
    <n v="15"/>
    <x v="0"/>
    <s v="US"/>
    <s v="USD"/>
    <x v="462"/>
    <n v="1307761341"/>
    <b v="0"/>
    <n v="0"/>
    <b v="0"/>
    <s v="film &amp; video/animation"/>
    <n v="2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000"/>
    <n v="1"/>
    <x v="0"/>
    <s v="US"/>
    <s v="USD"/>
    <x v="463"/>
    <n v="1311699753"/>
    <b v="0"/>
    <n v="11"/>
    <b v="0"/>
    <s v="film &amp; video/animation"/>
    <n v="0"/>
    <n v="0.09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2000"/>
    <n v="2155"/>
    <x v="1"/>
    <s v="US"/>
    <s v="USD"/>
    <x v="465"/>
    <n v="1402455174"/>
    <b v="0"/>
    <n v="8"/>
    <b v="0"/>
    <s v="film &amp; video/animation"/>
    <n v="108"/>
    <n v="269.38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900"/>
    <n v="2735"/>
    <x v="1"/>
    <s v="US"/>
    <s v="USD"/>
    <x v="466"/>
    <n v="1344465464"/>
    <b v="0"/>
    <n v="5"/>
    <b v="0"/>
    <s v="film &amp; video/animation"/>
    <n v="144"/>
    <n v="547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1384"/>
    <x v="0"/>
    <s v="US"/>
    <s v="USD"/>
    <x v="467"/>
    <n v="1344961134"/>
    <b v="0"/>
    <n v="39"/>
    <b v="0"/>
    <s v="film &amp; video/animation"/>
    <n v="12"/>
    <n v="35.4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00"/>
    <n v="0"/>
    <x v="3"/>
    <s v="US"/>
    <s v="USD"/>
    <x v="468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700"/>
    <n v="0"/>
    <x v="0"/>
    <s v="GB"/>
    <s v="GBP"/>
    <x v="469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1967.76"/>
    <x v="1"/>
    <s v="US"/>
    <s v="USD"/>
    <x v="470"/>
    <n v="1385524889"/>
    <b v="0"/>
    <n v="2"/>
    <b v="0"/>
    <s v="film &amp; video/animation"/>
    <n v="131"/>
    <n v="983.88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19000"/>
    <n v="19129"/>
    <x v="1"/>
    <s v="US"/>
    <s v="USD"/>
    <x v="471"/>
    <n v="1394039979"/>
    <b v="0"/>
    <n v="170"/>
    <b v="0"/>
    <s v="film &amp; video/animation"/>
    <n v="101"/>
    <n v="112.52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2191"/>
    <x v="1"/>
    <s v="US"/>
    <s v="USD"/>
    <x v="472"/>
    <n v="1406239718"/>
    <b v="0"/>
    <n v="5"/>
    <b v="0"/>
    <s v="film &amp; video/animation"/>
    <n v="110"/>
    <n v="43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500"/>
    <n v="4559.13"/>
    <x v="1"/>
    <s v="US"/>
    <s v="USD"/>
    <x v="473"/>
    <n v="1408380319"/>
    <b v="0"/>
    <n v="14"/>
    <b v="0"/>
    <s v="film &amp; video/animation"/>
    <n v="130"/>
    <n v="325.64999999999998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1000"/>
    <n v="1"/>
    <x v="0"/>
    <s v="US"/>
    <s v="USD"/>
    <x v="474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0"/>
    <s v="US"/>
    <s v="USD"/>
    <x v="475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12500"/>
    <n v="12554"/>
    <x v="1"/>
    <s v="US"/>
    <s v="USD"/>
    <x v="476"/>
    <n v="1398727441"/>
    <b v="0"/>
    <n v="124"/>
    <b v="0"/>
    <s v="film &amp; video/animation"/>
    <n v="100"/>
    <n v="101.24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675"/>
    <n v="1218"/>
    <x v="1"/>
    <s v="US"/>
    <s v="USD"/>
    <x v="477"/>
    <n v="1332187334"/>
    <b v="0"/>
    <n v="0"/>
    <b v="0"/>
    <s v="film &amp; video/animation"/>
    <n v="18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666"/>
    <n v="60"/>
    <x v="0"/>
    <s v="US"/>
    <s v="USD"/>
    <x v="478"/>
    <n v="1425333109"/>
    <b v="0"/>
    <n v="0"/>
    <b v="0"/>
    <s v="film &amp; video/animation"/>
    <n v="9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2500"/>
    <n v="2526"/>
    <x v="3"/>
    <s v="US"/>
    <s v="USD"/>
    <x v="479"/>
    <n v="1411379235"/>
    <b v="0"/>
    <n v="55"/>
    <b v="0"/>
    <s v="film &amp; video/animation"/>
    <n v="20"/>
    <n v="45.93"/>
    <x v="0"/>
    <s v="animation"/>
    <x v="479"/>
    <x v="479"/>
  </r>
  <r>
    <n v="480"/>
    <s v="The CafÃ©"/>
    <s v="To court his muse, an artist must first outsmart her dog.  A short animated film collaboration by Dana and Terrence Masson."/>
    <n v="20000"/>
    <n v="20070"/>
    <x v="1"/>
    <s v="US"/>
    <s v="USD"/>
    <x v="480"/>
    <n v="1373457615"/>
    <b v="0"/>
    <n v="140"/>
    <b v="0"/>
    <s v="film &amp; video/animation"/>
    <n v="100"/>
    <n v="143.3600000000000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5000"/>
    <n v="8640"/>
    <x v="1"/>
    <s v="US"/>
    <s v="USD"/>
    <x v="481"/>
    <n v="1347293289"/>
    <b v="0"/>
    <n v="21"/>
    <b v="0"/>
    <s v="film &amp; video/animation"/>
    <n v="173"/>
    <n v="411.43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"/>
    <n v="1273"/>
    <x v="1"/>
    <s v="US"/>
    <s v="USD"/>
    <x v="482"/>
    <n v="1458336690"/>
    <b v="0"/>
    <n v="1"/>
    <b v="0"/>
    <s v="film &amp; video/animation"/>
    <n v="127"/>
    <n v="1273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20000"/>
    <n v="1910"/>
    <x v="0"/>
    <s v="GB"/>
    <s v="GBP"/>
    <x v="483"/>
    <n v="1354250672"/>
    <b v="0"/>
    <n v="147"/>
    <b v="0"/>
    <s v="film &amp; video/animation"/>
    <n v="10"/>
    <n v="12.99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2000"/>
    <n v="2230.4299999999998"/>
    <x v="1"/>
    <s v="GB"/>
    <s v="GBP"/>
    <x v="484"/>
    <n v="1443220372"/>
    <b v="0"/>
    <n v="11"/>
    <b v="0"/>
    <s v="film &amp; video/animation"/>
    <n v="112"/>
    <n v="202.77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22765"/>
    <n v="32172.66"/>
    <x v="1"/>
    <s v="GB"/>
    <s v="GBP"/>
    <x v="485"/>
    <n v="1366200499"/>
    <b v="0"/>
    <n v="125"/>
    <b v="0"/>
    <s v="film &amp; video/animation"/>
    <n v="141"/>
    <n v="257.38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1800"/>
    <x v="1"/>
    <s v="AU"/>
    <s v="AUD"/>
    <x v="486"/>
    <n v="1399070239"/>
    <b v="0"/>
    <n v="1"/>
    <b v="0"/>
    <s v="film &amp; video/animation"/>
    <n v="120"/>
    <n v="18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660"/>
    <n v="764"/>
    <x v="1"/>
    <s v="CA"/>
    <s v="CAD"/>
    <x v="487"/>
    <n v="1477491394"/>
    <b v="0"/>
    <n v="0"/>
    <b v="0"/>
    <s v="film &amp; video/animation"/>
    <n v="116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650"/>
    <n v="2650.5"/>
    <x v="1"/>
    <s v="US"/>
    <s v="USD"/>
    <x v="488"/>
    <n v="1481332700"/>
    <b v="0"/>
    <n v="0"/>
    <b v="0"/>
    <s v="film &amp; video/animation"/>
    <n v="408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2250"/>
    <n v="2876"/>
    <x v="1"/>
    <s v="US"/>
    <s v="USD"/>
    <x v="489"/>
    <n v="1323084816"/>
    <b v="0"/>
    <n v="3"/>
    <b v="0"/>
    <s v="film &amp; video/animation"/>
    <n v="128"/>
    <n v="958.67"/>
    <x v="0"/>
    <s v="animation"/>
    <x v="489"/>
    <x v="489"/>
  </r>
  <r>
    <n v="490"/>
    <s v="PROJECT IS CANCELLED"/>
    <s v="Cancelled"/>
    <n v="650"/>
    <n v="1111"/>
    <x v="1"/>
    <s v="US"/>
    <s v="USD"/>
    <x v="490"/>
    <n v="1343085285"/>
    <b v="0"/>
    <n v="0"/>
    <b v="0"/>
    <s v="film &amp; video/animation"/>
    <n v="171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650"/>
    <n v="1082"/>
    <x v="1"/>
    <s v="US"/>
    <s v="USD"/>
    <x v="491"/>
    <n v="1451345699"/>
    <b v="0"/>
    <n v="0"/>
    <b v="0"/>
    <s v="film &amp; video/animation"/>
    <n v="166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650"/>
    <n v="760"/>
    <x v="1"/>
    <s v="SE"/>
    <s v="SEK"/>
    <x v="492"/>
    <n v="1471135830"/>
    <b v="0"/>
    <n v="0"/>
    <b v="0"/>
    <s v="film &amp; video/animation"/>
    <n v="117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650"/>
    <n v="658"/>
    <x v="1"/>
    <s v="GB"/>
    <s v="GBP"/>
    <x v="493"/>
    <n v="1429550738"/>
    <b v="0"/>
    <n v="0"/>
    <b v="0"/>
    <s v="film &amp; video/animation"/>
    <n v="101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1500"/>
    <n v="0"/>
    <x v="2"/>
    <s v="US"/>
    <s v="USD"/>
    <x v="494"/>
    <n v="1402343765"/>
    <b v="0"/>
    <n v="3"/>
    <b v="0"/>
    <s v="film &amp; video/animation"/>
    <n v="0"/>
    <n v="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650"/>
    <n v="380"/>
    <x v="0"/>
    <s v="US"/>
    <s v="USD"/>
    <x v="495"/>
    <n v="1434484305"/>
    <b v="0"/>
    <n v="0"/>
    <b v="0"/>
    <s v="film &amp; video/animation"/>
    <n v="58"/>
    <n v="0"/>
    <x v="0"/>
    <s v="animation"/>
    <x v="495"/>
    <x v="495"/>
  </r>
  <r>
    <n v="496"/>
    <s v="Airships and Anatasia: The Movie"/>
    <s v="The movie is about the adventures of Ethan, Danna, The mysterious inventor and more."/>
    <n v="1000"/>
    <n v="1"/>
    <x v="0"/>
    <s v="US"/>
    <s v="USD"/>
    <x v="496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1500"/>
    <n v="0"/>
    <x v="0"/>
    <s v="US"/>
    <s v="USD"/>
    <x v="497"/>
    <n v="1414889665"/>
    <b v="0"/>
    <n v="3"/>
    <b v="0"/>
    <s v="film &amp; video/animation"/>
    <n v="0"/>
    <n v="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8500"/>
    <n v="8735"/>
    <x v="1"/>
    <s v="US"/>
    <s v="USD"/>
    <x v="498"/>
    <n v="1321035449"/>
    <b v="0"/>
    <n v="22"/>
    <b v="0"/>
    <s v="film &amp; video/animation"/>
    <n v="103"/>
    <n v="397.05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39304.01"/>
    <x v="1"/>
    <s v="US"/>
    <s v="USD"/>
    <x v="499"/>
    <n v="1250630968"/>
    <b v="0"/>
    <n v="26"/>
    <b v="0"/>
    <s v="film &amp; video/animation"/>
    <n v="786"/>
    <n v="1511.69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2250"/>
    <n v="10"/>
    <x v="0"/>
    <s v="US"/>
    <s v="USD"/>
    <x v="500"/>
    <n v="1268255751"/>
    <b v="0"/>
    <n v="4"/>
    <b v="0"/>
    <s v="film &amp; video/animation"/>
    <n v="0"/>
    <n v="2.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650"/>
    <n v="10"/>
    <x v="2"/>
    <s v="US"/>
    <s v="USD"/>
    <x v="501"/>
    <n v="1307597851"/>
    <b v="0"/>
    <n v="0"/>
    <b v="0"/>
    <s v="film &amp; video/animation"/>
    <n v="2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500"/>
    <n v="0"/>
    <x v="2"/>
    <s v="US"/>
    <s v="USD"/>
    <x v="502"/>
    <n v="1329484625"/>
    <b v="0"/>
    <n v="4"/>
    <b v="0"/>
    <s v="film &amp; video/animation"/>
    <n v="0"/>
    <n v="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2000"/>
    <n v="2020"/>
    <x v="1"/>
    <s v="GB"/>
    <s v="GBP"/>
    <x v="503"/>
    <n v="1418906303"/>
    <b v="0"/>
    <n v="9"/>
    <b v="0"/>
    <s v="film &amp; video/animation"/>
    <n v="101"/>
    <n v="224.44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500"/>
    <n v="3012"/>
    <x v="1"/>
    <s v="US"/>
    <s v="USD"/>
    <x v="504"/>
    <n v="1328916987"/>
    <b v="0"/>
    <n v="5"/>
    <b v="0"/>
    <s v="film &amp; video/animation"/>
    <n v="120"/>
    <n v="602.4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500"/>
    <n v="2002.22"/>
    <x v="1"/>
    <s v="US"/>
    <s v="USD"/>
    <x v="505"/>
    <n v="1447122086"/>
    <b v="0"/>
    <n v="14"/>
    <b v="0"/>
    <s v="film &amp; video/animation"/>
    <n v="133"/>
    <n v="143.0200000000000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500"/>
    <n v="100"/>
    <x v="0"/>
    <s v="US"/>
    <s v="USD"/>
    <x v="506"/>
    <n v="1373548520"/>
    <b v="0"/>
    <n v="1"/>
    <b v="0"/>
    <s v="film &amp; video/animation"/>
    <n v="4"/>
    <n v="1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3000"/>
    <n v="4176"/>
    <x v="1"/>
    <s v="US"/>
    <s v="USD"/>
    <x v="507"/>
    <n v="1346799657"/>
    <b v="0"/>
    <n v="10"/>
    <b v="0"/>
    <s v="film &amp; video/animation"/>
    <n v="139"/>
    <n v="417.6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2750"/>
    <n v="45"/>
    <x v="3"/>
    <s v="US"/>
    <s v="USD"/>
    <x v="508"/>
    <n v="1332808501"/>
    <b v="0"/>
    <n v="3"/>
    <b v="0"/>
    <s v="film &amp; video/animation"/>
    <n v="2"/>
    <n v="15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1000"/>
    <n v="1272"/>
    <x v="1"/>
    <s v="GB"/>
    <s v="GBP"/>
    <x v="509"/>
    <n v="1432912170"/>
    <b v="0"/>
    <n v="1"/>
    <b v="0"/>
    <s v="film &amp; video/animation"/>
    <n v="127"/>
    <n v="1272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620"/>
    <n v="714"/>
    <x v="1"/>
    <s v="US"/>
    <s v="USD"/>
    <x v="510"/>
    <n v="1454213639"/>
    <b v="0"/>
    <n v="0"/>
    <b v="0"/>
    <s v="film &amp; video/animation"/>
    <n v="115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2000"/>
    <n v="2280"/>
    <x v="1"/>
    <s v="US"/>
    <s v="USD"/>
    <x v="511"/>
    <n v="1362640582"/>
    <b v="0"/>
    <n v="5"/>
    <b v="0"/>
    <s v="film &amp; video/animation"/>
    <n v="114"/>
    <n v="456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1000"/>
    <n v="1445"/>
    <x v="1"/>
    <s v="US"/>
    <s v="USD"/>
    <x v="512"/>
    <n v="1475776127"/>
    <b v="0"/>
    <n v="2"/>
    <b v="0"/>
    <s v="film &amp; video/animation"/>
    <n v="145"/>
    <n v="722.5"/>
    <x v="0"/>
    <s v="animation"/>
    <x v="512"/>
    <x v="512"/>
  </r>
  <r>
    <n v="513"/>
    <s v="Paradigm Spiral - The Animated Series"/>
    <s v="A sci-fi fantasy 2.5D anime styled series about some guys trying to save the world, probably..."/>
    <n v="20000"/>
    <n v="10"/>
    <x v="0"/>
    <s v="US"/>
    <s v="USD"/>
    <x v="513"/>
    <n v="1467387705"/>
    <b v="0"/>
    <n v="68"/>
    <b v="0"/>
    <s v="film &amp; video/animation"/>
    <n v="0"/>
    <n v="0.15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1788.57"/>
    <x v="1"/>
    <s v="CA"/>
    <s v="CAD"/>
    <x v="514"/>
    <n v="1405003447"/>
    <b v="0"/>
    <n v="3"/>
    <b v="0"/>
    <s v="film &amp; video/animation"/>
    <n v="119"/>
    <n v="596.19000000000005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50000"/>
    <n v="177412.01"/>
    <x v="1"/>
    <s v="US"/>
    <s v="USD"/>
    <x v="515"/>
    <n v="1447933601"/>
    <b v="0"/>
    <n v="34"/>
    <b v="0"/>
    <s v="film &amp; video/animation"/>
    <n v="355"/>
    <n v="5218"/>
    <x v="0"/>
    <s v="animation"/>
    <x v="515"/>
    <x v="515"/>
  </r>
  <r>
    <n v="516"/>
    <s v="Shipmates"/>
    <s v="A big brother style comedy animation series starring famous seafarers"/>
    <n v="62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2200"/>
    <n v="850"/>
    <x v="0"/>
    <s v="US"/>
    <s v="USD"/>
    <x v="517"/>
    <n v="1483454761"/>
    <b v="0"/>
    <n v="3"/>
    <b v="0"/>
    <s v="film &amp; video/animation"/>
    <n v="39"/>
    <n v="283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600"/>
    <n v="1841"/>
    <x v="1"/>
    <s v="US"/>
    <s v="USD"/>
    <x v="518"/>
    <n v="1438958824"/>
    <b v="0"/>
    <n v="0"/>
    <b v="0"/>
    <s v="film &amp; video/animation"/>
    <n v="307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8000"/>
    <n v="8120"/>
    <x v="1"/>
    <s v="US"/>
    <s v="USD"/>
    <x v="519"/>
    <n v="1352107421"/>
    <b v="0"/>
    <n v="70"/>
    <b v="0"/>
    <s v="film &amp; video/animation"/>
    <n v="102"/>
    <n v="116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14500"/>
    <n v="241"/>
    <x v="0"/>
    <s v="GB"/>
    <s v="GBP"/>
    <x v="520"/>
    <n v="1447174261"/>
    <b v="0"/>
    <n v="34"/>
    <b v="1"/>
    <s v="theater/plays"/>
    <n v="2"/>
    <n v="7.09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"/>
    <x v="0"/>
    <s v="US"/>
    <s v="USD"/>
    <x v="521"/>
    <n v="1475460819"/>
    <b v="0"/>
    <n v="56"/>
    <b v="1"/>
    <s v="theater/plays"/>
    <n v="0"/>
    <n v="0.02"/>
    <x v="1"/>
    <s v="plays"/>
    <x v="521"/>
    <x v="521"/>
  </r>
  <r>
    <n v="522"/>
    <s v="COMPASS PLAYERS"/>
    <s v="*** TO MAKE DONATIONS IN THE FUTURE                                   GO TO OUR WEBSITE: www.compassplayers.com ***"/>
    <n v="10000"/>
    <n v="650"/>
    <x v="0"/>
    <s v="US"/>
    <s v="USD"/>
    <x v="522"/>
    <n v="1456793925"/>
    <b v="0"/>
    <n v="31"/>
    <b v="1"/>
    <s v="theater/plays"/>
    <n v="7"/>
    <n v="2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33393.339999999997"/>
    <x v="1"/>
    <s v="US"/>
    <s v="USD"/>
    <x v="523"/>
    <n v="1440213076"/>
    <b v="0"/>
    <n v="84"/>
    <b v="1"/>
    <s v="theater/plays"/>
    <n v="209"/>
    <n v="397.54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10000"/>
    <n v="10550"/>
    <x v="1"/>
    <s v="GB"/>
    <s v="GBP"/>
    <x v="524"/>
    <n v="1462209169"/>
    <b v="0"/>
    <n v="130"/>
    <b v="1"/>
    <s v="theater/plays"/>
    <n v="106"/>
    <n v="81.15000000000000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30000"/>
    <n v="30241"/>
    <x v="1"/>
    <s v="US"/>
    <s v="USD"/>
    <x v="525"/>
    <n v="1406713041"/>
    <b v="0"/>
    <n v="12"/>
    <b v="1"/>
    <s v="theater/plays"/>
    <n v="101"/>
    <n v="2520.08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5000"/>
    <n v="5813"/>
    <x v="1"/>
    <s v="GB"/>
    <s v="GBP"/>
    <x v="526"/>
    <n v="1436278344"/>
    <b v="0"/>
    <n v="23"/>
    <b v="1"/>
    <s v="theater/plays"/>
    <n v="116"/>
    <n v="252.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25000"/>
    <n v="26305.97"/>
    <x v="1"/>
    <s v="US"/>
    <s v="USD"/>
    <x v="527"/>
    <n v="1484715366"/>
    <b v="0"/>
    <n v="158"/>
    <b v="1"/>
    <s v="theater/plays"/>
    <n v="105"/>
    <n v="166.49"/>
    <x v="1"/>
    <s v="plays"/>
    <x v="527"/>
    <x v="527"/>
  </r>
  <r>
    <n v="528"/>
    <s v="Devastated No Matter What"/>
    <s v="A Festival Backed Production of a Full-Length Play."/>
    <n v="5000"/>
    <n v="50"/>
    <x v="0"/>
    <s v="US"/>
    <s v="USD"/>
    <x v="528"/>
    <n v="1433109907"/>
    <b v="0"/>
    <n v="30"/>
    <b v="1"/>
    <s v="theater/plays"/>
    <n v="1"/>
    <n v="1.67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5116.18"/>
    <x v="1"/>
    <s v="CA"/>
    <s v="CAD"/>
    <x v="529"/>
    <n v="1482281094"/>
    <b v="0"/>
    <n v="18"/>
    <b v="1"/>
    <s v="theater/plays"/>
    <n v="102"/>
    <n v="284.2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10000"/>
    <n v="10100"/>
    <x v="1"/>
    <s v="US"/>
    <s v="USD"/>
    <x v="530"/>
    <n v="1433254268"/>
    <b v="0"/>
    <n v="29"/>
    <b v="1"/>
    <s v="theater/plays"/>
    <n v="101"/>
    <n v="348.28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10000"/>
    <n v="11545"/>
    <x v="1"/>
    <s v="US"/>
    <s v="USD"/>
    <x v="531"/>
    <n v="1478050429"/>
    <b v="0"/>
    <n v="31"/>
    <b v="1"/>
    <s v="theater/plays"/>
    <n v="115"/>
    <n v="372.42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30000"/>
    <n v="50251.41"/>
    <x v="1"/>
    <s v="US"/>
    <s v="USD"/>
    <x v="532"/>
    <n v="1460506208"/>
    <b v="0"/>
    <n v="173"/>
    <b v="1"/>
    <s v="theater/plays"/>
    <n v="168"/>
    <n v="290.4700000000000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5500"/>
    <n v="5504"/>
    <x v="1"/>
    <s v="GB"/>
    <s v="GBP"/>
    <x v="533"/>
    <n v="1461320765"/>
    <b v="0"/>
    <n v="17"/>
    <b v="1"/>
    <s v="theater/plays"/>
    <n v="100"/>
    <n v="323.7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40000"/>
    <n v="41500"/>
    <x v="3"/>
    <s v="NO"/>
    <s v="NOK"/>
    <x v="534"/>
    <n v="1443036470"/>
    <b v="0"/>
    <n v="48"/>
    <b v="1"/>
    <s v="theater/plays"/>
    <n v="104"/>
    <n v="864.5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6000"/>
    <n v="160"/>
    <x v="0"/>
    <s v="GB"/>
    <s v="GBP"/>
    <x v="535"/>
    <n v="1481115905"/>
    <b v="0"/>
    <n v="59"/>
    <b v="1"/>
    <s v="theater/plays"/>
    <n v="3"/>
    <n v="2.71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10740"/>
    <x v="1"/>
    <s v="GB"/>
    <s v="GBP"/>
    <x v="536"/>
    <n v="1435133807"/>
    <b v="0"/>
    <n v="39"/>
    <b v="1"/>
    <s v="theater/plays"/>
    <n v="107"/>
    <n v="275.38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7000"/>
    <n v="7981"/>
    <x v="1"/>
    <s v="US"/>
    <s v="USD"/>
    <x v="537"/>
    <n v="1444069591"/>
    <b v="0"/>
    <n v="59"/>
    <b v="1"/>
    <s v="theater/plays"/>
    <n v="114"/>
    <n v="135.2700000000000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37000"/>
    <n v="463"/>
    <x v="2"/>
    <s v="US"/>
    <s v="USD"/>
    <x v="538"/>
    <n v="1460574263"/>
    <b v="0"/>
    <n v="60"/>
    <b v="1"/>
    <s v="theater/plays"/>
    <n v="1"/>
    <n v="7.7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3000"/>
    <n v="625"/>
    <x v="0"/>
    <s v="GB"/>
    <s v="GBP"/>
    <x v="539"/>
    <n v="1465866707"/>
    <b v="0"/>
    <n v="20"/>
    <b v="1"/>
    <s v="theater/plays"/>
    <n v="21"/>
    <n v="31.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000"/>
    <n v="0"/>
    <x v="0"/>
    <s v="US"/>
    <s v="USD"/>
    <x v="540"/>
    <n v="1420486606"/>
    <b v="0"/>
    <n v="1"/>
    <b v="0"/>
    <s v="technology/web"/>
    <n v="0"/>
    <n v="0"/>
    <x v="2"/>
    <s v="web"/>
    <x v="540"/>
    <x v="540"/>
  </r>
  <r>
    <n v="541"/>
    <s v="Deviations"/>
    <s v="A website dedicated to local Kink Communities; to find others with matching interests and bring them together."/>
    <n v="1200"/>
    <n v="1883.64"/>
    <x v="1"/>
    <s v="US"/>
    <s v="USD"/>
    <x v="541"/>
    <n v="1443488834"/>
    <b v="0"/>
    <n v="1"/>
    <b v="0"/>
    <s v="technology/web"/>
    <n v="157"/>
    <n v="1883.64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1000"/>
    <n v="0"/>
    <x v="0"/>
    <s v="US"/>
    <s v="USD"/>
    <x v="542"/>
    <n v="1457113316"/>
    <b v="0"/>
    <n v="1"/>
    <b v="0"/>
    <s v="technology/web"/>
    <n v="0"/>
    <n v="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1750"/>
    <n v="425"/>
    <x v="0"/>
    <s v="AU"/>
    <s v="AUD"/>
    <x v="543"/>
    <n v="1412215962"/>
    <b v="0"/>
    <n v="2"/>
    <b v="0"/>
    <s v="technology/web"/>
    <n v="24"/>
    <n v="212.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1000"/>
    <n v="1005"/>
    <x v="1"/>
    <s v="US"/>
    <s v="USD"/>
    <x v="544"/>
    <n v="1465055160"/>
    <b v="0"/>
    <n v="2"/>
    <b v="0"/>
    <s v="technology/web"/>
    <n v="101"/>
    <n v="502.5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35000"/>
    <n v="35296"/>
    <x v="1"/>
    <s v="FR"/>
    <s v="EUR"/>
    <x v="545"/>
    <n v="1444140789"/>
    <b v="0"/>
    <n v="34"/>
    <b v="0"/>
    <s v="technology/web"/>
    <n v="101"/>
    <n v="1038.1199999999999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1500"/>
    <n v="2000"/>
    <x v="1"/>
    <s v="US"/>
    <s v="USD"/>
    <x v="546"/>
    <n v="1441209715"/>
    <b v="0"/>
    <n v="2"/>
    <b v="0"/>
    <s v="technology/web"/>
    <n v="133"/>
    <n v="10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600"/>
    <n v="1755.01"/>
    <x v="1"/>
    <s v="GB"/>
    <s v="GBP"/>
    <x v="547"/>
    <n v="1452530564"/>
    <b v="0"/>
    <n v="0"/>
    <b v="0"/>
    <s v="technology/web"/>
    <n v="293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"/>
    <n v="1030"/>
    <x v="1"/>
    <s v="GB"/>
    <s v="GBP"/>
    <x v="548"/>
    <n v="1443562848"/>
    <b v="0"/>
    <n v="1"/>
    <b v="0"/>
    <s v="technology/web"/>
    <n v="103"/>
    <n v="103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1650"/>
    <n v="1690"/>
    <x v="1"/>
    <s v="GB"/>
    <s v="GBP"/>
    <x v="549"/>
    <n v="1433776622"/>
    <b v="0"/>
    <n v="8"/>
    <b v="0"/>
    <s v="technology/web"/>
    <n v="102"/>
    <n v="211.2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1500"/>
    <n v="15"/>
    <x v="2"/>
    <s v="CA"/>
    <s v="CAD"/>
    <x v="550"/>
    <n v="1484756245"/>
    <b v="0"/>
    <n v="4"/>
    <b v="0"/>
    <s v="technology/web"/>
    <n v="1"/>
    <n v="3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10000"/>
    <n v="10373"/>
    <x v="1"/>
    <s v="US"/>
    <s v="USD"/>
    <x v="551"/>
    <n v="1434609424"/>
    <b v="0"/>
    <n v="28"/>
    <b v="0"/>
    <s v="technology/web"/>
    <n v="104"/>
    <n v="370.46"/>
    <x v="2"/>
    <s v="web"/>
    <x v="551"/>
    <x v="551"/>
  </r>
  <r>
    <n v="552"/>
    <s v="Spinnable Social Media"/>
    <s v="Axoral is a 3d interactive social media interface, with the potential to be so much more, but we need your help!"/>
    <n v="600"/>
    <n v="1535"/>
    <x v="1"/>
    <s v="CA"/>
    <s v="CAD"/>
    <x v="552"/>
    <n v="1447166896"/>
    <b v="0"/>
    <n v="0"/>
    <b v="0"/>
    <s v="technology/web"/>
    <n v="256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000"/>
    <n v="2050"/>
    <x v="1"/>
    <s v="US"/>
    <s v="USD"/>
    <x v="553"/>
    <n v="1413393391"/>
    <b v="0"/>
    <n v="6"/>
    <b v="0"/>
    <s v="technology/web"/>
    <n v="103"/>
    <n v="341.67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426"/>
    <x v="0"/>
    <s v="US"/>
    <s v="USD"/>
    <x v="554"/>
    <n v="1411143972"/>
    <b v="0"/>
    <n v="22"/>
    <b v="0"/>
    <s v="technology/web"/>
    <n v="9"/>
    <n v="19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600"/>
    <n v="1273"/>
    <x v="1"/>
    <s v="GB"/>
    <s v="GBP"/>
    <x v="555"/>
    <n v="1463128143"/>
    <b v="0"/>
    <n v="0"/>
    <b v="0"/>
    <s v="technology/web"/>
    <n v="212"/>
    <n v="0"/>
    <x v="2"/>
    <s v="web"/>
    <x v="555"/>
    <x v="555"/>
  </r>
  <r>
    <n v="556"/>
    <s v="Braille Academy"/>
    <s v="An educational platform for learning Unified English Braille Code"/>
    <n v="2000"/>
    <n v="6842"/>
    <x v="1"/>
    <s v="US"/>
    <s v="USD"/>
    <x v="556"/>
    <n v="1449520717"/>
    <b v="0"/>
    <n v="1"/>
    <b v="0"/>
    <s v="technology/web"/>
    <n v="342"/>
    <n v="6842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5000"/>
    <n v="145"/>
    <x v="2"/>
    <s v="DE"/>
    <s v="EUR"/>
    <x v="557"/>
    <n v="1478126203"/>
    <b v="0"/>
    <n v="20"/>
    <b v="0"/>
    <s v="technology/web"/>
    <n v="3"/>
    <n v="7.25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600"/>
    <n v="1123.47"/>
    <x v="1"/>
    <s v="US"/>
    <s v="USD"/>
    <x v="558"/>
    <n v="1424639505"/>
    <b v="0"/>
    <n v="0"/>
    <b v="0"/>
    <s v="technology/web"/>
    <n v="187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1785"/>
    <x v="1"/>
    <s v="US"/>
    <s v="USD"/>
    <x v="559"/>
    <n v="1447397260"/>
    <b v="0"/>
    <n v="1"/>
    <b v="0"/>
    <s v="technology/web"/>
    <n v="119"/>
    <n v="1785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"/>
    <n v="1534"/>
    <x v="1"/>
    <s v="CA"/>
    <s v="CAD"/>
    <x v="560"/>
    <n v="1416249045"/>
    <b v="0"/>
    <n v="3"/>
    <b v="0"/>
    <s v="technology/web"/>
    <n v="153"/>
    <n v="511.3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"/>
    <n v="2399.94"/>
    <x v="1"/>
    <s v="US"/>
    <s v="USD"/>
    <x v="561"/>
    <n v="1442850513"/>
    <b v="0"/>
    <n v="2"/>
    <b v="0"/>
    <s v="technology/web"/>
    <n v="160"/>
    <n v="1199.97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600"/>
    <n v="1080"/>
    <x v="1"/>
    <s v="NL"/>
    <s v="EUR"/>
    <x v="562"/>
    <n v="1479460815"/>
    <b v="0"/>
    <n v="0"/>
    <b v="0"/>
    <s v="technology/web"/>
    <n v="18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1650"/>
    <n v="1669"/>
    <x v="1"/>
    <s v="AU"/>
    <s v="AUD"/>
    <x v="563"/>
    <n v="1421545247"/>
    <b v="0"/>
    <n v="2"/>
    <b v="0"/>
    <s v="technology/web"/>
    <n v="101"/>
    <n v="834.5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000"/>
    <n v="0"/>
    <x v="0"/>
    <s v="FR"/>
    <s v="EUR"/>
    <x v="564"/>
    <n v="1455230275"/>
    <b v="0"/>
    <n v="1"/>
    <b v="0"/>
    <s v="technology/web"/>
    <n v="0"/>
    <n v="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600"/>
    <n v="911"/>
    <x v="1"/>
    <s v="GB"/>
    <s v="GBP"/>
    <x v="565"/>
    <n v="1433962249"/>
    <b v="0"/>
    <n v="0"/>
    <b v="0"/>
    <s v="technology/web"/>
    <n v="152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1000"/>
    <n v="0"/>
    <x v="0"/>
    <s v="US"/>
    <s v="USD"/>
    <x v="566"/>
    <n v="1465921533"/>
    <b v="0"/>
    <n v="1"/>
    <b v="0"/>
    <s v="technology/web"/>
    <n v="0"/>
    <n v="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600"/>
    <n v="886"/>
    <x v="1"/>
    <s v="US"/>
    <s v="USD"/>
    <x v="567"/>
    <n v="1417551194"/>
    <b v="0"/>
    <n v="0"/>
    <b v="0"/>
    <s v="technology/web"/>
    <n v="148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0"/>
    <x v="0"/>
    <s v="NZ"/>
    <s v="NZD"/>
    <x v="568"/>
    <n v="1449785223"/>
    <b v="0"/>
    <n v="5"/>
    <b v="0"/>
    <s v="technology/web"/>
    <n v="1"/>
    <n v="4"/>
    <x v="2"/>
    <s v="web"/>
    <x v="568"/>
    <x v="568"/>
  </r>
  <r>
    <n v="569"/>
    <s v="Mioti"/>
    <s v="Mioti is an indie game marketplace that doubles as a community for developers to join networks and discuss projects."/>
    <n v="1100"/>
    <n v="1251"/>
    <x v="1"/>
    <s v="CA"/>
    <s v="CAD"/>
    <x v="569"/>
    <n v="1449087612"/>
    <b v="0"/>
    <n v="1"/>
    <b v="0"/>
    <s v="technology/web"/>
    <n v="114"/>
    <n v="1251"/>
    <x v="2"/>
    <s v="web"/>
    <x v="569"/>
    <x v="569"/>
  </r>
  <r>
    <n v="570"/>
    <s v="Relaunching in May"/>
    <s v="Humans have AM/FM/Satellite radio, kids have radio Disney, pets have DogCatRadio."/>
    <n v="2000"/>
    <n v="2193"/>
    <x v="1"/>
    <s v="US"/>
    <s v="USD"/>
    <x v="570"/>
    <n v="1453230569"/>
    <b v="0"/>
    <n v="1"/>
    <b v="0"/>
    <s v="technology/web"/>
    <n v="110"/>
    <n v="2193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000"/>
    <n v="2005"/>
    <x v="1"/>
    <s v="US"/>
    <s v="USD"/>
    <x v="571"/>
    <n v="1436297723"/>
    <b v="0"/>
    <n v="2"/>
    <b v="0"/>
    <s v="technology/web"/>
    <n v="100"/>
    <n v="1002.5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600"/>
    <n v="820"/>
    <x v="1"/>
    <s v="US"/>
    <s v="USD"/>
    <x v="572"/>
    <n v="1444065088"/>
    <b v="0"/>
    <n v="0"/>
    <b v="0"/>
    <s v="technology/web"/>
    <n v="137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120"/>
    <x v="1"/>
    <s v="US"/>
    <s v="USD"/>
    <x v="573"/>
    <n v="1416445931"/>
    <b v="0"/>
    <n v="9"/>
    <b v="0"/>
    <s v="technology/web"/>
    <n v="125"/>
    <n v="346.67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2000"/>
    <n v="0"/>
    <x v="2"/>
    <s v="GB"/>
    <s v="GBP"/>
    <x v="574"/>
    <n v="1474281507"/>
    <b v="0"/>
    <n v="4"/>
    <b v="0"/>
    <s v="technology/web"/>
    <n v="0"/>
    <n v="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400"/>
    <x v="0"/>
    <s v="DE"/>
    <s v="EUR"/>
    <x v="575"/>
    <n v="1431621443"/>
    <b v="0"/>
    <n v="4"/>
    <b v="0"/>
    <s v="technology/web"/>
    <n v="16"/>
    <n v="100"/>
    <x v="2"/>
    <s v="web"/>
    <x v="575"/>
    <x v="575"/>
  </r>
  <r>
    <n v="576"/>
    <s v="Uthtopia"/>
    <s v="UthTopia Is a social media organization that believes in positive online usage, youth mentorship, and youth empowerment."/>
    <n v="1000"/>
    <n v="0"/>
    <x v="0"/>
    <s v="US"/>
    <s v="USD"/>
    <x v="576"/>
    <n v="1422357552"/>
    <b v="0"/>
    <n v="1"/>
    <b v="0"/>
    <s v="technology/web"/>
    <n v="0"/>
    <n v="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1000"/>
    <n v="1270"/>
    <x v="1"/>
    <s v="US"/>
    <s v="USD"/>
    <x v="577"/>
    <n v="1458569302"/>
    <b v="0"/>
    <n v="1"/>
    <b v="0"/>
    <s v="technology/web"/>
    <n v="127"/>
    <n v="1270"/>
    <x v="2"/>
    <s v="web"/>
    <x v="577"/>
    <x v="577"/>
  </r>
  <r>
    <n v="578"/>
    <s v="weBuy Crowdsourced Shopping"/>
    <s v="weBuy trade built on technology and Crowd Sourced Power"/>
    <n v="1000"/>
    <n v="1614"/>
    <x v="1"/>
    <s v="GB"/>
    <s v="GBP"/>
    <x v="578"/>
    <n v="1439560393"/>
    <b v="0"/>
    <n v="7"/>
    <b v="0"/>
    <s v="technology/web"/>
    <n v="161"/>
    <n v="230.57"/>
    <x v="2"/>
    <s v="web"/>
    <x v="578"/>
    <x v="578"/>
  </r>
  <r>
    <n v="579"/>
    <s v="Course: Learn Cryptography"/>
    <s v="Learn classic and public key cryptography with a full proof-of-concept system in JavaScript."/>
    <n v="2000"/>
    <n v="2506"/>
    <x v="1"/>
    <s v="US"/>
    <s v="USD"/>
    <x v="579"/>
    <n v="1416947223"/>
    <b v="0"/>
    <n v="5"/>
    <b v="0"/>
    <s v="technology/web"/>
    <n v="125"/>
    <n v="501.2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1000"/>
    <n v="0"/>
    <x v="2"/>
    <s v="US"/>
    <s v="USD"/>
    <x v="580"/>
    <n v="1471988867"/>
    <b v="0"/>
    <n v="1"/>
    <b v="0"/>
    <s v="technology/web"/>
    <n v="0"/>
    <n v="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600"/>
    <n v="801"/>
    <x v="1"/>
    <s v="US"/>
    <s v="USD"/>
    <x v="581"/>
    <n v="1435882704"/>
    <b v="0"/>
    <n v="0"/>
    <b v="0"/>
    <s v="technology/web"/>
    <n v="134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600"/>
    <n v="800"/>
    <x v="1"/>
    <s v="US"/>
    <s v="USD"/>
    <x v="582"/>
    <n v="1424454319"/>
    <b v="0"/>
    <n v="0"/>
    <b v="0"/>
    <s v="technology/web"/>
    <n v="133"/>
    <n v="0"/>
    <x v="2"/>
    <s v="web"/>
    <x v="582"/>
    <x v="582"/>
  </r>
  <r>
    <n v="583"/>
    <s v="HackersArchive.com"/>
    <s v="HackersArchive.com will help rid the web of viruses and scams found everywhere else you look!"/>
    <n v="1000"/>
    <n v="0"/>
    <x v="0"/>
    <s v="US"/>
    <s v="USD"/>
    <x v="583"/>
    <n v="1424212287"/>
    <b v="0"/>
    <n v="1"/>
    <b v="0"/>
    <s v="technology/web"/>
    <n v="0"/>
    <n v="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260"/>
    <x v="1"/>
    <s v="US"/>
    <s v="USD"/>
    <x v="584"/>
    <n v="1423933916"/>
    <b v="0"/>
    <n v="2"/>
    <b v="0"/>
    <s v="technology/web"/>
    <n v="126"/>
    <n v="630"/>
    <x v="2"/>
    <s v="web"/>
    <x v="584"/>
    <x v="584"/>
  </r>
  <r>
    <n v="585"/>
    <s v="Link Card"/>
    <s v="SAVE UP TO 40% WHEN YOU SPEND!_x000a__x000a_PRE-ORDER YOUR LINK CARD TODAY"/>
    <n v="600"/>
    <n v="780"/>
    <x v="1"/>
    <s v="GB"/>
    <s v="GBP"/>
    <x v="585"/>
    <n v="1444123377"/>
    <b v="0"/>
    <n v="0"/>
    <b v="0"/>
    <s v="technology/web"/>
    <n v="130"/>
    <n v="0"/>
    <x v="2"/>
    <s v="web"/>
    <x v="585"/>
    <x v="585"/>
  </r>
  <r>
    <n v="586"/>
    <s v="Employ College 2K"/>
    <s v="Employ College is a movement for companies to hire college graduates from their respected institutions."/>
    <n v="1500"/>
    <n v="2576"/>
    <x v="1"/>
    <s v="US"/>
    <s v="USD"/>
    <x v="586"/>
    <n v="1421440207"/>
    <b v="0"/>
    <n v="4"/>
    <b v="0"/>
    <s v="technology/web"/>
    <n v="172"/>
    <n v="64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8000"/>
    <n v="8070.43"/>
    <x v="1"/>
    <s v="CA"/>
    <s v="CAD"/>
    <x v="587"/>
    <n v="1426615833"/>
    <b v="0"/>
    <n v="7"/>
    <b v="0"/>
    <s v="technology/web"/>
    <n v="101"/>
    <n v="1152.92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2500"/>
    <n v="2669"/>
    <x v="1"/>
    <s v="IT"/>
    <s v="EUR"/>
    <x v="588"/>
    <n v="1474223286"/>
    <b v="0"/>
    <n v="2"/>
    <b v="0"/>
    <s v="technology/web"/>
    <n v="107"/>
    <n v="1334.5"/>
    <x v="2"/>
    <s v="web"/>
    <x v="588"/>
    <x v="588"/>
  </r>
  <r>
    <n v="589"/>
    <s v="Get Neighborly"/>
    <s v="Services closer than you think..."/>
    <n v="1000"/>
    <n v="0"/>
    <x v="0"/>
    <s v="US"/>
    <s v="USD"/>
    <x v="589"/>
    <n v="1435070699"/>
    <b v="0"/>
    <n v="1"/>
    <b v="0"/>
    <s v="technology/web"/>
    <n v="0"/>
    <n v="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2400"/>
    <n v="0"/>
    <x v="0"/>
    <s v="GB"/>
    <s v="GBP"/>
    <x v="590"/>
    <n v="1452259131"/>
    <b v="0"/>
    <n v="9"/>
    <b v="0"/>
    <s v="technology/web"/>
    <n v="0"/>
    <n v="0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550"/>
    <n v="3186"/>
    <x v="1"/>
    <s v="US"/>
    <s v="USD"/>
    <x v="591"/>
    <n v="1434978130"/>
    <b v="0"/>
    <n v="2"/>
    <b v="0"/>
    <s v="technology/web"/>
    <n v="206"/>
    <n v="1593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2500"/>
    <n v="94"/>
    <x v="0"/>
    <s v="US"/>
    <s v="USD"/>
    <x v="592"/>
    <n v="1414992860"/>
    <b v="0"/>
    <n v="1"/>
    <b v="0"/>
    <s v="technology/web"/>
    <n v="4"/>
    <n v="94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25"/>
    <x v="1"/>
    <s v="GB"/>
    <s v="GBP"/>
    <x v="593"/>
    <n v="1425744945"/>
    <b v="0"/>
    <n v="7"/>
    <b v="0"/>
    <s v="technology/web"/>
    <n v="101"/>
    <n v="289.29000000000002"/>
    <x v="2"/>
    <s v="web"/>
    <x v="593"/>
    <x v="593"/>
  </r>
  <r>
    <n v="594"/>
    <s v="Unleashed Fitness"/>
    <s v="Creating a fitness site that will change the fitness game forever!"/>
    <n v="1250"/>
    <n v="1328"/>
    <x v="1"/>
    <s v="US"/>
    <s v="USD"/>
    <x v="594"/>
    <n v="1458240206"/>
    <b v="0"/>
    <n v="2"/>
    <b v="0"/>
    <s v="technology/web"/>
    <n v="106"/>
    <n v="664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3000"/>
    <n v="0"/>
    <x v="0"/>
    <s v="US"/>
    <s v="USD"/>
    <x v="595"/>
    <n v="1426815638"/>
    <b v="0"/>
    <n v="8"/>
    <b v="0"/>
    <s v="technology/web"/>
    <n v="0"/>
    <n v="0"/>
    <x v="2"/>
    <s v="web"/>
    <x v="595"/>
    <x v="595"/>
  </r>
  <r>
    <n v="596"/>
    <s v="DigitaliBook free library"/>
    <s v="We present digitaibook,com site which can become a free electronic library with your help,"/>
    <n v="1000"/>
    <n v="1005"/>
    <x v="1"/>
    <s v="US"/>
    <s v="USD"/>
    <x v="596"/>
    <n v="1475530292"/>
    <b v="0"/>
    <n v="2"/>
    <b v="0"/>
    <s v="technology/web"/>
    <n v="101"/>
    <n v="502.5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1100"/>
    <n v="1185"/>
    <x v="1"/>
    <s v="US"/>
    <s v="USD"/>
    <x v="597"/>
    <n v="1466787335"/>
    <b v="0"/>
    <n v="2"/>
    <b v="0"/>
    <s v="technology/web"/>
    <n v="108"/>
    <n v="592.5"/>
    <x v="2"/>
    <s v="web"/>
    <x v="597"/>
    <x v="597"/>
  </r>
  <r>
    <n v="598"/>
    <s v="Goals not creeds"/>
    <s v="This is a project to create a crowd-funding site for Urantia Book readers worldwide."/>
    <n v="3500"/>
    <n v="4275"/>
    <x v="1"/>
    <s v="US"/>
    <s v="USD"/>
    <x v="598"/>
    <n v="1415145781"/>
    <b v="0"/>
    <n v="7"/>
    <b v="0"/>
    <s v="technology/web"/>
    <n v="122"/>
    <n v="610.71"/>
    <x v="2"/>
    <s v="web"/>
    <x v="598"/>
    <x v="598"/>
  </r>
  <r>
    <n v="599"/>
    <s v="Mail 4 Jail"/>
    <s v="We send care packages to incarcerated individuals throughout the country that include specific items hand picked by the sender."/>
    <n v="1500"/>
    <n v="0"/>
    <x v="0"/>
    <s v="US"/>
    <s v="USD"/>
    <x v="599"/>
    <n v="1423769402"/>
    <b v="0"/>
    <n v="2"/>
    <b v="0"/>
    <s v="technology/web"/>
    <n v="0"/>
    <n v="0"/>
    <x v="2"/>
    <s v="web"/>
    <x v="599"/>
    <x v="599"/>
  </r>
  <r>
    <n v="600"/>
    <s v="Anaheim California here we come but we need your help."/>
    <s v="Science Technology Engineering and Math + youth = a brighter tomorrow."/>
    <n v="2000"/>
    <n v="641"/>
    <x v="0"/>
    <s v="US"/>
    <s v="USD"/>
    <x v="600"/>
    <n v="1426014562"/>
    <b v="0"/>
    <n v="1"/>
    <b v="0"/>
    <s v="technology/web"/>
    <n v="32"/>
    <n v="64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2000"/>
    <n v="2170.9899999999998"/>
    <x v="1"/>
    <s v="CA"/>
    <s v="CAD"/>
    <x v="601"/>
    <n v="1417034139"/>
    <b v="0"/>
    <n v="6"/>
    <b v="0"/>
    <s v="technology/web"/>
    <n v="109"/>
    <n v="361.8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780"/>
    <x v="1"/>
    <s v="US"/>
    <s v="USD"/>
    <x v="602"/>
    <n v="1432062215"/>
    <b v="0"/>
    <n v="0"/>
    <b v="0"/>
    <s v="technology/web"/>
    <n v="13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3000"/>
    <n v="3271"/>
    <x v="1"/>
    <s v="US"/>
    <s v="USD"/>
    <x v="603"/>
    <n v="1405437623"/>
    <b v="0"/>
    <n v="13"/>
    <b v="0"/>
    <s v="technology/web"/>
    <n v="109"/>
    <n v="251.62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600"/>
    <n v="763"/>
    <x v="1"/>
    <s v="US"/>
    <s v="USD"/>
    <x v="604"/>
    <n v="1406595056"/>
    <b v="0"/>
    <n v="0"/>
    <b v="0"/>
    <s v="technology/web"/>
    <n v="127"/>
    <n v="0"/>
    <x v="2"/>
    <s v="web"/>
    <x v="604"/>
    <x v="604"/>
  </r>
  <r>
    <n v="605"/>
    <s v="Teach Your Parents iPad (Canceled)"/>
    <s v="An iPad support care package for your parents / seniors."/>
    <n v="2000"/>
    <n v="2132"/>
    <x v="1"/>
    <s v="US"/>
    <s v="USD"/>
    <x v="605"/>
    <n v="1436430908"/>
    <b v="0"/>
    <n v="8"/>
    <b v="0"/>
    <s v="technology/web"/>
    <n v="107"/>
    <n v="266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1000"/>
    <n v="1259"/>
    <x v="1"/>
    <s v="NL"/>
    <s v="EUR"/>
    <x v="606"/>
    <n v="1428507409"/>
    <b v="0"/>
    <n v="1"/>
    <b v="0"/>
    <s v="technology/web"/>
    <n v="126"/>
    <n v="125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600"/>
    <n v="750"/>
    <x v="1"/>
    <s v="US"/>
    <s v="USD"/>
    <x v="607"/>
    <n v="1445629736"/>
    <b v="0"/>
    <n v="0"/>
    <b v="0"/>
    <s v="technology/web"/>
    <n v="125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5000"/>
    <n v="750"/>
    <x v="0"/>
    <s v="US"/>
    <s v="USD"/>
    <x v="608"/>
    <n v="1431813980"/>
    <b v="0"/>
    <n v="5"/>
    <b v="0"/>
    <s v="technology/web"/>
    <n v="15"/>
    <n v="15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1000"/>
    <n v="1000"/>
    <x v="1"/>
    <s v="GB"/>
    <s v="GBP"/>
    <x v="609"/>
    <n v="1446166144"/>
    <b v="0"/>
    <n v="1"/>
    <b v="0"/>
    <s v="technology/web"/>
    <n v="100"/>
    <n v="1000"/>
    <x v="2"/>
    <s v="web"/>
    <x v="609"/>
    <x v="609"/>
  </r>
  <r>
    <n v="610"/>
    <s v="UniteChrist (Canceled)"/>
    <s v="We are creating a Christian social network to empower, educate, and connect Christians all over the world."/>
    <n v="600"/>
    <n v="718"/>
    <x v="1"/>
    <s v="US"/>
    <s v="USD"/>
    <x v="610"/>
    <n v="1427140586"/>
    <b v="0"/>
    <n v="0"/>
    <b v="0"/>
    <s v="technology/web"/>
    <n v="12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600"/>
    <n v="715"/>
    <x v="1"/>
    <s v="FR"/>
    <s v="EUR"/>
    <x v="611"/>
    <n v="1448026037"/>
    <b v="0"/>
    <n v="0"/>
    <b v="0"/>
    <s v="technology/web"/>
    <n v="119"/>
    <n v="0"/>
    <x v="2"/>
    <s v="web"/>
    <x v="611"/>
    <x v="611"/>
  </r>
  <r>
    <n v="612"/>
    <s v="Web Streaming 2.0 (Canceled)"/>
    <s v="A Fast and Reliable new Web platform to stream videos from Internet"/>
    <n v="600"/>
    <n v="710"/>
    <x v="1"/>
    <s v="IT"/>
    <s v="EUR"/>
    <x v="612"/>
    <n v="1470185146"/>
    <b v="0"/>
    <n v="0"/>
    <b v="0"/>
    <s v="technology/web"/>
    <n v="118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33000"/>
    <n v="2300"/>
    <x v="0"/>
    <s v="US"/>
    <s v="USD"/>
    <x v="613"/>
    <n v="1441022120"/>
    <b v="0"/>
    <n v="121"/>
    <b v="0"/>
    <s v="technology/web"/>
    <n v="7"/>
    <n v="19.010000000000002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600"/>
    <n v="680"/>
    <x v="1"/>
    <s v="US"/>
    <s v="USD"/>
    <x v="614"/>
    <n v="1464139740"/>
    <b v="0"/>
    <n v="0"/>
    <b v="0"/>
    <s v="technology/web"/>
    <n v="113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600"/>
    <n v="636"/>
    <x v="1"/>
    <s v="NZ"/>
    <s v="NZD"/>
    <x v="615"/>
    <n v="1440557759"/>
    <b v="0"/>
    <n v="0"/>
    <b v="0"/>
    <s v="technology/web"/>
    <n v="106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600"/>
    <n v="620"/>
    <x v="1"/>
    <s v="FR"/>
    <s v="EUR"/>
    <x v="616"/>
    <n v="1485421307"/>
    <b v="0"/>
    <n v="0"/>
    <b v="0"/>
    <s v="technology/web"/>
    <n v="103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1500"/>
    <n v="3500"/>
    <x v="1"/>
    <s v="GB"/>
    <s v="GBP"/>
    <x v="617"/>
    <n v="1427184843"/>
    <b v="0"/>
    <n v="3"/>
    <b v="0"/>
    <s v="technology/web"/>
    <n v="233"/>
    <n v="1166.67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600"/>
    <n v="615"/>
    <x v="1"/>
    <s v="US"/>
    <s v="USD"/>
    <x v="618"/>
    <n v="1447097203"/>
    <b v="0"/>
    <n v="0"/>
    <b v="0"/>
    <s v="technology/web"/>
    <n v="103"/>
    <n v="0"/>
    <x v="2"/>
    <s v="web"/>
    <x v="618"/>
    <x v="618"/>
  </r>
  <r>
    <n v="619"/>
    <s v="Big Data (Canceled)"/>
    <s v="Big Data Sets for researchers interested in improving the quality of life."/>
    <n v="1000"/>
    <n v="0"/>
    <x v="0"/>
    <s v="US"/>
    <s v="USD"/>
    <x v="619"/>
    <n v="1411745790"/>
    <b v="0"/>
    <n v="1"/>
    <b v="0"/>
    <s v="technology/web"/>
    <n v="0"/>
    <n v="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2500"/>
    <n v="2620"/>
    <x v="1"/>
    <s v="CA"/>
    <s v="CAD"/>
    <x v="620"/>
    <n v="1405098738"/>
    <b v="0"/>
    <n v="1"/>
    <b v="0"/>
    <s v="technology/web"/>
    <n v="105"/>
    <n v="262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"/>
    <n v="712"/>
    <x v="0"/>
    <s v="US"/>
    <s v="USD"/>
    <x v="621"/>
    <n v="1465342937"/>
    <b v="0"/>
    <n v="3"/>
    <b v="0"/>
    <s v="technology/web"/>
    <n v="28"/>
    <n v="237.3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2500"/>
    <n v="3060.22"/>
    <x v="1"/>
    <s v="US"/>
    <s v="USD"/>
    <x v="622"/>
    <n v="1465670138"/>
    <b v="0"/>
    <n v="9"/>
    <b v="0"/>
    <s v="technology/web"/>
    <n v="122"/>
    <n v="340.02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600"/>
    <n v="610"/>
    <x v="1"/>
    <s v="AU"/>
    <s v="AUD"/>
    <x v="623"/>
    <n v="1430179997"/>
    <b v="0"/>
    <n v="0"/>
    <b v="0"/>
    <s v="technology/web"/>
    <n v="102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600"/>
    <n v="601"/>
    <x v="1"/>
    <s v="US"/>
    <s v="USD"/>
    <x v="624"/>
    <n v="1429055041"/>
    <b v="0"/>
    <n v="0"/>
    <b v="0"/>
    <s v="technology/web"/>
    <n v="10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600"/>
    <n v="600"/>
    <x v="1"/>
    <s v="CA"/>
    <s v="CAD"/>
    <x v="625"/>
    <n v="1487971777"/>
    <b v="0"/>
    <n v="0"/>
    <b v="0"/>
    <s v="technology/web"/>
    <n v="10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12000"/>
    <n v="0"/>
    <x v="2"/>
    <s v="US"/>
    <s v="USD"/>
    <x v="626"/>
    <n v="1436793939"/>
    <b v="0"/>
    <n v="39"/>
    <b v="0"/>
    <s v="technology/web"/>
    <n v="0"/>
    <n v="0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2000"/>
    <n v="25"/>
    <x v="0"/>
    <s v="SE"/>
    <s v="SEK"/>
    <x v="627"/>
    <n v="1452842511"/>
    <b v="0"/>
    <n v="1"/>
    <b v="0"/>
    <s v="technology/web"/>
    <n v="1"/>
    <n v="25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600"/>
    <n v="300"/>
    <x v="0"/>
    <s v="US"/>
    <s v="USD"/>
    <x v="628"/>
    <n v="1402677457"/>
    <b v="0"/>
    <n v="0"/>
    <b v="0"/>
    <s v="technology/web"/>
    <n v="5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305"/>
    <x v="1"/>
    <s v="AU"/>
    <s v="AUD"/>
    <x v="629"/>
    <n v="1460647108"/>
    <b v="0"/>
    <n v="3"/>
    <b v="0"/>
    <s v="technology/web"/>
    <n v="132"/>
    <n v="1101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000"/>
    <n v="1218"/>
    <x v="1"/>
    <s v="US"/>
    <s v="USD"/>
    <x v="630"/>
    <n v="1438959121"/>
    <b v="0"/>
    <n v="1"/>
    <b v="0"/>
    <s v="technology/web"/>
    <n v="122"/>
    <n v="1218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3265"/>
    <n v="1395"/>
    <x v="0"/>
    <s v="CA"/>
    <s v="CAD"/>
    <x v="631"/>
    <n v="1461954729"/>
    <b v="0"/>
    <n v="9"/>
    <b v="0"/>
    <s v="technology/web"/>
    <n v="43"/>
    <n v="155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600"/>
    <n v="225"/>
    <x v="0"/>
    <s v="NL"/>
    <s v="EUR"/>
    <x v="632"/>
    <n v="1445874565"/>
    <b v="0"/>
    <n v="0"/>
    <b v="0"/>
    <s v="technology/web"/>
    <n v="38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5000"/>
    <n v="0"/>
    <x v="0"/>
    <s v="US"/>
    <s v="USD"/>
    <x v="633"/>
    <n v="1463469062"/>
    <b v="0"/>
    <n v="25"/>
    <b v="0"/>
    <s v="technology/web"/>
    <n v="0"/>
    <n v="0"/>
    <x v="2"/>
    <s v="web"/>
    <x v="633"/>
    <x v="633"/>
  </r>
  <r>
    <n v="634"/>
    <s v="pitchtograndma (Canceled)"/>
    <s v="We help companies to explain what they do in simple, grandma-would-understand terms."/>
    <n v="1000"/>
    <n v="0"/>
    <x v="2"/>
    <s v="US"/>
    <s v="USD"/>
    <x v="634"/>
    <n v="1422397029"/>
    <b v="0"/>
    <n v="1"/>
    <b v="0"/>
    <s v="technology/web"/>
    <n v="0"/>
    <n v="0"/>
    <x v="2"/>
    <s v="web"/>
    <x v="634"/>
    <x v="634"/>
  </r>
  <r>
    <n v="635"/>
    <s v="Pleero, A Technology Team Building Website (Canceled)"/>
    <s v="Network used for building technology development teams."/>
    <n v="1000"/>
    <n v="45"/>
    <x v="0"/>
    <s v="US"/>
    <s v="USD"/>
    <x v="635"/>
    <n v="1426212762"/>
    <b v="0"/>
    <n v="1"/>
    <b v="0"/>
    <s v="technology/web"/>
    <n v="5"/>
    <n v="45"/>
    <x v="2"/>
    <s v="web"/>
    <x v="635"/>
    <x v="635"/>
  </r>
  <r>
    <n v="636"/>
    <s v="Keto Advice (Canceled)"/>
    <s v="With no central location for keto knowledge, keto advice will be a community run knowledge base."/>
    <n v="1000"/>
    <n v="110"/>
    <x v="0"/>
    <s v="GB"/>
    <s v="GBP"/>
    <x v="636"/>
    <n v="1430996150"/>
    <b v="0"/>
    <n v="1"/>
    <b v="0"/>
    <s v="technology/web"/>
    <n v="11"/>
    <n v="11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100"/>
    <x v="0"/>
    <s v="GB"/>
    <s v="GBP"/>
    <x v="637"/>
    <n v="1485558318"/>
    <b v="0"/>
    <n v="0"/>
    <b v="0"/>
    <s v="technology/web"/>
    <n v="17"/>
    <n v="0"/>
    <x v="2"/>
    <s v="web"/>
    <x v="637"/>
    <x v="637"/>
  </r>
  <r>
    <n v="638"/>
    <s v="W (Canceled)"/>
    <s v="O0"/>
    <n v="1000"/>
    <n v="13566"/>
    <x v="1"/>
    <s v="DE"/>
    <s v="EUR"/>
    <x v="638"/>
    <n v="1485267262"/>
    <b v="0"/>
    <n v="6"/>
    <b v="0"/>
    <s v="technology/web"/>
    <n v="1357"/>
    <n v="2261"/>
    <x v="2"/>
    <s v="web"/>
    <x v="638"/>
    <x v="638"/>
  </r>
  <r>
    <n v="639"/>
    <s v="Kids Educational Social Media Site (Canceled)"/>
    <s v="Development of a Safe and Educational Social Media site for kids."/>
    <n v="1000"/>
    <n v="0"/>
    <x v="2"/>
    <s v="US"/>
    <s v="USD"/>
    <x v="639"/>
    <n v="1408024795"/>
    <b v="0"/>
    <n v="1"/>
    <b v="0"/>
    <s v="technology/web"/>
    <n v="0"/>
    <n v="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2000"/>
    <x v="1"/>
    <s v="FR"/>
    <s v="EUR"/>
    <x v="640"/>
    <n v="1478685915"/>
    <b v="0"/>
    <n v="2"/>
    <b v="1"/>
    <s v="technology/wearables"/>
    <n v="100"/>
    <n v="100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100000"/>
    <n v="84947"/>
    <x v="2"/>
    <s v="US"/>
    <s v="USD"/>
    <x v="641"/>
    <n v="1436881248"/>
    <b v="0"/>
    <n v="315"/>
    <b v="1"/>
    <s v="technology/wearables"/>
    <n v="85"/>
    <n v="269.67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1000000"/>
    <n v="2103"/>
    <x v="0"/>
    <s v="DE"/>
    <s v="EUR"/>
    <x v="642"/>
    <n v="1436888274"/>
    <b v="0"/>
    <n v="2174"/>
    <b v="1"/>
    <s v="technology/wearables"/>
    <n v="0"/>
    <n v="0.97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60000"/>
    <n v="52"/>
    <x v="0"/>
    <s v="US"/>
    <s v="USD"/>
    <x v="643"/>
    <n v="1428333875"/>
    <b v="0"/>
    <n v="152"/>
    <b v="1"/>
    <s v="technology/wearables"/>
    <n v="0"/>
    <n v="0.3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150000"/>
    <n v="153362"/>
    <x v="1"/>
    <s v="US"/>
    <s v="USD"/>
    <x v="644"/>
    <n v="1410883139"/>
    <b v="0"/>
    <n v="1021"/>
    <b v="1"/>
    <s v="technology/wearables"/>
    <n v="102"/>
    <n v="150.21"/>
    <x v="2"/>
    <s v="wearables"/>
    <x v="644"/>
    <x v="644"/>
  </r>
  <r>
    <n v="645"/>
    <s v="Carbon Fiber Collar Stays"/>
    <s v="Ever wanted to own something made out of carbon fiber? Now you can!"/>
    <n v="15000"/>
    <n v="15335"/>
    <x v="1"/>
    <s v="US"/>
    <s v="USD"/>
    <x v="645"/>
    <n v="1468370274"/>
    <b v="0"/>
    <n v="237"/>
    <b v="1"/>
    <s v="technology/wearables"/>
    <n v="102"/>
    <n v="64.7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4000"/>
    <n v="5297"/>
    <x v="1"/>
    <s v="US"/>
    <s v="USD"/>
    <x v="646"/>
    <n v="1405196867"/>
    <b v="0"/>
    <n v="27"/>
    <b v="1"/>
    <s v="technology/wearables"/>
    <n v="132"/>
    <n v="196.1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6863"/>
    <x v="1"/>
    <s v="CA"/>
    <s v="CAD"/>
    <x v="647"/>
    <n v="1455647149"/>
    <b v="0"/>
    <n v="17"/>
    <b v="1"/>
    <s v="technology/wearables"/>
    <n v="114"/>
    <n v="403.71"/>
    <x v="2"/>
    <s v="wearables"/>
    <x v="647"/>
    <x v="647"/>
  </r>
  <r>
    <n v="648"/>
    <s v="Audio Jacket"/>
    <s v="Get ready for the next product that you canâ€™t live without"/>
    <n v="100000"/>
    <n v="1867"/>
    <x v="2"/>
    <s v="US"/>
    <s v="USD"/>
    <x v="648"/>
    <n v="1410280708"/>
    <b v="0"/>
    <n v="27"/>
    <b v="1"/>
    <s v="technology/wearables"/>
    <n v="2"/>
    <n v="69.150000000000006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10000"/>
    <n v="1500"/>
    <x v="2"/>
    <s v="US"/>
    <s v="USD"/>
    <x v="649"/>
    <n v="1409090013"/>
    <b v="0"/>
    <n v="82"/>
    <b v="1"/>
    <s v="technology/wearables"/>
    <n v="15"/>
    <n v="18.29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5000"/>
    <n v="5585"/>
    <x v="1"/>
    <s v="US"/>
    <s v="USD"/>
    <x v="650"/>
    <n v="1413766384"/>
    <b v="0"/>
    <n v="48"/>
    <b v="1"/>
    <s v="technology/wearables"/>
    <n v="112"/>
    <n v="116.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50000"/>
    <n v="513422.57"/>
    <x v="1"/>
    <s v="US"/>
    <s v="USD"/>
    <x v="651"/>
    <n v="1415838311"/>
    <b v="0"/>
    <n v="105"/>
    <b v="1"/>
    <s v="technology/wearables"/>
    <n v="1027"/>
    <n v="4889.7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8888"/>
    <n v="61"/>
    <x v="0"/>
    <s v="US"/>
    <s v="USD"/>
    <x v="652"/>
    <n v="1478018050"/>
    <b v="0"/>
    <n v="28"/>
    <b v="1"/>
    <s v="technology/wearables"/>
    <n v="1"/>
    <n v="2.180000000000000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335"/>
    <x v="0"/>
    <s v="US"/>
    <s v="USD"/>
    <x v="653"/>
    <n v="1436885440"/>
    <b v="0"/>
    <n v="1107"/>
    <b v="1"/>
    <s v="technology/wearables"/>
    <n v="0"/>
    <n v="0.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80000"/>
    <n v="1"/>
    <x v="0"/>
    <s v="US"/>
    <s v="USD"/>
    <x v="654"/>
    <n v="1433804313"/>
    <b v="0"/>
    <n v="1013"/>
    <b v="1"/>
    <s v="technology/wearables"/>
    <n v="0"/>
    <n v="0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30000"/>
    <n v="5621.38"/>
    <x v="2"/>
    <s v="US"/>
    <s v="USD"/>
    <x v="655"/>
    <n v="1423609112"/>
    <b v="0"/>
    <n v="274"/>
    <b v="1"/>
    <s v="technology/wearables"/>
    <n v="19"/>
    <n v="20.52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26500"/>
    <n v="6633"/>
    <x v="0"/>
    <s v="US"/>
    <s v="USD"/>
    <x v="656"/>
    <n v="1455736719"/>
    <b v="0"/>
    <n v="87"/>
    <b v="1"/>
    <s v="technology/wearables"/>
    <n v="25"/>
    <n v="76.23999999999999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5"/>
    <x v="0"/>
    <s v="US"/>
    <s v="USD"/>
    <x v="657"/>
    <n v="1448309872"/>
    <b v="0"/>
    <n v="99"/>
    <b v="1"/>
    <s v="technology/wearables"/>
    <n v="0"/>
    <n v="0.0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76949.820000000007"/>
    <x v="1"/>
    <s v="US"/>
    <s v="USD"/>
    <x v="658"/>
    <n v="1435117889"/>
    <b v="0"/>
    <n v="276"/>
    <b v="1"/>
    <s v="technology/wearables"/>
    <n v="110"/>
    <n v="278.8"/>
    <x v="2"/>
    <s v="wearables"/>
    <x v="658"/>
    <x v="658"/>
  </r>
  <r>
    <n v="659"/>
    <s v="Lulu Watch Designs - Apple Watch"/>
    <s v="Sync up your lifestyle"/>
    <n v="9000"/>
    <n v="0"/>
    <x v="0"/>
    <s v="US"/>
    <s v="USD"/>
    <x v="659"/>
    <n v="1437747295"/>
    <b v="0"/>
    <n v="21"/>
    <b v="1"/>
    <s v="technology/wearables"/>
    <n v="0"/>
    <n v="0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"/>
    <n v="5001"/>
    <x v="1"/>
    <s v="US"/>
    <s v="USD"/>
    <x v="660"/>
    <n v="1412963279"/>
    <b v="0"/>
    <n v="18"/>
    <b v="0"/>
    <s v="technology/wearables"/>
    <n v="100"/>
    <n v="277.83"/>
    <x v="2"/>
    <s v="wearables"/>
    <x v="660"/>
    <x v="660"/>
  </r>
  <r>
    <n v="661"/>
    <s v="AirString"/>
    <s v="AirString keeps your AirPods from getting lost by keeping the pair together with a  durable and premium quality string."/>
    <n v="2000"/>
    <n v="100"/>
    <x v="0"/>
    <s v="US"/>
    <s v="USD"/>
    <x v="661"/>
    <n v="1474644559"/>
    <b v="0"/>
    <n v="9"/>
    <b v="0"/>
    <s v="technology/wearables"/>
    <n v="5"/>
    <n v="11.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2000"/>
    <n v="2345"/>
    <x v="1"/>
    <s v="US"/>
    <s v="USD"/>
    <x v="662"/>
    <n v="1418812247"/>
    <b v="0"/>
    <n v="4"/>
    <b v="0"/>
    <s v="technology/wearables"/>
    <n v="117"/>
    <n v="586.25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3300"/>
    <n v="1"/>
    <x v="0"/>
    <s v="DK"/>
    <s v="DKK"/>
    <x v="663"/>
    <n v="1434658456"/>
    <b v="0"/>
    <n v="7"/>
    <b v="0"/>
    <s v="technology/wearables"/>
    <n v="0"/>
    <n v="0.140000000000000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3871"/>
    <n v="5366"/>
    <x v="1"/>
    <s v="US"/>
    <s v="USD"/>
    <x v="664"/>
    <n v="1426348775"/>
    <b v="0"/>
    <n v="29"/>
    <b v="0"/>
    <s v="technology/wearables"/>
    <n v="139"/>
    <n v="185.0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5000"/>
    <n v="10210"/>
    <x v="1"/>
    <s v="US"/>
    <s v="USD"/>
    <x v="665"/>
    <n v="1479143061"/>
    <b v="0"/>
    <n v="12"/>
    <b v="0"/>
    <s v="technology/wearables"/>
    <n v="204"/>
    <n v="850.8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1000"/>
    <n v="1025"/>
    <x v="1"/>
    <s v="US"/>
    <s v="USD"/>
    <x v="666"/>
    <n v="1405713498"/>
    <b v="0"/>
    <n v="4"/>
    <b v="0"/>
    <s v="technology/wearables"/>
    <n v="103"/>
    <n v="256.25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13000"/>
    <n v="2129"/>
    <x v="0"/>
    <s v="IT"/>
    <s v="EUR"/>
    <x v="667"/>
    <n v="1474275463"/>
    <b v="0"/>
    <n v="28"/>
    <b v="0"/>
    <s v="technology/wearables"/>
    <n v="16"/>
    <n v="76.04000000000000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3250"/>
    <n v="3398.1"/>
    <x v="1"/>
    <s v="US"/>
    <s v="USD"/>
    <x v="668"/>
    <n v="1427486222"/>
    <b v="0"/>
    <n v="25"/>
    <b v="0"/>
    <s v="technology/wearables"/>
    <n v="105"/>
    <n v="135.91999999999999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100000"/>
    <n v="977"/>
    <x v="0"/>
    <s v="SE"/>
    <s v="SEK"/>
    <x v="669"/>
    <n v="1465225258"/>
    <b v="0"/>
    <n v="28"/>
    <b v="0"/>
    <s v="technology/wearables"/>
    <n v="1"/>
    <n v="34.89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"/>
    <x v="0"/>
    <s v="IT"/>
    <s v="EUR"/>
    <x v="670"/>
    <n v="1463418120"/>
    <b v="0"/>
    <n v="310"/>
    <b v="0"/>
    <s v="technology/wearables"/>
    <n v="0"/>
    <n v="0.01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7793"/>
    <x v="2"/>
    <s v="US"/>
    <s v="USD"/>
    <x v="671"/>
    <n v="1418315852"/>
    <b v="0"/>
    <n v="15"/>
    <b v="0"/>
    <s v="technology/wearables"/>
    <n v="26"/>
    <n v="519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28000"/>
    <n v="201"/>
    <x v="0"/>
    <s v="US"/>
    <s v="USD"/>
    <x v="672"/>
    <n v="1417410964"/>
    <b v="0"/>
    <n v="215"/>
    <b v="0"/>
    <s v="technology/wearables"/>
    <n v="1"/>
    <n v="0.9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2200"/>
    <n v="45"/>
    <x v="0"/>
    <s v="US"/>
    <s v="USD"/>
    <x v="673"/>
    <n v="1405714217"/>
    <b v="0"/>
    <n v="3"/>
    <b v="0"/>
    <s v="technology/wearables"/>
    <n v="2"/>
    <n v="15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1000"/>
    <n v="2929"/>
    <x v="1"/>
    <s v="US"/>
    <s v="USD"/>
    <x v="674"/>
    <n v="1402627627"/>
    <b v="0"/>
    <n v="2"/>
    <b v="0"/>
    <s v="technology/wearables"/>
    <n v="293"/>
    <n v="1464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3750"/>
    <n v="4045.93"/>
    <x v="1"/>
    <s v="US"/>
    <s v="USD"/>
    <x v="675"/>
    <n v="1417558804"/>
    <b v="0"/>
    <n v="26"/>
    <b v="0"/>
    <s v="technology/wearables"/>
    <n v="108"/>
    <n v="155.61000000000001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930"/>
    <x v="0"/>
    <s v="CA"/>
    <s v="CAD"/>
    <x v="676"/>
    <n v="1420741581"/>
    <b v="0"/>
    <n v="24"/>
    <b v="0"/>
    <s v="technology/wearables"/>
    <n v="19"/>
    <n v="38.75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32768"/>
    <n v="74134"/>
    <x v="1"/>
    <s v="IT"/>
    <s v="EUR"/>
    <x v="677"/>
    <n v="1463218895"/>
    <b v="0"/>
    <n v="96"/>
    <b v="0"/>
    <s v="technology/wearables"/>
    <n v="226"/>
    <n v="772.2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4559"/>
    <x v="1"/>
    <s v="US"/>
    <s v="USD"/>
    <x v="678"/>
    <n v="1461229338"/>
    <b v="0"/>
    <n v="17"/>
    <b v="0"/>
    <s v="technology/wearables"/>
    <n v="103"/>
    <n v="268.18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25000"/>
    <n v="22"/>
    <x v="0"/>
    <s v="US"/>
    <s v="USD"/>
    <x v="679"/>
    <n v="1467736909"/>
    <b v="0"/>
    <n v="94"/>
    <b v="0"/>
    <s v="technology/wearables"/>
    <n v="0"/>
    <n v="0.2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31"/>
    <x v="0"/>
    <s v="US"/>
    <s v="USD"/>
    <x v="680"/>
    <n v="1407931331"/>
    <b v="0"/>
    <n v="129"/>
    <b v="0"/>
    <s v="technology/wearables"/>
    <n v="0"/>
    <n v="0.24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1000"/>
    <n v="0"/>
    <x v="0"/>
    <s v="US"/>
    <s v="USD"/>
    <x v="681"/>
    <n v="1474917604"/>
    <b v="0"/>
    <n v="1"/>
    <b v="0"/>
    <s v="technology/wearables"/>
    <n v="0"/>
    <n v="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1500"/>
    <n v="2140"/>
    <x v="1"/>
    <s v="US"/>
    <s v="USD"/>
    <x v="682"/>
    <n v="1486923722"/>
    <b v="0"/>
    <n v="4"/>
    <b v="0"/>
    <s v="technology/wearables"/>
    <n v="143"/>
    <n v="53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2500"/>
    <n v="2585"/>
    <x v="1"/>
    <s v="US"/>
    <s v="USD"/>
    <x v="683"/>
    <n v="1474493764"/>
    <b v="0"/>
    <n v="3"/>
    <b v="0"/>
    <s v="technology/wearables"/>
    <n v="103"/>
    <n v="861.67"/>
    <x v="2"/>
    <s v="wearables"/>
    <x v="683"/>
    <x v="683"/>
  </r>
  <r>
    <n v="684"/>
    <s v="Arcus Motion Analyzer | The Versatile Smart Ring"/>
    <s v="Arcus gives your fingers super powers."/>
    <n v="50000"/>
    <n v="66554.559999999998"/>
    <x v="1"/>
    <s v="US"/>
    <s v="USD"/>
    <x v="684"/>
    <n v="1403176891"/>
    <b v="0"/>
    <n v="135"/>
    <b v="0"/>
    <s v="technology/wearables"/>
    <n v="133"/>
    <n v="493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3000"/>
    <n v="3095.11"/>
    <x v="1"/>
    <s v="US"/>
    <s v="USD"/>
    <x v="685"/>
    <n v="1417207672"/>
    <b v="0"/>
    <n v="10"/>
    <b v="0"/>
    <s v="technology/wearables"/>
    <n v="103"/>
    <n v="309.51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600"/>
    <n v="51"/>
    <x v="0"/>
    <s v="IT"/>
    <s v="EUR"/>
    <x v="686"/>
    <n v="1436026170"/>
    <b v="0"/>
    <n v="0"/>
    <b v="0"/>
    <s v="technology/wearables"/>
    <n v="9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"/>
    <n v="6684"/>
    <x v="0"/>
    <s v="MX"/>
    <s v="MXN"/>
    <x v="687"/>
    <n v="1481133653"/>
    <b v="0"/>
    <n v="6"/>
    <b v="0"/>
    <s v="technology/wearables"/>
    <n v="67"/>
    <n v="1114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35000"/>
    <n v="69465.33"/>
    <x v="1"/>
    <s v="US"/>
    <s v="USD"/>
    <x v="688"/>
    <n v="1442284253"/>
    <b v="0"/>
    <n v="36"/>
    <b v="0"/>
    <s v="technology/wearables"/>
    <n v="198"/>
    <n v="1929.59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57197"/>
    <x v="2"/>
    <s v="US"/>
    <s v="USD"/>
    <x v="689"/>
    <n v="1478016097"/>
    <b v="0"/>
    <n v="336"/>
    <b v="0"/>
    <s v="technology/wearables"/>
    <n v="23"/>
    <n v="170.23"/>
    <x v="2"/>
    <s v="wearables"/>
    <x v="689"/>
    <x v="689"/>
  </r>
  <r>
    <n v="690"/>
    <s v="BLOXSHIELD"/>
    <s v="A radiation shield for your fitness tracker, smartwatch or other wearable smart device"/>
    <n v="7200"/>
    <n v="1742"/>
    <x v="0"/>
    <s v="US"/>
    <s v="USD"/>
    <x v="690"/>
    <n v="1469718841"/>
    <b v="0"/>
    <n v="34"/>
    <b v="0"/>
    <s v="technology/wearables"/>
    <n v="24"/>
    <n v="51.24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2500"/>
    <n v="655"/>
    <x v="0"/>
    <s v="US"/>
    <s v="USD"/>
    <x v="691"/>
    <n v="1433292046"/>
    <b v="0"/>
    <n v="10"/>
    <b v="0"/>
    <s v="technology/wearables"/>
    <n v="26"/>
    <n v="65.5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5000"/>
    <n v="30"/>
    <x v="0"/>
    <s v="GB"/>
    <s v="GBP"/>
    <x v="692"/>
    <n v="1479805263"/>
    <b v="0"/>
    <n v="201"/>
    <b v="0"/>
    <s v="technology/wearables"/>
    <n v="1"/>
    <n v="0.1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90000"/>
    <n v="26349"/>
    <x v="0"/>
    <s v="US"/>
    <s v="USD"/>
    <x v="693"/>
    <n v="1427829827"/>
    <b v="0"/>
    <n v="296"/>
    <b v="0"/>
    <s v="technology/wearables"/>
    <n v="29"/>
    <n v="89.02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3000"/>
    <n v="3258"/>
    <x v="1"/>
    <s v="US"/>
    <s v="USD"/>
    <x v="694"/>
    <n v="1483372559"/>
    <b v="0"/>
    <n v="7"/>
    <b v="0"/>
    <s v="technology/wearables"/>
    <n v="109"/>
    <n v="465.43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3000"/>
    <n v="4004"/>
    <x v="1"/>
    <s v="US"/>
    <s v="USD"/>
    <x v="695"/>
    <n v="1412166620"/>
    <b v="0"/>
    <n v="7"/>
    <b v="0"/>
    <s v="technology/wearables"/>
    <n v="133"/>
    <n v="572"/>
    <x v="2"/>
    <s v="wearables"/>
    <x v="695"/>
    <x v="695"/>
  </r>
  <r>
    <n v="696"/>
    <s v="trustee"/>
    <s v="Show your fidelity by wearing the Trustee rings! Show where you are (at)!"/>
    <n v="1000"/>
    <n v="0"/>
    <x v="0"/>
    <s v="NL"/>
    <s v="EUR"/>
    <x v="696"/>
    <n v="1403734502"/>
    <b v="0"/>
    <n v="1"/>
    <b v="0"/>
    <s v="technology/wearables"/>
    <n v="0"/>
    <n v="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1"/>
    <x v="0"/>
    <s v="DE"/>
    <s v="EUR"/>
    <x v="697"/>
    <n v="1453206789"/>
    <b v="0"/>
    <n v="114"/>
    <b v="0"/>
    <s v="technology/wearables"/>
    <n v="0"/>
    <n v="0.01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40000"/>
    <n v="0"/>
    <x v="2"/>
    <s v="US"/>
    <s v="USD"/>
    <x v="698"/>
    <n v="1408141245"/>
    <b v="0"/>
    <n v="29"/>
    <b v="0"/>
    <s v="technology/wearables"/>
    <n v="0"/>
    <n v="0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240000"/>
    <n v="50"/>
    <x v="0"/>
    <s v="US"/>
    <s v="USD"/>
    <x v="699"/>
    <n v="1381923548"/>
    <b v="0"/>
    <n v="890"/>
    <b v="0"/>
    <s v="technology/wearables"/>
    <n v="0"/>
    <n v="0.06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701"/>
    <x v="0"/>
    <s v="ES"/>
    <s v="EUR"/>
    <x v="700"/>
    <n v="1481473881"/>
    <b v="0"/>
    <n v="31"/>
    <b v="0"/>
    <s v="technology/wearables"/>
    <n v="25"/>
    <n v="22.6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3"/>
    <x v="0"/>
    <s v="GB"/>
    <s v="GBP"/>
    <x v="701"/>
    <n v="1403538880"/>
    <b v="0"/>
    <n v="21"/>
    <b v="0"/>
    <s v="technology/wearables"/>
    <n v="0"/>
    <n v="0.1400000000000000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12256"/>
    <x v="1"/>
    <s v="US"/>
    <s v="USD"/>
    <x v="702"/>
    <n v="1477416387"/>
    <b v="0"/>
    <n v="37"/>
    <b v="0"/>
    <s v="technology/wearables"/>
    <n v="102"/>
    <n v="331.24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3500"/>
    <n v="4010"/>
    <x v="1"/>
    <s v="US"/>
    <s v="USD"/>
    <x v="703"/>
    <n v="1481150949"/>
    <b v="0"/>
    <n v="7"/>
    <b v="0"/>
    <s v="technology/wearables"/>
    <n v="115"/>
    <n v="572.86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3000"/>
    <n v="45"/>
    <x v="0"/>
    <s v="CA"/>
    <s v="CAD"/>
    <x v="704"/>
    <n v="1482381468"/>
    <b v="0"/>
    <n v="4"/>
    <b v="0"/>
    <s v="technology/wearables"/>
    <n v="2"/>
    <n v="11.25"/>
    <x v="2"/>
    <s v="wearables"/>
    <x v="704"/>
    <x v="704"/>
  </r>
  <r>
    <n v="705"/>
    <s v="SomnoScope"/>
    <s v="The closest thing ever to the Holy Grail of wearables technology"/>
    <n v="4000"/>
    <n v="34"/>
    <x v="0"/>
    <s v="NL"/>
    <s v="EUR"/>
    <x v="705"/>
    <n v="1482407278"/>
    <b v="0"/>
    <n v="5"/>
    <b v="0"/>
    <s v="technology/wearables"/>
    <n v="1"/>
    <n v="6.8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600"/>
    <n v="45"/>
    <x v="0"/>
    <s v="ES"/>
    <s v="EUR"/>
    <x v="706"/>
    <n v="1478130783"/>
    <b v="0"/>
    <n v="0"/>
    <b v="0"/>
    <s v="technology/wearables"/>
    <n v="8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110000"/>
    <n v="86"/>
    <x v="0"/>
    <s v="GB"/>
    <s v="GBP"/>
    <x v="707"/>
    <n v="1479830127"/>
    <b v="0"/>
    <n v="456"/>
    <b v="0"/>
    <s v="technology/wearables"/>
    <n v="0"/>
    <n v="0.19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25000"/>
    <n v="26"/>
    <x v="0"/>
    <s v="GB"/>
    <s v="GBP"/>
    <x v="708"/>
    <n v="1405432600"/>
    <b v="0"/>
    <n v="369"/>
    <b v="0"/>
    <s v="technology/wearables"/>
    <n v="0"/>
    <n v="7.0000000000000007E-2"/>
    <x v="2"/>
    <s v="wearables"/>
    <x v="708"/>
    <x v="708"/>
  </r>
  <r>
    <n v="709"/>
    <s v="lumiglove"/>
    <s v="A &quot;handheld&quot; light, which eases the way you illuminate objects and/or paths."/>
    <n v="1500"/>
    <n v="5666"/>
    <x v="1"/>
    <s v="US"/>
    <s v="USD"/>
    <x v="709"/>
    <n v="1415149159"/>
    <b v="0"/>
    <n v="2"/>
    <b v="0"/>
    <s v="technology/wearables"/>
    <n v="378"/>
    <n v="2833"/>
    <x v="2"/>
    <s v="wearables"/>
    <x v="709"/>
    <x v="709"/>
  </r>
  <r>
    <n v="710"/>
    <s v="Hate York Shirt 2.0"/>
    <s v="Shirts, so technologically advanced, they connect mentally to their audience upon sight."/>
    <n v="600"/>
    <n v="10"/>
    <x v="0"/>
    <s v="CA"/>
    <s v="CAD"/>
    <x v="710"/>
    <n v="1405640302"/>
    <b v="0"/>
    <n v="0"/>
    <b v="0"/>
    <s v="technology/wearables"/>
    <n v="2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85000"/>
    <n v="33486"/>
    <x v="0"/>
    <s v="NL"/>
    <s v="EUR"/>
    <x v="711"/>
    <n v="1478257268"/>
    <b v="0"/>
    <n v="338"/>
    <b v="0"/>
    <s v="technology/wearables"/>
    <n v="39"/>
    <n v="99.0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2000"/>
    <x v="1"/>
    <s v="US"/>
    <s v="USD"/>
    <x v="712"/>
    <n v="1452874832"/>
    <b v="0"/>
    <n v="4"/>
    <b v="0"/>
    <s v="technology/wearables"/>
    <n v="100"/>
    <n v="500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000"/>
    <n v="4067"/>
    <x v="1"/>
    <s v="IT"/>
    <s v="EUR"/>
    <x v="713"/>
    <n v="1462538532"/>
    <b v="0"/>
    <n v="1"/>
    <b v="0"/>
    <s v="technology/wearables"/>
    <n v="203"/>
    <n v="4067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6500"/>
    <n v="6645"/>
    <x v="1"/>
    <s v="US"/>
    <s v="USD"/>
    <x v="714"/>
    <n v="1483124082"/>
    <b v="0"/>
    <n v="28"/>
    <b v="0"/>
    <s v="technology/wearables"/>
    <n v="102"/>
    <n v="237.32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5000"/>
    <n v="240"/>
    <x v="0"/>
    <s v="US"/>
    <s v="USD"/>
    <x v="715"/>
    <n v="1443233440"/>
    <b v="0"/>
    <n v="12"/>
    <b v="0"/>
    <s v="technology/wearables"/>
    <n v="5"/>
    <n v="20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3333"/>
    <n v="28"/>
    <x v="2"/>
    <s v="US"/>
    <s v="USD"/>
    <x v="716"/>
    <n v="1414511307"/>
    <b v="0"/>
    <n v="16"/>
    <b v="0"/>
    <s v="technology/wearables"/>
    <n v="1"/>
    <n v="1.75"/>
    <x v="2"/>
    <s v="wearables"/>
    <x v="716"/>
    <x v="716"/>
  </r>
  <r>
    <n v="717"/>
    <s v="cool air belt"/>
    <s v="Cool air flowing under clothing keeps you cool."/>
    <n v="2500"/>
    <n v="2689"/>
    <x v="1"/>
    <s v="US"/>
    <s v="USD"/>
    <x v="717"/>
    <n v="1407357002"/>
    <b v="0"/>
    <n v="4"/>
    <b v="0"/>
    <s v="technology/wearables"/>
    <n v="108"/>
    <n v="672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2000"/>
    <n v="21"/>
    <x v="0"/>
    <s v="US"/>
    <s v="USD"/>
    <x v="718"/>
    <n v="1484684247"/>
    <b v="0"/>
    <n v="4"/>
    <b v="0"/>
    <s v="technology/wearables"/>
    <n v="1"/>
    <n v="5.2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2000"/>
    <n v="3100"/>
    <x v="1"/>
    <s v="US"/>
    <s v="USD"/>
    <x v="719"/>
    <n v="1454979476"/>
    <b v="0"/>
    <n v="10"/>
    <b v="0"/>
    <s v="technology/wearables"/>
    <n v="155"/>
    <n v="31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8000"/>
    <n v="8110"/>
    <x v="1"/>
    <s v="US"/>
    <s v="USD"/>
    <x v="720"/>
    <n v="1325432091"/>
    <b v="0"/>
    <n v="41"/>
    <b v="1"/>
    <s v="publishing/nonfiction"/>
    <n v="101"/>
    <n v="197.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8632"/>
    <x v="2"/>
    <s v="US"/>
    <s v="USD"/>
    <x v="721"/>
    <n v="1403012607"/>
    <b v="0"/>
    <n v="119"/>
    <b v="1"/>
    <s v="publishing/nonfiction"/>
    <n v="35"/>
    <n v="72.540000000000006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80000"/>
    <n v="8586"/>
    <x v="0"/>
    <s v="US"/>
    <s v="USD"/>
    <x v="722"/>
    <n v="1331320778"/>
    <b v="0"/>
    <n v="153"/>
    <b v="1"/>
    <s v="publishing/nonfiction"/>
    <n v="11"/>
    <n v="56.12"/>
    <x v="3"/>
    <s v="nonfiction"/>
    <x v="722"/>
    <x v="722"/>
  </r>
  <r>
    <n v="723"/>
    <s v="The 2015 Pro Football Beast Book"/>
    <s v="The Definitive (and Slightly Ridiculous) Guide to Enjoying the 2015 Pro Football Season"/>
    <n v="15000"/>
    <n v="4565"/>
    <x v="0"/>
    <s v="US"/>
    <s v="USD"/>
    <x v="723"/>
    <n v="1435606549"/>
    <b v="0"/>
    <n v="100"/>
    <b v="1"/>
    <s v="publishing/nonfiction"/>
    <n v="30"/>
    <n v="45.6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20000"/>
    <n v="585"/>
    <x v="0"/>
    <s v="US"/>
    <s v="USD"/>
    <x v="724"/>
    <n v="1306855163"/>
    <b v="0"/>
    <n v="143"/>
    <b v="1"/>
    <s v="publishing/nonfiction"/>
    <n v="3"/>
    <n v="4.09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50000"/>
    <n v="255"/>
    <x v="0"/>
    <s v="US"/>
    <s v="USD"/>
    <x v="725"/>
    <n v="1447426912"/>
    <b v="0"/>
    <n v="140"/>
    <b v="1"/>
    <s v="publishing/nonfiction"/>
    <n v="1"/>
    <n v="1.82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7500"/>
    <n v="7917.45"/>
    <x v="1"/>
    <s v="US"/>
    <s v="USD"/>
    <x v="726"/>
    <n v="1363136487"/>
    <b v="0"/>
    <n v="35"/>
    <b v="1"/>
    <s v="publishing/nonfiction"/>
    <n v="106"/>
    <n v="226.2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15000"/>
    <n v="2290"/>
    <x v="0"/>
    <s v="US"/>
    <s v="USD"/>
    <x v="727"/>
    <n v="1354580949"/>
    <b v="0"/>
    <n v="149"/>
    <b v="1"/>
    <s v="publishing/nonfiction"/>
    <n v="15"/>
    <n v="15.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20000"/>
    <n v="21679"/>
    <x v="1"/>
    <s v="US"/>
    <s v="USD"/>
    <x v="728"/>
    <n v="1310069157"/>
    <b v="0"/>
    <n v="130"/>
    <b v="1"/>
    <s v="publishing/nonfiction"/>
    <n v="108"/>
    <n v="166.76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15000"/>
    <n v="1"/>
    <x v="0"/>
    <s v="US"/>
    <s v="USD"/>
    <x v="729"/>
    <n v="1342844861"/>
    <b v="0"/>
    <n v="120"/>
    <b v="1"/>
    <s v="publishing/nonfiction"/>
    <n v="0"/>
    <n v="0.01"/>
    <x v="3"/>
    <s v="nonfiction"/>
    <x v="729"/>
    <x v="729"/>
  </r>
  <r>
    <n v="730"/>
    <s v="Encyclopedia of Surfing"/>
    <s v="A Massive but Cheerful Online Digital Archive of Surfing"/>
    <n v="60000"/>
    <n v="35"/>
    <x v="0"/>
    <s v="US"/>
    <s v="USD"/>
    <x v="730"/>
    <n v="1320688391"/>
    <b v="0"/>
    <n v="265"/>
    <b v="1"/>
    <s v="publishing/nonfiction"/>
    <n v="0"/>
    <n v="0.13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18000"/>
    <n v="18625"/>
    <x v="1"/>
    <s v="US"/>
    <s v="USD"/>
    <x v="731"/>
    <n v="1322852747"/>
    <b v="0"/>
    <n v="71"/>
    <b v="1"/>
    <s v="publishing/nonfiction"/>
    <n v="103"/>
    <n v="262.32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1600"/>
    <n v="51"/>
    <x v="0"/>
    <s v="GB"/>
    <s v="GBP"/>
    <x v="732"/>
    <n v="1375265461"/>
    <b v="0"/>
    <n v="13"/>
    <b v="1"/>
    <s v="publishing/nonfiction"/>
    <n v="3"/>
    <n v="3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8888"/>
    <n v="0"/>
    <x v="0"/>
    <s v="GB"/>
    <s v="GBP"/>
    <x v="733"/>
    <n v="1384941892"/>
    <b v="0"/>
    <n v="169"/>
    <b v="1"/>
    <s v="publishing/nonfiction"/>
    <n v="0"/>
    <n v="0"/>
    <x v="3"/>
    <s v="nonfiction"/>
    <x v="733"/>
    <x v="733"/>
  </r>
  <r>
    <n v="734"/>
    <s v="Sideswiped"/>
    <s v="Sideswiped is my story of growing in and trusting God through the mess and mysteries of life."/>
    <n v="26000"/>
    <n v="26360"/>
    <x v="1"/>
    <s v="CA"/>
    <s v="CAD"/>
    <x v="734"/>
    <n v="1428465420"/>
    <b v="0"/>
    <n v="57"/>
    <b v="1"/>
    <s v="publishing/nonfiction"/>
    <n v="101"/>
    <n v="462.4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115250"/>
    <n v="220"/>
    <x v="2"/>
    <s v="US"/>
    <s v="USD"/>
    <x v="735"/>
    <n v="1414975346"/>
    <b v="0"/>
    <n v="229"/>
    <b v="1"/>
    <s v="publishing/nonfiction"/>
    <n v="0"/>
    <n v="0.96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0000"/>
    <n v="2"/>
    <x v="0"/>
    <s v="US"/>
    <s v="USD"/>
    <x v="736"/>
    <n v="1383327440"/>
    <b v="0"/>
    <n v="108"/>
    <b v="1"/>
    <s v="publishing/nonfiction"/>
    <n v="0"/>
    <n v="0.02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17500"/>
    <n v="5390"/>
    <x v="0"/>
    <s v="US"/>
    <s v="USD"/>
    <x v="737"/>
    <n v="1390890987"/>
    <b v="0"/>
    <n v="108"/>
    <b v="1"/>
    <s v="publishing/nonfiction"/>
    <n v="31"/>
    <n v="49.91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5000"/>
    <n v="5236"/>
    <x v="1"/>
    <s v="US"/>
    <s v="USD"/>
    <x v="738"/>
    <n v="1414765794"/>
    <b v="0"/>
    <n v="41"/>
    <b v="1"/>
    <s v="publishing/nonfiction"/>
    <n v="105"/>
    <n v="127.7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25000"/>
    <n v="1387"/>
    <x v="2"/>
    <s v="US"/>
    <s v="USD"/>
    <x v="739"/>
    <n v="1404907429"/>
    <b v="0"/>
    <n v="139"/>
    <b v="1"/>
    <s v="publishing/nonfiction"/>
    <n v="6"/>
    <n v="9.9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0"/>
    <x v="2"/>
    <s v="US"/>
    <s v="USD"/>
    <x v="740"/>
    <n v="1433647882"/>
    <b v="0"/>
    <n v="19"/>
    <b v="1"/>
    <s v="publishing/nonfiction"/>
    <n v="0"/>
    <n v="0"/>
    <x v="3"/>
    <s v="nonfiction"/>
    <x v="740"/>
    <x v="740"/>
  </r>
  <r>
    <n v="741"/>
    <s v="reVILNA: the vilna ghetto project"/>
    <s v="A revolutionary digital mapping project of the Vilna Ghetto"/>
    <n v="35000"/>
    <n v="377"/>
    <x v="0"/>
    <s v="US"/>
    <s v="USD"/>
    <x v="741"/>
    <n v="1367940806"/>
    <b v="0"/>
    <n v="94"/>
    <b v="1"/>
    <s v="publishing/nonfiction"/>
    <n v="1"/>
    <n v="4.0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5055"/>
    <x v="1"/>
    <s v="US"/>
    <s v="USD"/>
    <x v="742"/>
    <n v="1392847312"/>
    <b v="0"/>
    <n v="23"/>
    <b v="1"/>
    <s v="publishing/nonfiction"/>
    <n v="101"/>
    <n v="219.78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3500"/>
    <n v="3798"/>
    <x v="1"/>
    <s v="US"/>
    <s v="USD"/>
    <x v="743"/>
    <n v="1332435685"/>
    <b v="0"/>
    <n v="15"/>
    <b v="1"/>
    <s v="publishing/nonfiction"/>
    <n v="109"/>
    <n v="253.2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14500"/>
    <n v="1575"/>
    <x v="0"/>
    <s v="US"/>
    <s v="USD"/>
    <x v="744"/>
    <n v="1352847503"/>
    <b v="0"/>
    <n v="62"/>
    <b v="1"/>
    <s v="publishing/nonfiction"/>
    <n v="11"/>
    <n v="25.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11230.25"/>
    <x v="1"/>
    <s v="US"/>
    <s v="USD"/>
    <x v="745"/>
    <n v="1364996645"/>
    <b v="0"/>
    <n v="74"/>
    <b v="1"/>
    <s v="publishing/nonfiction"/>
    <n v="112"/>
    <n v="151.76"/>
    <x v="3"/>
    <s v="nonfiction"/>
    <x v="745"/>
    <x v="745"/>
  </r>
  <r>
    <n v="746"/>
    <s v="Attention: People With Body Parts"/>
    <s v="This is a book of letters. Letters to our body parts."/>
    <n v="10000"/>
    <n v="70"/>
    <x v="0"/>
    <s v="US"/>
    <s v="USD"/>
    <x v="746"/>
    <n v="1346806909"/>
    <b v="0"/>
    <n v="97"/>
    <b v="1"/>
    <s v="publishing/nonfiction"/>
    <n v="1"/>
    <n v="0.7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20000"/>
    <n v="16"/>
    <x v="0"/>
    <s v="NL"/>
    <s v="EUR"/>
    <x v="747"/>
    <n v="1418649019"/>
    <b v="0"/>
    <n v="55"/>
    <b v="1"/>
    <s v="publishing/nonfiction"/>
    <n v="0"/>
    <n v="0.28999999999999998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5500"/>
    <n v="5645"/>
    <x v="1"/>
    <s v="US"/>
    <s v="USD"/>
    <x v="748"/>
    <n v="1405109966"/>
    <b v="0"/>
    <n v="44"/>
    <b v="1"/>
    <s v="publishing/nonfiction"/>
    <n v="103"/>
    <n v="128.30000000000001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26000"/>
    <n v="0"/>
    <x v="0"/>
    <s v="US"/>
    <s v="USD"/>
    <x v="749"/>
    <n v="1483050930"/>
    <b v="0"/>
    <n v="110"/>
    <b v="1"/>
    <s v="publishing/nonfiction"/>
    <n v="0"/>
    <n v="0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12000"/>
    <n v="12000"/>
    <x v="1"/>
    <s v="US"/>
    <s v="USD"/>
    <x v="750"/>
    <n v="1359147872"/>
    <b v="0"/>
    <n v="59"/>
    <b v="1"/>
    <s v="publishing/nonfiction"/>
    <n v="100"/>
    <n v="203.39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10000"/>
    <n v="6755"/>
    <x v="0"/>
    <s v="US"/>
    <s v="USD"/>
    <x v="751"/>
    <n v="1308496075"/>
    <b v="0"/>
    <n v="62"/>
    <b v="1"/>
    <s v="publishing/nonfiction"/>
    <n v="68"/>
    <n v="108.95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15535"/>
    <x v="1"/>
    <s v="AU"/>
    <s v="AUD"/>
    <x v="752"/>
    <n v="1474884417"/>
    <b v="0"/>
    <n v="105"/>
    <b v="1"/>
    <s v="publishing/nonfiction"/>
    <n v="104"/>
    <n v="147.9499999999999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33000"/>
    <n v="1419"/>
    <x v="0"/>
    <s v="US"/>
    <s v="USD"/>
    <x v="753"/>
    <n v="1421330991"/>
    <b v="0"/>
    <n v="26"/>
    <b v="1"/>
    <s v="publishing/nonfiction"/>
    <n v="4"/>
    <n v="54.58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5380"/>
    <x v="0"/>
    <s v="US"/>
    <s v="USD"/>
    <x v="754"/>
    <n v="1354816721"/>
    <b v="0"/>
    <n v="49"/>
    <b v="1"/>
    <s v="publishing/nonfiction"/>
    <n v="90"/>
    <n v="109.8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7500"/>
    <n v="8109"/>
    <x v="1"/>
    <s v="US"/>
    <s v="USD"/>
    <x v="755"/>
    <n v="1366381877"/>
    <b v="0"/>
    <n v="68"/>
    <b v="1"/>
    <s v="publishing/nonfiction"/>
    <n v="108"/>
    <n v="119.25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3500"/>
    <n v="3900"/>
    <x v="1"/>
    <s v="US"/>
    <s v="USD"/>
    <x v="756"/>
    <n v="1297880659"/>
    <b v="0"/>
    <n v="22"/>
    <b v="1"/>
    <s v="publishing/nonfiction"/>
    <n v="111"/>
    <n v="177.2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3000"/>
    <n v="3275"/>
    <x v="1"/>
    <s v="US"/>
    <s v="USD"/>
    <x v="757"/>
    <n v="1353547114"/>
    <b v="0"/>
    <n v="18"/>
    <b v="1"/>
    <s v="publishing/nonfiction"/>
    <n v="109"/>
    <n v="181.94"/>
    <x v="3"/>
    <s v="nonfiction"/>
    <x v="757"/>
    <x v="757"/>
  </r>
  <r>
    <n v="758"/>
    <s v="Publish Waiting On Humanity"/>
    <s v="I am publishing my book, Waiting on Humanity and need some finishing funds to do so."/>
    <n v="7500"/>
    <n v="8739.01"/>
    <x v="1"/>
    <s v="US"/>
    <s v="USD"/>
    <x v="758"/>
    <n v="1283976268"/>
    <b v="0"/>
    <n v="19"/>
    <b v="1"/>
    <s v="publishing/nonfiction"/>
    <n v="117"/>
    <n v="459.95"/>
    <x v="3"/>
    <s v="nonfiction"/>
    <x v="758"/>
    <x v="758"/>
  </r>
  <r>
    <n v="759"/>
    <s v="Wild Ruins"/>
    <s v="Help me search for the lost ruins of the UK. A unique guide to  lesser known and somewhat known ruins of Britain."/>
    <n v="14000"/>
    <n v="19860"/>
    <x v="1"/>
    <s v="GB"/>
    <s v="GBP"/>
    <x v="759"/>
    <n v="1401436539"/>
    <b v="0"/>
    <n v="99"/>
    <b v="1"/>
    <s v="publishing/nonfiction"/>
    <n v="142"/>
    <n v="200.6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s v="US"/>
    <s v="USD"/>
    <x v="760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2500"/>
    <n v="0"/>
    <x v="0"/>
    <s v="US"/>
    <s v="USD"/>
    <x v="761"/>
    <n v="1388772126"/>
    <b v="0"/>
    <n v="6"/>
    <b v="0"/>
    <s v="publishing/fiction"/>
    <n v="0"/>
    <n v="0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600"/>
    <n v="0"/>
    <x v="0"/>
    <s v="MX"/>
    <s v="MXN"/>
    <x v="762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1000"/>
    <n v="1000"/>
    <x v="1"/>
    <s v="GB"/>
    <s v="GBP"/>
    <x v="763"/>
    <n v="1373971408"/>
    <b v="0"/>
    <n v="1"/>
    <b v="0"/>
    <s v="publishing/fiction"/>
    <n v="100"/>
    <n v="1000"/>
    <x v="3"/>
    <s v="fiction"/>
    <x v="763"/>
    <x v="763"/>
  </r>
  <r>
    <n v="764"/>
    <s v="[JOE]KES"/>
    <s v="[JOE]KES is a book full of over 200 original, sometimes funny, pun-ish Joekes. If you hate the book, use it as a coster!"/>
    <n v="575"/>
    <n v="0"/>
    <x v="0"/>
    <s v="US"/>
    <s v="USD"/>
    <x v="764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500"/>
    <n v="7635"/>
    <x v="1"/>
    <s v="US"/>
    <s v="USD"/>
    <x v="765"/>
    <n v="1411131684"/>
    <b v="0"/>
    <n v="44"/>
    <b v="0"/>
    <s v="publishing/fiction"/>
    <n v="102"/>
    <n v="173.52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550"/>
    <n v="860"/>
    <x v="1"/>
    <s v="CA"/>
    <s v="CAD"/>
    <x v="766"/>
    <n v="1421520483"/>
    <b v="0"/>
    <n v="0"/>
    <b v="0"/>
    <s v="publishing/fiction"/>
    <n v="156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2000"/>
    <n v="2545"/>
    <x v="1"/>
    <s v="US"/>
    <s v="USD"/>
    <x v="767"/>
    <n v="1429586810"/>
    <b v="0"/>
    <n v="3"/>
    <b v="0"/>
    <s v="publishing/fiction"/>
    <n v="127"/>
    <n v="848.33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550"/>
    <n v="814"/>
    <x v="1"/>
    <s v="US"/>
    <s v="USD"/>
    <x v="768"/>
    <n v="1384577890"/>
    <b v="0"/>
    <n v="0"/>
    <b v="0"/>
    <s v="publishing/fiction"/>
    <n v="148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5000"/>
    <n v="5462"/>
    <x v="1"/>
    <s v="US"/>
    <s v="USD"/>
    <x v="769"/>
    <n v="1385510094"/>
    <b v="0"/>
    <n v="52"/>
    <b v="0"/>
    <s v="publishing/fiction"/>
    <n v="109"/>
    <n v="105.04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550"/>
    <n v="783"/>
    <x v="1"/>
    <s v="US"/>
    <s v="USD"/>
    <x v="770"/>
    <n v="1358294369"/>
    <b v="0"/>
    <n v="0"/>
    <b v="0"/>
    <s v="publishing/fiction"/>
    <n v="142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1000"/>
    <n v="1202.17"/>
    <x v="1"/>
    <s v="US"/>
    <s v="USD"/>
    <x v="771"/>
    <n v="1449863202"/>
    <b v="0"/>
    <n v="1"/>
    <b v="0"/>
    <s v="publishing/fiction"/>
    <n v="120"/>
    <n v="1202.17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776"/>
    <x v="1"/>
    <s v="US"/>
    <s v="USD"/>
    <x v="772"/>
    <n v="1252718519"/>
    <b v="0"/>
    <n v="1"/>
    <b v="0"/>
    <s v="publishing/fiction"/>
    <n v="118"/>
    <n v="1776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1500"/>
    <n v="0"/>
    <x v="0"/>
    <s v="GB"/>
    <s v="GBP"/>
    <x v="773"/>
    <n v="1428341985"/>
    <b v="0"/>
    <n v="2"/>
    <b v="0"/>
    <s v="publishing/fiction"/>
    <n v="0"/>
    <n v="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2500"/>
    <n v="3400"/>
    <x v="1"/>
    <s v="US"/>
    <s v="USD"/>
    <x v="774"/>
    <n v="1390589018"/>
    <b v="0"/>
    <n v="9"/>
    <b v="0"/>
    <s v="publishing/fiction"/>
    <n v="136"/>
    <n v="377.78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2000"/>
    <n v="2456.66"/>
    <x v="1"/>
    <s v="US"/>
    <s v="USD"/>
    <x v="775"/>
    <n v="1321406795"/>
    <b v="0"/>
    <n v="5"/>
    <b v="0"/>
    <s v="publishing/fiction"/>
    <n v="123"/>
    <n v="491.33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10000"/>
    <n v="10026.49"/>
    <x v="1"/>
    <s v="US"/>
    <s v="USD"/>
    <x v="776"/>
    <n v="1441297645"/>
    <b v="0"/>
    <n v="57"/>
    <b v="0"/>
    <s v="publishing/fiction"/>
    <n v="100"/>
    <n v="175.9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1200"/>
    <n v="0"/>
    <x v="0"/>
    <s v="US"/>
    <s v="USD"/>
    <x v="777"/>
    <n v="1372721577"/>
    <b v="0"/>
    <n v="3"/>
    <b v="0"/>
    <s v="publishing/fiction"/>
    <n v="0"/>
    <n v="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1000"/>
    <n v="42"/>
    <x v="0"/>
    <s v="US"/>
    <s v="USD"/>
    <x v="778"/>
    <n v="1396284680"/>
    <b v="0"/>
    <n v="1"/>
    <b v="0"/>
    <s v="publishing/fiction"/>
    <n v="4"/>
    <n v="4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2750"/>
    <n v="40"/>
    <x v="0"/>
    <s v="US"/>
    <s v="USD"/>
    <x v="779"/>
    <n v="1284567905"/>
    <b v="0"/>
    <n v="6"/>
    <b v="0"/>
    <s v="publishing/fiction"/>
    <n v="1"/>
    <n v="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4000"/>
    <n v="4545"/>
    <x v="1"/>
    <s v="US"/>
    <s v="USD"/>
    <x v="780"/>
    <n v="1301847025"/>
    <b v="0"/>
    <n v="27"/>
    <b v="1"/>
    <s v="music/rock"/>
    <n v="114"/>
    <n v="168.3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4000"/>
    <n v="6207"/>
    <x v="1"/>
    <s v="US"/>
    <s v="USD"/>
    <x v="781"/>
    <n v="1368057674"/>
    <b v="0"/>
    <n v="25"/>
    <b v="1"/>
    <s v="music/rock"/>
    <n v="155"/>
    <n v="248.28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3300"/>
    <n v="0"/>
    <x v="0"/>
    <s v="US"/>
    <s v="USD"/>
    <x v="782"/>
    <n v="1343326302"/>
    <b v="0"/>
    <n v="14"/>
    <b v="1"/>
    <s v="music/rock"/>
    <n v="0"/>
    <n v="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788"/>
    <x v="0"/>
    <s v="US"/>
    <s v="USD"/>
    <x v="783"/>
    <n v="1332182049"/>
    <b v="0"/>
    <n v="35"/>
    <b v="1"/>
    <s v="music/rock"/>
    <n v="43"/>
    <n v="79.66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4000"/>
    <n v="4243"/>
    <x v="1"/>
    <s v="US"/>
    <s v="USD"/>
    <x v="784"/>
    <n v="1391571319"/>
    <b v="0"/>
    <n v="10"/>
    <b v="1"/>
    <s v="music/rock"/>
    <n v="106"/>
    <n v="424.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3870"/>
    <n v="1416"/>
    <x v="0"/>
    <s v="US"/>
    <s v="USD"/>
    <x v="785"/>
    <n v="1359468915"/>
    <b v="0"/>
    <n v="29"/>
    <b v="1"/>
    <s v="music/rock"/>
    <n v="37"/>
    <n v="48.83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20000"/>
    <n v="62"/>
    <x v="0"/>
    <s v="US"/>
    <s v="USD"/>
    <x v="786"/>
    <n v="1331774434"/>
    <b v="0"/>
    <n v="44"/>
    <b v="1"/>
    <s v="music/rock"/>
    <n v="0"/>
    <n v="1.4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5000"/>
    <n v="150"/>
    <x v="0"/>
    <s v="US"/>
    <s v="USD"/>
    <x v="787"/>
    <n v="1380726226"/>
    <b v="0"/>
    <n v="17"/>
    <b v="1"/>
    <s v="music/rock"/>
    <n v="3"/>
    <n v="8.8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6000"/>
    <n v="1"/>
    <x v="0"/>
    <s v="US"/>
    <s v="USD"/>
    <x v="788"/>
    <n v="1338336588"/>
    <b v="0"/>
    <n v="34"/>
    <b v="1"/>
    <s v="music/rock"/>
    <n v="0"/>
    <n v="0.03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5000"/>
    <n v="10081"/>
    <x v="1"/>
    <s v="US"/>
    <s v="USD"/>
    <x v="789"/>
    <n v="1357187280"/>
    <b v="0"/>
    <n v="14"/>
    <b v="1"/>
    <s v="music/rock"/>
    <n v="202"/>
    <n v="720.07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35000"/>
    <n v="47189"/>
    <x v="1"/>
    <s v="US"/>
    <s v="USD"/>
    <x v="790"/>
    <n v="1357088939"/>
    <b v="0"/>
    <n v="156"/>
    <b v="1"/>
    <s v="music/rock"/>
    <n v="135"/>
    <n v="302.49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20122"/>
    <x v="1"/>
    <s v="US"/>
    <s v="USD"/>
    <x v="791"/>
    <n v="1381430646"/>
    <b v="0"/>
    <n v="128"/>
    <b v="1"/>
    <s v="music/rock"/>
    <n v="101"/>
    <n v="157.19999999999999"/>
    <x v="4"/>
    <s v="rock"/>
    <x v="791"/>
    <x v="791"/>
  </r>
  <r>
    <n v="792"/>
    <s v="&quot;Believable Lies&quot; - The Album"/>
    <s v="Rock n' Roll about the intersection of lies and belief: the Believable Lie."/>
    <n v="7500"/>
    <n v="2366"/>
    <x v="0"/>
    <s v="US"/>
    <s v="USD"/>
    <x v="792"/>
    <n v="1381265883"/>
    <b v="0"/>
    <n v="60"/>
    <b v="1"/>
    <s v="music/rock"/>
    <n v="32"/>
    <n v="39.43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425"/>
    <x v="1"/>
    <s v="US"/>
    <s v="USD"/>
    <x v="793"/>
    <n v="1371491244"/>
    <b v="0"/>
    <n v="32"/>
    <b v="1"/>
    <s v="music/rock"/>
    <n v="105"/>
    <n v="263.27999999999997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23900"/>
    <n v="6141.99"/>
    <x v="0"/>
    <s v="US"/>
    <s v="USD"/>
    <x v="794"/>
    <n v="1310438737"/>
    <b v="0"/>
    <n v="53"/>
    <b v="1"/>
    <s v="music/rock"/>
    <n v="26"/>
    <n v="115.8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9477"/>
    <x v="0"/>
    <s v="US"/>
    <s v="USD"/>
    <x v="795"/>
    <n v="1330094566"/>
    <b v="0"/>
    <n v="184"/>
    <b v="1"/>
    <s v="music/rock"/>
    <n v="24"/>
    <n v="51.51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25000"/>
    <n v="27196.71"/>
    <x v="1"/>
    <s v="US"/>
    <s v="USD"/>
    <x v="796"/>
    <n v="1376687485"/>
    <b v="0"/>
    <n v="90"/>
    <b v="1"/>
    <s v="music/rock"/>
    <n v="109"/>
    <n v="302.19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10000"/>
    <n v="0"/>
    <x v="0"/>
    <s v="US"/>
    <s v="USD"/>
    <x v="797"/>
    <n v="1332978688"/>
    <b v="0"/>
    <n v="71"/>
    <b v="1"/>
    <s v="music/rock"/>
    <n v="0"/>
    <n v="0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10000"/>
    <n v="12110"/>
    <x v="1"/>
    <s v="US"/>
    <s v="USD"/>
    <x v="798"/>
    <n v="1409494187"/>
    <b v="0"/>
    <n v="87"/>
    <b v="1"/>
    <s v="music/rock"/>
    <n v="121"/>
    <n v="139.19999999999999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13000"/>
    <n v="0"/>
    <x v="0"/>
    <s v="US"/>
    <s v="USD"/>
    <x v="799"/>
    <n v="1332950446"/>
    <b v="0"/>
    <n v="28"/>
    <b v="1"/>
    <s v="music/rock"/>
    <n v="0"/>
    <n v="0"/>
    <x v="4"/>
    <s v="rock"/>
    <x v="799"/>
    <x v="799"/>
  </r>
  <r>
    <n v="800"/>
    <s v="LF4 WildFire"/>
    <s v="Scotland's premier classic rock and metal festival, 3 days, 3-4 stages, family friendly,  for people of all ages"/>
    <n v="6700"/>
    <n v="150"/>
    <x v="0"/>
    <s v="GB"/>
    <s v="GBP"/>
    <x v="800"/>
    <n v="1407839054"/>
    <b v="0"/>
    <n v="56"/>
    <b v="1"/>
    <s v="music/rock"/>
    <n v="2"/>
    <n v="2.68"/>
    <x v="4"/>
    <s v="rock"/>
    <x v="800"/>
    <x v="800"/>
  </r>
  <r>
    <n v="801"/>
    <s v="SLUTEVER DO AMERICA TOUR"/>
    <s v="ALL WE WANT TO DO IS DRIVE AROUND AMERICA AND PLAY A BUNCH OF SHOWS, BUT WE DON'T HAVE ANY MONEY..."/>
    <n v="6500"/>
    <n v="6500"/>
    <x v="1"/>
    <s v="US"/>
    <s v="USD"/>
    <x v="801"/>
    <n v="1306955120"/>
    <b v="0"/>
    <n v="51"/>
    <b v="1"/>
    <s v="music/rock"/>
    <n v="100"/>
    <n v="127.45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17805"/>
    <x v="1"/>
    <s v="US"/>
    <s v="USD"/>
    <x v="802"/>
    <n v="1343867524"/>
    <b v="0"/>
    <n v="75"/>
    <b v="1"/>
    <s v="music/rock"/>
    <n v="105"/>
    <n v="237.4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8000"/>
    <n v="8538.66"/>
    <x v="1"/>
    <s v="US"/>
    <s v="USD"/>
    <x v="803"/>
    <n v="1304376478"/>
    <b v="0"/>
    <n v="38"/>
    <b v="1"/>
    <s v="music/rock"/>
    <n v="107"/>
    <n v="224.7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15000"/>
    <n v="6301.76"/>
    <x v="0"/>
    <s v="US"/>
    <s v="USD"/>
    <x v="804"/>
    <n v="1309919526"/>
    <b v="0"/>
    <n v="18"/>
    <b v="1"/>
    <s v="music/rock"/>
    <n v="42"/>
    <n v="350.1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10000"/>
    <n v="0"/>
    <x v="0"/>
    <s v="US"/>
    <s v="USD"/>
    <x v="805"/>
    <n v="1306525512"/>
    <b v="0"/>
    <n v="54"/>
    <b v="1"/>
    <s v="music/rock"/>
    <n v="0"/>
    <n v="0"/>
    <x v="4"/>
    <s v="rock"/>
    <x v="805"/>
    <x v="805"/>
  </r>
  <r>
    <n v="806"/>
    <s v="Golden Animals NEW Album!"/>
    <s v="Help Golden Animals finish their NEW Album!"/>
    <n v="23000"/>
    <n v="24418.6"/>
    <x v="1"/>
    <s v="US"/>
    <s v="USD"/>
    <x v="806"/>
    <n v="1312821339"/>
    <b v="0"/>
    <n v="71"/>
    <b v="1"/>
    <s v="music/rock"/>
    <n v="106"/>
    <n v="343.92"/>
    <x v="4"/>
    <s v="rock"/>
    <x v="806"/>
    <x v="806"/>
  </r>
  <r>
    <n v="807"/>
    <s v="Sic Vita - New EP Release - 2017"/>
    <s v="Join the Sic Vita family and lend a hand as we create a new album!"/>
    <n v="10500"/>
    <n v="1697"/>
    <x v="0"/>
    <s v="US"/>
    <s v="USD"/>
    <x v="807"/>
    <n v="1485270311"/>
    <b v="0"/>
    <n v="57"/>
    <b v="1"/>
    <s v="music/rock"/>
    <n v="16"/>
    <n v="29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12000"/>
    <n v="904"/>
    <x v="0"/>
    <s v="CA"/>
    <s v="CAD"/>
    <x v="808"/>
    <n v="1416363886"/>
    <b v="0"/>
    <n v="43"/>
    <b v="1"/>
    <s v="music/rock"/>
    <n v="8"/>
    <n v="21.02"/>
    <x v="4"/>
    <s v="rock"/>
    <x v="808"/>
    <x v="808"/>
  </r>
  <r>
    <n v="809"/>
    <s v="Peter's New Album!!"/>
    <s v="Acknowledged songwriter looking to record album of new songs to secure a Publishing Contract"/>
    <n v="10000"/>
    <n v="92154.22"/>
    <x v="1"/>
    <s v="US"/>
    <s v="USD"/>
    <x v="809"/>
    <n v="1387569630"/>
    <b v="0"/>
    <n v="52"/>
    <b v="1"/>
    <s v="music/rock"/>
    <n v="922"/>
    <n v="1772.2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5000"/>
    <n v="5200"/>
    <x v="1"/>
    <s v="US"/>
    <s v="USD"/>
    <x v="810"/>
    <n v="1343870462"/>
    <b v="0"/>
    <n v="27"/>
    <b v="1"/>
    <s v="music/rock"/>
    <n v="104"/>
    <n v="192.59"/>
    <x v="4"/>
    <s v="rock"/>
    <x v="810"/>
    <x v="810"/>
  </r>
  <r>
    <n v="811"/>
    <s v="Love Water Tour"/>
    <s v="We need your financial support to cover the tour costs!  (Sound, lights, travel, stage design)"/>
    <n v="4000"/>
    <n v="4518"/>
    <x v="1"/>
    <s v="US"/>
    <s v="USD"/>
    <x v="811"/>
    <n v="1371569202"/>
    <b v="0"/>
    <n v="12"/>
    <b v="1"/>
    <s v="music/rock"/>
    <n v="113"/>
    <n v="376.5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4000"/>
    <n v="0"/>
    <x v="0"/>
    <s v="US"/>
    <s v="USD"/>
    <x v="812"/>
    <n v="1357604752"/>
    <b v="0"/>
    <n v="33"/>
    <b v="1"/>
    <s v="music/rock"/>
    <n v="0"/>
    <n v="0"/>
    <x v="4"/>
    <s v="rock"/>
    <x v="812"/>
    <x v="812"/>
  </r>
  <r>
    <n v="813"/>
    <s v="Rules of Civility and Decent Behavior"/>
    <s v="A pre order campaign to fund the pressing of our second full length vinyl LP"/>
    <n v="7000"/>
    <n v="7595.43"/>
    <x v="1"/>
    <s v="US"/>
    <s v="USD"/>
    <x v="813"/>
    <n v="1340233365"/>
    <b v="0"/>
    <n v="96"/>
    <b v="1"/>
    <s v="music/rock"/>
    <n v="109"/>
    <n v="79.12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5000"/>
    <n v="10"/>
    <x v="2"/>
    <s v="US"/>
    <s v="USD"/>
    <x v="814"/>
    <n v="1305568201"/>
    <b v="0"/>
    <n v="28"/>
    <b v="1"/>
    <s v="music/rock"/>
    <n v="0"/>
    <n v="0.36"/>
    <x v="4"/>
    <s v="rock"/>
    <x v="814"/>
    <x v="814"/>
  </r>
  <r>
    <n v="815"/>
    <s v="Some Late Help for The Early Reset"/>
    <s v="Be a part of helping The Early Reset finish their new 7 song EP."/>
    <n v="11000"/>
    <n v="3986"/>
    <x v="0"/>
    <s v="US"/>
    <s v="USD"/>
    <x v="815"/>
    <n v="1412287303"/>
    <b v="0"/>
    <n v="43"/>
    <b v="1"/>
    <s v="music/rock"/>
    <n v="36"/>
    <n v="92.7"/>
    <x v="4"/>
    <s v="rock"/>
    <x v="815"/>
    <x v="815"/>
  </r>
  <r>
    <n v="816"/>
    <s v="Help Friends and Family Release Their Debut Album"/>
    <s v="Friends and Family have an album for you. They need your help to release it to the world."/>
    <n v="20000"/>
    <n v="27197.22"/>
    <x v="1"/>
    <s v="US"/>
    <s v="USD"/>
    <x v="816"/>
    <n v="1362776043"/>
    <b v="0"/>
    <n v="205"/>
    <b v="1"/>
    <s v="music/rock"/>
    <n v="136"/>
    <n v="132.6699999999999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6000"/>
    <n v="530"/>
    <x v="0"/>
    <s v="US"/>
    <s v="USD"/>
    <x v="817"/>
    <n v="1326810211"/>
    <b v="0"/>
    <n v="23"/>
    <b v="1"/>
    <s v="music/rock"/>
    <n v="9"/>
    <n v="23.04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000"/>
    <n v="3045"/>
    <x v="1"/>
    <s v="US"/>
    <s v="USD"/>
    <x v="818"/>
    <n v="1343682681"/>
    <b v="0"/>
    <n v="19"/>
    <b v="1"/>
    <s v="music/rock"/>
    <n v="102"/>
    <n v="160.26"/>
    <x v="4"/>
    <s v="rock"/>
    <x v="818"/>
    <x v="818"/>
  </r>
  <r>
    <n v="819"/>
    <s v="Winter Tour"/>
    <s v="We are touring the Southeast in support of our new EP"/>
    <n v="3000"/>
    <n v="0"/>
    <x v="0"/>
    <s v="US"/>
    <s v="USD"/>
    <x v="819"/>
    <n v="1386806254"/>
    <b v="0"/>
    <n v="14"/>
    <b v="1"/>
    <s v="music/rock"/>
    <n v="0"/>
    <n v="0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8000"/>
    <n v="311"/>
    <x v="0"/>
    <s v="US"/>
    <s v="USD"/>
    <x v="820"/>
    <n v="1399666342"/>
    <b v="0"/>
    <n v="38"/>
    <b v="1"/>
    <s v="music/rock"/>
    <n v="4"/>
    <n v="8.1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48000"/>
    <n v="96248.960000000006"/>
    <x v="1"/>
    <s v="US"/>
    <s v="USD"/>
    <x v="821"/>
    <n v="1427753265"/>
    <b v="0"/>
    <n v="78"/>
    <b v="1"/>
    <s v="music/rock"/>
    <n v="201"/>
    <n v="1233.96"/>
    <x v="4"/>
    <s v="rock"/>
    <x v="821"/>
    <x v="821"/>
  </r>
  <r>
    <n v="822"/>
    <s v="Soul Easy - Making music for our friends."/>
    <s v="Soul Easy recording our first full length CD.  Inspired by lots of friends and lots of good times."/>
    <n v="10000"/>
    <n v="10000"/>
    <x v="1"/>
    <s v="US"/>
    <s v="USD"/>
    <x v="822"/>
    <n v="1346885050"/>
    <b v="0"/>
    <n v="69"/>
    <b v="1"/>
    <s v="music/rock"/>
    <n v="100"/>
    <n v="144.93"/>
    <x v="4"/>
    <s v="rock"/>
    <x v="822"/>
    <x v="822"/>
  </r>
  <r>
    <n v="823"/>
    <s v="Debut Album"/>
    <s v="Eyes For Fire is finally ready to release their Debut Album but we need YOU to help us put the final touches on it."/>
    <n v="5000"/>
    <n v="530"/>
    <x v="0"/>
    <s v="US"/>
    <s v="USD"/>
    <x v="823"/>
    <n v="1424474452"/>
    <b v="0"/>
    <n v="33"/>
    <b v="1"/>
    <s v="music/rock"/>
    <n v="11"/>
    <n v="16.059999999999999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6000"/>
    <n v="7839"/>
    <x v="1"/>
    <s v="US"/>
    <s v="USD"/>
    <x v="824"/>
    <n v="1268459318"/>
    <b v="0"/>
    <n v="54"/>
    <b v="1"/>
    <s v="music/rock"/>
    <n v="131"/>
    <n v="145.16999999999999"/>
    <x v="4"/>
    <s v="rock"/>
    <x v="824"/>
    <x v="824"/>
  </r>
  <r>
    <n v="825"/>
    <s v="KILL FREEMAN"/>
    <s v="Kickstarting Kill Freeman independently. Help fund the New Record, Video and Live Shows."/>
    <n v="31000"/>
    <n v="236"/>
    <x v="0"/>
    <s v="US"/>
    <s v="USD"/>
    <x v="825"/>
    <n v="1349335284"/>
    <b v="0"/>
    <n v="99"/>
    <b v="1"/>
    <s v="music/rock"/>
    <n v="1"/>
    <n v="2.3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15000"/>
    <n v="15481"/>
    <x v="1"/>
    <s v="US"/>
    <s v="USD"/>
    <x v="826"/>
    <n v="1330908930"/>
    <b v="0"/>
    <n v="49"/>
    <b v="1"/>
    <s v="music/rock"/>
    <n v="103"/>
    <n v="315.9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2500"/>
    <n v="2710"/>
    <x v="1"/>
    <s v="US"/>
    <s v="USD"/>
    <x v="827"/>
    <n v="1326972107"/>
    <b v="0"/>
    <n v="11"/>
    <b v="1"/>
    <s v="music/rock"/>
    <n v="108"/>
    <n v="246.36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5000"/>
    <n v="250"/>
    <x v="0"/>
    <s v="US"/>
    <s v="USD"/>
    <x v="828"/>
    <n v="1339549982"/>
    <b v="0"/>
    <n v="38"/>
    <b v="1"/>
    <s v="music/rock"/>
    <n v="5"/>
    <n v="6.58"/>
    <x v="4"/>
    <s v="rock"/>
    <x v="828"/>
    <x v="828"/>
  </r>
  <r>
    <n v="829"/>
    <s v="Monk"/>
    <s v="We are a band from South East London- each member is19 years OA. We have been together for two years. Taking pride in making good music"/>
    <n v="3000"/>
    <n v="3000"/>
    <x v="1"/>
    <s v="GB"/>
    <s v="GBP"/>
    <x v="829"/>
    <n v="1463253240"/>
    <b v="0"/>
    <n v="16"/>
    <b v="1"/>
    <s v="music/rock"/>
    <n v="100"/>
    <n v="187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5250"/>
    <n v="5360"/>
    <x v="1"/>
    <s v="US"/>
    <s v="USD"/>
    <x v="830"/>
    <n v="1361363825"/>
    <b v="0"/>
    <n v="32"/>
    <b v="1"/>
    <s v="music/rock"/>
    <n v="102"/>
    <n v="167.5"/>
    <x v="4"/>
    <s v="rock"/>
    <x v="830"/>
    <x v="830"/>
  </r>
  <r>
    <n v="831"/>
    <s v="Let The 7Horse Run!"/>
    <s v="7Horse is a new band with a self-funded album and a show they want to rock in your town!"/>
    <n v="10000"/>
    <n v="1533"/>
    <x v="0"/>
    <s v="US"/>
    <s v="USD"/>
    <x v="831"/>
    <n v="1332948694"/>
    <b v="0"/>
    <n v="20"/>
    <b v="1"/>
    <s v="music/rock"/>
    <n v="15"/>
    <n v="76.650000000000006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37000"/>
    <n v="0"/>
    <x v="2"/>
    <s v="US"/>
    <s v="USD"/>
    <x v="832"/>
    <n v="1321978335"/>
    <b v="0"/>
    <n v="154"/>
    <b v="1"/>
    <s v="music/rock"/>
    <n v="0"/>
    <n v="0"/>
    <x v="4"/>
    <s v="rock"/>
    <x v="832"/>
    <x v="832"/>
  </r>
  <r>
    <n v="833"/>
    <s v="Ragman Rolls"/>
    <s v="This is an American rock album."/>
    <n v="17100"/>
    <n v="8725"/>
    <x v="0"/>
    <s v="US"/>
    <s v="USD"/>
    <x v="833"/>
    <n v="1395349475"/>
    <b v="0"/>
    <n v="41"/>
    <b v="1"/>
    <s v="music/rock"/>
    <n v="51"/>
    <n v="212.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20000"/>
    <n v="125"/>
    <x v="0"/>
    <s v="US"/>
    <s v="USD"/>
    <x v="834"/>
    <n v="1369770292"/>
    <b v="0"/>
    <n v="75"/>
    <b v="1"/>
    <s v="music/rock"/>
    <n v="1"/>
    <n v="1.67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7000"/>
    <n v="1156"/>
    <x v="0"/>
    <s v="US"/>
    <s v="USD"/>
    <x v="835"/>
    <n v="1333709958"/>
    <b v="0"/>
    <n v="40"/>
    <b v="1"/>
    <s v="music/rock"/>
    <n v="17"/>
    <n v="28.9"/>
    <x v="4"/>
    <s v="rock"/>
    <x v="835"/>
    <x v="835"/>
  </r>
  <r>
    <n v="836"/>
    <s v="DESMADRE Full Album + Press Kit"/>
    <s v="An album you can bring home to mom."/>
    <n v="13000"/>
    <n v="19931"/>
    <x v="1"/>
    <s v="US"/>
    <s v="USD"/>
    <x v="836"/>
    <n v="1378516918"/>
    <b v="0"/>
    <n v="46"/>
    <b v="1"/>
    <s v="music/rock"/>
    <n v="153"/>
    <n v="433.28"/>
    <x v="4"/>
    <s v="rock"/>
    <x v="836"/>
    <x v="836"/>
  </r>
  <r>
    <n v="837"/>
    <s v="Take 147 - Nothin' to Lose CD Project"/>
    <s v="Take 147 is currently in the process of recording the debut album called, &quot;Nothin' to Lose&quot;."/>
    <n v="9000"/>
    <n v="11353"/>
    <x v="1"/>
    <s v="US"/>
    <s v="USD"/>
    <x v="837"/>
    <n v="1396396662"/>
    <b v="0"/>
    <n v="62"/>
    <b v="1"/>
    <s v="music/rock"/>
    <n v="126"/>
    <n v="183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8000"/>
    <n v="28067.57"/>
    <x v="1"/>
    <s v="US"/>
    <s v="USD"/>
    <x v="838"/>
    <n v="1324243985"/>
    <b v="0"/>
    <n v="61"/>
    <b v="1"/>
    <s v="music/rock"/>
    <n v="351"/>
    <n v="460.12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15000"/>
    <n v="18185"/>
    <x v="1"/>
    <s v="US"/>
    <s v="USD"/>
    <x v="839"/>
    <n v="1345745956"/>
    <b v="0"/>
    <n v="96"/>
    <b v="1"/>
    <s v="music/rock"/>
    <n v="121"/>
    <n v="189.43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30000"/>
    <n v="31291"/>
    <x v="1"/>
    <s v="US"/>
    <s v="USD"/>
    <x v="840"/>
    <n v="1472102787"/>
    <b v="0"/>
    <n v="190"/>
    <b v="1"/>
    <s v="music/metal"/>
    <n v="104"/>
    <n v="164.69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136"/>
    <x v="0"/>
    <s v="US"/>
    <s v="USD"/>
    <x v="841"/>
    <n v="1413058063"/>
    <b v="1"/>
    <n v="94"/>
    <b v="1"/>
    <s v="music/metal"/>
    <n v="1"/>
    <n v="1.45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10"/>
    <x v="0"/>
    <s v="CA"/>
    <s v="CAD"/>
    <x v="842"/>
    <n v="1378735983"/>
    <b v="1"/>
    <n v="39"/>
    <b v="1"/>
    <s v="music/metal"/>
    <n v="0"/>
    <n v="0.2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20000"/>
    <n v="23727.55"/>
    <x v="1"/>
    <s v="US"/>
    <s v="USD"/>
    <x v="843"/>
    <n v="1479708680"/>
    <b v="0"/>
    <n v="127"/>
    <b v="1"/>
    <s v="music/metal"/>
    <n v="119"/>
    <n v="186.8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15000"/>
    <n v="17680"/>
    <x v="1"/>
    <s v="US"/>
    <s v="USD"/>
    <x v="844"/>
    <n v="1411489552"/>
    <b v="1"/>
    <n v="159"/>
    <b v="1"/>
    <s v="music/metal"/>
    <n v="118"/>
    <n v="111.1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16000"/>
    <n v="2182"/>
    <x v="0"/>
    <s v="US"/>
    <s v="USD"/>
    <x v="845"/>
    <n v="1469595396"/>
    <b v="0"/>
    <n v="177"/>
    <b v="1"/>
    <s v="music/metal"/>
    <n v="14"/>
    <n v="12.33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5000"/>
    <n v="60"/>
    <x v="0"/>
    <s v="GB"/>
    <s v="GBP"/>
    <x v="846"/>
    <n v="1393233855"/>
    <b v="0"/>
    <n v="47"/>
    <b v="1"/>
    <s v="music/metal"/>
    <n v="1"/>
    <n v="1.28"/>
    <x v="4"/>
    <s v="metal"/>
    <x v="846"/>
    <x v="846"/>
  </r>
  <r>
    <n v="847"/>
    <s v="CENTROPYMUSIC"/>
    <s v="MUSIC WITH MEANING!  MUSIC THAT MATTERS!!!"/>
    <n v="1000"/>
    <n v="1200"/>
    <x v="1"/>
    <s v="US"/>
    <s v="USD"/>
    <x v="847"/>
    <n v="1433963376"/>
    <b v="0"/>
    <n v="1"/>
    <b v="1"/>
    <s v="music/metal"/>
    <n v="120"/>
    <n v="1200"/>
    <x v="4"/>
    <s v="metal"/>
    <x v="847"/>
    <x v="847"/>
  </r>
  <r>
    <n v="848"/>
    <s v="God Am"/>
    <s v="God Am, a Grunge/Doom metal band, who have been trying to fund the production of our EP to bring you a unique aural assault."/>
    <n v="2500"/>
    <n v="2618"/>
    <x v="1"/>
    <s v="US"/>
    <s v="USD"/>
    <x v="848"/>
    <n v="1426446033"/>
    <b v="0"/>
    <n v="16"/>
    <b v="1"/>
    <s v="music/metal"/>
    <n v="105"/>
    <n v="163.63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12000"/>
    <n v="129748.82"/>
    <x v="1"/>
    <s v="US"/>
    <s v="USD"/>
    <x v="849"/>
    <n v="1424057664"/>
    <b v="0"/>
    <n v="115"/>
    <b v="1"/>
    <s v="music/metal"/>
    <n v="1081"/>
    <n v="1128.2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18000"/>
    <n v="3"/>
    <x v="0"/>
    <s v="US"/>
    <s v="USD"/>
    <x v="850"/>
    <n v="1458762717"/>
    <b v="0"/>
    <n v="133"/>
    <b v="1"/>
    <s v="music/metal"/>
    <n v="0"/>
    <n v="0.0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8000"/>
    <n v="11"/>
    <x v="0"/>
    <s v="FR"/>
    <s v="EUR"/>
    <x v="851"/>
    <n v="1464815253"/>
    <b v="0"/>
    <n v="70"/>
    <b v="1"/>
    <s v="music/metal"/>
    <n v="0"/>
    <n v="0.16"/>
    <x v="4"/>
    <s v="metal"/>
    <x v="851"/>
    <x v="851"/>
  </r>
  <r>
    <n v="852"/>
    <s v="Covers Album - Limited Vinyl Pressing"/>
    <s v="Limited edition 2x12&quot; vinyl pressing of our latest album &quot;Who Do You Think We Are?&quot;"/>
    <n v="10000"/>
    <n v="10115"/>
    <x v="1"/>
    <s v="US"/>
    <s v="USD"/>
    <x v="852"/>
    <n v="1476386395"/>
    <b v="0"/>
    <n v="62"/>
    <b v="1"/>
    <s v="music/metal"/>
    <n v="101"/>
    <n v="163.15"/>
    <x v="4"/>
    <s v="metal"/>
    <x v="852"/>
    <x v="852"/>
  </r>
  <r>
    <n v="853"/>
    <s v="sloggoth"/>
    <s v="Help release a CD of sloggoth's first album &quot;sloggoth&quot;.  All contributors of $5 or more get a CD when the goal is met!"/>
    <n v="2500"/>
    <n v="2615"/>
    <x v="1"/>
    <s v="US"/>
    <s v="USD"/>
    <x v="853"/>
    <n v="1421524709"/>
    <b v="0"/>
    <n v="10"/>
    <b v="1"/>
    <s v="music/metal"/>
    <n v="105"/>
    <n v="261.5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80000"/>
    <n v="310"/>
    <x v="0"/>
    <s v="US"/>
    <s v="USD"/>
    <x v="854"/>
    <n v="1480309546"/>
    <b v="0"/>
    <n v="499"/>
    <b v="1"/>
    <s v="music/metal"/>
    <n v="0"/>
    <n v="0.62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5000"/>
    <n v="1782"/>
    <x v="0"/>
    <s v="US"/>
    <s v="USD"/>
    <x v="855"/>
    <n v="1466737217"/>
    <b v="0"/>
    <n v="47"/>
    <b v="1"/>
    <s v="music/metal"/>
    <n v="36"/>
    <n v="37.909999999999997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3000"/>
    <n v="3035.05"/>
    <x v="1"/>
    <s v="DE"/>
    <s v="EUR"/>
    <x v="856"/>
    <n v="1472282956"/>
    <b v="0"/>
    <n v="28"/>
    <b v="1"/>
    <s v="music/metal"/>
    <n v="101"/>
    <n v="108.39"/>
    <x v="4"/>
    <s v="metal"/>
    <x v="856"/>
    <x v="856"/>
  </r>
  <r>
    <n v="857"/>
    <s v="A Reason To Breathe - DEBUT ALBUM"/>
    <s v="Modern Post-Hardcore/Electro music (Hardstyle, EDM, Trap, Dubstep, Dembow, House)."/>
    <n v="5000"/>
    <n v="0"/>
    <x v="0"/>
    <s v="ES"/>
    <s v="EUR"/>
    <x v="857"/>
    <n v="1444831031"/>
    <b v="0"/>
    <n v="24"/>
    <b v="1"/>
    <s v="music/metal"/>
    <n v="0"/>
    <n v="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5000"/>
    <n v="5910"/>
    <x v="1"/>
    <s v="GB"/>
    <s v="GBP"/>
    <x v="858"/>
    <n v="1426528418"/>
    <b v="0"/>
    <n v="76"/>
    <b v="1"/>
    <s v="music/metal"/>
    <n v="118"/>
    <n v="77.760000000000005"/>
    <x v="4"/>
    <s v="metal"/>
    <x v="858"/>
    <x v="858"/>
  </r>
  <r>
    <n v="859"/>
    <s v="Rise With Us Campaign"/>
    <s v="We are heading to the studio to create our second album and we want you to be right there with us!"/>
    <n v="10500"/>
    <n v="601"/>
    <x v="0"/>
    <s v="US"/>
    <s v="USD"/>
    <x v="859"/>
    <n v="1430768468"/>
    <b v="0"/>
    <n v="98"/>
    <b v="1"/>
    <s v="music/metal"/>
    <n v="6"/>
    <n v="6.1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8005"/>
    <x v="1"/>
    <s v="US"/>
    <s v="USD"/>
    <x v="860"/>
    <n v="1382528113"/>
    <b v="0"/>
    <n v="48"/>
    <b v="0"/>
    <s v="music/jazz"/>
    <n v="107"/>
    <n v="166.7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2000"/>
    <n v="1580"/>
    <x v="0"/>
    <s v="US"/>
    <s v="USD"/>
    <x v="861"/>
    <n v="1471475404"/>
    <b v="0"/>
    <n v="2"/>
    <b v="0"/>
    <s v="music/jazz"/>
    <n v="79"/>
    <n v="79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2000"/>
    <n v="2424"/>
    <x v="1"/>
    <s v="GB"/>
    <s v="GBP"/>
    <x v="862"/>
    <n v="1381583948"/>
    <b v="0"/>
    <n v="4"/>
    <b v="0"/>
    <s v="music/jazz"/>
    <n v="121"/>
    <n v="606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21"/>
    <x v="0"/>
    <s v="US"/>
    <s v="USD"/>
    <x v="863"/>
    <n v="1326422966"/>
    <b v="0"/>
    <n v="5"/>
    <b v="0"/>
    <s v="music/jazz"/>
    <n v="1"/>
    <n v="4.2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8000"/>
    <n v="2993"/>
    <x v="0"/>
    <s v="US"/>
    <s v="USD"/>
    <x v="864"/>
    <n v="1379990038"/>
    <b v="0"/>
    <n v="79"/>
    <b v="0"/>
    <s v="music/jazz"/>
    <n v="37"/>
    <n v="37.89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1535"/>
    <x v="1"/>
    <s v="US"/>
    <s v="USD"/>
    <x v="865"/>
    <n v="1353177197"/>
    <b v="0"/>
    <n v="2"/>
    <b v="0"/>
    <s v="music/jazz"/>
    <n v="102"/>
    <n v="767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000"/>
    <n v="4150"/>
    <x v="1"/>
    <s v="US"/>
    <s v="USD"/>
    <x v="866"/>
    <n v="1421853518"/>
    <b v="0"/>
    <n v="11"/>
    <b v="0"/>
    <s v="music/jazz"/>
    <n v="138"/>
    <n v="377.27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0"/>
    <x v="2"/>
    <s v="US"/>
    <s v="USD"/>
    <x v="867"/>
    <n v="1254450706"/>
    <b v="0"/>
    <n v="11"/>
    <b v="0"/>
    <s v="music/jazz"/>
    <n v="0"/>
    <n v="0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1775"/>
    <x v="1"/>
    <s v="US"/>
    <s v="USD"/>
    <x v="868"/>
    <n v="1386463198"/>
    <b v="0"/>
    <n v="1"/>
    <b v="0"/>
    <s v="music/jazz"/>
    <n v="118"/>
    <n v="1775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4000"/>
    <n v="4516.4399999999996"/>
    <x v="1"/>
    <s v="US"/>
    <s v="USD"/>
    <x v="869"/>
    <n v="1362860257"/>
    <b v="0"/>
    <n v="3"/>
    <b v="0"/>
    <s v="music/jazz"/>
    <n v="113"/>
    <n v="1505.48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1614"/>
    <x v="1"/>
    <s v="GB"/>
    <s v="GBP"/>
    <x v="870"/>
    <n v="1375403523"/>
    <b v="0"/>
    <n v="5"/>
    <b v="0"/>
    <s v="music/jazz"/>
    <n v="103"/>
    <n v="322.8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2841"/>
    <x v="1"/>
    <s v="US"/>
    <s v="USD"/>
    <x v="871"/>
    <n v="1383139695"/>
    <b v="0"/>
    <n v="12"/>
    <b v="0"/>
    <s v="music/jazz"/>
    <n v="114"/>
    <n v="236.75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1650"/>
    <n v="69"/>
    <x v="0"/>
    <s v="US"/>
    <s v="USD"/>
    <x v="872"/>
    <n v="1295898527"/>
    <b v="0"/>
    <n v="2"/>
    <b v="0"/>
    <s v="music/jazz"/>
    <n v="4"/>
    <n v="34.5"/>
    <x v="4"/>
    <s v="jazz"/>
    <x v="872"/>
    <x v="872"/>
  </r>
  <r>
    <n v="873"/>
    <s v="The Dreamer-An Original Jazz CD"/>
    <s v="Fall in love with &quot;The Dreamer&quot;, new original music from trumpeter Freddie Dunn!"/>
    <n v="1500"/>
    <n v="1527.5"/>
    <x v="1"/>
    <s v="US"/>
    <s v="USD"/>
    <x v="873"/>
    <n v="1349150440"/>
    <b v="0"/>
    <n v="5"/>
    <b v="0"/>
    <s v="music/jazz"/>
    <n v="102"/>
    <n v="305.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405"/>
    <n v="3670"/>
    <x v="1"/>
    <s v="US"/>
    <s v="USD"/>
    <x v="874"/>
    <n v="1365084034"/>
    <b v="0"/>
    <n v="21"/>
    <b v="0"/>
    <s v="music/jazz"/>
    <n v="108"/>
    <n v="17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713"/>
    <x v="1"/>
    <s v="US"/>
    <s v="USD"/>
    <x v="875"/>
    <n v="1441128131"/>
    <b v="0"/>
    <n v="0"/>
    <b v="0"/>
    <s v="music/jazz"/>
    <n v="130"/>
    <n v="0"/>
    <x v="4"/>
    <s v="jazz"/>
    <x v="875"/>
    <x v="875"/>
  </r>
  <r>
    <n v="876"/>
    <s v="Sound Of Dobells"/>
    <s v="What was the greatest record shop ever?  DOBELLS!"/>
    <n v="5000"/>
    <n v="11"/>
    <x v="0"/>
    <s v="GB"/>
    <s v="GBP"/>
    <x v="876"/>
    <n v="1357127727"/>
    <b v="0"/>
    <n v="45"/>
    <b v="0"/>
    <s v="music/jazz"/>
    <n v="0"/>
    <n v="0.24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5000"/>
    <n v="95"/>
    <x v="0"/>
    <s v="US"/>
    <s v="USD"/>
    <x v="877"/>
    <n v="1384887360"/>
    <b v="0"/>
    <n v="29"/>
    <b v="0"/>
    <s v="music/jazz"/>
    <n v="2"/>
    <n v="3.28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1600"/>
    <n v="2198"/>
    <x v="1"/>
    <s v="US"/>
    <s v="USD"/>
    <x v="878"/>
    <n v="1290490524"/>
    <b v="0"/>
    <n v="2"/>
    <b v="0"/>
    <s v="music/jazz"/>
    <n v="137"/>
    <n v="1099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3000"/>
    <n v="4642"/>
    <x v="1"/>
    <s v="US"/>
    <s v="USD"/>
    <x v="879"/>
    <n v="1336506905"/>
    <b v="0"/>
    <n v="30"/>
    <b v="0"/>
    <s v="music/jazz"/>
    <n v="155"/>
    <n v="154.72999999999999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2000"/>
    <n v="2020"/>
    <x v="1"/>
    <s v="US"/>
    <s v="USD"/>
    <x v="880"/>
    <n v="1348731738"/>
    <b v="0"/>
    <n v="8"/>
    <b v="0"/>
    <s v="music/indie rock"/>
    <n v="101"/>
    <n v="252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1500"/>
    <n v="0"/>
    <x v="0"/>
    <s v="US"/>
    <s v="USD"/>
    <x v="881"/>
    <n v="1322632886"/>
    <b v="0"/>
    <n v="1"/>
    <b v="0"/>
    <s v="music/indie rock"/>
    <n v="0"/>
    <n v="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2500"/>
    <n v="2681"/>
    <x v="1"/>
    <s v="US"/>
    <s v="USD"/>
    <x v="882"/>
    <n v="1312490350"/>
    <b v="0"/>
    <n v="14"/>
    <b v="0"/>
    <s v="music/indie rock"/>
    <n v="107"/>
    <n v="191.5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500"/>
    <n v="3405"/>
    <x v="0"/>
    <s v="US"/>
    <s v="USD"/>
    <x v="883"/>
    <n v="1451773635"/>
    <b v="0"/>
    <n v="24"/>
    <b v="0"/>
    <s v="music/indie rock"/>
    <n v="62"/>
    <n v="141.8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1100"/>
    <n v="1130"/>
    <x v="1"/>
    <s v="US"/>
    <s v="USD"/>
    <x v="884"/>
    <n v="1331666146"/>
    <b v="0"/>
    <n v="2"/>
    <b v="0"/>
    <s v="music/indie rock"/>
    <n v="103"/>
    <n v="565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3500"/>
    <n v="10"/>
    <x v="0"/>
    <s v="US"/>
    <s v="USD"/>
    <x v="885"/>
    <n v="1481322911"/>
    <b v="0"/>
    <n v="21"/>
    <b v="0"/>
    <s v="music/indie rock"/>
    <n v="0"/>
    <n v="0.48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2200"/>
    <n v="0"/>
    <x v="0"/>
    <s v="US"/>
    <s v="USD"/>
    <x v="886"/>
    <n v="1471812813"/>
    <b v="0"/>
    <n v="7"/>
    <b v="0"/>
    <s v="music/indie rock"/>
    <n v="0"/>
    <n v="0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592"/>
    <x v="1"/>
    <s v="US"/>
    <s v="USD"/>
    <x v="887"/>
    <n v="1335567655"/>
    <b v="0"/>
    <n v="0"/>
    <b v="0"/>
    <s v="music/indie rock"/>
    <n v="108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800"/>
    <n v="657"/>
    <x v="0"/>
    <s v="US"/>
    <s v="USD"/>
    <x v="888"/>
    <n v="1311789885"/>
    <b v="0"/>
    <n v="4"/>
    <b v="0"/>
    <s v="music/indie rock"/>
    <n v="37"/>
    <n v="164.25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7000"/>
    <n v="7003"/>
    <x v="1"/>
    <s v="US"/>
    <s v="USD"/>
    <x v="889"/>
    <n v="1409942943"/>
    <b v="0"/>
    <n v="32"/>
    <b v="0"/>
    <s v="music/indie rock"/>
    <n v="100"/>
    <n v="218.8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2065"/>
    <x v="1"/>
    <s v="US"/>
    <s v="USD"/>
    <x v="890"/>
    <n v="1382460379"/>
    <b v="0"/>
    <n v="4"/>
    <b v="0"/>
    <s v="music/indie rock"/>
    <n v="103"/>
    <n v="516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2500"/>
    <n v="635"/>
    <x v="3"/>
    <s v="US"/>
    <s v="USD"/>
    <x v="891"/>
    <n v="1405989930"/>
    <b v="0"/>
    <n v="9"/>
    <b v="0"/>
    <s v="music/indie rock"/>
    <n v="25"/>
    <n v="70.56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10435"/>
    <x v="1"/>
    <s v="US"/>
    <s v="USD"/>
    <x v="892"/>
    <n v="1273121283"/>
    <b v="0"/>
    <n v="17"/>
    <b v="0"/>
    <s v="music/indie rock"/>
    <n v="149"/>
    <n v="613.8200000000000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5574"/>
    <x v="1"/>
    <s v="US"/>
    <s v="USD"/>
    <x v="893"/>
    <n v="1425331963"/>
    <b v="0"/>
    <n v="5"/>
    <b v="0"/>
    <s v="music/indie rock"/>
    <n v="279"/>
    <n v="1114.8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20820.330000000002"/>
    <x v="1"/>
    <s v="US"/>
    <s v="USD"/>
    <x v="894"/>
    <n v="1462577610"/>
    <b v="0"/>
    <n v="53"/>
    <b v="0"/>
    <s v="music/indie rock"/>
    <n v="104"/>
    <n v="392.84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3453.69"/>
    <x v="1"/>
    <s v="US"/>
    <s v="USD"/>
    <x v="895"/>
    <n v="1284087829"/>
    <b v="0"/>
    <n v="7"/>
    <b v="0"/>
    <s v="music/indie rock"/>
    <n v="173"/>
    <n v="493.3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10000"/>
    <n v="0"/>
    <x v="0"/>
    <s v="US"/>
    <s v="USD"/>
    <x v="896"/>
    <n v="1438549026"/>
    <b v="0"/>
    <n v="72"/>
    <b v="0"/>
    <s v="music/indie rock"/>
    <n v="0"/>
    <n v="0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550"/>
    <n v="580"/>
    <x v="1"/>
    <s v="US"/>
    <s v="USD"/>
    <x v="897"/>
    <n v="1351528308"/>
    <b v="0"/>
    <n v="0"/>
    <b v="0"/>
    <s v="music/indie rock"/>
    <n v="105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1750"/>
    <n v="85"/>
    <x v="0"/>
    <s v="US"/>
    <s v="USD"/>
    <x v="898"/>
    <n v="1322763110"/>
    <b v="0"/>
    <n v="2"/>
    <b v="0"/>
    <s v="music/indie rock"/>
    <n v="5"/>
    <n v="42.5"/>
    <x v="4"/>
    <s v="indie rock"/>
    <x v="898"/>
    <x v="898"/>
  </r>
  <r>
    <n v="899"/>
    <s v="Lets get 48/14 pressed!!!"/>
    <s v="Lets get 48/14 pressed and in your cd players,ipods,blogs, and facebook status'. Lets get it everywhere!"/>
    <n v="2500"/>
    <n v="2535"/>
    <x v="1"/>
    <s v="US"/>
    <s v="USD"/>
    <x v="899"/>
    <n v="1302661362"/>
    <b v="0"/>
    <n v="8"/>
    <b v="0"/>
    <s v="music/indie rock"/>
    <n v="101"/>
    <n v="316.88"/>
    <x v="4"/>
    <s v="indie rock"/>
    <x v="899"/>
    <x v="899"/>
  </r>
  <r>
    <n v="900"/>
    <s v="Project Revive: Protecting the Creative Impulse"/>
    <s v="With Project Revive, I aim to protect and nurture the creative impulse through music."/>
    <n v="1200"/>
    <n v="0"/>
    <x v="0"/>
    <s v="US"/>
    <s v="USD"/>
    <x v="900"/>
    <n v="1456777402"/>
    <b v="0"/>
    <n v="2"/>
    <b v="0"/>
    <s v="music/jazz"/>
    <n v="0"/>
    <n v="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123"/>
    <x v="0"/>
    <s v="US"/>
    <s v="USD"/>
    <x v="901"/>
    <n v="1272050914"/>
    <b v="0"/>
    <n v="0"/>
    <b v="0"/>
    <s v="music/jazz"/>
    <n v="22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2000"/>
    <n v="20"/>
    <x v="0"/>
    <s v="US"/>
    <s v="USD"/>
    <x v="902"/>
    <n v="1404947422"/>
    <b v="0"/>
    <n v="3"/>
    <b v="0"/>
    <s v="music/jazz"/>
    <n v="1"/>
    <n v="6.67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2000"/>
    <n v="2372"/>
    <x v="1"/>
    <s v="US"/>
    <s v="USD"/>
    <x v="903"/>
    <n v="1346180780"/>
    <b v="0"/>
    <n v="4"/>
    <b v="0"/>
    <s v="music/jazz"/>
    <n v="119"/>
    <n v="593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2000"/>
    <n v="2321"/>
    <x v="1"/>
    <s v="US"/>
    <s v="USD"/>
    <x v="904"/>
    <n v="1449194137"/>
    <b v="0"/>
    <n v="3"/>
    <b v="0"/>
    <s v="music/jazz"/>
    <n v="116"/>
    <n v="773.67"/>
    <x v="4"/>
    <s v="jazz"/>
    <x v="904"/>
    <x v="904"/>
  </r>
  <r>
    <n v="905"/>
    <s v="Jazz For Everyone!"/>
    <s v="Working hard to get into the studio to record, produce, and edit my break out CD. I hope to realize my vision!"/>
    <n v="2000"/>
    <n v="3906"/>
    <x v="1"/>
    <s v="US"/>
    <s v="USD"/>
    <x v="905"/>
    <n v="1290663926"/>
    <b v="0"/>
    <n v="6"/>
    <b v="0"/>
    <s v="music/jazz"/>
    <n v="195"/>
    <n v="651"/>
    <x v="4"/>
    <s v="jazz"/>
    <x v="905"/>
    <x v="905"/>
  </r>
  <r>
    <n v="906"/>
    <s v="24th Music Presents Channeling Motown (Live)"/>
    <s v="The DMV's most respected saxophonist pay tribute to Motown."/>
    <n v="550"/>
    <n v="30"/>
    <x v="0"/>
    <s v="US"/>
    <s v="USD"/>
    <x v="906"/>
    <n v="1392093190"/>
    <b v="0"/>
    <n v="0"/>
    <b v="0"/>
    <s v="music/jazz"/>
    <n v="5"/>
    <n v="0"/>
    <x v="4"/>
    <s v="jazz"/>
    <x v="906"/>
    <x v="906"/>
  </r>
  <r>
    <n v="907"/>
    <s v="Greg Chambers Saxophone CD"/>
    <s v="Greg Chambers' self-titled CD needs support for post production, replication, and promotion."/>
    <n v="550"/>
    <n v="0"/>
    <x v="0"/>
    <s v="US"/>
    <s v="USD"/>
    <x v="907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550"/>
    <n v="0"/>
    <x v="0"/>
    <s v="US"/>
    <s v="USD"/>
    <x v="908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3000"/>
    <n v="3000"/>
    <x v="1"/>
    <s v="US"/>
    <s v="USD"/>
    <x v="909"/>
    <n v="1340296440"/>
    <b v="0"/>
    <n v="8"/>
    <b v="0"/>
    <s v="music/jazz"/>
    <n v="100"/>
    <n v="37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2000"/>
    <n v="2047"/>
    <x v="1"/>
    <s v="GB"/>
    <s v="GBP"/>
    <x v="910"/>
    <n v="1483362319"/>
    <b v="0"/>
    <n v="5"/>
    <b v="0"/>
    <s v="music/jazz"/>
    <n v="102"/>
    <n v="409.4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530"/>
    <n v="1"/>
    <x v="0"/>
    <s v="US"/>
    <s v="USD"/>
    <x v="911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1450"/>
    <n v="1500"/>
    <x v="1"/>
    <s v="US"/>
    <s v="USD"/>
    <x v="912"/>
    <n v="1350009447"/>
    <b v="0"/>
    <n v="2"/>
    <b v="0"/>
    <s v="music/jazz"/>
    <n v="103"/>
    <n v="75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5500"/>
    <n v="0"/>
    <x v="0"/>
    <s v="US"/>
    <s v="USD"/>
    <x v="913"/>
    <n v="1333596019"/>
    <b v="0"/>
    <n v="24"/>
    <b v="0"/>
    <s v="music/jazz"/>
    <n v="0"/>
    <n v="0"/>
    <x v="4"/>
    <s v="jazz"/>
    <x v="913"/>
    <x v="913"/>
  </r>
  <r>
    <n v="914"/>
    <s v="Soul Of Man Video Project"/>
    <s v="This project is for the making of a music video. All funds will go towards production costs for this event only."/>
    <n v="525"/>
    <n v="0"/>
    <x v="0"/>
    <s v="US"/>
    <s v="USD"/>
    <x v="914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2500"/>
    <n v="16862"/>
    <x v="1"/>
    <s v="US"/>
    <s v="USD"/>
    <x v="915"/>
    <n v="1327853914"/>
    <b v="0"/>
    <n v="9"/>
    <b v="0"/>
    <s v="music/jazz"/>
    <n v="674"/>
    <n v="1873.56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0"/>
    <s v="US"/>
    <s v="USD"/>
    <x v="916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1550"/>
    <x v="1"/>
    <s v="US"/>
    <s v="USD"/>
    <x v="917"/>
    <n v="1402612730"/>
    <b v="0"/>
    <n v="1"/>
    <b v="0"/>
    <s v="music/jazz"/>
    <n v="111"/>
    <n v="155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3500"/>
    <x v="1"/>
    <s v="GB"/>
    <s v="GBP"/>
    <x v="918"/>
    <n v="1414879161"/>
    <b v="0"/>
    <n v="10"/>
    <b v="0"/>
    <s v="music/jazz"/>
    <n v="175"/>
    <n v="350"/>
    <x v="4"/>
    <s v="jazz"/>
    <x v="918"/>
    <x v="918"/>
  </r>
  <r>
    <n v="919"/>
    <s v="Jazz CD:  Out of The Blue"/>
    <s v="Cool jazz with a New Orleans flavor."/>
    <n v="2000"/>
    <n v="641"/>
    <x v="0"/>
    <s v="US"/>
    <s v="USD"/>
    <x v="919"/>
    <n v="1352906645"/>
    <b v="0"/>
    <n v="1"/>
    <b v="0"/>
    <s v="music/jazz"/>
    <n v="32"/>
    <n v="64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15"/>
    <n v="0"/>
    <x v="2"/>
    <s v="US"/>
    <s v="USD"/>
    <x v="920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12668"/>
    <x v="1"/>
    <s v="US"/>
    <s v="USD"/>
    <x v="921"/>
    <n v="1320033976"/>
    <b v="0"/>
    <n v="20"/>
    <b v="0"/>
    <s v="music/jazz"/>
    <n v="106"/>
    <n v="633.4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15000"/>
    <n v="16465"/>
    <x v="1"/>
    <s v="US"/>
    <s v="USD"/>
    <x v="922"/>
    <n v="1409143393"/>
    <b v="0"/>
    <n v="30"/>
    <b v="0"/>
    <s v="music/jazz"/>
    <n v="110"/>
    <n v="548.8300000000000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2500"/>
    <n v="2990"/>
    <x v="1"/>
    <s v="US"/>
    <s v="USD"/>
    <x v="923"/>
    <n v="1414018923"/>
    <b v="0"/>
    <n v="6"/>
    <b v="0"/>
    <s v="music/jazz"/>
    <n v="120"/>
    <n v="498.33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2500"/>
    <n v="2946"/>
    <x v="1"/>
    <s v="US"/>
    <s v="USD"/>
    <x v="924"/>
    <n v="1358203069"/>
    <b v="0"/>
    <n v="15"/>
    <b v="0"/>
    <s v="music/jazz"/>
    <n v="118"/>
    <n v="196.4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2000"/>
    <n v="2370"/>
    <x v="1"/>
    <s v="US"/>
    <s v="USD"/>
    <x v="925"/>
    <n v="1382994511"/>
    <b v="0"/>
    <n v="5"/>
    <b v="0"/>
    <s v="music/jazz"/>
    <n v="119"/>
    <n v="474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138"/>
    <x v="0"/>
    <s v="US"/>
    <s v="USD"/>
    <x v="926"/>
    <n v="1276043330"/>
    <b v="0"/>
    <n v="0"/>
    <b v="0"/>
    <s v="music/jazz"/>
    <n v="27"/>
    <n v="0"/>
    <x v="4"/>
    <s v="jazz"/>
    <x v="926"/>
    <x v="926"/>
  </r>
  <r>
    <n v="927"/>
    <s v="JETRO DA SILVA FUNK PROJECT"/>
    <s v="Studio CD/DVD Solo project of Pianist &amp; Keyboardist Jetro da Silva"/>
    <n v="500"/>
    <n v="4388"/>
    <x v="1"/>
    <s v="US"/>
    <s v="USD"/>
    <x v="927"/>
    <n v="1334432695"/>
    <b v="0"/>
    <n v="0"/>
    <b v="0"/>
    <s v="music/jazz"/>
    <n v="878"/>
    <n v="0"/>
    <x v="4"/>
    <s v="jazz"/>
    <x v="927"/>
    <x v="927"/>
  </r>
  <r>
    <n v="928"/>
    <s v="In a Jazzy Motown"/>
    <s v="A real Motown Backup singer on 22 gold and platinum albums headlines her own Jazz CD of Motown songs."/>
    <n v="5000"/>
    <n v="5200"/>
    <x v="2"/>
    <s v="US"/>
    <s v="USD"/>
    <x v="928"/>
    <n v="1348864913"/>
    <b v="0"/>
    <n v="28"/>
    <b v="0"/>
    <s v="music/jazz"/>
    <n v="104"/>
    <n v="185.71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3307"/>
    <x v="1"/>
    <s v="US"/>
    <s v="USD"/>
    <x v="929"/>
    <n v="1331358169"/>
    <b v="0"/>
    <n v="0"/>
    <b v="0"/>
    <s v="music/jazz"/>
    <n v="661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067"/>
    <x v="1"/>
    <s v="US"/>
    <s v="USD"/>
    <x v="930"/>
    <n v="1273874306"/>
    <b v="0"/>
    <n v="5"/>
    <b v="0"/>
    <s v="music/jazz"/>
    <n v="123"/>
    <n v="613.4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2130"/>
    <x v="1"/>
    <s v="GB"/>
    <s v="GBP"/>
    <x v="931"/>
    <n v="1392021502"/>
    <b v="0"/>
    <n v="7"/>
    <b v="0"/>
    <s v="music/jazz"/>
    <n v="107"/>
    <n v="304.29000000000002"/>
    <x v="4"/>
    <s v="jazz"/>
    <x v="931"/>
    <x v="931"/>
  </r>
  <r>
    <n v="932"/>
    <s v="Mandy Harvey Christmas Album"/>
    <s v="Help me to create my 3rd album, a Christmas CD with 16 Holiday/Original favorites!"/>
    <n v="5000"/>
    <n v="187"/>
    <x v="0"/>
    <s v="US"/>
    <s v="USD"/>
    <x v="932"/>
    <n v="1360106145"/>
    <b v="0"/>
    <n v="30"/>
    <b v="0"/>
    <s v="music/jazz"/>
    <n v="4"/>
    <n v="6.2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42"/>
    <x v="1"/>
    <s v="US"/>
    <s v="USD"/>
    <x v="933"/>
    <n v="1394683409"/>
    <b v="0"/>
    <n v="2"/>
    <b v="0"/>
    <s v="music/jazz"/>
    <n v="102"/>
    <n v="1021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5000"/>
    <x v="1"/>
    <s v="CA"/>
    <s v="CAD"/>
    <x v="934"/>
    <n v="1396633284"/>
    <b v="0"/>
    <n v="30"/>
    <b v="0"/>
    <s v="music/jazz"/>
    <n v="100"/>
    <n v="166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1500"/>
    <n v="1766"/>
    <x v="1"/>
    <s v="US"/>
    <s v="USD"/>
    <x v="935"/>
    <n v="1451462429"/>
    <b v="0"/>
    <n v="2"/>
    <b v="0"/>
    <s v="music/jazz"/>
    <n v="118"/>
    <n v="883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500"/>
    <n v="2299"/>
    <x v="1"/>
    <s v="US"/>
    <s v="USD"/>
    <x v="936"/>
    <n v="1323131689"/>
    <b v="0"/>
    <n v="0"/>
    <b v="0"/>
    <s v="music/jazz"/>
    <n v="46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1500"/>
    <n v="795"/>
    <x v="0"/>
    <s v="US"/>
    <s v="USD"/>
    <x v="937"/>
    <n v="1380913757"/>
    <b v="0"/>
    <n v="2"/>
    <b v="0"/>
    <s v="music/jazz"/>
    <n v="53"/>
    <n v="397.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1200"/>
    <n v="1773"/>
    <x v="1"/>
    <s v="US"/>
    <s v="USD"/>
    <x v="938"/>
    <n v="1343993448"/>
    <b v="0"/>
    <n v="1"/>
    <b v="0"/>
    <s v="music/jazz"/>
    <n v="148"/>
    <n v="1773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677"/>
    <x v="0"/>
    <s v="US"/>
    <s v="USD"/>
    <x v="939"/>
    <n v="1369246738"/>
    <b v="0"/>
    <n v="2"/>
    <b v="0"/>
    <s v="music/jazz"/>
    <n v="45"/>
    <n v="338.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5000"/>
    <n v="5046.5200000000004"/>
    <x v="1"/>
    <s v="US"/>
    <s v="USD"/>
    <x v="940"/>
    <n v="1435363926"/>
    <b v="0"/>
    <n v="14"/>
    <b v="0"/>
    <s v="technology/wearables"/>
    <n v="101"/>
    <n v="360.47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4500"/>
    <n v="5398.99"/>
    <x v="1"/>
    <s v="US"/>
    <s v="USD"/>
    <x v="941"/>
    <n v="1484101145"/>
    <b v="0"/>
    <n v="31"/>
    <b v="0"/>
    <s v="technology/wearables"/>
    <n v="120"/>
    <n v="174.1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3200"/>
    <n v="0"/>
    <x v="0"/>
    <s v="US"/>
    <s v="USD"/>
    <x v="942"/>
    <n v="1452716060"/>
    <b v="0"/>
    <n v="16"/>
    <b v="0"/>
    <s v="technology/wearables"/>
    <n v="0"/>
    <n v="0"/>
    <x v="2"/>
    <s v="wearables"/>
    <x v="942"/>
    <x v="942"/>
  </r>
  <r>
    <n v="943"/>
    <s v="SleepMode"/>
    <s v="A mask for home or travel that will give you the best, undisturbed sleep of your life."/>
    <n v="2500"/>
    <n v="2565"/>
    <x v="1"/>
    <s v="US"/>
    <s v="USD"/>
    <x v="943"/>
    <n v="1477843305"/>
    <b v="0"/>
    <n v="12"/>
    <b v="0"/>
    <s v="technology/wearables"/>
    <n v="103"/>
    <n v="213.75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20000"/>
    <n v="0"/>
    <x v="2"/>
    <s v="US"/>
    <s v="USD"/>
    <x v="944"/>
    <n v="1458050450"/>
    <b v="0"/>
    <n v="96"/>
    <b v="0"/>
    <s v="technology/wearables"/>
    <n v="0"/>
    <n v="0"/>
    <x v="2"/>
    <s v="wearables"/>
    <x v="944"/>
    <x v="944"/>
  </r>
  <r>
    <n v="945"/>
    <s v="CT BAND"/>
    <s v="Make your watch Smart ! CT Band is an ultra-thin, high-tech smart watch-strap awarded twice at CES 2017 las vegas"/>
    <n v="7500"/>
    <n v="0"/>
    <x v="0"/>
    <s v="FR"/>
    <s v="EUR"/>
    <x v="945"/>
    <n v="1482958626"/>
    <b v="0"/>
    <n v="16"/>
    <b v="0"/>
    <s v="technology/wearables"/>
    <n v="0"/>
    <n v="0"/>
    <x v="2"/>
    <s v="wearables"/>
    <x v="945"/>
    <x v="945"/>
  </r>
  <r>
    <n v="946"/>
    <s v="OmniTrade Apron"/>
    <s v="Soft edged-Hard working. The perfect wearable organization for the home and professional shop."/>
    <n v="2500"/>
    <n v="2560"/>
    <x v="1"/>
    <s v="US"/>
    <s v="USD"/>
    <x v="946"/>
    <n v="1470852048"/>
    <b v="0"/>
    <n v="5"/>
    <b v="0"/>
    <s v="technology/wearables"/>
    <n v="102"/>
    <n v="51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500"/>
    <n v="1575"/>
    <x v="1"/>
    <s v="US"/>
    <s v="USD"/>
    <x v="947"/>
    <n v="1462128306"/>
    <b v="0"/>
    <n v="0"/>
    <b v="0"/>
    <s v="technology/wearables"/>
    <n v="315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3000"/>
    <n v="25"/>
    <x v="0"/>
    <s v="NL"/>
    <s v="EUR"/>
    <x v="948"/>
    <n v="1455220364"/>
    <b v="0"/>
    <n v="8"/>
    <b v="0"/>
    <s v="technology/wearables"/>
    <n v="1"/>
    <n v="3.13"/>
    <x v="2"/>
    <s v="wearables"/>
    <x v="948"/>
    <x v="948"/>
  </r>
  <r>
    <n v="949"/>
    <s v="INBED"/>
    <s v="Der INBED ist ein innovatives Multisensor-Wearable fÃ¼r die SturzprÃ¤vention motorisch eingeschrÃ¤nkter Personen."/>
    <n v="2500"/>
    <n v="2500"/>
    <x v="1"/>
    <s v="DE"/>
    <s v="EUR"/>
    <x v="949"/>
    <n v="1450832576"/>
    <b v="0"/>
    <n v="7"/>
    <b v="0"/>
    <s v="technology/wearables"/>
    <n v="100"/>
    <n v="357.14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362"/>
    <x v="0"/>
    <s v="CA"/>
    <s v="CAD"/>
    <x v="950"/>
    <n v="1450461661"/>
    <b v="0"/>
    <n v="24"/>
    <b v="0"/>
    <s v="technology/wearables"/>
    <n v="7"/>
    <n v="15.08"/>
    <x v="2"/>
    <s v="wearables"/>
    <x v="950"/>
    <x v="950"/>
  </r>
  <r>
    <n v="951"/>
    <s v="Smart Harness"/>
    <s v="Revolutionizing the way we walk our dogs!"/>
    <n v="50000"/>
    <n v="15"/>
    <x v="0"/>
    <s v="US"/>
    <s v="USD"/>
    <x v="951"/>
    <n v="1461166872"/>
    <b v="0"/>
    <n v="121"/>
    <b v="0"/>
    <s v="technology/wearables"/>
    <n v="0"/>
    <n v="0.12"/>
    <x v="2"/>
    <s v="wearables"/>
    <x v="951"/>
    <x v="951"/>
  </r>
  <r>
    <n v="952"/>
    <s v="Audionoggin - Join the Earvolution"/>
    <s v="Audionoggin: Wireless personal surround sound for the athlete in everyone."/>
    <n v="50000"/>
    <n v="53"/>
    <x v="0"/>
    <s v="US"/>
    <s v="USD"/>
    <x v="952"/>
    <n v="1476888212"/>
    <b v="0"/>
    <n v="196"/>
    <b v="0"/>
    <s v="technology/wearables"/>
    <n v="0"/>
    <n v="0.27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2000"/>
    <n v="2087"/>
    <x v="1"/>
    <s v="US"/>
    <s v="USD"/>
    <x v="953"/>
    <n v="1419566199"/>
    <b v="0"/>
    <n v="5"/>
    <b v="0"/>
    <s v="technology/wearables"/>
    <n v="104"/>
    <n v="417.4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8950"/>
    <n v="2"/>
    <x v="2"/>
    <s v="US"/>
    <s v="USD"/>
    <x v="954"/>
    <n v="1436472039"/>
    <b v="0"/>
    <n v="73"/>
    <b v="0"/>
    <s v="technology/wearables"/>
    <n v="0"/>
    <n v="0.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20"/>
    <x v="2"/>
    <s v="US"/>
    <s v="USD"/>
    <x v="955"/>
    <n v="1470294300"/>
    <b v="0"/>
    <n v="93"/>
    <b v="0"/>
    <s v="technology/wearables"/>
    <n v="0"/>
    <n v="1.29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3500"/>
    <n v="4450"/>
    <x v="1"/>
    <s v="US"/>
    <s v="USD"/>
    <x v="956"/>
    <n v="1424901359"/>
    <b v="0"/>
    <n v="17"/>
    <b v="0"/>
    <s v="technology/wearables"/>
    <n v="127"/>
    <n v="261.76"/>
    <x v="2"/>
    <s v="wearables"/>
    <x v="956"/>
    <x v="956"/>
  </r>
  <r>
    <n v="957"/>
    <s v="DUALBAND, the Leather NFC Smart Watch Band"/>
    <s v="A Leather Smart watch Band, that NEVER needs to be charged for only $37!"/>
    <n v="2500"/>
    <n v="0"/>
    <x v="2"/>
    <s v="US"/>
    <s v="USD"/>
    <x v="957"/>
    <n v="1476710133"/>
    <b v="0"/>
    <n v="7"/>
    <b v="0"/>
    <s v="technology/wearables"/>
    <n v="0"/>
    <n v="0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11345"/>
    <x v="1"/>
    <s v="US"/>
    <s v="USD"/>
    <x v="958"/>
    <n v="1426792563"/>
    <b v="0"/>
    <n v="17"/>
    <b v="0"/>
    <s v="technology/wearables"/>
    <n v="315"/>
    <n v="667.35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26"/>
    <x v="0"/>
    <s v="US"/>
    <s v="USD"/>
    <x v="959"/>
    <n v="1419048665"/>
    <b v="0"/>
    <n v="171"/>
    <b v="0"/>
    <s v="technology/wearables"/>
    <n v="0"/>
    <n v="0.1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000"/>
    <n v="6541"/>
    <x v="0"/>
    <s v="US"/>
    <s v="USD"/>
    <x v="960"/>
    <n v="1485874955"/>
    <b v="0"/>
    <n v="188"/>
    <b v="0"/>
    <s v="technology/wearables"/>
    <n v="12"/>
    <n v="34.79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100000"/>
    <n v="12"/>
    <x v="0"/>
    <s v="US"/>
    <s v="USD"/>
    <x v="961"/>
    <n v="1483634335"/>
    <b v="0"/>
    <n v="110"/>
    <b v="0"/>
    <s v="technology/wearables"/>
    <n v="0"/>
    <n v="0.11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3300"/>
    <n v="3350"/>
    <x v="1"/>
    <s v="US"/>
    <s v="USD"/>
    <x v="962"/>
    <n v="1451927153"/>
    <b v="0"/>
    <n v="37"/>
    <b v="0"/>
    <s v="technology/wearables"/>
    <n v="102"/>
    <n v="90.54"/>
    <x v="2"/>
    <s v="wearables"/>
    <x v="962"/>
    <x v="962"/>
  </r>
  <r>
    <n v="963"/>
    <s v="The Ultimate Learning Center"/>
    <s v="WE are molding an educated, motivated, non violent GENERATION!"/>
    <n v="2550"/>
    <n v="2630"/>
    <x v="1"/>
    <s v="US"/>
    <s v="USD"/>
    <x v="963"/>
    <n v="1473693319"/>
    <b v="0"/>
    <n v="9"/>
    <b v="0"/>
    <s v="technology/wearables"/>
    <n v="103"/>
    <n v="292.2200000000000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3500"/>
    <n v="9121"/>
    <x v="1"/>
    <s v="CA"/>
    <s v="CAD"/>
    <x v="964"/>
    <n v="1437663919"/>
    <b v="0"/>
    <n v="29"/>
    <b v="0"/>
    <s v="technology/wearables"/>
    <n v="261"/>
    <n v="314.52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575"/>
    <x v="1"/>
    <s v="US"/>
    <s v="USD"/>
    <x v="965"/>
    <n v="1474676646"/>
    <b v="0"/>
    <n v="6"/>
    <b v="0"/>
    <s v="technology/wearables"/>
    <n v="103"/>
    <n v="429.1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5000"/>
    <n v="6308"/>
    <x v="1"/>
    <s v="US"/>
    <s v="USD"/>
    <x v="966"/>
    <n v="1473174932"/>
    <b v="0"/>
    <n v="30"/>
    <b v="0"/>
    <s v="technology/wearables"/>
    <n v="126"/>
    <n v="210.27"/>
    <x v="2"/>
    <s v="wearables"/>
    <x v="966"/>
    <x v="966"/>
  </r>
  <r>
    <n v="967"/>
    <s v="Better Beanie"/>
    <s v="Better Beanie is the new therapeutic wearable designed to assist you while keeping your hands free."/>
    <n v="10000"/>
    <n v="7540"/>
    <x v="3"/>
    <s v="US"/>
    <s v="USD"/>
    <x v="967"/>
    <n v="1456121174"/>
    <b v="0"/>
    <n v="81"/>
    <b v="0"/>
    <s v="technology/wearables"/>
    <n v="75"/>
    <n v="93.09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2000"/>
    <n v="2004"/>
    <x v="1"/>
    <s v="US"/>
    <s v="USD"/>
    <x v="968"/>
    <n v="1405542034"/>
    <b v="0"/>
    <n v="4"/>
    <b v="0"/>
    <s v="technology/wearables"/>
    <n v="100"/>
    <n v="501"/>
    <x v="2"/>
    <s v="wearables"/>
    <x v="968"/>
    <x v="968"/>
  </r>
  <r>
    <n v="969"/>
    <s v="Make 100 | Geek &amp; Chic: Smart Safety Jewelry."/>
    <s v="Geek &amp; Chic Smart Jewelry Collection, Wearables Meet Style!"/>
    <n v="35000"/>
    <n v="38876.949999999997"/>
    <x v="1"/>
    <s v="MX"/>
    <s v="MXN"/>
    <x v="969"/>
    <n v="1483773407"/>
    <b v="0"/>
    <n v="11"/>
    <b v="0"/>
    <s v="technology/wearables"/>
    <n v="111"/>
    <n v="3534.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0"/>
    <x v="0"/>
    <s v="CA"/>
    <s v="CAD"/>
    <x v="970"/>
    <n v="1481951853"/>
    <b v="0"/>
    <n v="14"/>
    <b v="0"/>
    <s v="technology/wearables"/>
    <n v="0"/>
    <n v="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2450"/>
    <n v="2596"/>
    <x v="1"/>
    <s v="US"/>
    <s v="USD"/>
    <x v="971"/>
    <n v="1429290060"/>
    <b v="0"/>
    <n v="5"/>
    <b v="0"/>
    <s v="technology/wearables"/>
    <n v="106"/>
    <n v="519.2000000000000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10"/>
    <x v="0"/>
    <s v="US"/>
    <s v="USD"/>
    <x v="972"/>
    <n v="1407271598"/>
    <b v="0"/>
    <n v="45"/>
    <b v="0"/>
    <s v="technology/wearables"/>
    <n v="0"/>
    <n v="0.22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800"/>
    <n v="15039"/>
    <x v="1"/>
    <s v="US"/>
    <s v="USD"/>
    <x v="973"/>
    <n v="1441844493"/>
    <b v="0"/>
    <n v="8"/>
    <b v="0"/>
    <s v="technology/wearables"/>
    <n v="537"/>
    <n v="1879.88"/>
    <x v="2"/>
    <s v="wearables"/>
    <x v="973"/>
    <x v="973"/>
  </r>
  <r>
    <n v="974"/>
    <s v="KneeJack"/>
    <s v="The device that allows those with artificial knees or arthritic knees to kneel down without putting pressure on their knees."/>
    <n v="2500"/>
    <n v="2535"/>
    <x v="1"/>
    <s v="US"/>
    <s v="USD"/>
    <x v="974"/>
    <n v="1456336756"/>
    <b v="0"/>
    <n v="3"/>
    <b v="0"/>
    <s v="technology/wearables"/>
    <n v="101"/>
    <n v="845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8000"/>
    <n v="0"/>
    <x v="0"/>
    <s v="US"/>
    <s v="USD"/>
    <x v="975"/>
    <n v="1461948185"/>
    <b v="0"/>
    <n v="24"/>
    <b v="0"/>
    <s v="technology/wearables"/>
    <n v="0"/>
    <n v="0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8000"/>
    <n v="17914"/>
    <x v="1"/>
    <s v="AU"/>
    <s v="AUD"/>
    <x v="976"/>
    <n v="1435627497"/>
    <b v="0"/>
    <n v="18"/>
    <b v="0"/>
    <s v="technology/wearables"/>
    <n v="224"/>
    <n v="995.22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3950"/>
    <n v="11323"/>
    <x v="1"/>
    <s v="AT"/>
    <s v="EUR"/>
    <x v="977"/>
    <n v="1453502197"/>
    <b v="0"/>
    <n v="12"/>
    <b v="0"/>
    <s v="technology/wearables"/>
    <n v="287"/>
    <n v="943.58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200000"/>
    <n v="350"/>
    <x v="2"/>
    <s v="SE"/>
    <s v="SEK"/>
    <x v="978"/>
    <n v="1453793101"/>
    <b v="0"/>
    <n v="123"/>
    <b v="0"/>
    <s v="technology/wearables"/>
    <n v="0"/>
    <n v="2.8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65000"/>
    <n v="93374"/>
    <x v="1"/>
    <s v="US"/>
    <s v="USD"/>
    <x v="979"/>
    <n v="1463392828"/>
    <b v="0"/>
    <n v="96"/>
    <b v="0"/>
    <s v="technology/wearables"/>
    <n v="144"/>
    <n v="972.65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065"/>
    <x v="0"/>
    <s v="US"/>
    <s v="USD"/>
    <x v="980"/>
    <n v="1413495722"/>
    <b v="0"/>
    <n v="31"/>
    <b v="0"/>
    <s v="technology/wearables"/>
    <n v="21"/>
    <n v="34.3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382"/>
    <x v="1"/>
    <s v="US"/>
    <s v="USD"/>
    <x v="981"/>
    <n v="1405032222"/>
    <b v="0"/>
    <n v="4"/>
    <b v="0"/>
    <s v="technology/wearables"/>
    <n v="138"/>
    <n v="345.5"/>
    <x v="2"/>
    <s v="wearables"/>
    <x v="981"/>
    <x v="981"/>
  </r>
  <r>
    <n v="982"/>
    <s v="Smart 2-in-1 I-PHONE HANDLE/WALLETtm"/>
    <s v="revolutonary ultra-slim 2-in-1 Smart  2-in-1 I-PHONE handle/WALLETtm with 360 rotatiion"/>
    <n v="1000"/>
    <n v="80"/>
    <x v="3"/>
    <s v="US"/>
    <s v="USD"/>
    <x v="982"/>
    <n v="1472839486"/>
    <b v="0"/>
    <n v="3"/>
    <b v="0"/>
    <s v="technology/wearables"/>
    <n v="8"/>
    <n v="26.67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75000"/>
    <n v="500"/>
    <x v="0"/>
    <s v="ES"/>
    <s v="EUR"/>
    <x v="983"/>
    <n v="1469289685"/>
    <b v="0"/>
    <n v="179"/>
    <b v="0"/>
    <s v="technology/wearables"/>
    <n v="1"/>
    <n v="2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2004"/>
    <x v="1"/>
    <s v="US"/>
    <s v="USD"/>
    <x v="984"/>
    <n v="1424918808"/>
    <b v="0"/>
    <n v="3"/>
    <b v="0"/>
    <s v="technology/wearables"/>
    <n v="100"/>
    <n v="668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5000"/>
    <n v="18851"/>
    <x v="1"/>
    <s v="DE"/>
    <s v="EUR"/>
    <x v="985"/>
    <n v="1449011610"/>
    <b v="0"/>
    <n v="23"/>
    <b v="0"/>
    <s v="technology/wearables"/>
    <n v="377"/>
    <n v="819.61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8666"/>
    <x v="1"/>
    <s v="GB"/>
    <s v="GBP"/>
    <x v="986"/>
    <n v="1447698300"/>
    <b v="0"/>
    <n v="23"/>
    <b v="0"/>
    <s v="technology/wearables"/>
    <n v="116"/>
    <n v="376.78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19500"/>
    <n v="20631"/>
    <x v="1"/>
    <s v="NL"/>
    <s v="EUR"/>
    <x v="987"/>
    <n v="1400051050"/>
    <b v="0"/>
    <n v="41"/>
    <b v="0"/>
    <s v="technology/wearables"/>
    <n v="106"/>
    <n v="503.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1560"/>
    <x v="1"/>
    <s v="IT"/>
    <s v="EUR"/>
    <x v="988"/>
    <n v="1472718825"/>
    <b v="0"/>
    <n v="0"/>
    <b v="0"/>
    <s v="technology/wearables"/>
    <n v="312"/>
    <n v="0"/>
    <x v="2"/>
    <s v="wearables"/>
    <x v="988"/>
    <x v="988"/>
  </r>
  <r>
    <n v="989"/>
    <s v="Power Rope"/>
    <s v="The most useful phone charger you will ever buy"/>
    <n v="5000"/>
    <n v="5540"/>
    <x v="1"/>
    <s v="US"/>
    <s v="USD"/>
    <x v="989"/>
    <n v="1472509495"/>
    <b v="0"/>
    <n v="32"/>
    <b v="0"/>
    <s v="technology/wearables"/>
    <n v="111"/>
    <n v="173.1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1316"/>
    <x v="1"/>
    <s v="US"/>
    <s v="USD"/>
    <x v="990"/>
    <n v="1407178164"/>
    <b v="0"/>
    <n v="2"/>
    <b v="0"/>
    <s v="technology/wearables"/>
    <n v="105"/>
    <n v="658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2200"/>
    <n v="4673"/>
    <x v="1"/>
    <s v="GB"/>
    <s v="GBP"/>
    <x v="991"/>
    <n v="1466186988"/>
    <b v="0"/>
    <n v="7"/>
    <b v="0"/>
    <s v="technology/wearables"/>
    <n v="212"/>
    <n v="667.57"/>
    <x v="2"/>
    <s v="wearables"/>
    <x v="991"/>
    <x v="991"/>
  </r>
  <r>
    <n v="992"/>
    <s v="WairConditioning"/>
    <s v="The HOTTEST and COOLEST thing yet! WairConditioning... an entirely new level of comfortability!"/>
    <n v="3000"/>
    <n v="21"/>
    <x v="0"/>
    <s v="US"/>
    <s v="USD"/>
    <x v="992"/>
    <n v="1457475119"/>
    <b v="0"/>
    <n v="4"/>
    <b v="0"/>
    <s v="technology/wearables"/>
    <n v="1"/>
    <n v="5.2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48725"/>
    <n v="1758"/>
    <x v="0"/>
    <s v="US"/>
    <s v="USD"/>
    <x v="993"/>
    <n v="1476054568"/>
    <b v="0"/>
    <n v="196"/>
    <b v="0"/>
    <s v="technology/wearables"/>
    <n v="4"/>
    <n v="8.970000000000000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16806"/>
    <x v="1"/>
    <s v="US"/>
    <s v="USD"/>
    <x v="994"/>
    <n v="1412835530"/>
    <b v="0"/>
    <n v="11"/>
    <b v="0"/>
    <s v="technology/wearables"/>
    <n v="140"/>
    <n v="1527.82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3400"/>
    <n v="4050"/>
    <x v="1"/>
    <s v="US"/>
    <s v="USD"/>
    <x v="995"/>
    <n v="1415140480"/>
    <b v="0"/>
    <n v="9"/>
    <b v="0"/>
    <s v="technology/wearables"/>
    <n v="119"/>
    <n v="450"/>
    <x v="2"/>
    <s v="wearables"/>
    <x v="995"/>
    <x v="995"/>
  </r>
  <r>
    <n v="996"/>
    <s v="Social behavior in technical communities"/>
    <s v="Study the behaviour of technical communities by tracking their movement  through wearables"/>
    <n v="1600"/>
    <n v="2150.1"/>
    <x v="1"/>
    <s v="US"/>
    <s v="USD"/>
    <x v="996"/>
    <n v="1403902060"/>
    <b v="0"/>
    <n v="5"/>
    <b v="0"/>
    <s v="technology/wearables"/>
    <n v="134"/>
    <n v="430.02"/>
    <x v="2"/>
    <s v="wearables"/>
    <x v="996"/>
    <x v="996"/>
  </r>
  <r>
    <n v="997"/>
    <s v="iPhanny"/>
    <s v="The iPhanny keeps your iPhone 6 safe from bending in those dangerous pants pockets."/>
    <n v="1600"/>
    <n v="2015"/>
    <x v="1"/>
    <s v="US"/>
    <s v="USD"/>
    <x v="997"/>
    <n v="1414549697"/>
    <b v="0"/>
    <n v="8"/>
    <b v="0"/>
    <s v="technology/wearables"/>
    <n v="126"/>
    <n v="251.8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90000"/>
    <n v="1"/>
    <x v="0"/>
    <s v="CA"/>
    <s v="CAD"/>
    <x v="998"/>
    <n v="1444017801"/>
    <b v="0"/>
    <n v="229"/>
    <b v="0"/>
    <s v="technology/wearables"/>
    <n v="0"/>
    <n v="0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30000"/>
    <n v="1877"/>
    <x v="0"/>
    <s v="CA"/>
    <s v="CAD"/>
    <x v="999"/>
    <n v="1413270690"/>
    <b v="0"/>
    <n v="40"/>
    <b v="0"/>
    <s v="technology/wearables"/>
    <n v="6"/>
    <n v="46.93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50000"/>
    <n v="75"/>
    <x v="0"/>
    <s v="US"/>
    <s v="USD"/>
    <x v="1000"/>
    <n v="1484357160"/>
    <b v="0"/>
    <n v="6"/>
    <b v="0"/>
    <s v="technology/wearables"/>
    <n v="0"/>
    <n v="12.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0"/>
    <x v="2"/>
    <s v="GB"/>
    <s v="GBP"/>
    <x v="1001"/>
    <n v="1481908613"/>
    <b v="0"/>
    <n v="4"/>
    <b v="0"/>
    <s v="technology/wearables"/>
    <n v="0"/>
    <n v="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02"/>
    <x v="0"/>
    <s v="US"/>
    <s v="USD"/>
    <x v="1002"/>
    <n v="1447777514"/>
    <b v="0"/>
    <n v="22"/>
    <b v="0"/>
    <s v="technology/wearables"/>
    <n v="2"/>
    <n v="9.18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10000"/>
    <n v="0"/>
    <x v="2"/>
    <s v="FR"/>
    <s v="EUR"/>
    <x v="1003"/>
    <n v="1487091661"/>
    <b v="0"/>
    <n v="15"/>
    <b v="0"/>
    <s v="technology/wearables"/>
    <n v="0"/>
    <n v="0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50000"/>
    <n v="690"/>
    <x v="2"/>
    <s v="US"/>
    <s v="USD"/>
    <x v="1004"/>
    <n v="1453222827"/>
    <b v="0"/>
    <n v="95"/>
    <b v="0"/>
    <s v="technology/wearables"/>
    <n v="1"/>
    <n v="7.2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380000"/>
    <n v="30"/>
    <x v="2"/>
    <s v="US"/>
    <s v="USD"/>
    <x v="1005"/>
    <n v="1443538783"/>
    <b v="0"/>
    <n v="161"/>
    <b v="0"/>
    <s v="technology/wearables"/>
    <n v="0"/>
    <n v="0.19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2500"/>
    <n v="0"/>
    <x v="2"/>
    <s v="US"/>
    <s v="USD"/>
    <x v="1006"/>
    <n v="1417654672"/>
    <b v="0"/>
    <n v="8"/>
    <b v="0"/>
    <s v="technology/wearables"/>
    <n v="0"/>
    <n v="0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5000"/>
    <n v="585"/>
    <x v="0"/>
    <s v="US"/>
    <s v="USD"/>
    <x v="1007"/>
    <n v="1478095223"/>
    <b v="0"/>
    <n v="76"/>
    <b v="0"/>
    <s v="technology/wearables"/>
    <n v="2"/>
    <n v="7.7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82.01"/>
    <x v="0"/>
    <s v="MX"/>
    <s v="MXN"/>
    <x v="1008"/>
    <n v="1480361115"/>
    <b v="0"/>
    <n v="1"/>
    <b v="0"/>
    <s v="technology/wearables"/>
    <n v="3"/>
    <n v="82.01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19000"/>
    <n v="35076"/>
    <x v="1"/>
    <s v="US"/>
    <s v="USD"/>
    <x v="1009"/>
    <n v="1463754646"/>
    <b v="0"/>
    <n v="101"/>
    <b v="0"/>
    <s v="technology/wearables"/>
    <n v="185"/>
    <n v="347.29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3925"/>
    <x v="1"/>
    <s v="US"/>
    <s v="USD"/>
    <x v="1010"/>
    <n v="1468180462"/>
    <b v="0"/>
    <n v="4"/>
    <b v="0"/>
    <s v="technology/wearables"/>
    <n v="171"/>
    <n v="981.2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1900"/>
    <n v="905"/>
    <x v="0"/>
    <s v="US"/>
    <s v="USD"/>
    <x v="1011"/>
    <n v="1415050395"/>
    <b v="0"/>
    <n v="1"/>
    <b v="0"/>
    <s v="technology/wearables"/>
    <n v="48"/>
    <n v="90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0"/>
    <x v="2"/>
    <s v="US"/>
    <s v="USD"/>
    <x v="1012"/>
    <n v="1481366052"/>
    <b v="0"/>
    <n v="775"/>
    <b v="0"/>
    <s v="technology/wearables"/>
    <n v="0"/>
    <n v="0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0"/>
    <x v="2"/>
    <s v="US"/>
    <s v="USD"/>
    <x v="1013"/>
    <n v="1449000056"/>
    <b v="0"/>
    <n v="90"/>
    <b v="0"/>
    <s v="technology/wearables"/>
    <n v="0"/>
    <n v="0"/>
    <x v="2"/>
    <s v="wearables"/>
    <x v="1013"/>
    <x v="1013"/>
  </r>
  <r>
    <n v="1014"/>
    <s v="CHEMION: The World's First Smart Glasses (Canceled)"/>
    <s v="CHEMION is an eyewear device that lets you show your creativity to the world."/>
    <n v="9300"/>
    <n v="0"/>
    <x v="0"/>
    <s v="US"/>
    <s v="USD"/>
    <x v="1014"/>
    <n v="1415750615"/>
    <b v="0"/>
    <n v="16"/>
    <b v="0"/>
    <s v="technology/wearables"/>
    <n v="0"/>
    <n v="0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2500"/>
    <n v="1"/>
    <x v="0"/>
    <s v="CH"/>
    <s v="CHF"/>
    <x v="1015"/>
    <n v="1445893495"/>
    <b v="0"/>
    <n v="6"/>
    <b v="0"/>
    <s v="technology/wearables"/>
    <n v="0"/>
    <n v="0.17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8000"/>
    <n v="8832.49"/>
    <x v="1"/>
    <s v="US"/>
    <s v="USD"/>
    <x v="1016"/>
    <n v="1456108456"/>
    <b v="0"/>
    <n v="38"/>
    <b v="0"/>
    <s v="technology/wearables"/>
    <n v="110"/>
    <n v="232.43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125000"/>
    <n v="124"/>
    <x v="2"/>
    <s v="US"/>
    <s v="USD"/>
    <x v="1017"/>
    <n v="1444666335"/>
    <b v="0"/>
    <n v="355"/>
    <b v="0"/>
    <s v="technology/wearables"/>
    <n v="0"/>
    <n v="0.35"/>
    <x v="2"/>
    <s v="wearables"/>
    <x v="1017"/>
    <x v="1017"/>
  </r>
  <r>
    <n v="1018"/>
    <s v="Owl (Canceled)"/>
    <s v="Owl is a fitness tracker along with an accompanying iOS app, that is both fun and interactive for children."/>
    <n v="3000"/>
    <n v="3575"/>
    <x v="1"/>
    <s v="US"/>
    <s v="USD"/>
    <x v="1018"/>
    <n v="1465904933"/>
    <b v="0"/>
    <n v="7"/>
    <b v="0"/>
    <s v="technology/wearables"/>
    <n v="119"/>
    <n v="510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50000"/>
    <n v="3466"/>
    <x v="0"/>
    <s v="US"/>
    <s v="USD"/>
    <x v="1019"/>
    <n v="1420500149"/>
    <b v="0"/>
    <n v="400"/>
    <b v="0"/>
    <s v="technology/wearables"/>
    <n v="7"/>
    <n v="8.67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0000"/>
    <n v="0"/>
    <x v="2"/>
    <s v="CA"/>
    <s v="CAD"/>
    <x v="1020"/>
    <n v="1430617209"/>
    <b v="0"/>
    <n v="30"/>
    <b v="1"/>
    <s v="music/electronic music"/>
    <n v="0"/>
    <n v="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25000"/>
    <n v="76047"/>
    <x v="1"/>
    <s v="US"/>
    <s v="USD"/>
    <x v="1021"/>
    <n v="1443074571"/>
    <b v="1"/>
    <n v="478"/>
    <b v="1"/>
    <s v="music/electronic music"/>
    <n v="304"/>
    <n v="159.09"/>
    <x v="4"/>
    <s v="electronic music"/>
    <x v="1021"/>
    <x v="1021"/>
  </r>
  <r>
    <n v="1022"/>
    <s v="Sammy Bananas - Bootlegs Vol. 2!!"/>
    <s v="Help get four new bootlegs onto vinyl in the second installment of my series!"/>
    <n v="7000"/>
    <n v="0"/>
    <x v="0"/>
    <s v="US"/>
    <s v="USD"/>
    <x v="1022"/>
    <n v="1429284677"/>
    <b v="1"/>
    <n v="74"/>
    <b v="1"/>
    <s v="music/electronic music"/>
    <n v="0"/>
    <n v="0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12000"/>
    <n v="31754.69"/>
    <x v="1"/>
    <s v="GB"/>
    <s v="GBP"/>
    <x v="1023"/>
    <n v="1432245861"/>
    <b v="0"/>
    <n v="131"/>
    <b v="1"/>
    <s v="music/electronic music"/>
    <n v="265"/>
    <n v="242.4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50000"/>
    <n v="64974"/>
    <x v="1"/>
    <s v="SE"/>
    <s v="SEK"/>
    <x v="1024"/>
    <n v="1451656563"/>
    <b v="1"/>
    <n v="61"/>
    <b v="1"/>
    <s v="music/electronic music"/>
    <n v="130"/>
    <n v="1065.1500000000001"/>
    <x v="4"/>
    <s v="electronic music"/>
    <x v="1024"/>
    <x v="1024"/>
  </r>
  <r>
    <n v="1025"/>
    <s v="[NUREN] The New Renaissance"/>
    <s v="Jake Kaufman and Jessie Seely present THE WORLD'S FIRST VIRTUAL REALITY ROCK OPERA."/>
    <n v="175000"/>
    <n v="0"/>
    <x v="2"/>
    <s v="US"/>
    <s v="USD"/>
    <x v="1025"/>
    <n v="1423944037"/>
    <b v="1"/>
    <n v="1071"/>
    <b v="1"/>
    <s v="music/electronic music"/>
    <n v="0"/>
    <n v="0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20000"/>
    <n v="15"/>
    <x v="0"/>
    <s v="GB"/>
    <s v="GBP"/>
    <x v="1026"/>
    <n v="1456480016"/>
    <b v="1"/>
    <n v="122"/>
    <b v="1"/>
    <s v="music/electronic music"/>
    <n v="0"/>
    <n v="0.12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20000"/>
    <n v="20025.14"/>
    <x v="1"/>
    <s v="US"/>
    <s v="USD"/>
    <x v="1027"/>
    <n v="1411433347"/>
    <b v="1"/>
    <n v="111"/>
    <b v="1"/>
    <s v="music/electronic music"/>
    <n v="100"/>
    <n v="180.4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888"/>
    <x v="0"/>
    <s v="GB"/>
    <s v="GBP"/>
    <x v="1028"/>
    <n v="1484924605"/>
    <b v="1"/>
    <n v="255"/>
    <b v="1"/>
    <s v="music/electronic music"/>
    <n v="6"/>
    <n v="7.4"/>
    <x v="4"/>
    <s v="electronic music"/>
    <x v="1028"/>
    <x v="1028"/>
  </r>
  <r>
    <n v="1029"/>
    <s v="StrobeHouse presents Valborg 2015"/>
    <s v="We want to recreate last years massive Valborgparty in Lund but this time even bigger!"/>
    <n v="30000"/>
    <n v="0"/>
    <x v="0"/>
    <s v="SE"/>
    <s v="SEK"/>
    <x v="1029"/>
    <n v="1423501507"/>
    <b v="0"/>
    <n v="141"/>
    <b v="1"/>
    <s v="music/electronic music"/>
    <n v="0"/>
    <n v="0"/>
    <x v="4"/>
    <s v="electronic music"/>
    <x v="1029"/>
    <x v="1029"/>
  </r>
  <r>
    <n v="1030"/>
    <s v="The Gothsicles - I FEEL SICLE"/>
    <s v="Help fund the latest Gothsicles mega-album, I FEEL SICLE!"/>
    <n v="20000"/>
    <n v="1"/>
    <x v="0"/>
    <s v="US"/>
    <s v="USD"/>
    <x v="1030"/>
    <n v="1472470549"/>
    <b v="0"/>
    <n v="159"/>
    <b v="1"/>
    <s v="music/electronic music"/>
    <n v="0"/>
    <n v="0.01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27000"/>
    <n v="45979.01"/>
    <x v="1"/>
    <s v="US"/>
    <s v="USD"/>
    <x v="1031"/>
    <n v="1447698010"/>
    <b v="0"/>
    <n v="99"/>
    <b v="1"/>
    <s v="music/electronic music"/>
    <n v="170"/>
    <n v="464.43"/>
    <x v="4"/>
    <s v="electronic music"/>
    <x v="1031"/>
    <x v="1031"/>
  </r>
  <r>
    <n v="1032"/>
    <s v="Phantom Ship / Coastal (Album Preorder)"/>
    <s v="Ideal for living rooms and open spaces."/>
    <n v="15000"/>
    <n v="21882"/>
    <x v="1"/>
    <s v="US"/>
    <s v="USD"/>
    <x v="1032"/>
    <n v="1464105625"/>
    <b v="0"/>
    <n v="96"/>
    <b v="1"/>
    <s v="music/electronic music"/>
    <n v="146"/>
    <n v="227.94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1"/>
    <x v="2"/>
    <s v="GB"/>
    <s v="GBP"/>
    <x v="1033"/>
    <n v="1479144880"/>
    <b v="0"/>
    <n v="27"/>
    <b v="1"/>
    <s v="music/electronic music"/>
    <n v="3"/>
    <n v="4.849999999999999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18500"/>
    <n v="79335.360000000001"/>
    <x v="1"/>
    <s v="US"/>
    <s v="USD"/>
    <x v="1034"/>
    <n v="1467604804"/>
    <b v="0"/>
    <n v="166"/>
    <b v="1"/>
    <s v="music/electronic music"/>
    <n v="429"/>
    <n v="477.9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13864.17"/>
    <x v="1"/>
    <s v="US"/>
    <s v="USD"/>
    <x v="1035"/>
    <n v="1421076220"/>
    <b v="0"/>
    <n v="76"/>
    <b v="1"/>
    <s v="music/electronic music"/>
    <n v="111"/>
    <n v="182.42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14000"/>
    <n v="2"/>
    <x v="0"/>
    <s v="US"/>
    <s v="USD"/>
    <x v="1036"/>
    <n v="1354790790"/>
    <b v="0"/>
    <n v="211"/>
    <b v="1"/>
    <s v="music/electronic music"/>
    <n v="0"/>
    <n v="0.0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4000"/>
    <n v="4187"/>
    <x v="1"/>
    <s v="US"/>
    <s v="USD"/>
    <x v="1037"/>
    <n v="1429991062"/>
    <b v="0"/>
    <n v="21"/>
    <b v="1"/>
    <s v="music/electronic music"/>
    <n v="105"/>
    <n v="199.38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6300"/>
    <n v="1"/>
    <x v="0"/>
    <s v="US"/>
    <s v="USD"/>
    <x v="1038"/>
    <n v="1455773623"/>
    <b v="0"/>
    <n v="61"/>
    <b v="1"/>
    <s v="music/electronic music"/>
    <n v="0"/>
    <n v="0.02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4641"/>
    <x v="1"/>
    <s v="US"/>
    <s v="USD"/>
    <x v="1039"/>
    <n v="1479436646"/>
    <b v="0"/>
    <n v="30"/>
    <b v="1"/>
    <s v="music/electronic music"/>
    <n v="155"/>
    <n v="154.69999999999999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2500"/>
    <n v="70"/>
    <x v="0"/>
    <s v="US"/>
    <s v="USD"/>
    <x v="1040"/>
    <n v="1469725209"/>
    <b v="0"/>
    <n v="1"/>
    <b v="0"/>
    <s v="journalism/audio"/>
    <n v="3"/>
    <n v="7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0"/>
    <n v="1197"/>
    <x v="1"/>
    <s v="US"/>
    <s v="USD"/>
    <x v="1041"/>
    <n v="1405041992"/>
    <b v="0"/>
    <n v="0"/>
    <b v="0"/>
    <s v="journalism/audio"/>
    <n v="239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1000"/>
    <n v="1197"/>
    <x v="1"/>
    <s v="US"/>
    <s v="USD"/>
    <x v="1042"/>
    <n v="1406824948"/>
    <b v="0"/>
    <n v="1"/>
    <b v="0"/>
    <s v="journalism/audio"/>
    <n v="120"/>
    <n v="1197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24500"/>
    <n v="335"/>
    <x v="0"/>
    <s v="US"/>
    <s v="USD"/>
    <x v="1043"/>
    <n v="1429509855"/>
    <b v="0"/>
    <n v="292"/>
    <b v="0"/>
    <s v="journalism/audio"/>
    <n v="1"/>
    <n v="1.149999999999999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1000"/>
    <n v="1003"/>
    <x v="1"/>
    <s v="US"/>
    <s v="USD"/>
    <x v="1044"/>
    <n v="1420668801"/>
    <b v="0"/>
    <n v="2"/>
    <b v="0"/>
    <s v="journalism/audio"/>
    <n v="100"/>
    <n v="501.5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2500"/>
    <n v="850"/>
    <x v="0"/>
    <s v="US"/>
    <s v="USD"/>
    <x v="1045"/>
    <n v="1406235550"/>
    <b v="0"/>
    <n v="8"/>
    <b v="0"/>
    <s v="journalism/audio"/>
    <n v="34"/>
    <n v="106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500"/>
    <n v="1115"/>
    <x v="1"/>
    <s v="DE"/>
    <s v="EUR"/>
    <x v="1046"/>
    <n v="1447273560"/>
    <b v="0"/>
    <n v="0"/>
    <b v="0"/>
    <s v="journalism/audio"/>
    <n v="223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1000"/>
    <n v="0"/>
    <x v="0"/>
    <s v="US"/>
    <s v="USD"/>
    <x v="1047"/>
    <n v="1412624315"/>
    <b v="0"/>
    <n v="1"/>
    <b v="0"/>
    <s v="journalism/audio"/>
    <n v="0"/>
    <n v="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2200"/>
    <n v="3223"/>
    <x v="1"/>
    <s v="US"/>
    <s v="USD"/>
    <x v="1048"/>
    <n v="1471310189"/>
    <b v="0"/>
    <n v="4"/>
    <b v="0"/>
    <s v="journalism/audio"/>
    <n v="147"/>
    <n v="805.75"/>
    <x v="5"/>
    <s v="audio"/>
    <x v="1048"/>
    <x v="1048"/>
  </r>
  <r>
    <n v="1049"/>
    <s v="J1 (Canceled)"/>
    <s v="------"/>
    <n v="500"/>
    <n v="1105"/>
    <x v="1"/>
    <s v="US"/>
    <s v="USD"/>
    <x v="1049"/>
    <n v="1452680445"/>
    <b v="0"/>
    <n v="0"/>
    <b v="0"/>
    <s v="journalism/audio"/>
    <n v="221"/>
    <n v="0"/>
    <x v="5"/>
    <s v="audio"/>
    <x v="1049"/>
    <x v="1049"/>
  </r>
  <r>
    <n v="1050"/>
    <s v="The (Secular) Barbershop Podcast (Canceled)"/>
    <s v="Secularism is on the rise and I hear you.Talk to me."/>
    <n v="500"/>
    <n v="1090"/>
    <x v="1"/>
    <s v="US"/>
    <s v="USD"/>
    <x v="1050"/>
    <n v="1439665677"/>
    <b v="0"/>
    <n v="0"/>
    <b v="0"/>
    <s v="journalism/audio"/>
    <n v="218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1073"/>
    <x v="1"/>
    <s v="US"/>
    <s v="USD"/>
    <x v="1051"/>
    <n v="1406679625"/>
    <b v="0"/>
    <n v="0"/>
    <b v="0"/>
    <s v="journalism/audio"/>
    <n v="215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1066"/>
    <x v="1"/>
    <s v="US"/>
    <s v="USD"/>
    <x v="1052"/>
    <n v="1461438495"/>
    <b v="0"/>
    <n v="0"/>
    <b v="0"/>
    <s v="journalism/audio"/>
    <n v="213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000"/>
    <n v="2870"/>
    <x v="1"/>
    <s v="US"/>
    <s v="USD"/>
    <x v="1053"/>
    <n v="1486613332"/>
    <b v="0"/>
    <n v="1"/>
    <b v="0"/>
    <s v="journalism/audio"/>
    <n v="287"/>
    <n v="287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1055"/>
    <x v="1"/>
    <s v="US"/>
    <s v="USD"/>
    <x v="1054"/>
    <n v="1405110399"/>
    <b v="0"/>
    <n v="0"/>
    <b v="0"/>
    <s v="journalism/audio"/>
    <n v="211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500"/>
    <n v="1010"/>
    <x v="1"/>
    <s v="US"/>
    <s v="USD"/>
    <x v="1055"/>
    <n v="1454802545"/>
    <b v="0"/>
    <n v="0"/>
    <b v="0"/>
    <s v="journalism/audio"/>
    <n v="202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500"/>
    <n v="950"/>
    <x v="1"/>
    <s v="US"/>
    <s v="USD"/>
    <x v="1056"/>
    <n v="1424711777"/>
    <b v="0"/>
    <n v="0"/>
    <b v="0"/>
    <s v="journalism/audio"/>
    <n v="19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500"/>
    <n v="920"/>
    <x v="1"/>
    <s v="US"/>
    <s v="USD"/>
    <x v="1057"/>
    <n v="1478292883"/>
    <b v="0"/>
    <n v="0"/>
    <b v="0"/>
    <s v="journalism/audio"/>
    <n v="184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500"/>
    <n v="903.14"/>
    <x v="1"/>
    <s v="US"/>
    <s v="USD"/>
    <x v="1058"/>
    <n v="1423777043"/>
    <b v="0"/>
    <n v="0"/>
    <b v="0"/>
    <s v="journalism/audio"/>
    <n v="181"/>
    <n v="0"/>
    <x v="5"/>
    <s v="audio"/>
    <x v="1058"/>
    <x v="1058"/>
  </r>
  <r>
    <n v="1059"/>
    <s v="Voice Over Artist (Canceled)"/>
    <s v="Turning myself into a vocal artist."/>
    <n v="500"/>
    <n v="831"/>
    <x v="1"/>
    <s v="US"/>
    <s v="USD"/>
    <x v="1059"/>
    <n v="1423681056"/>
    <b v="0"/>
    <n v="0"/>
    <b v="0"/>
    <s v="journalism/audio"/>
    <n v="166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1500"/>
    <n v="1720"/>
    <x v="1"/>
    <s v="US"/>
    <s v="USD"/>
    <x v="1060"/>
    <n v="1426542893"/>
    <b v="0"/>
    <n v="1"/>
    <b v="0"/>
    <s v="journalism/audio"/>
    <n v="115"/>
    <n v="1720"/>
    <x v="5"/>
    <s v="audio"/>
    <x v="1060"/>
    <x v="1060"/>
  </r>
  <r>
    <n v="1061"/>
    <s v="Chat Box 23 (Canceled)"/>
    <s v="T.O., Adi &amp; Mercedes discuss their point of views, women's issues &amp; Hollywood Hotties."/>
    <n v="500"/>
    <n v="813"/>
    <x v="1"/>
    <s v="US"/>
    <s v="USD"/>
    <x v="1061"/>
    <n v="1456987108"/>
    <b v="0"/>
    <n v="0"/>
    <b v="0"/>
    <s v="journalism/audio"/>
    <n v="163"/>
    <n v="0"/>
    <x v="5"/>
    <s v="audio"/>
    <x v="1061"/>
    <x v="1061"/>
  </r>
  <r>
    <n v="1062"/>
    <s v="RETURNING AT A LATER DATE"/>
    <s v="SEE US ON PATREON www.badgirlartwork.com"/>
    <n v="2000"/>
    <n v="3015"/>
    <x v="1"/>
    <s v="US"/>
    <s v="USD"/>
    <x v="1062"/>
    <n v="1467746541"/>
    <b v="0"/>
    <n v="4"/>
    <b v="0"/>
    <s v="journalism/audio"/>
    <n v="151"/>
    <n v="753.7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791"/>
    <x v="1"/>
    <s v="US"/>
    <s v="USD"/>
    <x v="1063"/>
    <n v="1470012262"/>
    <b v="0"/>
    <n v="0"/>
    <b v="0"/>
    <s v="journalism/audio"/>
    <n v="158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20000"/>
    <n v="50863"/>
    <x v="1"/>
    <s v="US"/>
    <s v="USD"/>
    <x v="1064"/>
    <n v="1369286903"/>
    <b v="0"/>
    <n v="123"/>
    <b v="0"/>
    <s v="games/video games"/>
    <n v="254"/>
    <n v="413.52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2000"/>
    <n v="0"/>
    <x v="2"/>
    <s v="AU"/>
    <s v="AUD"/>
    <x v="1065"/>
    <n v="1390381722"/>
    <b v="0"/>
    <n v="5"/>
    <b v="0"/>
    <s v="games/video games"/>
    <n v="0"/>
    <n v="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3803"/>
    <n v="0"/>
    <x v="2"/>
    <s v="US"/>
    <s v="USD"/>
    <x v="1066"/>
    <n v="1371769582"/>
    <b v="0"/>
    <n v="148"/>
    <b v="0"/>
    <s v="games/video games"/>
    <n v="0"/>
    <n v="0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2000"/>
    <n v="2107"/>
    <x v="1"/>
    <s v="US"/>
    <s v="USD"/>
    <x v="1067"/>
    <n v="1385065931"/>
    <b v="0"/>
    <n v="10"/>
    <b v="0"/>
    <s v="games/video games"/>
    <n v="105"/>
    <n v="210.7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1500"/>
    <n v="1525"/>
    <x v="1"/>
    <s v="US"/>
    <s v="USD"/>
    <x v="1068"/>
    <n v="1457686464"/>
    <b v="0"/>
    <n v="4"/>
    <b v="0"/>
    <s v="games/video games"/>
    <n v="102"/>
    <n v="38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3500"/>
    <n v="4219"/>
    <x v="1"/>
    <s v="US"/>
    <s v="USD"/>
    <x v="1069"/>
    <n v="1382679059"/>
    <b v="0"/>
    <n v="21"/>
    <b v="0"/>
    <s v="games/video games"/>
    <n v="121"/>
    <n v="200.9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750"/>
    <n v="15"/>
    <x v="2"/>
    <s v="US"/>
    <s v="USD"/>
    <x v="1070"/>
    <n v="1347322622"/>
    <b v="0"/>
    <n v="2"/>
    <b v="0"/>
    <s v="games/video games"/>
    <n v="1"/>
    <n v="7.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500"/>
    <n v="760"/>
    <x v="1"/>
    <s v="NO"/>
    <s v="NOK"/>
    <x v="1071"/>
    <n v="1445191493"/>
    <b v="0"/>
    <n v="0"/>
    <b v="0"/>
    <s v="games/video games"/>
    <n v="152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1500"/>
    <n v="1950"/>
    <x v="1"/>
    <s v="US"/>
    <s v="USD"/>
    <x v="1072"/>
    <n v="1389038297"/>
    <b v="0"/>
    <n v="4"/>
    <b v="0"/>
    <s v="games/video games"/>
    <n v="130"/>
    <n v="487.5"/>
    <x v="6"/>
    <s v="video games"/>
    <x v="1072"/>
    <x v="1072"/>
  </r>
  <r>
    <n v="1073"/>
    <s v="Rainbow Ball to the Iphone"/>
    <s v="We want to bring our Game Rainbow Ball to the iphone and to do that we need a little help"/>
    <n v="1000"/>
    <n v="1185"/>
    <x v="1"/>
    <s v="US"/>
    <s v="USD"/>
    <x v="1073"/>
    <n v="1316214541"/>
    <b v="0"/>
    <n v="1"/>
    <b v="0"/>
    <s v="games/video games"/>
    <n v="119"/>
    <n v="1185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10000"/>
    <n v="402"/>
    <x v="0"/>
    <s v="US"/>
    <s v="USD"/>
    <x v="1074"/>
    <n v="1386216545"/>
    <b v="0"/>
    <n v="30"/>
    <b v="0"/>
    <s v="games/video games"/>
    <n v="4"/>
    <n v="13.4"/>
    <x v="6"/>
    <s v="video games"/>
    <x v="1074"/>
    <x v="1074"/>
  </r>
  <r>
    <n v="1075"/>
    <s v="Towers Of The Apocalypse"/>
    <s v="Fully 3D, post Apocalyptic themed tower defense video game. New take on the genre."/>
    <n v="1500"/>
    <n v="1521"/>
    <x v="1"/>
    <s v="US"/>
    <s v="USD"/>
    <x v="1075"/>
    <n v="1333748516"/>
    <b v="0"/>
    <n v="3"/>
    <b v="0"/>
    <s v="games/video games"/>
    <n v="101"/>
    <n v="507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100000"/>
    <n v="33791"/>
    <x v="0"/>
    <s v="US"/>
    <s v="USD"/>
    <x v="1076"/>
    <n v="1405674250"/>
    <b v="0"/>
    <n v="975"/>
    <b v="0"/>
    <s v="games/video games"/>
    <n v="34"/>
    <n v="34.659999999999997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0000"/>
    <n v="486"/>
    <x v="2"/>
    <s v="US"/>
    <s v="USD"/>
    <x v="1077"/>
    <n v="1450152011"/>
    <b v="0"/>
    <n v="167"/>
    <b v="0"/>
    <s v="games/video games"/>
    <n v="2"/>
    <n v="2.91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1500"/>
    <n v="1521"/>
    <x v="1"/>
    <s v="US"/>
    <s v="USD"/>
    <x v="1078"/>
    <n v="1307421721"/>
    <b v="0"/>
    <n v="5"/>
    <b v="0"/>
    <s v="games/video games"/>
    <n v="101"/>
    <n v="304.2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3200"/>
    <n v="3470"/>
    <x v="1"/>
    <s v="DE"/>
    <s v="EUR"/>
    <x v="1079"/>
    <n v="1461072936"/>
    <b v="0"/>
    <n v="18"/>
    <b v="0"/>
    <s v="games/video games"/>
    <n v="108"/>
    <n v="192.78"/>
    <x v="6"/>
    <s v="video games"/>
    <x v="1079"/>
    <x v="1079"/>
  </r>
  <r>
    <n v="1080"/>
    <s v="Skullforge: The Hunt"/>
    <s v="A fantasy action RPG which follows an elven ex-slave on a journey of magic, revenge, intrigue, and deceit."/>
    <n v="5000"/>
    <n v="8160"/>
    <x v="1"/>
    <s v="US"/>
    <s v="USD"/>
    <x v="1080"/>
    <n v="1397186333"/>
    <b v="0"/>
    <n v="98"/>
    <b v="0"/>
    <s v="games/video games"/>
    <n v="163"/>
    <n v="83.27"/>
    <x v="6"/>
    <s v="video games"/>
    <x v="1080"/>
    <x v="1080"/>
  </r>
  <r>
    <n v="1081"/>
    <s v="The Creature"/>
    <s v="Finishing your last job before you retire until a disaster strikes the cargo ship can you survive The Creature?"/>
    <n v="1000"/>
    <n v="1532"/>
    <x v="1"/>
    <s v="US"/>
    <s v="USD"/>
    <x v="1081"/>
    <n v="1419891292"/>
    <b v="0"/>
    <n v="4"/>
    <b v="0"/>
    <s v="games/video games"/>
    <n v="153"/>
    <n v="38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500"/>
    <n v="2560"/>
    <x v="1"/>
    <s v="US"/>
    <s v="USD"/>
    <x v="1082"/>
    <n v="1342043088"/>
    <b v="0"/>
    <n v="3"/>
    <b v="0"/>
    <s v="games/video games"/>
    <n v="171"/>
    <n v="853.33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2800"/>
    <n v="3419"/>
    <x v="1"/>
    <s v="CA"/>
    <s v="CAD"/>
    <x v="1083"/>
    <n v="1401810583"/>
    <b v="0"/>
    <n v="1"/>
    <b v="0"/>
    <s v="games/video games"/>
    <n v="122"/>
    <n v="3419"/>
    <x v="6"/>
    <s v="video games"/>
    <x v="1083"/>
    <x v="1083"/>
  </r>
  <r>
    <n v="1084"/>
    <s v="My own channel"/>
    <s v="I want to start my own channel for gaming"/>
    <n v="500"/>
    <n v="754"/>
    <x v="1"/>
    <s v="US"/>
    <s v="USD"/>
    <x v="1084"/>
    <n v="1404942804"/>
    <b v="0"/>
    <n v="0"/>
    <b v="0"/>
    <s v="games/video games"/>
    <n v="151"/>
    <n v="0"/>
    <x v="6"/>
    <s v="video games"/>
    <x v="1084"/>
    <x v="1084"/>
  </r>
  <r>
    <n v="1085"/>
    <s v="Sun Dryd Studios"/>
    <s v="The new kid on the block. Re-imagining old games and creating new ones. Ship, Lazer, Rock is first."/>
    <n v="4000"/>
    <n v="4280"/>
    <x v="1"/>
    <s v="CA"/>
    <s v="CAD"/>
    <x v="1085"/>
    <n v="1455379575"/>
    <b v="0"/>
    <n v="9"/>
    <b v="0"/>
    <s v="games/video games"/>
    <n v="107"/>
    <n v="475.56"/>
    <x v="6"/>
    <s v="video games"/>
    <x v="1085"/>
    <x v="1085"/>
  </r>
  <r>
    <n v="1086"/>
    <s v="Cyber Universe Online"/>
    <s v="Humanity's future in the Galaxy"/>
    <n v="1000"/>
    <n v="2195"/>
    <x v="1"/>
    <s v="US"/>
    <s v="USD"/>
    <x v="1086"/>
    <n v="1406321291"/>
    <b v="0"/>
    <n v="2"/>
    <b v="0"/>
    <s v="games/video games"/>
    <n v="220"/>
    <n v="109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500"/>
    <n v="745"/>
    <x v="1"/>
    <s v="US"/>
    <s v="USD"/>
    <x v="1087"/>
    <n v="1400260087"/>
    <b v="0"/>
    <n v="0"/>
    <b v="0"/>
    <s v="games/video games"/>
    <n v="149"/>
    <n v="0"/>
    <x v="6"/>
    <s v="video games"/>
    <x v="1087"/>
    <x v="1087"/>
  </r>
  <r>
    <n v="1088"/>
    <s v="Still Alive"/>
    <s v="A fresh twist on survival games. Intense, high-stakes 30 minute rounds for up to 10 players."/>
    <n v="18000"/>
    <n v="63527"/>
    <x v="1"/>
    <s v="US"/>
    <s v="USD"/>
    <x v="1088"/>
    <n v="1395774667"/>
    <b v="0"/>
    <n v="147"/>
    <b v="0"/>
    <s v="games/video games"/>
    <n v="353"/>
    <n v="432.16"/>
    <x v="6"/>
    <s v="video games"/>
    <x v="1088"/>
    <x v="1088"/>
  </r>
  <r>
    <n v="1089"/>
    <s v="Farabel"/>
    <s v="Farabel is a single player turn-based fantasy strategy game for Mac/PC/Linux"/>
    <n v="4600"/>
    <n v="28"/>
    <x v="2"/>
    <s v="FR"/>
    <s v="EUR"/>
    <x v="1089"/>
    <n v="1432701175"/>
    <b v="0"/>
    <n v="49"/>
    <b v="0"/>
    <s v="games/video games"/>
    <n v="1"/>
    <n v="0.5699999999999999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000"/>
    <n v="1000"/>
    <x v="1"/>
    <s v="AU"/>
    <s v="AUD"/>
    <x v="1090"/>
    <n v="1430281653"/>
    <b v="0"/>
    <n v="1"/>
    <b v="0"/>
    <s v="games/video games"/>
    <n v="100"/>
    <n v="100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1200"/>
    <n v="1728.07"/>
    <x v="1"/>
    <s v="GB"/>
    <s v="GBP"/>
    <x v="1091"/>
    <n v="1457725272"/>
    <b v="0"/>
    <n v="2"/>
    <b v="0"/>
    <s v="games/video games"/>
    <n v="144"/>
    <n v="864.04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1200"/>
    <n v="0"/>
    <x v="0"/>
    <s v="US"/>
    <s v="USD"/>
    <x v="1092"/>
    <n v="1354840638"/>
    <b v="0"/>
    <n v="7"/>
    <b v="0"/>
    <s v="games/video games"/>
    <n v="0"/>
    <n v="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1500"/>
    <n v="1500.76"/>
    <x v="1"/>
    <s v="CA"/>
    <s v="CAD"/>
    <x v="1093"/>
    <n v="1453936937"/>
    <b v="0"/>
    <n v="4"/>
    <b v="0"/>
    <s v="games/video games"/>
    <n v="100"/>
    <n v="375.19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0000"/>
    <n v="50"/>
    <x v="2"/>
    <s v="US"/>
    <s v="USD"/>
    <x v="1094"/>
    <n v="1315588033"/>
    <b v="0"/>
    <n v="27"/>
    <b v="0"/>
    <s v="games/video games"/>
    <n v="1"/>
    <n v="1.85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"/>
    <n v="590807.11"/>
    <x v="1"/>
    <s v="US"/>
    <s v="USD"/>
    <x v="1095"/>
    <n v="1375275220"/>
    <b v="0"/>
    <n v="94"/>
    <b v="0"/>
    <s v="games/video games"/>
    <n v="1182"/>
    <n v="6285.1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7934"/>
    <x v="1"/>
    <s v="US"/>
    <s v="USD"/>
    <x v="1096"/>
    <n v="1409747154"/>
    <b v="0"/>
    <n v="29"/>
    <b v="0"/>
    <s v="games/video games"/>
    <n v="132"/>
    <n v="273.58999999999997"/>
    <x v="6"/>
    <s v="video games"/>
    <x v="1096"/>
    <x v="1096"/>
  </r>
  <r>
    <n v="1097"/>
    <s v="Rabbly"/>
    <s v="Rabbly is action-adventure game. Is about a scientist going on an adventure, to find rare materials in another galaxy."/>
    <n v="1500"/>
    <n v="1555"/>
    <x v="1"/>
    <s v="US"/>
    <s v="USD"/>
    <x v="1097"/>
    <n v="1390330877"/>
    <b v="0"/>
    <n v="7"/>
    <b v="0"/>
    <s v="games/video games"/>
    <n v="104"/>
    <n v="222.14"/>
    <x v="6"/>
    <s v="video games"/>
    <x v="1097"/>
    <x v="1097"/>
  </r>
  <r>
    <n v="1098"/>
    <s v="Kick, Punch... Fireball"/>
    <s v="Kick, Punch... Fireball is an FPS type arena game set inside the fantasy world."/>
    <n v="5000"/>
    <n v="7304.04"/>
    <x v="1"/>
    <s v="US"/>
    <s v="USD"/>
    <x v="1098"/>
    <n v="1394821095"/>
    <b v="0"/>
    <n v="22"/>
    <b v="0"/>
    <s v="games/video games"/>
    <n v="146"/>
    <n v="33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1200"/>
    <n v="1616.14"/>
    <x v="1"/>
    <s v="GB"/>
    <s v="GBP"/>
    <x v="1099"/>
    <n v="1428955468"/>
    <b v="0"/>
    <n v="1"/>
    <b v="0"/>
    <s v="games/video games"/>
    <n v="135"/>
    <n v="1616.14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2000"/>
    <n v="576"/>
    <x v="0"/>
    <s v="DE"/>
    <s v="EUR"/>
    <x v="1100"/>
    <n v="1452825571"/>
    <b v="0"/>
    <n v="10"/>
    <b v="0"/>
    <s v="games/video games"/>
    <n v="29"/>
    <n v="57.6"/>
    <x v="6"/>
    <s v="video games"/>
    <x v="1100"/>
    <x v="1100"/>
  </r>
  <r>
    <n v="1101"/>
    <s v="Strain Wars"/>
    <s v="Different strains of marijuana leafs battling to the death to see which one is the top strain."/>
    <n v="1500"/>
    <n v="1500"/>
    <x v="1"/>
    <s v="US"/>
    <s v="USD"/>
    <x v="1101"/>
    <n v="1466188338"/>
    <b v="0"/>
    <n v="6"/>
    <b v="0"/>
    <s v="games/video games"/>
    <n v="100"/>
    <n v="250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2995"/>
    <n v="8"/>
    <x v="2"/>
    <s v="US"/>
    <s v="USD"/>
    <x v="1102"/>
    <n v="1383095125"/>
    <b v="0"/>
    <n v="24"/>
    <b v="0"/>
    <s v="games/video games"/>
    <n v="0"/>
    <n v="0.3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2500"/>
    <n v="10"/>
    <x v="0"/>
    <s v="US"/>
    <s v="USD"/>
    <x v="1103"/>
    <n v="1461043190"/>
    <b v="0"/>
    <n v="15"/>
    <b v="0"/>
    <s v="games/video games"/>
    <n v="0"/>
    <n v="0.67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8500"/>
    <n v="8567"/>
    <x v="1"/>
    <s v="GB"/>
    <s v="GBP"/>
    <x v="1104"/>
    <n v="1399888221"/>
    <b v="0"/>
    <n v="37"/>
    <b v="0"/>
    <s v="games/video games"/>
    <n v="101"/>
    <n v="231.54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5000"/>
    <n v="488"/>
    <x v="0"/>
    <s v="US"/>
    <s v="USD"/>
    <x v="1105"/>
    <n v="1393038927"/>
    <b v="0"/>
    <n v="20"/>
    <b v="0"/>
    <s v="games/video games"/>
    <n v="10"/>
    <n v="24.4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2000"/>
    <n v="2405"/>
    <x v="1"/>
    <s v="US"/>
    <s v="USD"/>
    <x v="1106"/>
    <n v="1330969575"/>
    <b v="0"/>
    <n v="7"/>
    <b v="0"/>
    <s v="games/video games"/>
    <n v="120"/>
    <n v="34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727"/>
    <x v="1"/>
    <s v="US"/>
    <s v="USD"/>
    <x v="1107"/>
    <n v="1403556024"/>
    <b v="0"/>
    <n v="0"/>
    <b v="0"/>
    <s v="games/video games"/>
    <n v="145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3495"/>
    <n v="34.950000000000003"/>
    <x v="0"/>
    <s v="US"/>
    <s v="USD"/>
    <x v="1108"/>
    <n v="1329146235"/>
    <b v="0"/>
    <n v="21"/>
    <b v="0"/>
    <s v="games/video games"/>
    <n v="1"/>
    <n v="1.66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500"/>
    <n v="1518"/>
    <x v="1"/>
    <s v="US"/>
    <s v="USD"/>
    <x v="1109"/>
    <n v="1476900190"/>
    <b v="0"/>
    <n v="3"/>
    <b v="0"/>
    <s v="games/video games"/>
    <n v="101"/>
    <n v="506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2500"/>
    <n v="300"/>
    <x v="0"/>
    <s v="US"/>
    <s v="USD"/>
    <x v="1110"/>
    <n v="1352327022"/>
    <b v="0"/>
    <n v="11"/>
    <b v="0"/>
    <s v="games/video games"/>
    <n v="12"/>
    <n v="27.27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999"/>
    <n v="2065"/>
    <x v="1"/>
    <s v="US"/>
    <s v="USD"/>
    <x v="1111"/>
    <n v="1449636790"/>
    <b v="0"/>
    <n v="1"/>
    <b v="0"/>
    <s v="games/video games"/>
    <n v="207"/>
    <n v="2065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75000"/>
    <n v="8471"/>
    <x v="0"/>
    <s v="US"/>
    <s v="USD"/>
    <x v="1112"/>
    <n v="1416507211"/>
    <b v="0"/>
    <n v="312"/>
    <b v="0"/>
    <s v="games/video games"/>
    <n v="11"/>
    <n v="27.15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1000"/>
    <x v="1"/>
    <s v="GB"/>
    <s v="GBP"/>
    <x v="1113"/>
    <n v="1405466820"/>
    <b v="0"/>
    <n v="1"/>
    <b v="0"/>
    <s v="games/video games"/>
    <n v="100"/>
    <n v="10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1000"/>
    <n v="1180"/>
    <x v="1"/>
    <s v="GB"/>
    <s v="GBP"/>
    <x v="1114"/>
    <n v="1378714687"/>
    <b v="0"/>
    <n v="3"/>
    <b v="0"/>
    <s v="games/video games"/>
    <n v="118"/>
    <n v="39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1500"/>
    <n v="2102"/>
    <x v="1"/>
    <s v="US"/>
    <s v="USD"/>
    <x v="1115"/>
    <n v="1456764095"/>
    <b v="0"/>
    <n v="4"/>
    <b v="0"/>
    <s v="games/video games"/>
    <n v="140"/>
    <n v="525.5"/>
    <x v="6"/>
    <s v="video games"/>
    <x v="1115"/>
    <x v="1115"/>
  </r>
  <r>
    <n v="1116"/>
    <s v="Quest Remnants of Chaos"/>
    <s v="A medieval, post apocolyptic, Online, MMORPG. Class morphing, character customization game."/>
    <n v="2000"/>
    <n v="2560"/>
    <x v="1"/>
    <s v="US"/>
    <s v="USD"/>
    <x v="1116"/>
    <n v="1334089208"/>
    <b v="0"/>
    <n v="10"/>
    <b v="0"/>
    <s v="games/video games"/>
    <n v="128"/>
    <n v="256"/>
    <x v="6"/>
    <s v="video games"/>
    <x v="1116"/>
    <x v="1116"/>
  </r>
  <r>
    <n v="1117"/>
    <s v="Medieval Village"/>
    <s v="Experience the Medieval in your own village. Increase your village into a city and walk through the streets."/>
    <n v="2000"/>
    <n v="0"/>
    <x v="0"/>
    <s v="DE"/>
    <s v="EUR"/>
    <x v="1117"/>
    <n v="1448461313"/>
    <b v="0"/>
    <n v="8"/>
    <b v="0"/>
    <s v="games/video games"/>
    <n v="0"/>
    <n v="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2000"/>
    <n v="2010"/>
    <x v="1"/>
    <s v="AU"/>
    <s v="AUD"/>
    <x v="1118"/>
    <n v="1394078379"/>
    <b v="0"/>
    <n v="3"/>
    <b v="0"/>
    <s v="games/video games"/>
    <n v="101"/>
    <n v="670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1000"/>
    <x v="1"/>
    <s v="US"/>
    <s v="USD"/>
    <x v="1119"/>
    <n v="1395687664"/>
    <b v="0"/>
    <n v="1"/>
    <b v="0"/>
    <s v="games/video games"/>
    <n v="100"/>
    <n v="1000"/>
    <x v="6"/>
    <s v="video games"/>
    <x v="1119"/>
    <x v="1119"/>
  </r>
  <r>
    <n v="1120"/>
    <s v="PlanEt Ninjahwah"/>
    <s v="Planet Ninjahwah is a highly anticipated futuristic action adventure game that will blow your mind!!"/>
    <n v="500"/>
    <n v="695"/>
    <x v="1"/>
    <s v="US"/>
    <s v="USD"/>
    <x v="1120"/>
    <n v="1315947400"/>
    <b v="0"/>
    <n v="0"/>
    <b v="0"/>
    <s v="games/video games"/>
    <n v="139"/>
    <n v="0"/>
    <x v="6"/>
    <s v="video games"/>
    <x v="1120"/>
    <x v="1120"/>
  </r>
  <r>
    <n v="1121"/>
    <s v="Pwincess"/>
    <s v="An action packed, side scrolling, platform jumping, laser shooting ADVENTURE that will be fun for everyone."/>
    <n v="1300"/>
    <n v="1700"/>
    <x v="1"/>
    <s v="US"/>
    <s v="USD"/>
    <x v="1121"/>
    <n v="1455315916"/>
    <b v="0"/>
    <n v="5"/>
    <b v="0"/>
    <s v="games/video games"/>
    <n v="131"/>
    <n v="34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500"/>
    <n v="684"/>
    <x v="1"/>
    <s v="GB"/>
    <s v="GBP"/>
    <x v="1122"/>
    <n v="1368723225"/>
    <b v="0"/>
    <n v="0"/>
    <b v="0"/>
    <s v="games/video games"/>
    <n v="137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1000"/>
    <n v="1374.16"/>
    <x v="1"/>
    <s v="US"/>
    <s v="USD"/>
    <x v="1123"/>
    <n v="1395318848"/>
    <b v="0"/>
    <n v="3"/>
    <b v="0"/>
    <s v="games/video games"/>
    <n v="137"/>
    <n v="458.0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3318"/>
    <x v="1"/>
    <s v="US"/>
    <s v="USD"/>
    <x v="1124"/>
    <n v="1427817651"/>
    <b v="0"/>
    <n v="7"/>
    <b v="0"/>
    <s v="games/mobile games"/>
    <n v="111"/>
    <n v="474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500"/>
    <n v="683"/>
    <x v="1"/>
    <s v="GB"/>
    <s v="GBP"/>
    <x v="1125"/>
    <n v="1438009130"/>
    <b v="0"/>
    <n v="0"/>
    <b v="0"/>
    <s v="games/mobile games"/>
    <n v="137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1000"/>
    <n v="1175"/>
    <x v="1"/>
    <s v="US"/>
    <s v="USD"/>
    <x v="1126"/>
    <n v="1465890694"/>
    <b v="0"/>
    <n v="2"/>
    <b v="0"/>
    <s v="games/mobile games"/>
    <n v="118"/>
    <n v="587.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000"/>
    <n v="3236"/>
    <x v="1"/>
    <s v="US"/>
    <s v="USD"/>
    <x v="1127"/>
    <n v="1413318600"/>
    <b v="0"/>
    <n v="23"/>
    <b v="0"/>
    <s v="games/mobile games"/>
    <n v="108"/>
    <n v="140.69999999999999"/>
    <x v="6"/>
    <s v="mobile games"/>
    <x v="1127"/>
    <x v="1127"/>
  </r>
  <r>
    <n v="1128"/>
    <s v="Flying Turds"/>
    <s v="#havingfunFTW"/>
    <n v="999"/>
    <n v="1047"/>
    <x v="1"/>
    <s v="GB"/>
    <s v="GBP"/>
    <x v="1128"/>
    <n v="1404833717"/>
    <b v="0"/>
    <n v="1"/>
    <b v="0"/>
    <s v="games/mobile games"/>
    <n v="105"/>
    <n v="1047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1200"/>
    <n v="0"/>
    <x v="0"/>
    <s v="US"/>
    <s v="USD"/>
    <x v="1129"/>
    <n v="1462515693"/>
    <b v="0"/>
    <n v="2"/>
    <b v="0"/>
    <s v="games/mobile games"/>
    <n v="0"/>
    <n v="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1000"/>
    <n v="1360"/>
    <x v="1"/>
    <s v="US"/>
    <s v="USD"/>
    <x v="1130"/>
    <n v="1411775700"/>
    <b v="0"/>
    <n v="3"/>
    <b v="0"/>
    <s v="games/mobile games"/>
    <n v="136"/>
    <n v="453.3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500"/>
    <n v="675"/>
    <x v="1"/>
    <s v="AU"/>
    <s v="AUD"/>
    <x v="1131"/>
    <n v="1448401668"/>
    <b v="0"/>
    <n v="0"/>
    <b v="0"/>
    <s v="games/mobile games"/>
    <n v="135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5000"/>
    <n v="553"/>
    <x v="0"/>
    <s v="CA"/>
    <s v="CAD"/>
    <x v="1132"/>
    <n v="1480646771"/>
    <b v="0"/>
    <n v="13"/>
    <b v="0"/>
    <s v="games/mobile games"/>
    <n v="11"/>
    <n v="42.54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1100"/>
    <n v="1125"/>
    <x v="1"/>
    <s v="GB"/>
    <s v="GBP"/>
    <x v="1133"/>
    <n v="1404207981"/>
    <b v="0"/>
    <n v="1"/>
    <b v="0"/>
    <s v="games/mobile games"/>
    <n v="102"/>
    <n v="112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978"/>
    <n v="1216"/>
    <x v="1"/>
    <s v="AU"/>
    <s v="AUD"/>
    <x v="1134"/>
    <n v="1416034228"/>
    <b v="0"/>
    <n v="1"/>
    <b v="0"/>
    <s v="games/mobile games"/>
    <n v="124"/>
    <n v="1216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500"/>
    <n v="1710"/>
    <x v="1"/>
    <s v="DE"/>
    <s v="EUR"/>
    <x v="1135"/>
    <n v="1467935094"/>
    <b v="0"/>
    <n v="1"/>
    <b v="0"/>
    <s v="games/mobile games"/>
    <n v="114"/>
    <n v="171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2500"/>
    <n v="1148"/>
    <x v="0"/>
    <s v="FR"/>
    <s v="EUR"/>
    <x v="1136"/>
    <n v="1447949229"/>
    <b v="0"/>
    <n v="6"/>
    <b v="0"/>
    <s v="games/mobile games"/>
    <n v="46"/>
    <n v="191.33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4940"/>
    <x v="2"/>
    <s v="US"/>
    <s v="USD"/>
    <x v="1137"/>
    <n v="1458848421"/>
    <b v="0"/>
    <n v="39"/>
    <b v="0"/>
    <s v="games/mobile games"/>
    <n v="20"/>
    <n v="126.67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2000"/>
    <n v="2063"/>
    <x v="1"/>
    <s v="US"/>
    <s v="USD"/>
    <x v="1138"/>
    <n v="1483307131"/>
    <b v="0"/>
    <n v="4"/>
    <b v="0"/>
    <s v="games/mobile games"/>
    <n v="103"/>
    <n v="515.7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1000"/>
    <n v="1000"/>
    <x v="1"/>
    <s v="US"/>
    <s v="USD"/>
    <x v="1139"/>
    <n v="1417508426"/>
    <b v="0"/>
    <n v="1"/>
    <b v="0"/>
    <s v="games/mobile games"/>
    <n v="100"/>
    <n v="10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"/>
    <n v="666"/>
    <x v="1"/>
    <s v="GB"/>
    <s v="GBP"/>
    <x v="1140"/>
    <n v="1436267121"/>
    <b v="0"/>
    <n v="0"/>
    <b v="0"/>
    <s v="games/mobile games"/>
    <n v="133"/>
    <n v="0"/>
    <x v="6"/>
    <s v="mobile games"/>
    <x v="1140"/>
    <x v="1140"/>
  </r>
  <r>
    <n v="1141"/>
    <s v="Arena Z - Zombie Survival"/>
    <s v="I think this will be a great game!"/>
    <n v="500"/>
    <n v="665.21"/>
    <x v="1"/>
    <s v="DE"/>
    <s v="EUR"/>
    <x v="1141"/>
    <n v="1433868450"/>
    <b v="0"/>
    <n v="0"/>
    <b v="0"/>
    <s v="games/mobile games"/>
    <n v="133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500"/>
    <n v="660"/>
    <x v="1"/>
    <s v="US"/>
    <s v="USD"/>
    <x v="1142"/>
    <n v="1421539727"/>
    <b v="0"/>
    <n v="0"/>
    <b v="0"/>
    <s v="games/mobile games"/>
    <n v="132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2000"/>
    <n v="2833"/>
    <x v="1"/>
    <s v="US"/>
    <s v="USD"/>
    <x v="1143"/>
    <n v="1447735126"/>
    <b v="0"/>
    <n v="8"/>
    <b v="0"/>
    <s v="games/mobile games"/>
    <n v="142"/>
    <n v="354.1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500"/>
    <n v="650"/>
    <x v="1"/>
    <s v="US"/>
    <s v="USD"/>
    <x v="1144"/>
    <n v="1427689320"/>
    <b v="0"/>
    <n v="0"/>
    <b v="0"/>
    <s v="food/food trucks"/>
    <n v="13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2000"/>
    <n v="561"/>
    <x v="0"/>
    <s v="US"/>
    <s v="USD"/>
    <x v="1145"/>
    <n v="1407088592"/>
    <b v="0"/>
    <n v="1"/>
    <b v="0"/>
    <s v="food/food trucks"/>
    <n v="28"/>
    <n v="56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3000"/>
    <n v="3017"/>
    <x v="1"/>
    <s v="US"/>
    <s v="USD"/>
    <x v="1146"/>
    <n v="1395787973"/>
    <b v="0"/>
    <n v="12"/>
    <b v="0"/>
    <s v="food/food trucks"/>
    <n v="101"/>
    <n v="251.42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500"/>
    <n v="650"/>
    <x v="1"/>
    <s v="CA"/>
    <s v="CAD"/>
    <x v="1147"/>
    <n v="1408576783"/>
    <b v="0"/>
    <n v="0"/>
    <b v="0"/>
    <s v="food/food trucks"/>
    <n v="13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800"/>
    <n v="1800"/>
    <x v="1"/>
    <s v="US"/>
    <s v="USD"/>
    <x v="1148"/>
    <n v="1477973181"/>
    <b v="0"/>
    <n v="3"/>
    <b v="0"/>
    <s v="food/food trucks"/>
    <n v="100"/>
    <n v="600"/>
    <x v="7"/>
    <s v="food trucks"/>
    <x v="1148"/>
    <x v="1148"/>
  </r>
  <r>
    <n v="1149"/>
    <s v="The Floridian Food Truck"/>
    <s v="Bringing culturally diverse Floridian cuisine to the people!"/>
    <n v="1897"/>
    <n v="205"/>
    <x v="2"/>
    <s v="US"/>
    <s v="USD"/>
    <x v="1149"/>
    <n v="1463504566"/>
    <b v="0"/>
    <n v="2"/>
    <b v="0"/>
    <s v="food/food trucks"/>
    <n v="11"/>
    <n v="102.5"/>
    <x v="7"/>
    <s v="food trucks"/>
    <x v="1149"/>
    <x v="1149"/>
  </r>
  <r>
    <n v="1150"/>
    <s v="Chef Po's Food Truck"/>
    <s v="Bringing delicious authentic and fusion Taiwanese Food to the West Coast."/>
    <n v="2500"/>
    <n v="262"/>
    <x v="0"/>
    <s v="US"/>
    <s v="USD"/>
    <x v="1150"/>
    <n v="1447109675"/>
    <b v="0"/>
    <n v="6"/>
    <b v="0"/>
    <s v="food/food trucks"/>
    <n v="10"/>
    <n v="43.67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500"/>
    <n v="641"/>
    <x v="1"/>
    <s v="US"/>
    <s v="USD"/>
    <x v="1151"/>
    <n v="1439000863"/>
    <b v="0"/>
    <n v="0"/>
    <b v="0"/>
    <s v="food/food trucks"/>
    <n v="128"/>
    <n v="0"/>
    <x v="7"/>
    <s v="food trucks"/>
    <x v="1151"/>
    <x v="1151"/>
  </r>
  <r>
    <n v="1152"/>
    <s v="Peruvian King Food Truck"/>
    <s v="Peruvian food truck with an LA twist."/>
    <n v="4000"/>
    <n v="0"/>
    <x v="0"/>
    <s v="US"/>
    <s v="USD"/>
    <x v="1152"/>
    <n v="1429117312"/>
    <b v="0"/>
    <n v="15"/>
    <b v="0"/>
    <s v="food/food trucks"/>
    <n v="0"/>
    <n v="0"/>
    <x v="7"/>
    <s v="food trucks"/>
    <x v="1152"/>
    <x v="1152"/>
  </r>
  <r>
    <n v="1153"/>
    <s v="The Cold Spot Mobile Trailer"/>
    <s v="A mobile concession trailer for snow cones, ice cream, smoothies and more"/>
    <n v="1500"/>
    <n v="1686"/>
    <x v="1"/>
    <s v="US"/>
    <s v="USD"/>
    <x v="1153"/>
    <n v="1432055305"/>
    <b v="0"/>
    <n v="1"/>
    <b v="0"/>
    <s v="food/food trucks"/>
    <n v="112"/>
    <n v="1686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2500"/>
    <n v="2804.16"/>
    <x v="1"/>
    <s v="US"/>
    <s v="USD"/>
    <x v="1154"/>
    <n v="1438915006"/>
    <b v="0"/>
    <n v="3"/>
    <b v="0"/>
    <s v="food/food trucks"/>
    <n v="112"/>
    <n v="934.72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000"/>
    <n v="2908"/>
    <x v="1"/>
    <s v="US"/>
    <s v="USD"/>
    <x v="1155"/>
    <n v="1405448408"/>
    <b v="0"/>
    <n v="8"/>
    <b v="0"/>
    <s v="food/food trucks"/>
    <n v="145"/>
    <n v="36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500"/>
    <n v="640"/>
    <x v="1"/>
    <s v="US"/>
    <s v="USD"/>
    <x v="1156"/>
    <n v="1422150162"/>
    <b v="0"/>
    <n v="0"/>
    <b v="0"/>
    <s v="food/food trucks"/>
    <n v="128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2000"/>
    <n v="2311"/>
    <x v="1"/>
    <s v="US"/>
    <s v="USD"/>
    <x v="1157"/>
    <n v="1412607880"/>
    <b v="0"/>
    <n v="3"/>
    <b v="0"/>
    <s v="food/food trucks"/>
    <n v="116"/>
    <n v="77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1500"/>
    <n v="15"/>
    <x v="0"/>
    <s v="US"/>
    <s v="USD"/>
    <x v="1158"/>
    <n v="1415499128"/>
    <b v="0"/>
    <n v="3"/>
    <b v="0"/>
    <s v="food/food trucks"/>
    <n v="1"/>
    <n v="5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500"/>
    <n v="639"/>
    <x v="3"/>
    <s v="US"/>
    <s v="USD"/>
    <x v="1159"/>
    <n v="1433006765"/>
    <b v="0"/>
    <n v="0"/>
    <b v="0"/>
    <s v="food/food trucks"/>
    <n v="128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4500"/>
    <n v="5221"/>
    <x v="1"/>
    <s v="US"/>
    <s v="USD"/>
    <x v="1160"/>
    <n v="1424922186"/>
    <b v="0"/>
    <n v="19"/>
    <b v="0"/>
    <s v="food/food trucks"/>
    <n v="116"/>
    <n v="274.79000000000002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500"/>
    <n v="636"/>
    <x v="1"/>
    <s v="US"/>
    <s v="USD"/>
    <x v="1161"/>
    <n v="1430233589"/>
    <b v="0"/>
    <n v="0"/>
    <b v="0"/>
    <s v="food/food trucks"/>
    <n v="127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1500"/>
    <n v="10"/>
    <x v="0"/>
    <s v="US"/>
    <s v="USD"/>
    <x v="1162"/>
    <n v="1408983864"/>
    <b v="0"/>
    <n v="2"/>
    <b v="0"/>
    <s v="food/food trucks"/>
    <n v="1"/>
    <n v="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00"/>
    <n v="633"/>
    <x v="1"/>
    <s v="US"/>
    <s v="USD"/>
    <x v="1163"/>
    <n v="1405012920"/>
    <b v="0"/>
    <n v="0"/>
    <b v="0"/>
    <s v="food/food trucks"/>
    <n v="127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500"/>
    <n v="631"/>
    <x v="1"/>
    <s v="US"/>
    <s v="USD"/>
    <x v="1164"/>
    <n v="1463678582"/>
    <b v="0"/>
    <n v="0"/>
    <b v="0"/>
    <s v="food/food trucks"/>
    <n v="126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6000"/>
    <n v="2484"/>
    <x v="2"/>
    <s v="US"/>
    <s v="USD"/>
    <x v="1165"/>
    <n v="1401685730"/>
    <b v="0"/>
    <n v="25"/>
    <b v="0"/>
    <s v="food/food trucks"/>
    <n v="41"/>
    <n v="99.36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8000"/>
    <n v="10200"/>
    <x v="1"/>
    <s v="US"/>
    <s v="USD"/>
    <x v="1166"/>
    <n v="1432640342"/>
    <b v="0"/>
    <n v="8"/>
    <b v="0"/>
    <s v="food/food trucks"/>
    <n v="128"/>
    <n v="12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4000"/>
    <n v="35"/>
    <x v="0"/>
    <s v="US"/>
    <s v="USD"/>
    <x v="1167"/>
    <n v="1407865095"/>
    <b v="0"/>
    <n v="16"/>
    <b v="0"/>
    <s v="food/food trucks"/>
    <n v="1"/>
    <n v="2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4000"/>
    <n v="4151"/>
    <x v="1"/>
    <s v="US"/>
    <s v="USD"/>
    <x v="1168"/>
    <n v="1471915065"/>
    <b v="0"/>
    <n v="3"/>
    <b v="0"/>
    <s v="food/food trucks"/>
    <n v="104"/>
    <n v="1383.67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"/>
    <n v="7795"/>
    <x v="1"/>
    <s v="US"/>
    <s v="USD"/>
    <x v="1169"/>
    <n v="1422001763"/>
    <b v="0"/>
    <n v="3"/>
    <b v="0"/>
    <s v="food/food trucks"/>
    <n v="780"/>
    <n v="2598.33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000"/>
    <n v="553"/>
    <x v="0"/>
    <s v="GB"/>
    <s v="GBP"/>
    <x v="1170"/>
    <n v="1430429171"/>
    <b v="0"/>
    <n v="2"/>
    <b v="0"/>
    <s v="food/food trucks"/>
    <n v="28"/>
    <n v="276.5"/>
    <x v="7"/>
    <s v="food trucks"/>
    <x v="1170"/>
    <x v="1170"/>
  </r>
  <r>
    <n v="1171"/>
    <s v="The Mean Green Purple Machine"/>
    <s v="Tulsa's first true biodiesel, alternative energy powered food truck! Oh yeah, and delicious food!"/>
    <n v="1200"/>
    <n v="1565"/>
    <x v="1"/>
    <s v="US"/>
    <s v="USD"/>
    <x v="1171"/>
    <n v="1414351127"/>
    <b v="0"/>
    <n v="1"/>
    <b v="0"/>
    <s v="food/food trucks"/>
    <n v="130"/>
    <n v="1565"/>
    <x v="7"/>
    <s v="food trucks"/>
    <x v="1171"/>
    <x v="1171"/>
  </r>
  <r>
    <n v="1172"/>
    <s v="let your dayz take you to the dogs."/>
    <s v="Bringing YOUR favorite dog recipes to the streets."/>
    <n v="500"/>
    <n v="631"/>
    <x v="1"/>
    <s v="US"/>
    <s v="USD"/>
    <x v="1172"/>
    <n v="1405959752"/>
    <b v="0"/>
    <n v="0"/>
    <b v="0"/>
    <s v="food/food trucks"/>
    <n v="126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1430.06"/>
    <x v="1"/>
    <s v="US"/>
    <s v="USD"/>
    <x v="1173"/>
    <n v="1435552057"/>
    <b v="0"/>
    <n v="1"/>
    <b v="0"/>
    <s v="food/food trucks"/>
    <n v="102"/>
    <n v="1430.06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3750"/>
    <n v="95"/>
    <x v="0"/>
    <s v="US"/>
    <s v="USD"/>
    <x v="1174"/>
    <n v="1460146327"/>
    <b v="0"/>
    <n v="19"/>
    <b v="0"/>
    <s v="food/food trucks"/>
    <n v="3"/>
    <n v="5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3000"/>
    <n v="3231"/>
    <x v="1"/>
    <s v="US"/>
    <s v="USD"/>
    <x v="1175"/>
    <n v="1434389339"/>
    <b v="0"/>
    <n v="9"/>
    <b v="0"/>
    <s v="food/food trucks"/>
    <n v="108"/>
    <n v="359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000"/>
    <n v="1168"/>
    <x v="1"/>
    <s v="AU"/>
    <s v="AUD"/>
    <x v="1176"/>
    <n v="1484094498"/>
    <b v="0"/>
    <n v="1"/>
    <b v="0"/>
    <s v="food/food trucks"/>
    <n v="117"/>
    <n v="1168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500"/>
    <n v="629.99"/>
    <x v="1"/>
    <s v="GB"/>
    <s v="GBP"/>
    <x v="1177"/>
    <n v="1410796296"/>
    <b v="0"/>
    <n v="0"/>
    <b v="0"/>
    <s v="food/food trucks"/>
    <n v="126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1000"/>
    <n v="1000"/>
    <x v="1"/>
    <s v="US"/>
    <s v="USD"/>
    <x v="1178"/>
    <n v="1405633452"/>
    <b v="0"/>
    <n v="1"/>
    <b v="0"/>
    <s v="food/food trucks"/>
    <n v="100"/>
    <n v="10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10000"/>
    <n v="0"/>
    <x v="0"/>
    <s v="CA"/>
    <s v="CAD"/>
    <x v="1179"/>
    <n v="1443460627"/>
    <b v="0"/>
    <n v="5"/>
    <b v="0"/>
    <s v="food/food trucks"/>
    <n v="0"/>
    <n v="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15000"/>
    <n v="22215"/>
    <x v="1"/>
    <s v="US"/>
    <s v="USD"/>
    <x v="1180"/>
    <n v="1400786514"/>
    <b v="0"/>
    <n v="85"/>
    <b v="0"/>
    <s v="food/food trucks"/>
    <n v="148"/>
    <n v="261.35000000000002"/>
    <x v="7"/>
    <s v="food trucks"/>
    <x v="1180"/>
    <x v="1180"/>
  </r>
  <r>
    <n v="1181"/>
    <s v="Gringo Loco Tacos Food Truck"/>
    <s v="Bringing the best tacos to the streets of Chicago!"/>
    <n v="1000"/>
    <n v="105"/>
    <x v="0"/>
    <s v="US"/>
    <s v="USD"/>
    <x v="1181"/>
    <n v="1422605321"/>
    <b v="0"/>
    <n v="3"/>
    <b v="0"/>
    <s v="food/food trucks"/>
    <n v="11"/>
    <n v="3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500"/>
    <n v="1500.2"/>
    <x v="1"/>
    <s v="US"/>
    <s v="USD"/>
    <x v="1182"/>
    <n v="1482609088"/>
    <b v="0"/>
    <n v="4"/>
    <b v="0"/>
    <s v="food/food trucks"/>
    <n v="100"/>
    <n v="375.0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000"/>
    <n v="542"/>
    <x v="0"/>
    <s v="US"/>
    <s v="USD"/>
    <x v="1183"/>
    <n v="1476391223"/>
    <b v="0"/>
    <n v="3"/>
    <b v="0"/>
    <s v="food/food trucks"/>
    <n v="27"/>
    <n v="180.67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50000"/>
    <n v="55223"/>
    <x v="1"/>
    <s v="GB"/>
    <s v="GBP"/>
    <x v="1184"/>
    <n v="1483712611"/>
    <b v="0"/>
    <n v="375"/>
    <b v="1"/>
    <s v="photography/photobooks"/>
    <n v="110"/>
    <n v="147.2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35000"/>
    <n v="106"/>
    <x v="2"/>
    <s v="US"/>
    <s v="USD"/>
    <x v="1185"/>
    <n v="1430945149"/>
    <b v="0"/>
    <n v="111"/>
    <b v="1"/>
    <s v="photography/photobooks"/>
    <n v="0"/>
    <n v="0.9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22933.05"/>
    <x v="1"/>
    <s v="GB"/>
    <s v="GBP"/>
    <x v="1186"/>
    <n v="1430340195"/>
    <b v="0"/>
    <n v="123"/>
    <b v="1"/>
    <s v="photography/photobooks"/>
    <n v="115"/>
    <n v="186.4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25000"/>
    <n v="105"/>
    <x v="0"/>
    <s v="US"/>
    <s v="USD"/>
    <x v="1187"/>
    <n v="1429133323"/>
    <b v="0"/>
    <n v="70"/>
    <b v="1"/>
    <s v="photography/photobooks"/>
    <n v="0"/>
    <n v="1.5"/>
    <x v="8"/>
    <s v="photobooks"/>
    <x v="1187"/>
    <x v="1187"/>
  </r>
  <r>
    <n v="1188"/>
    <s v="Because Dance."/>
    <s v="A photobook of young dancers and their inspiring stories, photographed in beautiful and unique locations."/>
    <n v="10000"/>
    <n v="0"/>
    <x v="2"/>
    <s v="CA"/>
    <s v="CAD"/>
    <x v="1188"/>
    <n v="1481129340"/>
    <b v="0"/>
    <n v="85"/>
    <b v="1"/>
    <s v="photography/photobooks"/>
    <n v="0"/>
    <n v="0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25000"/>
    <n v="2360.3200000000002"/>
    <x v="0"/>
    <s v="US"/>
    <s v="USD"/>
    <x v="1189"/>
    <n v="1465428595"/>
    <b v="0"/>
    <n v="86"/>
    <b v="1"/>
    <s v="photography/photobooks"/>
    <n v="9"/>
    <n v="27.45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3200"/>
    <n v="3270"/>
    <x v="1"/>
    <s v="US"/>
    <s v="USD"/>
    <x v="1190"/>
    <n v="1406908725"/>
    <b v="0"/>
    <n v="13"/>
    <b v="1"/>
    <s v="photography/photobooks"/>
    <n v="102"/>
    <n v="251.5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8400"/>
    <n v="8750"/>
    <x v="1"/>
    <s v="US"/>
    <s v="USD"/>
    <x v="1191"/>
    <n v="1455892160"/>
    <b v="0"/>
    <n v="33"/>
    <b v="1"/>
    <s v="photography/photobooks"/>
    <n v="104"/>
    <n v="265.14999999999998"/>
    <x v="8"/>
    <s v="photobooks"/>
    <x v="1191"/>
    <x v="1191"/>
  </r>
  <r>
    <n v="1192"/>
    <s v="Other Worlds - A Make 100 Project"/>
    <s v="A macro landscape photography art book &amp; limited edition prints. A Make 100 project."/>
    <n v="2500"/>
    <n v="2565"/>
    <x v="1"/>
    <s v="GB"/>
    <s v="GBP"/>
    <x v="1192"/>
    <n v="1484222978"/>
    <b v="0"/>
    <n v="15"/>
    <b v="1"/>
    <s v="photography/photobooks"/>
    <n v="103"/>
    <n v="171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12792"/>
    <x v="0"/>
    <s v="US"/>
    <s v="USD"/>
    <x v="1193"/>
    <n v="1455043053"/>
    <b v="0"/>
    <n v="273"/>
    <b v="1"/>
    <s v="photography/photobooks"/>
    <n v="26"/>
    <n v="46.86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00000"/>
    <n v="41"/>
    <x v="0"/>
    <s v="IE"/>
    <s v="EUR"/>
    <x v="1194"/>
    <n v="1425901379"/>
    <b v="0"/>
    <n v="714"/>
    <b v="1"/>
    <s v="photography/photobooks"/>
    <n v="0"/>
    <n v="0.0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35000"/>
    <n v="8256"/>
    <x v="0"/>
    <s v="IT"/>
    <s v="EUR"/>
    <x v="1195"/>
    <n v="1445415653"/>
    <b v="0"/>
    <n v="170"/>
    <b v="1"/>
    <s v="photography/photobooks"/>
    <n v="24"/>
    <n v="48.56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00000"/>
    <n v="0"/>
    <x v="0"/>
    <s v="GB"/>
    <s v="GBP"/>
    <x v="1196"/>
    <n v="1447875539"/>
    <b v="0"/>
    <n v="512"/>
    <b v="1"/>
    <s v="photography/photobooks"/>
    <n v="0"/>
    <n v="0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98000"/>
    <n v="100939"/>
    <x v="1"/>
    <s v="US"/>
    <s v="USD"/>
    <x v="1197"/>
    <n v="1463155034"/>
    <b v="0"/>
    <n v="314"/>
    <b v="1"/>
    <s v="photography/photobooks"/>
    <n v="103"/>
    <n v="321.45999999999998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25000"/>
    <n v="106"/>
    <x v="0"/>
    <s v="US"/>
    <s v="USD"/>
    <x v="1198"/>
    <n v="1448463086"/>
    <b v="0"/>
    <n v="167"/>
    <b v="1"/>
    <s v="photography/photobooks"/>
    <n v="0"/>
    <n v="0.63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8000"/>
    <n v="1300"/>
    <x v="0"/>
    <s v="GB"/>
    <s v="GBP"/>
    <x v="1199"/>
    <n v="1433615400"/>
    <b v="0"/>
    <n v="9"/>
    <b v="1"/>
    <s v="photography/photobooks"/>
    <n v="16"/>
    <n v="144.44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16000"/>
    <n v="17260.37"/>
    <x v="1"/>
    <s v="US"/>
    <s v="USD"/>
    <x v="1200"/>
    <n v="1427369256"/>
    <b v="0"/>
    <n v="103"/>
    <b v="1"/>
    <s v="photography/photobooks"/>
    <n v="108"/>
    <n v="167.58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17600"/>
    <n v="0"/>
    <x v="0"/>
    <s v="GB"/>
    <s v="GBP"/>
    <x v="1201"/>
    <n v="1466001246"/>
    <b v="0"/>
    <n v="111"/>
    <b v="1"/>
    <s v="photography/photobooks"/>
    <n v="0"/>
    <n v="0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113015"/>
    <x v="1"/>
    <s v="AU"/>
    <s v="AUD"/>
    <x v="1202"/>
    <n v="1432796154"/>
    <b v="0"/>
    <n v="271"/>
    <b v="1"/>
    <s v="photography/photobooks"/>
    <n v="113"/>
    <n v="417.03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45000"/>
    <n v="0"/>
    <x v="0"/>
    <s v="US"/>
    <s v="USD"/>
    <x v="1203"/>
    <n v="1430491527"/>
    <b v="0"/>
    <n v="101"/>
    <b v="1"/>
    <s v="photography/photobooks"/>
    <n v="0"/>
    <n v="0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35000"/>
    <n v="4939"/>
    <x v="0"/>
    <s v="US"/>
    <s v="USD"/>
    <x v="1204"/>
    <n v="1445363833"/>
    <b v="0"/>
    <n v="57"/>
    <b v="1"/>
    <s v="photography/photobooks"/>
    <n v="14"/>
    <n v="86.6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35000"/>
    <n v="1"/>
    <x v="0"/>
    <s v="DE"/>
    <s v="EUR"/>
    <x v="1205"/>
    <n v="1431605351"/>
    <b v="0"/>
    <n v="62"/>
    <b v="1"/>
    <s v="photography/photobooks"/>
    <n v="0"/>
    <n v="0.0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4000"/>
    <n v="4443"/>
    <x v="1"/>
    <s v="AT"/>
    <s v="EUR"/>
    <x v="1206"/>
    <n v="1486406253"/>
    <b v="0"/>
    <n v="32"/>
    <b v="1"/>
    <s v="photography/photobooks"/>
    <n v="111"/>
    <n v="138.84"/>
    <x v="8"/>
    <s v="photobooks"/>
    <x v="1206"/>
    <x v="1206"/>
  </r>
  <r>
    <n v="1207"/>
    <s v="ITALIANA"/>
    <s v="A humanistic photo book about ancestral &amp; post-modern Italy."/>
    <n v="48000"/>
    <n v="637"/>
    <x v="0"/>
    <s v="IT"/>
    <s v="EUR"/>
    <x v="1207"/>
    <n v="1456827573"/>
    <b v="0"/>
    <n v="141"/>
    <b v="1"/>
    <s v="photography/photobooks"/>
    <n v="1"/>
    <n v="4.5199999999999996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40000"/>
    <n v="842"/>
    <x v="0"/>
    <s v="US"/>
    <s v="USD"/>
    <x v="1208"/>
    <n v="1456246864"/>
    <b v="0"/>
    <n v="75"/>
    <b v="1"/>
    <s v="photography/photobooks"/>
    <n v="2"/>
    <n v="11.23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18000"/>
    <n v="21410"/>
    <x v="1"/>
    <s v="US"/>
    <s v="USD"/>
    <x v="1209"/>
    <n v="1485461905"/>
    <b v="0"/>
    <n v="46"/>
    <b v="1"/>
    <s v="photography/photobooks"/>
    <n v="119"/>
    <n v="465.43"/>
    <x v="8"/>
    <s v="photobooks"/>
    <x v="1209"/>
    <x v="1209"/>
  </r>
  <r>
    <n v="1210"/>
    <s v="Det Andra GÃ¶teborg"/>
    <s v="En fotobok om livet i det enda andra GÃ¶teborg i vÃ¤rlden"/>
    <n v="100000"/>
    <n v="161459"/>
    <x v="1"/>
    <s v="SE"/>
    <s v="SEK"/>
    <x v="1210"/>
    <n v="1431124572"/>
    <b v="0"/>
    <n v="103"/>
    <b v="1"/>
    <s v="photography/photobooks"/>
    <n v="161"/>
    <n v="1567.56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4000"/>
    <n v="4085"/>
    <x v="1"/>
    <s v="CA"/>
    <s v="CAD"/>
    <x v="1211"/>
    <n v="1464209261"/>
    <b v="0"/>
    <n v="6"/>
    <b v="1"/>
    <s v="photography/photobooks"/>
    <n v="102"/>
    <n v="680.83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10000"/>
    <n v="0"/>
    <x v="0"/>
    <s v="US"/>
    <s v="USD"/>
    <x v="1212"/>
    <n v="1447195695"/>
    <b v="0"/>
    <n v="83"/>
    <b v="1"/>
    <s v="photography/photobooks"/>
    <n v="0"/>
    <n v="0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20000"/>
    <n v="0"/>
    <x v="0"/>
    <s v="GB"/>
    <s v="GBP"/>
    <x v="1213"/>
    <n v="1482862100"/>
    <b v="0"/>
    <n v="108"/>
    <b v="1"/>
    <s v="photography/photobooks"/>
    <n v="0"/>
    <n v="0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8000"/>
    <n v="106"/>
    <x v="0"/>
    <s v="US"/>
    <s v="USD"/>
    <x v="1214"/>
    <n v="1428696605"/>
    <b v="0"/>
    <n v="25"/>
    <b v="1"/>
    <s v="photography/photobooks"/>
    <n v="1"/>
    <n v="4.2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100000"/>
    <n v="0"/>
    <x v="0"/>
    <s v="US"/>
    <s v="USD"/>
    <x v="1215"/>
    <n v="1398895756"/>
    <b v="0"/>
    <n v="549"/>
    <b v="1"/>
    <s v="photography/photobooks"/>
    <n v="0"/>
    <n v="0"/>
    <x v="8"/>
    <s v="photobooks"/>
    <x v="1215"/>
    <x v="1215"/>
  </r>
  <r>
    <n v="1216"/>
    <s v="In Training: a book of Bonsai photographs"/>
    <s v="A fine art photography book taking a new look at the art of bonsai."/>
    <n v="50000"/>
    <n v="405"/>
    <x v="0"/>
    <s v="US"/>
    <s v="USD"/>
    <x v="1216"/>
    <n v="1441032457"/>
    <b v="0"/>
    <n v="222"/>
    <b v="1"/>
    <s v="photography/photobooks"/>
    <n v="1"/>
    <n v="1.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636"/>
    <x v="0"/>
    <s v="US"/>
    <s v="USD"/>
    <x v="1217"/>
    <n v="1465932340"/>
    <b v="0"/>
    <n v="183"/>
    <b v="1"/>
    <s v="photography/photobooks"/>
    <n v="1"/>
    <n v="3.4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40000"/>
    <n v="430"/>
    <x v="0"/>
    <s v="US"/>
    <s v="USD"/>
    <x v="1218"/>
    <n v="1443714800"/>
    <b v="0"/>
    <n v="89"/>
    <b v="1"/>
    <s v="photography/photobooks"/>
    <n v="1"/>
    <n v="4.83"/>
    <x v="8"/>
    <s v="photobooks"/>
    <x v="1218"/>
    <x v="1218"/>
  </r>
  <r>
    <n v="1219"/>
    <s v="The Box"/>
    <s v="The Box is a fine art book of Ron Amato's innovative and seductive photography project."/>
    <n v="55000"/>
    <n v="210171"/>
    <x v="1"/>
    <s v="US"/>
    <s v="USD"/>
    <x v="1219"/>
    <n v="1474369513"/>
    <b v="0"/>
    <n v="253"/>
    <b v="1"/>
    <s v="photography/photobooks"/>
    <n v="382"/>
    <n v="830.72"/>
    <x v="8"/>
    <s v="photobooks"/>
    <x v="1219"/>
    <x v="1219"/>
  </r>
  <r>
    <n v="1220"/>
    <s v="All The People"/>
    <s v="A beautiful photo art book of portraits and conversations with people that may expand your idea of gender."/>
    <n v="40000"/>
    <n v="2200"/>
    <x v="0"/>
    <s v="DE"/>
    <s v="EUR"/>
    <x v="1220"/>
    <n v="1437923112"/>
    <b v="0"/>
    <n v="140"/>
    <b v="1"/>
    <s v="photography/photobooks"/>
    <n v="6"/>
    <n v="15.7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7000"/>
    <n v="100490.02"/>
    <x v="1"/>
    <s v="GB"/>
    <s v="GBP"/>
    <x v="1221"/>
    <n v="1478431488"/>
    <b v="0"/>
    <n v="103"/>
    <b v="1"/>
    <s v="photography/photobooks"/>
    <n v="1436"/>
    <n v="975.63"/>
    <x v="8"/>
    <s v="photobooks"/>
    <x v="1221"/>
    <x v="1221"/>
  </r>
  <r>
    <n v="1222"/>
    <s v="Project Pilgrim"/>
    <s v="Project Pilgrim is my effort to work towards normalizing mental health."/>
    <n v="30000"/>
    <n v="0"/>
    <x v="2"/>
    <s v="CA"/>
    <s v="CAD"/>
    <x v="1222"/>
    <n v="1456852647"/>
    <b v="0"/>
    <n v="138"/>
    <b v="1"/>
    <s v="photography/photobooks"/>
    <n v="0"/>
    <n v="0"/>
    <x v="8"/>
    <s v="photobooks"/>
    <x v="1222"/>
    <x v="1222"/>
  </r>
  <r>
    <n v="1223"/>
    <s v="YOSEMITE PEOPLE"/>
    <s v="A photography book focusing on the people rather than the nature at Yosemite National Park."/>
    <n v="50000"/>
    <n v="27849.22"/>
    <x v="0"/>
    <s v="US"/>
    <s v="USD"/>
    <x v="1223"/>
    <n v="1476159309"/>
    <b v="0"/>
    <n v="191"/>
    <b v="1"/>
    <s v="photography/photobooks"/>
    <n v="56"/>
    <n v="145.81"/>
    <x v="8"/>
    <s v="photobooks"/>
    <x v="1223"/>
    <x v="1223"/>
  </r>
  <r>
    <n v="1224"/>
    <s v="&quot;I Dreamed Last Night&quot; Album (Canceled)"/>
    <s v="Modern Celtic influenced CD.  Help me finish what I started before the stroke."/>
    <n v="4000"/>
    <n v="5496"/>
    <x v="1"/>
    <s v="US"/>
    <s v="USD"/>
    <x v="1224"/>
    <n v="1396876302"/>
    <b v="0"/>
    <n v="18"/>
    <b v="0"/>
    <s v="music/world music"/>
    <n v="137"/>
    <n v="305.33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2000"/>
    <n v="2141"/>
    <x v="1"/>
    <s v="US"/>
    <s v="USD"/>
    <x v="1225"/>
    <n v="1377294278"/>
    <b v="0"/>
    <n v="3"/>
    <b v="0"/>
    <s v="music/world music"/>
    <n v="107"/>
    <n v="713.67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105"/>
    <n v="216"/>
    <x v="3"/>
    <s v="US"/>
    <s v="USD"/>
    <x v="1226"/>
    <n v="1395089981"/>
    <b v="0"/>
    <n v="40"/>
    <b v="0"/>
    <s v="music/world music"/>
    <n v="4"/>
    <n v="5.4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500"/>
    <n v="620"/>
    <x v="1"/>
    <s v="US"/>
    <s v="USD"/>
    <x v="1227"/>
    <n v="1404770616"/>
    <b v="0"/>
    <n v="0"/>
    <b v="0"/>
    <s v="music/world music"/>
    <n v="124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800"/>
    <x v="0"/>
    <s v="US"/>
    <s v="USD"/>
    <x v="1228"/>
    <n v="1312047008"/>
    <b v="0"/>
    <n v="24"/>
    <b v="0"/>
    <s v="music/world music"/>
    <n v="16"/>
    <n v="33.33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1563"/>
    <x v="1"/>
    <s v="US"/>
    <s v="USD"/>
    <x v="1229"/>
    <n v="1331982127"/>
    <b v="0"/>
    <n v="1"/>
    <b v="0"/>
    <s v="music/world music"/>
    <n v="130"/>
    <n v="1563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618"/>
    <x v="1"/>
    <s v="US"/>
    <s v="USD"/>
    <x v="1230"/>
    <n v="1295997630"/>
    <b v="0"/>
    <n v="0"/>
    <b v="0"/>
    <s v="music/world music"/>
    <n v="124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"/>
    <n v="610"/>
    <x v="1"/>
    <s v="US"/>
    <s v="USD"/>
    <x v="1231"/>
    <n v="1436394968"/>
    <b v="0"/>
    <n v="0"/>
    <b v="0"/>
    <s v="music/world music"/>
    <n v="122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55"/>
    <x v="0"/>
    <s v="US"/>
    <s v="USD"/>
    <x v="1232"/>
    <n v="1377030070"/>
    <b v="0"/>
    <n v="1"/>
    <b v="0"/>
    <s v="music/world music"/>
    <n v="30"/>
    <n v="45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2027"/>
    <x v="1"/>
    <s v="US"/>
    <s v="USD"/>
    <x v="1233"/>
    <n v="1328049974"/>
    <b v="0"/>
    <n v="6"/>
    <b v="0"/>
    <s v="music/world music"/>
    <n v="101"/>
    <n v="337.8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"/>
    <n v="610"/>
    <x v="1"/>
    <s v="GB"/>
    <s v="GBP"/>
    <x v="1234"/>
    <n v="1420311342"/>
    <b v="0"/>
    <n v="0"/>
    <b v="0"/>
    <s v="music/world music"/>
    <n v="122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2200"/>
    <n v="2355"/>
    <x v="1"/>
    <s v="US"/>
    <s v="USD"/>
    <x v="1235"/>
    <n v="1383621299"/>
    <b v="0"/>
    <n v="6"/>
    <b v="0"/>
    <s v="music/world music"/>
    <n v="107"/>
    <n v="392.5"/>
    <x v="4"/>
    <s v="world music"/>
    <x v="1235"/>
    <x v="1235"/>
  </r>
  <r>
    <n v="1236"/>
    <s v="&quot;Volando&quot; CD Release (Canceled)"/>
    <s v="Raising money to give the musicians their due."/>
    <n v="500"/>
    <n v="607"/>
    <x v="1"/>
    <s v="US"/>
    <s v="USD"/>
    <x v="1236"/>
    <n v="1342801164"/>
    <b v="0"/>
    <n v="0"/>
    <b v="0"/>
    <s v="music/world music"/>
    <n v="121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500"/>
    <n v="606"/>
    <x v="1"/>
    <s v="US"/>
    <s v="USD"/>
    <x v="1237"/>
    <n v="1344062865"/>
    <b v="0"/>
    <n v="0"/>
    <b v="0"/>
    <s v="music/world music"/>
    <n v="121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2000"/>
    <n v="2555"/>
    <x v="1"/>
    <s v="US"/>
    <s v="USD"/>
    <x v="1238"/>
    <n v="1310049536"/>
    <b v="0"/>
    <n v="3"/>
    <b v="0"/>
    <s v="music/world music"/>
    <n v="128"/>
    <n v="851.67"/>
    <x v="4"/>
    <s v="world music"/>
    <x v="1238"/>
    <x v="1238"/>
  </r>
  <r>
    <n v="1239"/>
    <s v="Help Calmenco! finance new CD and Tour (Canceled)"/>
    <s v="Please consider helping us with our new CD and Riverdance Tour"/>
    <n v="500"/>
    <n v="600"/>
    <x v="1"/>
    <s v="US"/>
    <s v="USD"/>
    <x v="1239"/>
    <n v="1323212767"/>
    <b v="0"/>
    <n v="0"/>
    <b v="0"/>
    <s v="music/world music"/>
    <n v="12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2500"/>
    <n v="3"/>
    <x v="0"/>
    <s v="US"/>
    <s v="USD"/>
    <x v="1240"/>
    <n v="1368579457"/>
    <b v="0"/>
    <n v="8"/>
    <b v="0"/>
    <s v="music/world music"/>
    <n v="0"/>
    <n v="0.38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8000"/>
    <x v="1"/>
    <s v="US"/>
    <s v="USD"/>
    <x v="1241"/>
    <n v="1413057980"/>
    <b v="0"/>
    <n v="34"/>
    <b v="0"/>
    <s v="music/world music"/>
    <n v="107"/>
    <n v="235.29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1000"/>
    <n v="1000"/>
    <x v="1"/>
    <s v="US"/>
    <s v="USD"/>
    <x v="1242"/>
    <n v="1314417502"/>
    <b v="0"/>
    <n v="1"/>
    <b v="0"/>
    <s v="music/world music"/>
    <n v="100"/>
    <n v="100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5000"/>
    <n v="5635"/>
    <x v="1"/>
    <s v="US"/>
    <s v="USD"/>
    <x v="1243"/>
    <n v="1304888771"/>
    <b v="0"/>
    <n v="38"/>
    <b v="0"/>
    <s v="music/world music"/>
    <n v="113"/>
    <n v="148.29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6000"/>
    <n v="6000"/>
    <x v="1"/>
    <s v="US"/>
    <s v="USD"/>
    <x v="1244"/>
    <n v="1363981723"/>
    <b v="1"/>
    <n v="45"/>
    <b v="1"/>
    <s v="music/rock"/>
    <n v="100"/>
    <n v="133.33000000000001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7000"/>
    <n v="7942"/>
    <x v="1"/>
    <s v="US"/>
    <s v="USD"/>
    <x v="1245"/>
    <n v="1400163834"/>
    <b v="1"/>
    <n v="17"/>
    <b v="1"/>
    <s v="music/rock"/>
    <n v="113"/>
    <n v="467.18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7000"/>
    <n v="1102"/>
    <x v="0"/>
    <s v="US"/>
    <s v="USD"/>
    <x v="1246"/>
    <n v="1319245349"/>
    <b v="1"/>
    <n v="31"/>
    <b v="1"/>
    <s v="music/rock"/>
    <n v="16"/>
    <n v="35.549999999999997"/>
    <x v="4"/>
    <s v="rock"/>
    <x v="1246"/>
    <x v="1246"/>
  </r>
  <r>
    <n v="1247"/>
    <s v="BRAIN DEAD to record debut EP with SLAYER producer!"/>
    <s v="BRAIN DEAD is going to record their debut EP and they need your help, Bozos!"/>
    <n v="11000"/>
    <n v="1788"/>
    <x v="0"/>
    <s v="US"/>
    <s v="USD"/>
    <x v="1247"/>
    <n v="1365231655"/>
    <b v="1"/>
    <n v="50"/>
    <b v="1"/>
    <s v="music/rock"/>
    <n v="16"/>
    <n v="35.76"/>
    <x v="4"/>
    <s v="rock"/>
    <x v="1247"/>
    <x v="1247"/>
  </r>
  <r>
    <n v="1248"/>
    <s v="The Vandies // Full length album!"/>
    <s v="The Vandies make pop rock in glorious Portland, Oregon. Help us fund our first full length album!"/>
    <n v="10000"/>
    <n v="10420"/>
    <x v="1"/>
    <s v="US"/>
    <s v="USD"/>
    <x v="1248"/>
    <n v="1399563953"/>
    <b v="1"/>
    <n v="59"/>
    <b v="1"/>
    <s v="music/rock"/>
    <n v="104"/>
    <n v="176.61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15000"/>
    <n v="0"/>
    <x v="0"/>
    <s v="US"/>
    <s v="USD"/>
    <x v="1249"/>
    <n v="1339091211"/>
    <b v="1"/>
    <n v="81"/>
    <b v="1"/>
    <s v="music/rock"/>
    <n v="0"/>
    <n v="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130000"/>
    <n v="0"/>
    <x v="0"/>
    <s v="US"/>
    <s v="USD"/>
    <x v="1250"/>
    <n v="1406129131"/>
    <b v="1"/>
    <n v="508"/>
    <b v="1"/>
    <s v="music/rock"/>
    <n v="0"/>
    <n v="0"/>
    <x v="4"/>
    <s v="rock"/>
    <x v="1250"/>
    <x v="1250"/>
  </r>
  <r>
    <n v="1251"/>
    <s v="Jack Oblivian Harlan t Bobo Limes european tour"/>
    <s v="A tour of europe with 3 memphis artist, Jack Oblivian, Harlan T Bobo and Shawn Cripps."/>
    <n v="17482"/>
    <n v="17482"/>
    <x v="1"/>
    <s v="US"/>
    <s v="USD"/>
    <x v="1251"/>
    <n v="1311795167"/>
    <b v="1"/>
    <n v="74"/>
    <b v="1"/>
    <s v="music/rock"/>
    <n v="100"/>
    <n v="236.2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12571"/>
    <x v="1"/>
    <s v="US"/>
    <s v="USD"/>
    <x v="1252"/>
    <n v="1380238969"/>
    <b v="1"/>
    <n v="141"/>
    <b v="1"/>
    <s v="music/rock"/>
    <n v="103"/>
    <n v="89.16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75000"/>
    <n v="0"/>
    <x v="2"/>
    <s v="US"/>
    <s v="USD"/>
    <x v="1253"/>
    <n v="1407178107"/>
    <b v="1"/>
    <n v="711"/>
    <b v="1"/>
    <s v="music/rock"/>
    <n v="0"/>
    <n v="0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35000"/>
    <n v="1785"/>
    <x v="2"/>
    <s v="US"/>
    <s v="USD"/>
    <x v="1254"/>
    <n v="1288968886"/>
    <b v="1"/>
    <n v="141"/>
    <b v="1"/>
    <s v="music/rock"/>
    <n v="5"/>
    <n v="12.66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17000"/>
    <n v="3001"/>
    <x v="0"/>
    <s v="US"/>
    <s v="USD"/>
    <x v="1255"/>
    <n v="1383337052"/>
    <b v="1"/>
    <n v="109"/>
    <b v="1"/>
    <s v="music/rock"/>
    <n v="18"/>
    <n v="27.5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250"/>
    <x v="2"/>
    <s v="US"/>
    <s v="USD"/>
    <x v="1256"/>
    <n v="1326492231"/>
    <b v="1"/>
    <n v="361"/>
    <b v="1"/>
    <s v="music/rock"/>
    <n v="0"/>
    <n v="0.69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315222.2"/>
    <x v="1"/>
    <s v="US"/>
    <s v="USD"/>
    <x v="1257"/>
    <n v="1297562590"/>
    <b v="1"/>
    <n v="176"/>
    <b v="1"/>
    <s v="music/rock"/>
    <n v="788"/>
    <n v="1791.0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55000"/>
    <n v="481"/>
    <x v="0"/>
    <s v="US"/>
    <s v="USD"/>
    <x v="1258"/>
    <n v="1375368012"/>
    <b v="1"/>
    <n v="670"/>
    <b v="1"/>
    <s v="music/rock"/>
    <n v="1"/>
    <n v="0.72"/>
    <x v="4"/>
    <s v="rock"/>
    <x v="1258"/>
    <x v="1258"/>
  </r>
  <r>
    <n v="1259"/>
    <s v="Help Falling From One complete their CD!!!"/>
    <s v="Falling From One is currently in the studio recording their first CD and they need your help!"/>
    <n v="8000"/>
    <n v="0"/>
    <x v="0"/>
    <s v="US"/>
    <s v="USD"/>
    <x v="1259"/>
    <n v="1399504664"/>
    <b v="1"/>
    <n v="96"/>
    <b v="1"/>
    <s v="music/rock"/>
    <n v="0"/>
    <n v="0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10300"/>
    <x v="1"/>
    <s v="US"/>
    <s v="USD"/>
    <x v="1260"/>
    <n v="1390853620"/>
    <b v="1"/>
    <n v="74"/>
    <b v="1"/>
    <s v="music/rock"/>
    <n v="103"/>
    <n v="139.19"/>
    <x v="4"/>
    <s v="rock"/>
    <x v="1260"/>
    <x v="1260"/>
  </r>
  <r>
    <n v="1261"/>
    <s v="The Puget EP's Vinyl Release"/>
    <s v="We just recorded a stellar EP and we're trying to put it out on vinyl.  Can you help these punx out?"/>
    <n v="6000"/>
    <n v="0"/>
    <x v="0"/>
    <s v="US"/>
    <s v="USD"/>
    <x v="1261"/>
    <n v="1388391227"/>
    <b v="1"/>
    <n v="52"/>
    <b v="1"/>
    <s v="music/rock"/>
    <n v="0"/>
    <n v="0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21904"/>
    <x v="1"/>
    <s v="CA"/>
    <s v="CAD"/>
    <x v="1262"/>
    <n v="1389982692"/>
    <b v="1"/>
    <n v="105"/>
    <b v="1"/>
    <s v="music/rock"/>
    <n v="104"/>
    <n v="208.61"/>
    <x v="4"/>
    <s v="rock"/>
    <x v="1262"/>
    <x v="1262"/>
  </r>
  <r>
    <n v="1263"/>
    <s v="New Tropic Bombs EP ~ &quot;Return to Bomber Bay&quot;"/>
    <s v="A fresh batch of chaos from Toledo, Ohio's reggae-rockers, Tropic Bombs!"/>
    <n v="5000"/>
    <n v="6500.09"/>
    <x v="1"/>
    <s v="US"/>
    <s v="USD"/>
    <x v="1263"/>
    <n v="1393034470"/>
    <b v="1"/>
    <n v="41"/>
    <b v="1"/>
    <s v="music/rock"/>
    <n v="130"/>
    <n v="158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4100"/>
    <n v="645"/>
    <x v="3"/>
    <s v="US"/>
    <s v="USD"/>
    <x v="1264"/>
    <n v="1380556483"/>
    <b v="1"/>
    <n v="34"/>
    <b v="1"/>
    <s v="music/rock"/>
    <n v="16"/>
    <n v="18.9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136009.76"/>
    <x v="1"/>
    <s v="US"/>
    <s v="USD"/>
    <x v="1265"/>
    <n v="1287071015"/>
    <b v="1"/>
    <n v="66"/>
    <b v="1"/>
    <s v="music/rock"/>
    <n v="1360"/>
    <n v="2060.75"/>
    <x v="4"/>
    <s v="rock"/>
    <x v="1265"/>
    <x v="1265"/>
  </r>
  <r>
    <n v="1266"/>
    <s v="Sensory Station's First EP"/>
    <s v="We are looking to record our first EP produced by Aaron Harris (ISIS/Palms) at Studio West."/>
    <n v="25000"/>
    <n v="1967"/>
    <x v="0"/>
    <s v="US"/>
    <s v="USD"/>
    <x v="1266"/>
    <n v="1386882145"/>
    <b v="1"/>
    <n v="50"/>
    <b v="1"/>
    <s v="music/rock"/>
    <n v="8"/>
    <n v="39.340000000000003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50000"/>
    <n v="51514.5"/>
    <x v="1"/>
    <s v="US"/>
    <s v="USD"/>
    <x v="1267"/>
    <n v="1372082558"/>
    <b v="1"/>
    <n v="159"/>
    <b v="1"/>
    <s v="music/rock"/>
    <n v="103"/>
    <n v="323.99"/>
    <x v="4"/>
    <s v="rock"/>
    <x v="1267"/>
    <x v="1267"/>
  </r>
  <r>
    <n v="1268"/>
    <s v="Full Devil Jacket 2nd Album Release"/>
    <s v="Full Devil Jacket Is releasing their first record in over 12 yrs and we want you to be a part of it!"/>
    <n v="35000"/>
    <n v="38082.69"/>
    <x v="1"/>
    <s v="US"/>
    <s v="USD"/>
    <x v="1268"/>
    <n v="1377116247"/>
    <b v="1"/>
    <n v="182"/>
    <b v="1"/>
    <s v="music/rock"/>
    <n v="109"/>
    <n v="209.25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408"/>
    <x v="2"/>
    <s v="US"/>
    <s v="USD"/>
    <x v="1269"/>
    <n v="1458157512"/>
    <b v="1"/>
    <n v="206"/>
    <b v="1"/>
    <s v="music/rock"/>
    <n v="1"/>
    <n v="1.98"/>
    <x v="4"/>
    <s v="rock"/>
    <x v="1269"/>
    <x v="1269"/>
  </r>
  <r>
    <n v="1270"/>
    <s v="Resolution15 records their next album, Svaha"/>
    <s v="We make awake metal using violins in place of guitars and want to record a full length album."/>
    <n v="30000"/>
    <n v="100"/>
    <x v="0"/>
    <s v="US"/>
    <s v="USD"/>
    <x v="1270"/>
    <n v="1327523642"/>
    <b v="1"/>
    <n v="169"/>
    <b v="1"/>
    <s v="music/rock"/>
    <n v="0"/>
    <n v="0.59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20000"/>
    <n v="4315"/>
    <x v="0"/>
    <s v="US"/>
    <s v="USD"/>
    <x v="1271"/>
    <n v="1381767859"/>
    <b v="1"/>
    <n v="31"/>
    <b v="1"/>
    <s v="music/rock"/>
    <n v="22"/>
    <n v="139.1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15000"/>
    <n v="125"/>
    <x v="0"/>
    <s v="US"/>
    <s v="USD"/>
    <x v="1272"/>
    <n v="1270576379"/>
    <b v="1"/>
    <n v="28"/>
    <b v="1"/>
    <s v="music/rock"/>
    <n v="1"/>
    <n v="4.46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10000"/>
    <n v="47327"/>
    <x v="1"/>
    <s v="CA"/>
    <s v="CAD"/>
    <x v="1273"/>
    <n v="1406914291"/>
    <b v="1"/>
    <n v="54"/>
    <b v="1"/>
    <s v="music/rock"/>
    <n v="473"/>
    <n v="876.43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100000"/>
    <n v="0"/>
    <x v="2"/>
    <s v="US"/>
    <s v="USD"/>
    <x v="1274"/>
    <n v="1343320425"/>
    <b v="1"/>
    <n v="467"/>
    <b v="1"/>
    <s v="music/rock"/>
    <n v="0"/>
    <n v="0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50000"/>
    <n v="123920"/>
    <x v="1"/>
    <s v="US"/>
    <s v="USD"/>
    <x v="1275"/>
    <n v="1372884587"/>
    <b v="1"/>
    <n v="389"/>
    <b v="1"/>
    <s v="music/rock"/>
    <n v="248"/>
    <n v="318.56"/>
    <x v="4"/>
    <s v="rock"/>
    <x v="1275"/>
    <x v="1275"/>
  </r>
  <r>
    <n v="1276"/>
    <s v="MR. DREAM GOES TO JAIL"/>
    <s v="Sponsor this Brooklyn punk band's debut seven-inch, MR. DREAM GOES TO JAIL."/>
    <n v="10000"/>
    <n v="0"/>
    <x v="0"/>
    <s v="US"/>
    <s v="USD"/>
    <x v="1276"/>
    <n v="1247504047"/>
    <b v="1"/>
    <n v="68"/>
    <b v="1"/>
    <s v="music/rock"/>
    <n v="0"/>
    <n v="0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40000"/>
    <n v="50091"/>
    <x v="1"/>
    <s v="US"/>
    <s v="USD"/>
    <x v="1277"/>
    <n v="1343741347"/>
    <b v="1"/>
    <n v="413"/>
    <b v="1"/>
    <s v="music/rock"/>
    <n v="125"/>
    <n v="121.2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25000"/>
    <n v="25800"/>
    <x v="1"/>
    <s v="US"/>
    <s v="USD"/>
    <x v="1278"/>
    <n v="1401196766"/>
    <b v="1"/>
    <n v="190"/>
    <b v="1"/>
    <s v="music/rock"/>
    <n v="103"/>
    <n v="135.79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35000"/>
    <n v="37354.269999999997"/>
    <x v="1"/>
    <s v="US"/>
    <s v="USD"/>
    <x v="1279"/>
    <n v="1392171770"/>
    <b v="1"/>
    <n v="189"/>
    <b v="1"/>
    <s v="music/rock"/>
    <n v="107"/>
    <n v="197.64"/>
    <x v="4"/>
    <s v="rock"/>
    <x v="1279"/>
    <x v="1279"/>
  </r>
  <r>
    <n v="1280"/>
    <s v="Nothing More's New Album"/>
    <s v="Nothing More is recording their forthcoming record and needs to join forces with you to make this album HUGE! "/>
    <n v="44250"/>
    <n v="47978"/>
    <x v="1"/>
    <s v="US"/>
    <s v="USD"/>
    <x v="1280"/>
    <n v="1291227054"/>
    <b v="1"/>
    <n v="130"/>
    <b v="1"/>
    <s v="music/rock"/>
    <n v="108"/>
    <n v="369.0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20000"/>
    <n v="20032"/>
    <x v="1"/>
    <s v="US"/>
    <s v="USD"/>
    <x v="1281"/>
    <n v="1373305836"/>
    <b v="1"/>
    <n v="74"/>
    <b v="1"/>
    <s v="music/rock"/>
    <n v="100"/>
    <n v="270.7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50000"/>
    <n v="1"/>
    <x v="0"/>
    <s v="US"/>
    <s v="USD"/>
    <x v="1282"/>
    <n v="1383909855"/>
    <b v="1"/>
    <n v="274"/>
    <b v="1"/>
    <s v="music/rock"/>
    <n v="0"/>
    <n v="0"/>
    <x v="4"/>
    <s v="rock"/>
    <x v="1282"/>
    <x v="1282"/>
  </r>
  <r>
    <n v="1283"/>
    <s v="Sketching In Stereo 3rd Album!"/>
    <s v="Our 3rd album is halfway complete, but we need your help to record, mix and master the final product!"/>
    <n v="6000"/>
    <n v="6215"/>
    <x v="1"/>
    <s v="US"/>
    <s v="USD"/>
    <x v="1283"/>
    <n v="1360948389"/>
    <b v="1"/>
    <n v="22"/>
    <b v="1"/>
    <s v="music/rock"/>
    <n v="104"/>
    <n v="282.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5845"/>
    <n v="2476"/>
    <x v="0"/>
    <s v="US"/>
    <s v="USD"/>
    <x v="1284"/>
    <n v="1481175482"/>
    <b v="0"/>
    <n v="31"/>
    <b v="1"/>
    <s v="theater/plays"/>
    <n v="42"/>
    <n v="79.87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6000"/>
    <n v="0"/>
    <x v="0"/>
    <s v="GB"/>
    <s v="GBP"/>
    <x v="1285"/>
    <n v="1433512775"/>
    <b v="0"/>
    <n v="63"/>
    <b v="1"/>
    <s v="theater/plays"/>
    <n v="0"/>
    <n v="0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5000"/>
    <n v="5343"/>
    <x v="1"/>
    <s v="GB"/>
    <s v="GBP"/>
    <x v="1286"/>
    <n v="1423041227"/>
    <b v="0"/>
    <n v="20"/>
    <b v="1"/>
    <s v="theater/plays"/>
    <n v="107"/>
    <n v="267.14999999999998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3363"/>
    <x v="1"/>
    <s v="GB"/>
    <s v="GBP"/>
    <x v="1287"/>
    <n v="1428936856"/>
    <b v="0"/>
    <n v="25"/>
    <b v="1"/>
    <s v="theater/plays"/>
    <n v="112"/>
    <n v="134.52000000000001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12041.66"/>
    <x v="1"/>
    <s v="US"/>
    <s v="USD"/>
    <x v="1288"/>
    <n v="1468122163"/>
    <b v="0"/>
    <n v="61"/>
    <b v="1"/>
    <s v="theater/plays"/>
    <n v="120"/>
    <n v="197.4"/>
    <x v="1"/>
    <s v="plays"/>
    <x v="1288"/>
    <x v="1288"/>
  </r>
  <r>
    <n v="1289"/>
    <s v="No Brains for Dinner"/>
    <s v="A chilling original Edwardian Comedy of errors and foolishness made for the Patrick Henry College stage."/>
    <n v="5000"/>
    <n v="13534"/>
    <x v="1"/>
    <s v="US"/>
    <s v="USD"/>
    <x v="1289"/>
    <n v="1480907645"/>
    <b v="0"/>
    <n v="52"/>
    <b v="1"/>
    <s v="theater/plays"/>
    <n v="271"/>
    <n v="260.27"/>
    <x v="1"/>
    <s v="plays"/>
    <x v="1289"/>
    <x v="1289"/>
  </r>
  <r>
    <n v="1290"/>
    <s v="I Died... I Came Back, ... Whatever"/>
    <s v="Sometimes your Heart has to STOP for your Life to START."/>
    <n v="10000"/>
    <n v="10501"/>
    <x v="1"/>
    <s v="US"/>
    <s v="USD"/>
    <x v="1290"/>
    <n v="1427121931"/>
    <b v="0"/>
    <n v="86"/>
    <b v="1"/>
    <s v="theater/plays"/>
    <n v="105"/>
    <n v="122.1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0"/>
    <x v="0"/>
    <s v="US"/>
    <s v="USD"/>
    <x v="1291"/>
    <n v="1425224391"/>
    <b v="0"/>
    <n v="42"/>
    <b v="1"/>
    <s v="theater/plays"/>
    <n v="0"/>
    <n v="0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5000"/>
    <n v="12321"/>
    <x v="1"/>
    <s v="GB"/>
    <s v="GBP"/>
    <x v="1292"/>
    <n v="1441822828"/>
    <b v="0"/>
    <n v="52"/>
    <b v="1"/>
    <s v="theater/plays"/>
    <n v="246"/>
    <n v="236.94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40000"/>
    <n v="0"/>
    <x v="0"/>
    <s v="US"/>
    <s v="USD"/>
    <x v="1293"/>
    <n v="1444927771"/>
    <b v="0"/>
    <n v="120"/>
    <b v="1"/>
    <s v="theater/plays"/>
    <n v="0"/>
    <n v="0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3000"/>
    <n v="3460"/>
    <x v="1"/>
    <s v="GB"/>
    <s v="GBP"/>
    <x v="1294"/>
    <n v="1443696797"/>
    <b v="0"/>
    <n v="22"/>
    <b v="1"/>
    <s v="theater/plays"/>
    <n v="115"/>
    <n v="157.27000000000001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7500"/>
    <n v="8207"/>
    <x v="1"/>
    <s v="GB"/>
    <s v="GBP"/>
    <x v="1295"/>
    <n v="1435585497"/>
    <b v="0"/>
    <n v="64"/>
    <b v="1"/>
    <s v="theater/plays"/>
    <n v="109"/>
    <n v="128.22999999999999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5000"/>
    <n v="0"/>
    <x v="0"/>
    <s v="GB"/>
    <s v="GBP"/>
    <x v="1296"/>
    <n v="1456189973"/>
    <b v="0"/>
    <n v="23"/>
    <b v="1"/>
    <s v="theater/plays"/>
    <n v="0"/>
    <n v="0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50000"/>
    <n v="19430"/>
    <x v="0"/>
    <s v="US"/>
    <s v="USD"/>
    <x v="1297"/>
    <n v="1459533358"/>
    <b v="0"/>
    <n v="238"/>
    <b v="1"/>
    <s v="theater/plays"/>
    <n v="39"/>
    <n v="81.6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6000"/>
    <n v="6025"/>
    <x v="1"/>
    <s v="GB"/>
    <s v="GBP"/>
    <x v="1298"/>
    <n v="1459268432"/>
    <b v="0"/>
    <n v="33"/>
    <b v="1"/>
    <s v="theater/plays"/>
    <n v="100"/>
    <n v="182.58"/>
    <x v="1"/>
    <s v="plays"/>
    <x v="1298"/>
    <x v="1298"/>
  </r>
  <r>
    <n v="1299"/>
    <s v="The (out)Siders Project"/>
    <s v="A new work inspired by the classic novel and created by Dallas teens under the direction of professional artists."/>
    <n v="11500"/>
    <n v="12879"/>
    <x v="2"/>
    <s v="US"/>
    <s v="USD"/>
    <x v="1299"/>
    <n v="1434310359"/>
    <b v="0"/>
    <n v="32"/>
    <b v="1"/>
    <s v="theater/plays"/>
    <n v="112"/>
    <n v="402.47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10000"/>
    <n v="13500"/>
    <x v="1"/>
    <s v="US"/>
    <s v="USD"/>
    <x v="1300"/>
    <n v="1461427938"/>
    <b v="0"/>
    <n v="24"/>
    <b v="1"/>
    <s v="theater/plays"/>
    <n v="135"/>
    <n v="562.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6000"/>
    <n v="341"/>
    <x v="2"/>
    <s v="US"/>
    <s v="USD"/>
    <x v="1301"/>
    <n v="1436551178"/>
    <b v="0"/>
    <n v="29"/>
    <b v="1"/>
    <s v="theater/plays"/>
    <n v="6"/>
    <n v="11.7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7500"/>
    <n v="250"/>
    <x v="0"/>
    <s v="US"/>
    <s v="USD"/>
    <x v="1302"/>
    <n v="1477963411"/>
    <b v="0"/>
    <n v="50"/>
    <b v="1"/>
    <s v="theater/plays"/>
    <n v="3"/>
    <n v="5"/>
    <x v="1"/>
    <s v="plays"/>
    <x v="1302"/>
    <x v="1302"/>
  </r>
  <r>
    <n v="1303"/>
    <s v="Forward Arena Theatre Company: Summer Season"/>
    <s v="Groundbreaking queer theatre."/>
    <n v="12000"/>
    <n v="12000"/>
    <x v="1"/>
    <s v="GB"/>
    <s v="GBP"/>
    <x v="1303"/>
    <n v="1468578920"/>
    <b v="0"/>
    <n v="108"/>
    <b v="1"/>
    <s v="theater/plays"/>
    <n v="100"/>
    <n v="111.1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46032"/>
    <x v="1"/>
    <s v="GB"/>
    <s v="GBP"/>
    <x v="1304"/>
    <n v="1484196005"/>
    <b v="0"/>
    <n v="104"/>
    <b v="0"/>
    <s v="technology/wearables"/>
    <n v="115"/>
    <n v="442.6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20128"/>
    <x v="1"/>
    <s v="US"/>
    <s v="USD"/>
    <x v="1305"/>
    <n v="1466611108"/>
    <b v="0"/>
    <n v="86"/>
    <b v="0"/>
    <s v="technology/wearables"/>
    <n v="101"/>
    <n v="234.05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2889"/>
    <x v="0"/>
    <s v="US"/>
    <s v="USD"/>
    <x v="1306"/>
    <n v="1415098734"/>
    <b v="0"/>
    <n v="356"/>
    <b v="0"/>
    <s v="technology/wearables"/>
    <n v="2"/>
    <n v="8.1199999999999992"/>
    <x v="2"/>
    <s v="wearables"/>
    <x v="1306"/>
    <x v="1306"/>
  </r>
  <r>
    <n v="1307"/>
    <s v="VR Card - Customized Virtual Reality Viewer (Canceled)"/>
    <s v="Get VR to Everyone with Mailable, Ready to Use Viewers"/>
    <n v="15000"/>
    <n v="17390"/>
    <x v="1"/>
    <s v="US"/>
    <s v="USD"/>
    <x v="1307"/>
    <n v="1453118679"/>
    <b v="0"/>
    <n v="45"/>
    <b v="0"/>
    <s v="technology/wearables"/>
    <n v="116"/>
    <n v="386.44"/>
    <x v="2"/>
    <s v="wearables"/>
    <x v="1307"/>
    <x v="1307"/>
  </r>
  <r>
    <n v="1308"/>
    <s v="Boost Band: Wristband Phone Charger (Canceled)"/>
    <s v="Boost Band, a wristband that charges any device"/>
    <n v="4500"/>
    <n v="4530"/>
    <x v="1"/>
    <s v="US"/>
    <s v="USD"/>
    <x v="1308"/>
    <n v="1472481812"/>
    <b v="0"/>
    <n v="38"/>
    <b v="0"/>
    <s v="technology/wearables"/>
    <n v="101"/>
    <n v="119.21"/>
    <x v="2"/>
    <s v="wearables"/>
    <x v="1308"/>
    <x v="1308"/>
  </r>
  <r>
    <n v="1309"/>
    <s v="CORE : Roam (Canceled)"/>
    <s v="Wicked fun and built for excitement, CORE is the safest and most versatile speaker you've ever worn."/>
    <n v="34000"/>
    <n v="43296"/>
    <x v="1"/>
    <s v="US"/>
    <s v="USD"/>
    <x v="1309"/>
    <n v="1441919468"/>
    <b v="0"/>
    <n v="35"/>
    <b v="0"/>
    <s v="technology/wearables"/>
    <n v="127"/>
    <n v="1237.03"/>
    <x v="2"/>
    <s v="wearables"/>
    <x v="1309"/>
    <x v="1309"/>
  </r>
  <r>
    <n v="1310"/>
    <s v="k5-jkt.by kiger (Canceled)"/>
    <s v="An essential hoodie that holds all sized smart phones and keep your headphone wires tangle free."/>
    <n v="9665"/>
    <n v="12000"/>
    <x v="1"/>
    <s v="US"/>
    <s v="USD"/>
    <x v="1310"/>
    <n v="1467734450"/>
    <b v="0"/>
    <n v="24"/>
    <b v="0"/>
    <s v="technology/wearables"/>
    <n v="124"/>
    <n v="500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180000"/>
    <n v="0"/>
    <x v="0"/>
    <s v="US"/>
    <s v="USD"/>
    <x v="1311"/>
    <n v="1477509319"/>
    <b v="0"/>
    <n v="100"/>
    <b v="0"/>
    <s v="technology/wearables"/>
    <n v="0"/>
    <n v="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1300"/>
    <n v="1367"/>
    <x v="1"/>
    <s v="US"/>
    <s v="USD"/>
    <x v="1312"/>
    <n v="1426783922"/>
    <b v="0"/>
    <n v="1"/>
    <b v="0"/>
    <s v="technology/wearables"/>
    <n v="105"/>
    <n v="1367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30000"/>
    <n v="285309.33"/>
    <x v="1"/>
    <s v="US"/>
    <s v="USD"/>
    <x v="1313"/>
    <n v="1454432514"/>
    <b v="0"/>
    <n v="122"/>
    <b v="0"/>
    <s v="technology/wearables"/>
    <n v="951"/>
    <n v="2338.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6000"/>
    <n v="0"/>
    <x v="0"/>
    <s v="US"/>
    <s v="USD"/>
    <x v="1314"/>
    <n v="1471881860"/>
    <b v="0"/>
    <n v="11"/>
    <b v="0"/>
    <s v="technology/wearables"/>
    <n v="0"/>
    <n v="0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50"/>
    <x v="2"/>
    <s v="US"/>
    <s v="USD"/>
    <x v="1315"/>
    <n v="1443700648"/>
    <b v="0"/>
    <n v="248"/>
    <b v="0"/>
    <s v="technology/wearables"/>
    <n v="0"/>
    <n v="0.2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960"/>
    <n v="1142"/>
    <x v="1"/>
    <s v="US"/>
    <s v="USD"/>
    <x v="1316"/>
    <n v="1453676709"/>
    <b v="0"/>
    <n v="1"/>
    <b v="0"/>
    <s v="technology/wearables"/>
    <n v="119"/>
    <n v="1142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90"/>
    <x v="0"/>
    <s v="DK"/>
    <s v="DKK"/>
    <x v="1317"/>
    <n v="1464586746"/>
    <b v="0"/>
    <n v="19"/>
    <b v="0"/>
    <s v="technology/wearables"/>
    <n v="0"/>
    <n v="4.7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17500"/>
    <n v="18100"/>
    <x v="1"/>
    <s v="US"/>
    <s v="USD"/>
    <x v="1318"/>
    <n v="1418346172"/>
    <b v="0"/>
    <n v="135"/>
    <b v="0"/>
    <s v="technology/wearables"/>
    <n v="103"/>
    <n v="134.07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3500"/>
    <n v="5907"/>
    <x v="1"/>
    <s v="GB"/>
    <s v="GBP"/>
    <x v="1319"/>
    <n v="1403810965"/>
    <b v="0"/>
    <n v="9"/>
    <b v="0"/>
    <s v="technology/wearables"/>
    <n v="169"/>
    <n v="656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87"/>
    <x v="0"/>
    <s v="NL"/>
    <s v="EUR"/>
    <x v="1320"/>
    <n v="1480610046"/>
    <b v="0"/>
    <n v="3"/>
    <b v="0"/>
    <s v="technology/wearables"/>
    <n v="20"/>
    <n v="195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911"/>
    <x v="0"/>
    <s v="SE"/>
    <s v="SEK"/>
    <x v="1321"/>
    <n v="1479923937"/>
    <b v="0"/>
    <n v="7"/>
    <b v="0"/>
    <s v="technology/wearables"/>
    <n v="6"/>
    <n v="130.1399999999999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2001"/>
    <x v="1"/>
    <s v="GB"/>
    <s v="GBP"/>
    <x v="1322"/>
    <n v="1429631125"/>
    <b v="0"/>
    <n v="4"/>
    <b v="0"/>
    <s v="technology/wearables"/>
    <n v="100"/>
    <n v="500.2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5000"/>
    <n v="50"/>
    <x v="2"/>
    <s v="US"/>
    <s v="USD"/>
    <x v="1323"/>
    <n v="1458665146"/>
    <b v="0"/>
    <n v="44"/>
    <b v="0"/>
    <s v="technology/wearables"/>
    <n v="1"/>
    <n v="1.1399999999999999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13014"/>
    <x v="1"/>
    <s v="US"/>
    <s v="USD"/>
    <x v="1324"/>
    <n v="1473779552"/>
    <b v="0"/>
    <n v="90"/>
    <b v="0"/>
    <s v="technology/wearables"/>
    <n v="104"/>
    <n v="144.6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3000"/>
    <n v="59"/>
    <x v="0"/>
    <s v="US"/>
    <s v="USD"/>
    <x v="1325"/>
    <n v="1480471435"/>
    <b v="0"/>
    <n v="8"/>
    <b v="0"/>
    <s v="technology/wearables"/>
    <n v="2"/>
    <n v="7.3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4500"/>
    <n v="4522.22"/>
    <x v="1"/>
    <s v="US"/>
    <s v="USD"/>
    <x v="1326"/>
    <n v="1417460428"/>
    <b v="0"/>
    <n v="11"/>
    <b v="0"/>
    <s v="technology/wearables"/>
    <n v="100"/>
    <n v="411.11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5000"/>
    <n v="5700"/>
    <x v="1"/>
    <s v="US"/>
    <s v="USD"/>
    <x v="1327"/>
    <n v="1430324235"/>
    <b v="0"/>
    <n v="41"/>
    <b v="0"/>
    <s v="technology/wearables"/>
    <n v="114"/>
    <n v="139.0200000000000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5000"/>
    <n v="6001"/>
    <x v="1"/>
    <s v="US"/>
    <s v="USD"/>
    <x v="1328"/>
    <n v="1472570734"/>
    <b v="0"/>
    <n v="15"/>
    <b v="0"/>
    <s v="technology/wearables"/>
    <n v="120"/>
    <n v="400.0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2800"/>
    <n v="3145"/>
    <x v="1"/>
    <s v="US"/>
    <s v="USD"/>
    <x v="1329"/>
    <n v="1414041545"/>
    <b v="0"/>
    <n v="9"/>
    <b v="0"/>
    <s v="technology/wearables"/>
    <n v="112"/>
    <n v="349.44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20000"/>
    <n v="21316"/>
    <x v="1"/>
    <s v="US"/>
    <s v="USD"/>
    <x v="1330"/>
    <n v="1464763109"/>
    <b v="0"/>
    <n v="50"/>
    <b v="0"/>
    <s v="technology/wearables"/>
    <n v="107"/>
    <n v="426.32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10000"/>
    <n v="481"/>
    <x v="0"/>
    <s v="US"/>
    <s v="USD"/>
    <x v="1331"/>
    <n v="1468843554"/>
    <b v="0"/>
    <n v="34"/>
    <b v="0"/>
    <s v="technology/wearables"/>
    <n v="5"/>
    <n v="14.1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500"/>
    <n v="600"/>
    <x v="1"/>
    <s v="CH"/>
    <s v="CHF"/>
    <x v="1332"/>
    <n v="1482888408"/>
    <b v="0"/>
    <n v="0"/>
    <b v="0"/>
    <s v="technology/wearables"/>
    <n v="12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500"/>
    <n v="570"/>
    <x v="1"/>
    <s v="AU"/>
    <s v="AUD"/>
    <x v="1333"/>
    <n v="1402886025"/>
    <b v="0"/>
    <n v="0"/>
    <b v="0"/>
    <s v="technology/wearables"/>
    <n v="114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35000"/>
    <n v="44388"/>
    <x v="1"/>
    <s v="US"/>
    <s v="USD"/>
    <x v="1334"/>
    <n v="1455129287"/>
    <b v="0"/>
    <n v="276"/>
    <b v="0"/>
    <s v="technology/wearables"/>
    <n v="127"/>
    <n v="160.83000000000001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12500"/>
    <n v="40280"/>
    <x v="1"/>
    <s v="US"/>
    <s v="USD"/>
    <x v="1335"/>
    <n v="1446762502"/>
    <b v="0"/>
    <n v="16"/>
    <b v="0"/>
    <s v="technology/wearables"/>
    <n v="322"/>
    <n v="2517.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2028"/>
    <x v="2"/>
    <s v="US"/>
    <s v="USD"/>
    <x v="1336"/>
    <n v="1415825028"/>
    <b v="0"/>
    <n v="224"/>
    <b v="0"/>
    <s v="technology/wearables"/>
    <n v="1"/>
    <n v="9.050000000000000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01165"/>
    <x v="1"/>
    <s v="US"/>
    <s v="USD"/>
    <x v="1337"/>
    <n v="1485957079"/>
    <b v="0"/>
    <n v="140"/>
    <b v="0"/>
    <s v="technology/wearables"/>
    <n v="402"/>
    <n v="1436.89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"/>
    <x v="2"/>
    <s v="US"/>
    <s v="USD"/>
    <x v="1338"/>
    <n v="1435951033"/>
    <b v="0"/>
    <n v="15"/>
    <b v="0"/>
    <s v="technology/wearables"/>
    <n v="3"/>
    <n v="6.67"/>
    <x v="2"/>
    <s v="wearables"/>
    <x v="1338"/>
    <x v="1338"/>
  </r>
  <r>
    <n v="1339"/>
    <s v="Linkoo (Canceled)"/>
    <s v="World's Smallest customizable Phone &amp; GPS Watch for kids !"/>
    <n v="10000"/>
    <n v="67"/>
    <x v="2"/>
    <s v="US"/>
    <s v="USD"/>
    <x v="1339"/>
    <n v="1414164715"/>
    <b v="0"/>
    <n v="37"/>
    <b v="0"/>
    <s v="technology/wearables"/>
    <n v="1"/>
    <n v="1.81"/>
    <x v="2"/>
    <s v="wearables"/>
    <x v="1339"/>
    <x v="1339"/>
  </r>
  <r>
    <n v="1340"/>
    <s v="Glass Designs (Canceled)"/>
    <s v="I would like to make nicer, more stylish looking frames for the Google Glass using 3D printing technology."/>
    <n v="500"/>
    <n v="570"/>
    <x v="1"/>
    <s v="US"/>
    <s v="USD"/>
    <x v="1340"/>
    <n v="1405520253"/>
    <b v="0"/>
    <n v="0"/>
    <b v="0"/>
    <s v="technology/wearables"/>
    <n v="114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333"/>
    <x v="2"/>
    <s v="GB"/>
    <s v="GBP"/>
    <x v="1341"/>
    <n v="1472569117"/>
    <b v="0"/>
    <n v="46"/>
    <b v="0"/>
    <s v="technology/wearables"/>
    <n v="3"/>
    <n v="28.98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2000"/>
    <n v="437"/>
    <x v="0"/>
    <s v="US"/>
    <s v="USD"/>
    <x v="1342"/>
    <n v="1434569739"/>
    <b v="0"/>
    <n v="1"/>
    <b v="0"/>
    <s v="technology/wearables"/>
    <n v="22"/>
    <n v="437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206743.09"/>
    <x v="1"/>
    <s v="US"/>
    <s v="USD"/>
    <x v="1343"/>
    <n v="1466512683"/>
    <b v="0"/>
    <n v="323"/>
    <b v="0"/>
    <s v="technology/wearables"/>
    <n v="207"/>
    <n v="640.07000000000005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0"/>
    <n v="16232"/>
    <x v="1"/>
    <s v="CA"/>
    <s v="CAD"/>
    <x v="1344"/>
    <n v="1464807439"/>
    <b v="0"/>
    <n v="139"/>
    <b v="1"/>
    <s v="publishing/nonfiction"/>
    <n v="108"/>
    <n v="116.78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2500"/>
    <n v="15903.5"/>
    <x v="1"/>
    <s v="US"/>
    <s v="USD"/>
    <x v="1345"/>
    <n v="1402342359"/>
    <b v="0"/>
    <n v="7"/>
    <b v="1"/>
    <s v="publishing/nonfiction"/>
    <n v="636"/>
    <n v="2271.9299999999998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20000"/>
    <n v="153"/>
    <x v="0"/>
    <s v="US"/>
    <s v="USD"/>
    <x v="1346"/>
    <n v="1369705751"/>
    <b v="0"/>
    <n v="149"/>
    <b v="1"/>
    <s v="publishing/nonfiction"/>
    <n v="1"/>
    <n v="1.03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9486.69"/>
    <x v="1"/>
    <s v="US"/>
    <s v="USD"/>
    <x v="1347"/>
    <n v="1423149525"/>
    <b v="0"/>
    <n v="31"/>
    <b v="1"/>
    <s v="publishing/nonfiction"/>
    <n v="126"/>
    <n v="306.0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30805"/>
    <x v="1"/>
    <s v="US"/>
    <s v="USD"/>
    <x v="1348"/>
    <n v="1416485333"/>
    <b v="0"/>
    <n v="26"/>
    <b v="1"/>
    <s v="publishing/nonfiction"/>
    <n v="205"/>
    <n v="1184.81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25000"/>
    <n v="29209.78"/>
    <x v="1"/>
    <s v="CA"/>
    <s v="CAD"/>
    <x v="1349"/>
    <n v="1447055935"/>
    <b v="0"/>
    <n v="172"/>
    <b v="1"/>
    <s v="publishing/nonfiction"/>
    <n v="117"/>
    <n v="169.82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0"/>
    <x v="0"/>
    <s v="US"/>
    <s v="USD"/>
    <x v="1350"/>
    <n v="1448497134"/>
    <b v="0"/>
    <n v="78"/>
    <b v="1"/>
    <s v="publishing/nonfiction"/>
    <n v="0"/>
    <n v="0"/>
    <x v="3"/>
    <s v="nonfiction"/>
    <x v="1350"/>
    <x v="1350"/>
  </r>
  <r>
    <n v="1351"/>
    <s v="Purpose: Your Journey To Find Meaning"/>
    <s v="Discover your purpose, live a more fulfilling life, leave a positive footprint on society."/>
    <n v="50000"/>
    <n v="360"/>
    <x v="0"/>
    <s v="US"/>
    <s v="USD"/>
    <x v="1351"/>
    <n v="1452707144"/>
    <b v="0"/>
    <n v="120"/>
    <b v="1"/>
    <s v="publishing/nonfiction"/>
    <n v="1"/>
    <n v="3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35000"/>
    <n v="35123"/>
    <x v="1"/>
    <s v="US"/>
    <s v="USD"/>
    <x v="1352"/>
    <n v="1436968366"/>
    <b v="0"/>
    <n v="227"/>
    <b v="1"/>
    <s v="publishing/nonfiction"/>
    <n v="100"/>
    <n v="154.7299999999999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5000"/>
    <n v="53"/>
    <x v="0"/>
    <s v="US"/>
    <s v="USD"/>
    <x v="1353"/>
    <n v="1359946188"/>
    <b v="0"/>
    <n v="42"/>
    <b v="1"/>
    <s v="publishing/nonfiction"/>
    <n v="1"/>
    <n v="1.26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5000"/>
    <n v="5105"/>
    <x v="1"/>
    <s v="GB"/>
    <s v="GBP"/>
    <x v="1354"/>
    <n v="1463080979"/>
    <b v="0"/>
    <n v="64"/>
    <b v="1"/>
    <s v="publishing/nonfiction"/>
    <n v="102"/>
    <n v="79.77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9525"/>
    <x v="1"/>
    <s v="GB"/>
    <s v="GBP"/>
    <x v="1355"/>
    <n v="1351663605"/>
    <b v="0"/>
    <n v="121"/>
    <b v="1"/>
    <s v="publishing/nonfiction"/>
    <n v="100"/>
    <n v="78.72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18000"/>
    <n v="1020"/>
    <x v="0"/>
    <s v="US"/>
    <s v="USD"/>
    <x v="1356"/>
    <n v="1370393760"/>
    <b v="0"/>
    <n v="87"/>
    <b v="1"/>
    <s v="publishing/nonfiction"/>
    <n v="6"/>
    <n v="11.7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7500"/>
    <n v="2070"/>
    <x v="2"/>
    <s v="US"/>
    <s v="USD"/>
    <x v="1357"/>
    <n v="1359587137"/>
    <b v="0"/>
    <n v="65"/>
    <b v="1"/>
    <s v="publishing/nonfiction"/>
    <n v="28"/>
    <n v="31.85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10000"/>
    <n v="100"/>
    <x v="0"/>
    <s v="US"/>
    <s v="USD"/>
    <x v="1358"/>
    <n v="1306417323"/>
    <b v="0"/>
    <n v="49"/>
    <b v="1"/>
    <s v="publishing/nonfiction"/>
    <n v="1"/>
    <n v="2.04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3500"/>
    <n v="380"/>
    <x v="0"/>
    <s v="US"/>
    <s v="USD"/>
    <x v="1359"/>
    <n v="1304623990"/>
    <b v="0"/>
    <n v="19"/>
    <b v="1"/>
    <s v="publishing/nonfiction"/>
    <n v="11"/>
    <n v="20"/>
    <x v="3"/>
    <s v="nonfiction"/>
    <x v="1359"/>
    <x v="1359"/>
  </r>
  <r>
    <n v="1360"/>
    <s v="So Bad, It's Good! - A Book of Bad Movies"/>
    <s v="So Bad, It's Good! is a guide to finding the best films for your bad movie night."/>
    <n v="8000"/>
    <n v="0"/>
    <x v="0"/>
    <s v="US"/>
    <s v="USD"/>
    <x v="1360"/>
    <n v="1341524220"/>
    <b v="0"/>
    <n v="81"/>
    <b v="1"/>
    <s v="publishing/nonfiction"/>
    <n v="0"/>
    <n v="0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20000"/>
    <n v="2468"/>
    <x v="0"/>
    <s v="GB"/>
    <s v="GBP"/>
    <x v="1361"/>
    <n v="1400778772"/>
    <b v="0"/>
    <n v="264"/>
    <b v="1"/>
    <s v="publishing/nonfiction"/>
    <n v="12"/>
    <n v="9.35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4200"/>
    <n v="4230"/>
    <x v="1"/>
    <s v="US"/>
    <s v="USD"/>
    <x v="1362"/>
    <n v="1373408731"/>
    <b v="0"/>
    <n v="25"/>
    <b v="1"/>
    <s v="publishing/nonfiction"/>
    <n v="101"/>
    <n v="169.2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5437"/>
    <x v="1"/>
    <s v="US"/>
    <s v="USD"/>
    <x v="1363"/>
    <n v="1453925727"/>
    <b v="0"/>
    <n v="5"/>
    <b v="1"/>
    <s v="publishing/nonfiction"/>
    <n v="272"/>
    <n v="1087.4000000000001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114977"/>
    <x v="1"/>
    <s v="DK"/>
    <s v="DKK"/>
    <x v="1364"/>
    <n v="1415464906"/>
    <b v="0"/>
    <n v="144"/>
    <b v="1"/>
    <s v="music/rock"/>
    <n v="115"/>
    <n v="798.45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1821"/>
    <x v="0"/>
    <s v="US"/>
    <s v="USD"/>
    <x v="1365"/>
    <n v="1423935352"/>
    <b v="0"/>
    <n v="92"/>
    <b v="1"/>
    <s v="music/rock"/>
    <n v="9"/>
    <n v="19.79"/>
    <x v="4"/>
    <s v="rock"/>
    <x v="1365"/>
    <x v="1365"/>
  </r>
  <r>
    <n v="1366"/>
    <s v="Kick It! A Tribute to the A.K.s"/>
    <s v="A musical memorial for Alexi Petersen."/>
    <n v="25000"/>
    <n v="1241"/>
    <x v="2"/>
    <s v="US"/>
    <s v="USD"/>
    <x v="1366"/>
    <n v="1413158063"/>
    <b v="0"/>
    <n v="147"/>
    <b v="1"/>
    <s v="music/rock"/>
    <n v="5"/>
    <n v="8.4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15000"/>
    <n v="16636.78"/>
    <x v="1"/>
    <s v="US"/>
    <s v="USD"/>
    <x v="1367"/>
    <n v="1444867450"/>
    <b v="0"/>
    <n v="90"/>
    <b v="1"/>
    <s v="music/rock"/>
    <n v="111"/>
    <n v="184.8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15000"/>
    <n v="15265"/>
    <x v="1"/>
    <s v="US"/>
    <s v="USD"/>
    <x v="1368"/>
    <n v="1432269294"/>
    <b v="0"/>
    <n v="87"/>
    <b v="1"/>
    <s v="music/rock"/>
    <n v="102"/>
    <n v="175.46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85000"/>
    <n v="126082.45"/>
    <x v="1"/>
    <s v="US"/>
    <s v="USD"/>
    <x v="1369"/>
    <n v="1394633746"/>
    <b v="0"/>
    <n v="406"/>
    <b v="1"/>
    <s v="music/rock"/>
    <n v="148"/>
    <n v="310.55"/>
    <x v="4"/>
    <s v="rock"/>
    <x v="1369"/>
    <x v="1369"/>
  </r>
  <r>
    <n v="1370"/>
    <s v="Food On You presents Baby's First Parental Advisory"/>
    <s v="Songs about the first year of parenthood, often inappropriate for children"/>
    <n v="5000"/>
    <n v="5070"/>
    <x v="1"/>
    <s v="US"/>
    <s v="USD"/>
    <x v="1370"/>
    <n v="1380585890"/>
    <b v="0"/>
    <n v="20"/>
    <b v="1"/>
    <s v="music/rock"/>
    <n v="101"/>
    <n v="253.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20000"/>
    <n v="1297"/>
    <x v="0"/>
    <s v="US"/>
    <s v="USD"/>
    <x v="1371"/>
    <n v="1428430342"/>
    <b v="0"/>
    <n v="70"/>
    <b v="1"/>
    <s v="music/rock"/>
    <n v="6"/>
    <n v="18.53"/>
    <x v="4"/>
    <s v="rock"/>
    <x v="1371"/>
    <x v="1371"/>
  </r>
  <r>
    <n v="1372"/>
    <s v="Ted Lukas &amp; the Misled new CD - &quot;FEED&quot;"/>
    <s v="Please help us raise funds to press our new CD!"/>
    <n v="3000"/>
    <n v="3555"/>
    <x v="1"/>
    <s v="US"/>
    <s v="USD"/>
    <x v="1372"/>
    <n v="1339523132"/>
    <b v="0"/>
    <n v="16"/>
    <b v="1"/>
    <s v="music/rock"/>
    <n v="119"/>
    <n v="222.19"/>
    <x v="4"/>
    <s v="rock"/>
    <x v="1372"/>
    <x v="1372"/>
  </r>
  <r>
    <n v="1373"/>
    <s v="Broccoli Samurai: Tour Van or Bust!"/>
    <s v="Help Broccoli Samurai raise money to get a new van and continue bringing you the jams!"/>
    <n v="25000"/>
    <n v="49811"/>
    <x v="1"/>
    <s v="US"/>
    <s v="USD"/>
    <x v="1373"/>
    <n v="1480546233"/>
    <b v="0"/>
    <n v="52"/>
    <b v="1"/>
    <s v="music/rock"/>
    <n v="199"/>
    <n v="957.9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8000"/>
    <n v="8730"/>
    <x v="3"/>
    <s v="US"/>
    <s v="USD"/>
    <x v="1374"/>
    <n v="1456285988"/>
    <b v="0"/>
    <n v="66"/>
    <b v="1"/>
    <s v="music/rock"/>
    <n v="109"/>
    <n v="132.27000000000001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5"/>
    <x v="0"/>
    <s v="FR"/>
    <s v="EUR"/>
    <x v="1375"/>
    <n v="1481852119"/>
    <b v="0"/>
    <n v="109"/>
    <b v="1"/>
    <s v="music/rock"/>
    <n v="0"/>
    <n v="0.05"/>
    <x v="4"/>
    <s v="rock"/>
    <x v="1375"/>
    <x v="1375"/>
  </r>
  <r>
    <n v="1376"/>
    <s v="Dead Pirates / HIGHMARE LP 2nd pressing"/>
    <s v="Dead Pirates are planning a second pressing of HIGHMARE LP, who wants one ?"/>
    <n v="25000"/>
    <n v="310"/>
    <x v="0"/>
    <s v="GB"/>
    <s v="GBP"/>
    <x v="1376"/>
    <n v="1478189006"/>
    <b v="0"/>
    <n v="168"/>
    <b v="1"/>
    <s v="music/rock"/>
    <n v="1"/>
    <n v="1.85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5000"/>
    <n v="2965"/>
    <x v="0"/>
    <s v="US"/>
    <s v="USD"/>
    <x v="1377"/>
    <n v="1484198170"/>
    <b v="0"/>
    <n v="31"/>
    <b v="1"/>
    <s v="music/rock"/>
    <n v="59"/>
    <n v="95.65"/>
    <x v="4"/>
    <s v="rock"/>
    <x v="1377"/>
    <x v="1377"/>
  </r>
  <r>
    <n v="1378"/>
    <s v="SIX BY SEVEN"/>
    <s v="A psychedelic post rock masterpiece!"/>
    <n v="10000"/>
    <n v="15591"/>
    <x v="1"/>
    <s v="GB"/>
    <s v="GBP"/>
    <x v="1378"/>
    <n v="1468779210"/>
    <b v="0"/>
    <n v="133"/>
    <b v="1"/>
    <s v="music/rock"/>
    <n v="156"/>
    <n v="117.23"/>
    <x v="4"/>
    <s v="rock"/>
    <x v="1378"/>
    <x v="1378"/>
  </r>
  <r>
    <n v="1379"/>
    <s v="J. Walter Makes a Record"/>
    <s v="---------The long-awaited debut full-length from Justin Ruddy--------"/>
    <n v="30000"/>
    <n v="0"/>
    <x v="0"/>
    <s v="US"/>
    <s v="USD"/>
    <x v="1379"/>
    <n v="1430912876"/>
    <b v="0"/>
    <n v="151"/>
    <b v="1"/>
    <s v="music/rock"/>
    <n v="0"/>
    <n v="0"/>
    <x v="4"/>
    <s v="rock"/>
    <x v="1379"/>
    <x v="1379"/>
  </r>
  <r>
    <n v="1380"/>
    <s v="BARNFEST 2015"/>
    <s v="A DIY MUSIC FESTIVAL FROM ST. LOUIS MO! Bands make their own festival, help make it legit!"/>
    <n v="2000"/>
    <n v="2000.66"/>
    <x v="1"/>
    <s v="US"/>
    <s v="USD"/>
    <x v="1380"/>
    <n v="1431886706"/>
    <b v="0"/>
    <n v="5"/>
    <b v="1"/>
    <s v="music/rock"/>
    <n v="100"/>
    <n v="400.13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301"/>
    <x v="0"/>
    <s v="US"/>
    <s v="USD"/>
    <x v="1381"/>
    <n v="1480396125"/>
    <b v="0"/>
    <n v="73"/>
    <b v="1"/>
    <s v="music/rock"/>
    <n v="2"/>
    <n v="4.1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23000"/>
    <n v="23530"/>
    <x v="1"/>
    <s v="US"/>
    <s v="USD"/>
    <x v="1382"/>
    <n v="1365275536"/>
    <b v="0"/>
    <n v="148"/>
    <b v="1"/>
    <s v="music/rock"/>
    <n v="102"/>
    <n v="158.99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17350.13"/>
    <x v="1"/>
    <s v="CA"/>
    <s v="CAD"/>
    <x v="1383"/>
    <n v="1480729678"/>
    <b v="0"/>
    <n v="93"/>
    <b v="1"/>
    <s v="music/rock"/>
    <n v="145"/>
    <n v="186.5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11999"/>
    <n v="10"/>
    <x v="2"/>
    <s v="US"/>
    <s v="USD"/>
    <x v="1384"/>
    <n v="1433525922"/>
    <b v="0"/>
    <n v="63"/>
    <b v="1"/>
    <s v="music/rock"/>
    <n v="0"/>
    <n v="0.16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25000"/>
    <n v="25"/>
    <x v="0"/>
    <s v="DE"/>
    <s v="EUR"/>
    <x v="1385"/>
    <n v="1457109121"/>
    <b v="0"/>
    <n v="134"/>
    <b v="1"/>
    <s v="music/rock"/>
    <n v="0"/>
    <n v="0.19"/>
    <x v="4"/>
    <s v="rock"/>
    <x v="1385"/>
    <x v="1385"/>
  </r>
  <r>
    <n v="1386"/>
    <s v="MALTESE CROSS: The First Album"/>
    <s v="We are a classic hard rock/heavy metal band just trying to keep rock alive!"/>
    <n v="3500"/>
    <n v="5599"/>
    <x v="1"/>
    <s v="US"/>
    <s v="USD"/>
    <x v="1386"/>
    <n v="1435591889"/>
    <b v="0"/>
    <n v="14"/>
    <b v="1"/>
    <s v="music/rock"/>
    <n v="160"/>
    <n v="399.9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15000"/>
    <n v="3172"/>
    <x v="0"/>
    <s v="US"/>
    <s v="USD"/>
    <x v="1387"/>
    <n v="1430604395"/>
    <b v="0"/>
    <n v="78"/>
    <b v="1"/>
    <s v="music/rock"/>
    <n v="21"/>
    <n v="40.67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20000"/>
    <n v="0"/>
    <x v="0"/>
    <s v="US"/>
    <s v="USD"/>
    <x v="1388"/>
    <n v="1474469117"/>
    <b v="0"/>
    <n v="112"/>
    <b v="1"/>
    <s v="music/rock"/>
    <n v="0"/>
    <n v="0"/>
    <x v="4"/>
    <s v="rock"/>
    <x v="1388"/>
    <x v="1388"/>
  </r>
  <r>
    <n v="1389"/>
    <s v="Pre-order DANCEHALL's first record!!!"/>
    <s v="Help fund the pressing of DANCEHALL's first record by pre-ordering it in advance!!!"/>
    <n v="3400"/>
    <n v="4313"/>
    <x v="1"/>
    <s v="GB"/>
    <s v="GBP"/>
    <x v="1389"/>
    <n v="1468495957"/>
    <b v="0"/>
    <n v="34"/>
    <b v="1"/>
    <s v="music/rock"/>
    <n v="127"/>
    <n v="126.85"/>
    <x v="4"/>
    <s v="rock"/>
    <x v="1389"/>
    <x v="1389"/>
  </r>
  <r>
    <n v="1390"/>
    <s v="New Music Video/Artist Development"/>
    <s v="Breakout Artist Management will be working with us on a brand new music video and we need your help!"/>
    <n v="9041"/>
    <n v="90"/>
    <x v="0"/>
    <s v="US"/>
    <s v="USD"/>
    <x v="1390"/>
    <n v="1427224606"/>
    <b v="0"/>
    <n v="19"/>
    <b v="1"/>
    <s v="music/rock"/>
    <n v="1"/>
    <n v="4.74"/>
    <x v="4"/>
    <s v="rock"/>
    <x v="1390"/>
    <x v="1390"/>
  </r>
  <r>
    <n v="1391"/>
    <s v="Rules and Regulations"/>
    <s v="With the money donated through this project we intend on investing in sound equipment for live shows"/>
    <n v="3000"/>
    <n v="3080"/>
    <x v="1"/>
    <s v="US"/>
    <s v="USD"/>
    <x v="1391"/>
    <n v="1436369818"/>
    <b v="0"/>
    <n v="13"/>
    <b v="1"/>
    <s v="music/rock"/>
    <n v="103"/>
    <n v="236.92"/>
    <x v="4"/>
    <s v="rock"/>
    <x v="1391"/>
    <x v="1391"/>
  </r>
  <r>
    <n v="1392"/>
    <s v="Telesomniac's Debut Album"/>
    <s v="Telesomniac is a rock band from Provo, UT releasing their debut album Thirty-One Flashes in the Dark."/>
    <n v="8000"/>
    <n v="8620"/>
    <x v="1"/>
    <s v="US"/>
    <s v="USD"/>
    <x v="1392"/>
    <n v="1454298186"/>
    <b v="0"/>
    <n v="104"/>
    <b v="1"/>
    <s v="music/rock"/>
    <n v="108"/>
    <n v="82.88"/>
    <x v="4"/>
    <s v="rock"/>
    <x v="1392"/>
    <x v="1392"/>
  </r>
  <r>
    <n v="1393"/>
    <s v="WolfHunt | Social Commentary Rock Project"/>
    <s v="Rock n' Roll tales of our times"/>
    <n v="25000"/>
    <n v="29531"/>
    <x v="1"/>
    <s v="US"/>
    <s v="USD"/>
    <x v="1393"/>
    <n v="1467476523"/>
    <b v="0"/>
    <n v="52"/>
    <b v="1"/>
    <s v="music/rock"/>
    <n v="118"/>
    <n v="567.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0"/>
    <x v="0"/>
    <s v="US"/>
    <s v="USD"/>
    <x v="1394"/>
    <n v="1484623726"/>
    <b v="0"/>
    <n v="17"/>
    <b v="1"/>
    <s v="music/rock"/>
    <n v="0"/>
    <n v="0"/>
    <x v="4"/>
    <s v="rock"/>
    <x v="1394"/>
    <x v="1394"/>
  </r>
  <r>
    <n v="1395"/>
    <s v="Quiet Oaks Full Length Album"/>
    <s v="Help Quiet Oaks record their debut album!!!"/>
    <n v="10000"/>
    <n v="11070"/>
    <x v="1"/>
    <s v="US"/>
    <s v="USD"/>
    <x v="1395"/>
    <n v="1481838481"/>
    <b v="0"/>
    <n v="82"/>
    <b v="1"/>
    <s v="music/rock"/>
    <n v="111"/>
    <n v="135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20190"/>
    <x v="1"/>
    <s v="US"/>
    <s v="USD"/>
    <x v="1396"/>
    <n v="1421279882"/>
    <b v="0"/>
    <n v="73"/>
    <b v="1"/>
    <s v="music/rock"/>
    <n v="109"/>
    <n v="276.5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30000"/>
    <n v="50"/>
    <x v="0"/>
    <s v="US"/>
    <s v="USD"/>
    <x v="1397"/>
    <n v="1475013710"/>
    <b v="0"/>
    <n v="158"/>
    <b v="1"/>
    <s v="music/rock"/>
    <n v="0"/>
    <n v="0.3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12929.35"/>
    <x v="1"/>
    <s v="US"/>
    <s v="USD"/>
    <x v="1398"/>
    <n v="1465160334"/>
    <b v="0"/>
    <n v="65"/>
    <b v="1"/>
    <s v="music/rock"/>
    <n v="104"/>
    <n v="198.91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5"/>
    <x v="0"/>
    <s v="US"/>
    <s v="USD"/>
    <x v="1399"/>
    <n v="1410048373"/>
    <b v="0"/>
    <n v="184"/>
    <b v="1"/>
    <s v="music/rock"/>
    <n v="0"/>
    <n v="0.03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000"/>
    <n v="3250"/>
    <x v="1"/>
    <s v="GB"/>
    <s v="GBP"/>
    <x v="1400"/>
    <n v="1462695073"/>
    <b v="0"/>
    <n v="34"/>
    <b v="1"/>
    <s v="music/rock"/>
    <n v="108"/>
    <n v="95.59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36924.35"/>
    <x v="1"/>
    <s v="US"/>
    <s v="USD"/>
    <x v="1401"/>
    <n v="1367798074"/>
    <b v="0"/>
    <n v="240"/>
    <b v="1"/>
    <s v="music/rock"/>
    <n v="456"/>
    <n v="570.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8000"/>
    <n v="8084"/>
    <x v="1"/>
    <s v="GB"/>
    <s v="GBP"/>
    <x v="1402"/>
    <n v="1425259011"/>
    <b v="0"/>
    <n v="113"/>
    <b v="1"/>
    <s v="music/rock"/>
    <n v="101"/>
    <n v="71.540000000000006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10000"/>
    <n v="24315"/>
    <x v="1"/>
    <s v="US"/>
    <s v="USD"/>
    <x v="1403"/>
    <n v="1372210235"/>
    <b v="0"/>
    <n v="66"/>
    <b v="1"/>
    <s v="music/rock"/>
    <n v="243"/>
    <n v="368.41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2500"/>
    <n v="2"/>
    <x v="0"/>
    <s v="GB"/>
    <s v="GBP"/>
    <x v="1404"/>
    <n v="1422447285"/>
    <b v="1"/>
    <n v="5"/>
    <b v="0"/>
    <s v="publishing/translations"/>
    <n v="0"/>
    <n v="0.4"/>
    <x v="3"/>
    <s v="translations"/>
    <x v="1404"/>
    <x v="1404"/>
  </r>
  <r>
    <n v="1405"/>
    <s v="The Bible translated into Emoticons"/>
    <s v="Will more people read the Bible if it were translated into Emoticons?"/>
    <n v="2000"/>
    <n v="2000"/>
    <x v="1"/>
    <s v="US"/>
    <s v="USD"/>
    <x v="1405"/>
    <n v="1414599601"/>
    <b v="1"/>
    <n v="17"/>
    <b v="0"/>
    <s v="publishing/translations"/>
    <n v="100"/>
    <n v="117.65"/>
    <x v="3"/>
    <s v="translations"/>
    <x v="1405"/>
    <x v="1405"/>
  </r>
  <r>
    <n v="1406"/>
    <s v="Man Down! Translation project"/>
    <s v="The White coat and the battle dress uniform"/>
    <n v="1000"/>
    <n v="2110.5"/>
    <x v="1"/>
    <s v="IT"/>
    <s v="EUR"/>
    <x v="1406"/>
    <n v="1445336607"/>
    <b v="0"/>
    <n v="3"/>
    <b v="0"/>
    <s v="publishing/translations"/>
    <n v="211"/>
    <n v="703.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1000"/>
    <n v="2053"/>
    <x v="1"/>
    <s v="US"/>
    <s v="USD"/>
    <x v="1407"/>
    <n v="1405687978"/>
    <b v="0"/>
    <n v="2"/>
    <b v="0"/>
    <s v="publishing/translations"/>
    <n v="205"/>
    <n v="1026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2210"/>
    <x v="1"/>
    <s v="GB"/>
    <s v="GBP"/>
    <x v="1408"/>
    <n v="1444856156"/>
    <b v="0"/>
    <n v="6"/>
    <b v="0"/>
    <s v="publishing/translations"/>
    <n v="126"/>
    <n v="368.3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500"/>
    <n v="565"/>
    <x v="1"/>
    <s v="US"/>
    <s v="USD"/>
    <x v="1409"/>
    <n v="1414897935"/>
    <b v="0"/>
    <n v="0"/>
    <b v="0"/>
    <s v="publishing/translations"/>
    <n v="113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930"/>
    <n v="986"/>
    <x v="1"/>
    <s v="IT"/>
    <s v="EUR"/>
    <x v="1410"/>
    <n v="1461051520"/>
    <b v="0"/>
    <n v="1"/>
    <b v="0"/>
    <s v="publishing/translations"/>
    <n v="106"/>
    <n v="986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1000"/>
    <n v="1015"/>
    <x v="1"/>
    <s v="GB"/>
    <s v="GBP"/>
    <x v="1411"/>
    <n v="1420766700"/>
    <b v="0"/>
    <n v="3"/>
    <b v="0"/>
    <s v="publishing/translations"/>
    <n v="102"/>
    <n v="338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2500"/>
    <n v="2800"/>
    <x v="1"/>
    <s v="US"/>
    <s v="USD"/>
    <x v="1412"/>
    <n v="1415064699"/>
    <b v="0"/>
    <n v="13"/>
    <b v="0"/>
    <s v="publishing/translations"/>
    <n v="112"/>
    <n v="215.38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385"/>
    <x v="0"/>
    <s v="IT"/>
    <s v="EUR"/>
    <x v="1413"/>
    <n v="1450780170"/>
    <b v="0"/>
    <n v="1"/>
    <b v="0"/>
    <s v="publishing/translations"/>
    <n v="19"/>
    <n v="385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911"/>
    <n v="5"/>
    <x v="2"/>
    <s v="US"/>
    <s v="USD"/>
    <x v="1414"/>
    <n v="1480831467"/>
    <b v="0"/>
    <n v="1"/>
    <b v="0"/>
    <s v="publishing/translations"/>
    <n v="1"/>
    <n v="5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3500"/>
    <n v="3540"/>
    <x v="1"/>
    <s v="US"/>
    <s v="USD"/>
    <x v="1415"/>
    <n v="1436285591"/>
    <b v="0"/>
    <n v="9"/>
    <b v="0"/>
    <s v="publishing/translations"/>
    <n v="101"/>
    <n v="393.33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"/>
    <n v="564.66"/>
    <x v="1"/>
    <s v="US"/>
    <s v="USD"/>
    <x v="1416"/>
    <n v="1445552019"/>
    <b v="0"/>
    <n v="0"/>
    <b v="0"/>
    <s v="publishing/translations"/>
    <n v="113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1500"/>
    <n v="2370"/>
    <x v="1"/>
    <s v="US"/>
    <s v="USD"/>
    <x v="1417"/>
    <n v="1439696174"/>
    <b v="0"/>
    <n v="2"/>
    <b v="0"/>
    <s v="publishing/translations"/>
    <n v="158"/>
    <n v="118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1000"/>
    <n v="1001.49"/>
    <x v="1"/>
    <s v="ES"/>
    <s v="EUR"/>
    <x v="1418"/>
    <n v="1453805834"/>
    <b v="0"/>
    <n v="1"/>
    <b v="0"/>
    <s v="publishing/translations"/>
    <n v="100"/>
    <n v="1001.49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0"/>
    <x v="0"/>
    <s v="US"/>
    <s v="USD"/>
    <x v="1419"/>
    <n v="1473418619"/>
    <b v="0"/>
    <n v="10"/>
    <b v="0"/>
    <s v="publishing/translations"/>
    <n v="0"/>
    <n v="0"/>
    <x v="3"/>
    <s v="translations"/>
    <x v="1419"/>
    <x v="1419"/>
  </r>
  <r>
    <n v="1420"/>
    <s v="Shakespeare in the Hood - Romeo and Juliet"/>
    <s v="Help me butcher Shakespeare in a satirical fashion."/>
    <n v="1000"/>
    <n v="78"/>
    <x v="0"/>
    <s v="US"/>
    <s v="USD"/>
    <x v="1420"/>
    <n v="1464969686"/>
    <b v="0"/>
    <n v="3"/>
    <b v="0"/>
    <s v="publishing/translations"/>
    <n v="8"/>
    <n v="26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5414"/>
    <x v="1"/>
    <s v="SE"/>
    <s v="SEK"/>
    <x v="1421"/>
    <n v="1420840709"/>
    <b v="0"/>
    <n v="2"/>
    <b v="0"/>
    <s v="publishing/translations"/>
    <n v="271"/>
    <n v="2707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1300"/>
    <x v="1"/>
    <s v="NZ"/>
    <s v="NZD"/>
    <x v="1422"/>
    <n v="1471844704"/>
    <b v="0"/>
    <n v="2"/>
    <b v="0"/>
    <s v="publishing/translations"/>
    <n v="104"/>
    <n v="65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2000"/>
    <n v="380"/>
    <x v="0"/>
    <s v="AU"/>
    <s v="AUD"/>
    <x v="1423"/>
    <n v="1449045531"/>
    <b v="0"/>
    <n v="1"/>
    <b v="0"/>
    <s v="publishing/translations"/>
    <n v="19"/>
    <n v="38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5000"/>
    <n v="5000"/>
    <x v="1"/>
    <s v="US"/>
    <s v="USD"/>
    <x v="1424"/>
    <n v="1478106802"/>
    <b v="0"/>
    <n v="14"/>
    <b v="0"/>
    <s v="publishing/translations"/>
    <n v="100"/>
    <n v="357.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500"/>
    <n v="564"/>
    <x v="1"/>
    <s v="US"/>
    <s v="USD"/>
    <x v="1425"/>
    <n v="1427684959"/>
    <b v="0"/>
    <n v="0"/>
    <b v="0"/>
    <s v="publishing/translations"/>
    <n v="113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500"/>
    <n v="551"/>
    <x v="1"/>
    <s v="DE"/>
    <s v="EUR"/>
    <x v="1426"/>
    <n v="1435224120"/>
    <b v="0"/>
    <n v="0"/>
    <b v="0"/>
    <s v="publishing/translations"/>
    <n v="11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2885"/>
    <n v="2485"/>
    <x v="0"/>
    <s v="DE"/>
    <s v="EUR"/>
    <x v="1427"/>
    <n v="1471638385"/>
    <b v="0"/>
    <n v="4"/>
    <b v="0"/>
    <s v="publishing/translations"/>
    <n v="86"/>
    <n v="621.2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1515.08"/>
    <x v="1"/>
    <s v="ES"/>
    <s v="EUR"/>
    <x v="1428"/>
    <n v="1456996017"/>
    <b v="0"/>
    <n v="3"/>
    <b v="0"/>
    <s v="publishing/translations"/>
    <n v="101"/>
    <n v="505.03"/>
    <x v="3"/>
    <s v="translations"/>
    <x v="1428"/>
    <x v="1428"/>
  </r>
  <r>
    <n v="1429"/>
    <s v="10 P.M."/>
    <s v="A guy in his 30's tries to live his &quot;American Dream&quot;, but quickly it turns into a nightmare. (A Novel)"/>
    <n v="500"/>
    <n v="550"/>
    <x v="1"/>
    <s v="US"/>
    <s v="USD"/>
    <x v="1429"/>
    <n v="1426037242"/>
    <b v="0"/>
    <n v="0"/>
    <b v="0"/>
    <s v="publishing/translations"/>
    <n v="11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2800"/>
    <n v="435"/>
    <x v="0"/>
    <s v="US"/>
    <s v="USD"/>
    <x v="1430"/>
    <n v="1416339088"/>
    <b v="0"/>
    <n v="5"/>
    <b v="0"/>
    <s v="publishing/translations"/>
    <n v="16"/>
    <n v="87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1575"/>
    <x v="2"/>
    <s v="US"/>
    <s v="USD"/>
    <x v="1431"/>
    <n v="1445922216"/>
    <b v="0"/>
    <n v="47"/>
    <b v="0"/>
    <s v="publishing/translations"/>
    <n v="11"/>
    <n v="33.5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500"/>
    <n v="550"/>
    <x v="1"/>
    <s v="US"/>
    <s v="USD"/>
    <x v="1432"/>
    <n v="1434825828"/>
    <b v="0"/>
    <n v="0"/>
    <b v="0"/>
    <s v="publishing/translations"/>
    <n v="11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3500"/>
    <n v="3660"/>
    <x v="1"/>
    <s v="IT"/>
    <s v="EUR"/>
    <x v="1433"/>
    <n v="1477839675"/>
    <b v="0"/>
    <n v="10"/>
    <b v="0"/>
    <s v="publishing/translations"/>
    <n v="105"/>
    <n v="366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22000"/>
    <n v="10"/>
    <x v="2"/>
    <s v="DK"/>
    <s v="DKK"/>
    <x v="1434"/>
    <n v="1431973478"/>
    <b v="0"/>
    <n v="11"/>
    <b v="0"/>
    <s v="publishing/translations"/>
    <n v="0"/>
    <n v="0.91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000"/>
    <n v="2035.05"/>
    <x v="1"/>
    <s v="IT"/>
    <s v="EUR"/>
    <x v="1435"/>
    <n v="1441997020"/>
    <b v="0"/>
    <n v="2"/>
    <b v="0"/>
    <s v="publishing/translations"/>
    <n v="204"/>
    <n v="1017.53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5"/>
    <x v="0"/>
    <s v="DE"/>
    <s v="EUR"/>
    <x v="1436"/>
    <n v="1453451057"/>
    <b v="0"/>
    <n v="2"/>
    <b v="0"/>
    <s v="publishing/translations"/>
    <n v="4"/>
    <n v="37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500"/>
    <n v="3710"/>
    <x v="1"/>
    <s v="US"/>
    <s v="USD"/>
    <x v="1437"/>
    <n v="1402058739"/>
    <b v="0"/>
    <n v="22"/>
    <b v="0"/>
    <s v="publishing/translations"/>
    <n v="106"/>
    <n v="168.64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3000"/>
    <n v="3292"/>
    <x v="1"/>
    <s v="DK"/>
    <s v="DKK"/>
    <x v="1438"/>
    <n v="1459198499"/>
    <b v="0"/>
    <n v="8"/>
    <b v="0"/>
    <s v="publishing/translations"/>
    <n v="110"/>
    <n v="411.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000"/>
    <n v="2681"/>
    <x v="1"/>
    <s v="CA"/>
    <s v="CAD"/>
    <x v="1439"/>
    <n v="1423166101"/>
    <b v="0"/>
    <n v="6"/>
    <b v="0"/>
    <s v="publishing/translations"/>
    <n v="134"/>
    <n v="446.83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900"/>
    <n v="1408"/>
    <x v="1"/>
    <s v="IT"/>
    <s v="EUR"/>
    <x v="1440"/>
    <n v="1461693463"/>
    <b v="0"/>
    <n v="1"/>
    <b v="0"/>
    <s v="publishing/translations"/>
    <n v="156"/>
    <n v="1408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5800"/>
    <n v="6628"/>
    <x v="1"/>
    <s v="GB"/>
    <s v="GBP"/>
    <x v="1441"/>
    <n v="1436811769"/>
    <b v="0"/>
    <n v="3"/>
    <b v="0"/>
    <s v="publishing/translations"/>
    <n v="114"/>
    <n v="2209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545"/>
    <x v="1"/>
    <s v="US"/>
    <s v="USD"/>
    <x v="1442"/>
    <n v="1461598158"/>
    <b v="0"/>
    <n v="0"/>
    <b v="0"/>
    <s v="publishing/translations"/>
    <n v="109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500"/>
    <n v="540"/>
    <x v="3"/>
    <s v="FR"/>
    <s v="EUR"/>
    <x v="1443"/>
    <n v="1480803209"/>
    <b v="0"/>
    <n v="0"/>
    <b v="0"/>
    <s v="publishing/translations"/>
    <n v="108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500"/>
    <n v="540"/>
    <x v="1"/>
    <s v="DE"/>
    <s v="EUR"/>
    <x v="1444"/>
    <n v="1436907462"/>
    <b v="0"/>
    <n v="0"/>
    <b v="0"/>
    <s v="publishing/translations"/>
    <n v="108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500"/>
    <n v="537"/>
    <x v="1"/>
    <s v="DE"/>
    <s v="EUR"/>
    <x v="1445"/>
    <n v="1431694855"/>
    <b v="0"/>
    <n v="0"/>
    <b v="0"/>
    <s v="publishing/translations"/>
    <n v="107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530.11"/>
    <x v="1"/>
    <s v="IT"/>
    <s v="EUR"/>
    <x v="1446"/>
    <n v="1459507478"/>
    <b v="0"/>
    <n v="0"/>
    <b v="0"/>
    <s v="publishing/translations"/>
    <n v="106"/>
    <n v="0"/>
    <x v="3"/>
    <s v="translations"/>
    <x v="1446"/>
    <x v="1446"/>
  </r>
  <r>
    <n v="1447"/>
    <s v="Indian Language Dictionary"/>
    <s v="I'm creating a dictionary of multiple Indian languages."/>
    <n v="1850"/>
    <n v="145"/>
    <x v="0"/>
    <s v="US"/>
    <s v="USD"/>
    <x v="1447"/>
    <n v="1465407134"/>
    <b v="0"/>
    <n v="3"/>
    <b v="0"/>
    <s v="publishing/translations"/>
    <n v="8"/>
    <n v="48.33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500"/>
    <n v="530"/>
    <x v="1"/>
    <s v="AU"/>
    <s v="AUD"/>
    <x v="1448"/>
    <n v="1429655318"/>
    <b v="0"/>
    <n v="0"/>
    <b v="0"/>
    <s v="publishing/translations"/>
    <n v="106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500"/>
    <n v="527.45000000000005"/>
    <x v="1"/>
    <s v="US"/>
    <s v="USD"/>
    <x v="1449"/>
    <n v="1427138905"/>
    <b v="0"/>
    <n v="0"/>
    <b v="0"/>
    <s v="publishing/translations"/>
    <n v="105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900"/>
    <n v="1290"/>
    <x v="1"/>
    <s v="US"/>
    <s v="USD"/>
    <x v="1450"/>
    <n v="1453349197"/>
    <b v="0"/>
    <n v="1"/>
    <b v="0"/>
    <s v="publishing/translations"/>
    <n v="143"/>
    <n v="129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000"/>
    <n v="41"/>
    <x v="0"/>
    <s v="US"/>
    <s v="USD"/>
    <x v="1451"/>
    <n v="1413759659"/>
    <b v="0"/>
    <n v="2"/>
    <b v="0"/>
    <s v="publishing/translations"/>
    <n v="4"/>
    <n v="20.5"/>
    <x v="3"/>
    <s v="translations"/>
    <x v="1451"/>
    <x v="1451"/>
  </r>
  <r>
    <n v="1452"/>
    <s v="The Judo Preservation Project (Canceled)"/>
    <s v="I am gathering rare, out-of-print Judo books for preservation, translation and sharing."/>
    <n v="500"/>
    <n v="525"/>
    <x v="1"/>
    <s v="US"/>
    <s v="USD"/>
    <x v="1452"/>
    <n v="1403974363"/>
    <b v="0"/>
    <n v="0"/>
    <b v="0"/>
    <s v="publishing/translations"/>
    <n v="105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525"/>
    <x v="1"/>
    <s v="FR"/>
    <s v="EUR"/>
    <x v="1453"/>
    <n v="1488386547"/>
    <b v="0"/>
    <n v="0"/>
    <b v="0"/>
    <s v="publishing/translations"/>
    <n v="105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884"/>
    <x v="1"/>
    <s v="ES"/>
    <s v="EUR"/>
    <x v="1454"/>
    <n v="1459716480"/>
    <b v="0"/>
    <n v="1"/>
    <b v="0"/>
    <s v="publishing/translations"/>
    <n v="188"/>
    <n v="1884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5195"/>
    <x v="1"/>
    <s v="US"/>
    <s v="USD"/>
    <x v="1455"/>
    <n v="1405181320"/>
    <b v="0"/>
    <n v="7"/>
    <b v="0"/>
    <s v="publishing/translations"/>
    <n v="104"/>
    <n v="742.14"/>
    <x v="3"/>
    <s v="translations"/>
    <x v="1455"/>
    <x v="1455"/>
  </r>
  <r>
    <n v="1456"/>
    <s v="Sometimes you don't need love (Canceled)"/>
    <s v="English Version of my auto-published novel"/>
    <n v="2000"/>
    <n v="2215"/>
    <x v="1"/>
    <s v="IT"/>
    <s v="EUR"/>
    <x v="1456"/>
    <n v="1480867365"/>
    <b v="0"/>
    <n v="3"/>
    <b v="0"/>
    <s v="publishing/translations"/>
    <n v="111"/>
    <n v="738.33"/>
    <x v="3"/>
    <s v="translations"/>
    <x v="1456"/>
    <x v="1456"/>
  </r>
  <r>
    <n v="1457"/>
    <s v="Hey! I&quot;m not invisable, I am Just Old (Canceled)"/>
    <s v="Age is more than just a number, I hope your younger than you feel."/>
    <n v="500"/>
    <n v="520"/>
    <x v="1"/>
    <s v="US"/>
    <s v="USD"/>
    <x v="1457"/>
    <n v="1444685444"/>
    <b v="0"/>
    <n v="0"/>
    <b v="0"/>
    <s v="publishing/translations"/>
    <n v="104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520"/>
    <x v="1"/>
    <s v="US"/>
    <s v="USD"/>
    <x v="1458"/>
    <n v="1405097760"/>
    <b v="0"/>
    <n v="0"/>
    <b v="0"/>
    <s v="publishing/translations"/>
    <n v="104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500"/>
    <n v="520"/>
    <x v="1"/>
    <s v="DK"/>
    <s v="DKK"/>
    <x v="1459"/>
    <n v="1446612896"/>
    <b v="0"/>
    <n v="0"/>
    <b v="0"/>
    <s v="publishing/translations"/>
    <n v="104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500"/>
    <n v="519"/>
    <x v="1"/>
    <s v="US"/>
    <s v="USD"/>
    <x v="1460"/>
    <n v="1412371898"/>
    <b v="0"/>
    <n v="0"/>
    <b v="0"/>
    <s v="publishing/translations"/>
    <n v="104"/>
    <n v="0"/>
    <x v="3"/>
    <s v="translations"/>
    <x v="1460"/>
    <x v="1460"/>
  </r>
  <r>
    <n v="1461"/>
    <s v="Relatively Prime Series 2"/>
    <s v="Series 2 of Relatively Prime, a podcast of stories from the Mathematical Domain"/>
    <n v="38000"/>
    <n v="10"/>
    <x v="0"/>
    <s v="US"/>
    <s v="USD"/>
    <x v="1461"/>
    <n v="1410967754"/>
    <b v="1"/>
    <n v="340"/>
    <b v="1"/>
    <s v="publishing/radio &amp; podcasts"/>
    <n v="0"/>
    <n v="0.03"/>
    <x v="3"/>
    <s v="radio &amp; podcasts"/>
    <x v="1461"/>
    <x v="1461"/>
  </r>
  <r>
    <n v="1462"/>
    <s v="Unbound: Fiction on the Radio"/>
    <s v="A new radio show focused on short fiction produced by Louisville Public Media"/>
    <n v="11737"/>
    <n v="11747.18"/>
    <x v="1"/>
    <s v="US"/>
    <s v="USD"/>
    <x v="1462"/>
    <n v="1363017271"/>
    <b v="1"/>
    <n v="150"/>
    <b v="1"/>
    <s v="publishing/radio &amp; podcasts"/>
    <n v="100"/>
    <n v="78.31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3750"/>
    <n v="30"/>
    <x v="0"/>
    <s v="US"/>
    <s v="USD"/>
    <x v="1463"/>
    <n v="1361483538"/>
    <b v="1"/>
    <n v="25"/>
    <b v="1"/>
    <s v="publishing/radio &amp; podcasts"/>
    <n v="1"/>
    <n v="1.2"/>
    <x v="3"/>
    <s v="radio &amp; podcasts"/>
    <x v="1463"/>
    <x v="1463"/>
  </r>
  <r>
    <n v="1464"/>
    <s v="Science Studio"/>
    <s v="The Best Science Media on the Web"/>
    <n v="21000"/>
    <n v="198415.01"/>
    <x v="1"/>
    <s v="US"/>
    <s v="USD"/>
    <x v="1464"/>
    <n v="1358437958"/>
    <b v="1"/>
    <n v="234"/>
    <b v="1"/>
    <s v="publishing/radio &amp; podcasts"/>
    <n v="945"/>
    <n v="847.93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50000"/>
    <n v="0"/>
    <x v="0"/>
    <s v="US"/>
    <s v="USD"/>
    <x v="1465"/>
    <n v="1329759452"/>
    <b v="1"/>
    <n v="2602"/>
    <b v="1"/>
    <s v="publishing/radio &amp; podcasts"/>
    <n v="0"/>
    <n v="0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45000"/>
    <n v="46100.69"/>
    <x v="1"/>
    <s v="US"/>
    <s v="USD"/>
    <x v="1466"/>
    <n v="1449029266"/>
    <b v="1"/>
    <n v="248"/>
    <b v="1"/>
    <s v="publishing/radio &amp; podcasts"/>
    <n v="102"/>
    <n v="185.89"/>
    <x v="3"/>
    <s v="radio &amp; podcasts"/>
    <x v="1466"/>
    <x v="1466"/>
  </r>
  <r>
    <n v="1467"/>
    <s v="Radio Ambulante"/>
    <s v="We are a new Spanish language podcast telling uniquely Latin American stories."/>
    <n v="100000"/>
    <n v="8537"/>
    <x v="2"/>
    <s v="US"/>
    <s v="USD"/>
    <x v="1467"/>
    <n v="1327518885"/>
    <b v="1"/>
    <n v="600"/>
    <b v="1"/>
    <s v="publishing/radio &amp; podcasts"/>
    <n v="9"/>
    <n v="14.23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25000"/>
    <n v="2630"/>
    <x v="2"/>
    <s v="US"/>
    <s v="USD"/>
    <x v="1468"/>
    <n v="1302654049"/>
    <b v="1"/>
    <n v="293"/>
    <b v="1"/>
    <s v="publishing/radio &amp; podcasts"/>
    <n v="11"/>
    <n v="8.98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100000"/>
    <n v="100036"/>
    <x v="1"/>
    <s v="US"/>
    <s v="USD"/>
    <x v="1469"/>
    <n v="1358346109"/>
    <b v="1"/>
    <n v="321"/>
    <b v="1"/>
    <s v="publishing/radio &amp; podcasts"/>
    <n v="100"/>
    <n v="311.64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5000"/>
    <n v="15121"/>
    <x v="1"/>
    <s v="US"/>
    <s v="USD"/>
    <x v="1470"/>
    <n v="1354909863"/>
    <b v="1"/>
    <n v="81"/>
    <b v="1"/>
    <s v="publishing/radio &amp; podcasts"/>
    <n v="302"/>
    <n v="186.6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80000"/>
    <n v="160920"/>
    <x v="1"/>
    <s v="US"/>
    <s v="USD"/>
    <x v="1471"/>
    <n v="1426028334"/>
    <b v="1"/>
    <n v="343"/>
    <b v="1"/>
    <s v="publishing/radio &amp; podcasts"/>
    <n v="201"/>
    <n v="469.15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88888"/>
    <n v="11"/>
    <x v="0"/>
    <s v="US"/>
    <s v="USD"/>
    <x v="1472"/>
    <n v="1379336503"/>
    <b v="1"/>
    <n v="336"/>
    <b v="1"/>
    <s v="publishing/radio &amp; podcasts"/>
    <n v="0"/>
    <n v="0.03"/>
    <x v="3"/>
    <s v="radio &amp; podcasts"/>
    <x v="1472"/>
    <x v="1472"/>
  </r>
  <r>
    <n v="1473"/>
    <s v="ONE LOVES ONLY FORM"/>
    <s v="Public Radio Project"/>
    <n v="5000"/>
    <n v="7415"/>
    <x v="1"/>
    <s v="US"/>
    <s v="USD"/>
    <x v="1473"/>
    <n v="1328052639"/>
    <b v="1"/>
    <n v="47"/>
    <b v="1"/>
    <s v="publishing/radio &amp; podcasts"/>
    <n v="148"/>
    <n v="157.77000000000001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10000"/>
    <n v="110"/>
    <x v="0"/>
    <s v="US"/>
    <s v="USD"/>
    <x v="1474"/>
    <n v="1376501292"/>
    <b v="1"/>
    <n v="76"/>
    <b v="1"/>
    <s v="publishing/radio &amp; podcasts"/>
    <n v="1"/>
    <n v="1.45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65000"/>
    <n v="35"/>
    <x v="0"/>
    <s v="US"/>
    <s v="USD"/>
    <x v="1475"/>
    <n v="1416244863"/>
    <b v="1"/>
    <n v="441"/>
    <b v="1"/>
    <s v="publishing/radio &amp; podcasts"/>
    <n v="0"/>
    <n v="0.08"/>
    <x v="3"/>
    <s v="radio &amp; podcasts"/>
    <x v="1475"/>
    <x v="1475"/>
  </r>
  <r>
    <n v="1476"/>
    <s v="The Comedy Button Podcast"/>
    <s v="The Comedy Button is a brand new nerd pop culture podcast with weekly video sketches."/>
    <n v="100000"/>
    <n v="0"/>
    <x v="0"/>
    <s v="US"/>
    <s v="USD"/>
    <x v="1476"/>
    <n v="1313024422"/>
    <b v="1"/>
    <n v="916"/>
    <b v="1"/>
    <s v="publishing/radio &amp; podcasts"/>
    <n v="0"/>
    <n v="0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82000"/>
    <n v="8190"/>
    <x v="0"/>
    <s v="US"/>
    <s v="USD"/>
    <x v="1477"/>
    <n v="1319467604"/>
    <b v="1"/>
    <n v="369"/>
    <b v="1"/>
    <s v="publishing/radio &amp; podcasts"/>
    <n v="10"/>
    <n v="22.2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00"/>
    <n v="0"/>
    <x v="0"/>
    <s v="US"/>
    <s v="USD"/>
    <x v="1478"/>
    <n v="1367355313"/>
    <b v="1"/>
    <n v="20242"/>
    <b v="1"/>
    <s v="publishing/radio &amp; podcasts"/>
    <n v="0"/>
    <n v="0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6500"/>
    <n v="114"/>
    <x v="0"/>
    <s v="US"/>
    <s v="USD"/>
    <x v="1479"/>
    <n v="1398448389"/>
    <b v="1"/>
    <n v="71"/>
    <b v="1"/>
    <s v="publishing/radio &amp; podcasts"/>
    <n v="2"/>
    <n v="1.6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126000"/>
    <n v="137254.84"/>
    <x v="1"/>
    <s v="US"/>
    <s v="USD"/>
    <x v="1480"/>
    <n v="1373408699"/>
    <b v="1"/>
    <n v="635"/>
    <b v="1"/>
    <s v="publishing/radio &amp; podcasts"/>
    <n v="109"/>
    <n v="216.15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2000"/>
    <n v="2000"/>
    <x v="1"/>
    <s v="CA"/>
    <s v="CAD"/>
    <x v="1481"/>
    <n v="1380838145"/>
    <b v="0"/>
    <n v="6"/>
    <b v="0"/>
    <s v="publishing/fiction"/>
    <n v="100"/>
    <n v="333.33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1000"/>
    <n v="750"/>
    <x v="0"/>
    <s v="US"/>
    <s v="USD"/>
    <x v="1482"/>
    <n v="1345062936"/>
    <b v="0"/>
    <n v="1"/>
    <b v="0"/>
    <s v="publishing/fiction"/>
    <n v="75"/>
    <n v="75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1500"/>
    <n v="1671"/>
    <x v="1"/>
    <s v="US"/>
    <s v="USD"/>
    <x v="1483"/>
    <n v="1467002275"/>
    <b v="0"/>
    <n v="2"/>
    <b v="0"/>
    <s v="publishing/fiction"/>
    <n v="111"/>
    <n v="835.5"/>
    <x v="3"/>
    <s v="fiction"/>
    <x v="1483"/>
    <x v="1483"/>
  </r>
  <r>
    <n v="1484"/>
    <s v="a book called filtered down thru the stars"/>
    <s v="The mussings of an old wizard"/>
    <n v="500"/>
    <n v="516"/>
    <x v="1"/>
    <s v="US"/>
    <s v="USD"/>
    <x v="1484"/>
    <n v="1337834963"/>
    <b v="0"/>
    <n v="0"/>
    <b v="0"/>
    <s v="publishing/fiction"/>
    <n v="103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2000"/>
    <n v="2270.37"/>
    <x v="1"/>
    <s v="US"/>
    <s v="USD"/>
    <x v="1485"/>
    <n v="1430939173"/>
    <b v="0"/>
    <n v="3"/>
    <b v="0"/>
    <s v="publishing/fiction"/>
    <n v="114"/>
    <n v="756.79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1500"/>
    <n v="1561"/>
    <x v="1"/>
    <s v="US"/>
    <s v="USD"/>
    <x v="1486"/>
    <n v="1422417761"/>
    <b v="0"/>
    <n v="3"/>
    <b v="0"/>
    <s v="publishing/fiction"/>
    <n v="104"/>
    <n v="520.33000000000004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500"/>
    <n v="503.22"/>
    <x v="1"/>
    <s v="US"/>
    <s v="USD"/>
    <x v="1487"/>
    <n v="1467583271"/>
    <b v="0"/>
    <n v="0"/>
    <b v="0"/>
    <s v="publishing/fiction"/>
    <n v="101"/>
    <n v="0"/>
    <x v="3"/>
    <s v="fiction"/>
    <x v="1487"/>
    <x v="1487"/>
  </r>
  <r>
    <n v="1488"/>
    <s v="Nanolution"/>
    <s v="A blockbuster sci-fi adventure. What would you do if one day your life changed to beyond the imaginable?"/>
    <n v="2500"/>
    <n v="4890"/>
    <x v="1"/>
    <s v="AU"/>
    <s v="AUD"/>
    <x v="1488"/>
    <n v="1386336660"/>
    <b v="0"/>
    <n v="6"/>
    <b v="0"/>
    <s v="publishing/fiction"/>
    <n v="196"/>
    <n v="815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"/>
    <n v="502"/>
    <x v="1"/>
    <s v="US"/>
    <s v="USD"/>
    <x v="1489"/>
    <n v="1350398452"/>
    <b v="0"/>
    <n v="0"/>
    <b v="0"/>
    <s v="publishing/fiction"/>
    <n v="10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3759"/>
    <n v="32"/>
    <x v="0"/>
    <s v="US"/>
    <s v="USD"/>
    <x v="1490"/>
    <n v="1378214874"/>
    <b v="0"/>
    <n v="19"/>
    <b v="0"/>
    <s v="publishing/fiction"/>
    <n v="1"/>
    <n v="1.68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2000"/>
    <n v="358"/>
    <x v="0"/>
    <s v="US"/>
    <s v="USD"/>
    <x v="1491"/>
    <n v="1418922443"/>
    <b v="0"/>
    <n v="1"/>
    <b v="0"/>
    <s v="publishing/fiction"/>
    <n v="18"/>
    <n v="358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1400"/>
    <n v="45"/>
    <x v="0"/>
    <s v="US"/>
    <s v="USD"/>
    <x v="1492"/>
    <n v="1305839646"/>
    <b v="0"/>
    <n v="2"/>
    <b v="0"/>
    <s v="publishing/fiction"/>
    <n v="3"/>
    <n v="22.5"/>
    <x v="3"/>
    <s v="fiction"/>
    <x v="1492"/>
    <x v="1492"/>
  </r>
  <r>
    <n v="1493"/>
    <s v="The Great Grand Zeppelin Chase"/>
    <s v="Help illustrate the sequel to the bestselling _x000a_The Transylvania Flying Squad of Detectives"/>
    <n v="500"/>
    <n v="501"/>
    <x v="1"/>
    <s v="US"/>
    <s v="USD"/>
    <x v="1493"/>
    <n v="1368823675"/>
    <b v="0"/>
    <n v="0"/>
    <b v="0"/>
    <s v="publishing/fiction"/>
    <n v="10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3000"/>
    <n v="0"/>
    <x v="0"/>
    <s v="US"/>
    <s v="USD"/>
    <x v="1494"/>
    <n v="1425489613"/>
    <b v="0"/>
    <n v="11"/>
    <b v="0"/>
    <s v="publishing/fiction"/>
    <n v="0"/>
    <n v="0"/>
    <x v="3"/>
    <s v="fiction"/>
    <x v="1494"/>
    <x v="1494"/>
  </r>
  <r>
    <n v="1495"/>
    <s v="A Magical Bildungsroman with a Female Heroine"/>
    <s v="The Adventures of Penelope Hawthorne. Part One: The Spellbook of Dracone."/>
    <n v="500"/>
    <n v="500"/>
    <x v="1"/>
    <s v="US"/>
    <s v="USD"/>
    <x v="1495"/>
    <n v="1311879431"/>
    <b v="0"/>
    <n v="0"/>
    <b v="0"/>
    <s v="publishing/fiction"/>
    <n v="10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500"/>
    <n v="500"/>
    <x v="2"/>
    <s v="US"/>
    <s v="USD"/>
    <x v="1496"/>
    <n v="1405682659"/>
    <b v="0"/>
    <n v="0"/>
    <b v="0"/>
    <s v="publishing/fiction"/>
    <n v="10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900"/>
    <n v="1200"/>
    <x v="1"/>
    <s v="US"/>
    <s v="USD"/>
    <x v="1497"/>
    <n v="1371655522"/>
    <b v="0"/>
    <n v="1"/>
    <b v="0"/>
    <s v="publishing/fiction"/>
    <n v="133"/>
    <n v="12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2598"/>
    <x v="1"/>
    <s v="US"/>
    <s v="USD"/>
    <x v="1498"/>
    <n v="1405899378"/>
    <b v="0"/>
    <n v="3"/>
    <b v="0"/>
    <s v="publishing/fiction"/>
    <n v="173"/>
    <n v="866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1000"/>
    <n v="611"/>
    <x v="0"/>
    <s v="US"/>
    <s v="USD"/>
    <x v="1499"/>
    <n v="1465171833"/>
    <b v="0"/>
    <n v="1"/>
    <b v="0"/>
    <s v="publishing/fiction"/>
    <n v="61"/>
    <n v="611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3300"/>
    <n v="14.5"/>
    <x v="0"/>
    <s v="US"/>
    <s v="USD"/>
    <x v="1500"/>
    <n v="1364852557"/>
    <b v="0"/>
    <n v="15"/>
    <b v="0"/>
    <s v="publishing/fiction"/>
    <n v="0"/>
    <n v="0.97"/>
    <x v="3"/>
    <s v="fiction"/>
    <x v="1500"/>
    <x v="1500"/>
  </r>
  <r>
    <n v="1501"/>
    <s v="This is Nowhere"/>
    <s v="A hardcover book of surf, outdoor and nature photos from the British Columbia coast."/>
    <n v="200000"/>
    <n v="0"/>
    <x v="2"/>
    <s v="CA"/>
    <s v="CAD"/>
    <x v="1501"/>
    <n v="1433772023"/>
    <b v="1"/>
    <n v="885"/>
    <b v="1"/>
    <s v="photography/photobooks"/>
    <n v="0"/>
    <n v="0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50000"/>
    <n v="50803"/>
    <x v="1"/>
    <s v="GB"/>
    <s v="GBP"/>
    <x v="1502"/>
    <n v="1456491680"/>
    <b v="1"/>
    <n v="329"/>
    <b v="1"/>
    <s v="photography/photobooks"/>
    <n v="102"/>
    <n v="154.4199999999999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10000"/>
    <n v="12800"/>
    <x v="1"/>
    <s v="BE"/>
    <s v="EUR"/>
    <x v="1503"/>
    <n v="1472026801"/>
    <b v="1"/>
    <n v="71"/>
    <b v="1"/>
    <s v="photography/photobooks"/>
    <n v="128"/>
    <n v="180.28"/>
    <x v="8"/>
    <s v="photobooks"/>
    <x v="1503"/>
    <x v="1503"/>
  </r>
  <r>
    <n v="1504"/>
    <s v="RYU X RIO"/>
    <s v="A football photography book like no other about the 2014 World Cup in Brazil, by Ryu Voelkel."/>
    <n v="50000"/>
    <n v="0"/>
    <x v="0"/>
    <s v="GB"/>
    <s v="GBP"/>
    <x v="1504"/>
    <n v="1399996024"/>
    <b v="1"/>
    <n v="269"/>
    <b v="1"/>
    <s v="photography/photobooks"/>
    <n v="0"/>
    <n v="0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54116.28"/>
    <x v="1"/>
    <s v="DE"/>
    <s v="EUR"/>
    <x v="1505"/>
    <n v="1455446303"/>
    <b v="1"/>
    <n v="345"/>
    <b v="1"/>
    <s v="photography/photobooks"/>
    <n v="123"/>
    <n v="156.86000000000001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5000"/>
    <n v="5535"/>
    <x v="1"/>
    <s v="GB"/>
    <s v="GBP"/>
    <x v="1506"/>
    <n v="1403635904"/>
    <b v="1"/>
    <n v="43"/>
    <b v="1"/>
    <s v="photography/photobooks"/>
    <n v="111"/>
    <n v="128.72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1322"/>
    <x v="2"/>
    <s v="US"/>
    <s v="USD"/>
    <x v="1507"/>
    <n v="1268822909"/>
    <b v="1"/>
    <n v="33"/>
    <b v="1"/>
    <s v="photography/photobooks"/>
    <n v="17"/>
    <n v="40.06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50000"/>
    <n v="670"/>
    <x v="2"/>
    <s v="US"/>
    <s v="USD"/>
    <x v="1508"/>
    <n v="1401201881"/>
    <b v="1"/>
    <n v="211"/>
    <b v="1"/>
    <s v="photography/photobooks"/>
    <n v="1"/>
    <n v="3.1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50000"/>
    <n v="6962"/>
    <x v="0"/>
    <s v="DE"/>
    <s v="EUR"/>
    <x v="1509"/>
    <n v="1484570885"/>
    <b v="1"/>
    <n v="196"/>
    <b v="1"/>
    <s v="photography/photobooks"/>
    <n v="14"/>
    <n v="35.520000000000003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40000"/>
    <n v="79686.05"/>
    <x v="1"/>
    <s v="GB"/>
    <s v="GBP"/>
    <x v="1510"/>
    <n v="1403169278"/>
    <b v="1"/>
    <n v="405"/>
    <b v="1"/>
    <s v="photography/photobooks"/>
    <n v="199"/>
    <n v="196.7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40000"/>
    <n v="11032"/>
    <x v="0"/>
    <s v="US"/>
    <s v="USD"/>
    <x v="1511"/>
    <n v="1445263204"/>
    <b v="1"/>
    <n v="206"/>
    <b v="1"/>
    <s v="photography/photobooks"/>
    <n v="28"/>
    <n v="53.55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50"/>
    <x v="0"/>
    <s v="US"/>
    <s v="USD"/>
    <x v="1512"/>
    <n v="1483719939"/>
    <b v="1"/>
    <n v="335"/>
    <b v="1"/>
    <s v="photography/photobooks"/>
    <n v="0"/>
    <n v="0.15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30000"/>
    <n v="30610"/>
    <x v="1"/>
    <s v="GB"/>
    <s v="GBP"/>
    <x v="1513"/>
    <n v="1402931866"/>
    <b v="1"/>
    <n v="215"/>
    <b v="1"/>
    <s v="photography/photobooks"/>
    <n v="102"/>
    <n v="142.37"/>
    <x v="8"/>
    <s v="photobooks"/>
    <x v="1513"/>
    <x v="1513"/>
  </r>
  <r>
    <n v="1514"/>
    <s v="Racing Age"/>
    <s v="Racing Age is a documentary photography book about masters track &amp; field athletes of retirement age and older."/>
    <n v="60000"/>
    <n v="259"/>
    <x v="0"/>
    <s v="US"/>
    <s v="USD"/>
    <x v="1514"/>
    <n v="1439907640"/>
    <b v="1"/>
    <n v="176"/>
    <b v="1"/>
    <s v="photography/photobooks"/>
    <n v="0"/>
    <n v="1.47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2000000"/>
    <n v="376"/>
    <x v="0"/>
    <s v="NO"/>
    <s v="NOK"/>
    <x v="1515"/>
    <n v="1455516297"/>
    <b v="1"/>
    <n v="555"/>
    <b v="1"/>
    <s v="photography/photobooks"/>
    <n v="0"/>
    <n v="0.68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0"/>
    <x v="0"/>
    <s v="US"/>
    <s v="USD"/>
    <x v="1516"/>
    <n v="1473160292"/>
    <b v="1"/>
    <n v="116"/>
    <b v="1"/>
    <s v="photography/photobooks"/>
    <n v="0"/>
    <n v="0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50000"/>
    <n v="108397.11"/>
    <x v="1"/>
    <s v="US"/>
    <s v="USD"/>
    <x v="1517"/>
    <n v="1415194553"/>
    <b v="1"/>
    <n v="615"/>
    <b v="1"/>
    <s v="photography/photobooks"/>
    <n v="217"/>
    <n v="176.26"/>
    <x v="8"/>
    <s v="photobooks"/>
    <x v="1517"/>
    <x v="1517"/>
  </r>
  <r>
    <n v="1518"/>
    <s v="Amelia and the Animals: Photographs by Robin Schwartz"/>
    <s v="A photobook of Robin Schwartz's ongoing series with her daughter Amelia."/>
    <n v="75000"/>
    <n v="1748"/>
    <x v="2"/>
    <s v="US"/>
    <s v="USD"/>
    <x v="1518"/>
    <n v="1398973252"/>
    <b v="1"/>
    <n v="236"/>
    <b v="1"/>
    <s v="photography/photobooks"/>
    <n v="2"/>
    <n v="7.4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25000"/>
    <n v="298"/>
    <x v="0"/>
    <s v="US"/>
    <s v="USD"/>
    <x v="1519"/>
    <n v="1400867283"/>
    <b v="1"/>
    <n v="145"/>
    <b v="1"/>
    <s v="photography/photobooks"/>
    <n v="1"/>
    <n v="2.06"/>
    <x v="8"/>
    <s v="photobooks"/>
    <x v="1519"/>
    <x v="1519"/>
  </r>
  <r>
    <n v="1520"/>
    <s v="TULIPS"/>
    <s v="A self-published photography book by Andrew Miksys from his new series about Belarus"/>
    <n v="50000"/>
    <n v="1"/>
    <x v="0"/>
    <s v="US"/>
    <s v="USD"/>
    <x v="1520"/>
    <n v="1415824513"/>
    <b v="1"/>
    <n v="167"/>
    <b v="1"/>
    <s v="photography/photobooks"/>
    <n v="0"/>
    <n v="0.0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100000"/>
    <n v="2"/>
    <x v="0"/>
    <s v="US"/>
    <s v="USD"/>
    <x v="1521"/>
    <n v="1462248091"/>
    <b v="1"/>
    <n v="235"/>
    <b v="1"/>
    <s v="photography/photobooks"/>
    <n v="0"/>
    <n v="0.0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133800"/>
    <n v="0"/>
    <x v="0"/>
    <s v="US"/>
    <s v="USD"/>
    <x v="1522"/>
    <n v="1410983739"/>
    <b v="1"/>
    <n v="452"/>
    <b v="1"/>
    <s v="photography/photobooks"/>
    <n v="0"/>
    <n v="0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50000"/>
    <n v="57754"/>
    <x v="1"/>
    <s v="US"/>
    <s v="USD"/>
    <x v="1523"/>
    <n v="1416592916"/>
    <b v="1"/>
    <n v="241"/>
    <b v="1"/>
    <s v="photography/photobooks"/>
    <n v="116"/>
    <n v="239.6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18000"/>
    <n v="10"/>
    <x v="2"/>
    <s v="SE"/>
    <s v="SEK"/>
    <x v="1524"/>
    <n v="1485000090"/>
    <b v="1"/>
    <n v="28"/>
    <b v="1"/>
    <s v="photography/photobooks"/>
    <n v="0"/>
    <n v="0.36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12000"/>
    <n v="2358"/>
    <x v="0"/>
    <s v="US"/>
    <s v="USD"/>
    <x v="1525"/>
    <n v="1468947138"/>
    <b v="1"/>
    <n v="140"/>
    <b v="1"/>
    <s v="photography/photobooks"/>
    <n v="20"/>
    <n v="16.8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60000"/>
    <n v="3200"/>
    <x v="0"/>
    <s v="US"/>
    <s v="USD"/>
    <x v="1526"/>
    <n v="1448951847"/>
    <b v="1"/>
    <n v="280"/>
    <b v="1"/>
    <s v="photography/photobooks"/>
    <n v="5"/>
    <n v="11.4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10000"/>
    <n v="10556"/>
    <x v="1"/>
    <s v="US"/>
    <s v="USD"/>
    <x v="1527"/>
    <n v="1487082286"/>
    <b v="1"/>
    <n v="70"/>
    <b v="1"/>
    <s v="photography/photobooks"/>
    <n v="106"/>
    <n v="150.80000000000001"/>
    <x v="8"/>
    <s v="photobooks"/>
    <x v="1527"/>
    <x v="1527"/>
  </r>
  <r>
    <n v="1528"/>
    <s v="Don't Go Outside: Tokyo Street Photos"/>
    <s v="A book of street photos from around Shibuya that I've made between 2011-2016."/>
    <n v="24000"/>
    <n v="4853"/>
    <x v="0"/>
    <s v="US"/>
    <s v="USD"/>
    <x v="1528"/>
    <n v="1483292122"/>
    <b v="1"/>
    <n v="160"/>
    <b v="1"/>
    <s v="photography/photobooks"/>
    <n v="20"/>
    <n v="30.3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50000"/>
    <n v="10"/>
    <x v="0"/>
    <s v="US"/>
    <s v="USD"/>
    <x v="1529"/>
    <n v="1424185520"/>
    <b v="1"/>
    <n v="141"/>
    <b v="1"/>
    <s v="photography/photobooks"/>
    <n v="0"/>
    <n v="7.0000000000000007E-2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100000"/>
    <n v="35338"/>
    <x v="0"/>
    <s v="US"/>
    <s v="USD"/>
    <x v="1530"/>
    <n v="1443464695"/>
    <b v="1"/>
    <n v="874"/>
    <b v="1"/>
    <s v="photography/photobooks"/>
    <n v="35"/>
    <n v="40.43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10000"/>
    <n v="30047.64"/>
    <x v="1"/>
    <s v="US"/>
    <s v="USD"/>
    <x v="1531"/>
    <n v="1414610126"/>
    <b v="1"/>
    <n v="73"/>
    <b v="1"/>
    <s v="photography/photobooks"/>
    <n v="300"/>
    <n v="411.61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0"/>
    <n v="106222"/>
    <x v="1"/>
    <s v="AU"/>
    <s v="AUD"/>
    <x v="1532"/>
    <n v="1453461865"/>
    <b v="1"/>
    <n v="294"/>
    <b v="1"/>
    <s v="photography/photobooks"/>
    <n v="212"/>
    <n v="361.3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150000"/>
    <n v="3"/>
    <x v="0"/>
    <s v="US"/>
    <s v="USD"/>
    <x v="1533"/>
    <n v="1457913777"/>
    <b v="1"/>
    <n v="740"/>
    <b v="1"/>
    <s v="photography/photobooks"/>
    <n v="0"/>
    <n v="0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0"/>
    <n v="47074"/>
    <x v="0"/>
    <s v="US"/>
    <s v="USD"/>
    <x v="1534"/>
    <n v="1438791062"/>
    <b v="1"/>
    <n v="369"/>
    <b v="1"/>
    <s v="photography/photobooks"/>
    <n v="63"/>
    <n v="127.57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15000"/>
    <n v="108"/>
    <x v="3"/>
    <s v="US"/>
    <s v="USD"/>
    <x v="1535"/>
    <n v="1461527631"/>
    <b v="1"/>
    <n v="110"/>
    <b v="1"/>
    <s v="photography/photobooks"/>
    <n v="1"/>
    <n v="0.9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800"/>
    <x v="0"/>
    <s v="US"/>
    <s v="USD"/>
    <x v="1536"/>
    <n v="1438110910"/>
    <b v="1"/>
    <n v="455"/>
    <b v="1"/>
    <s v="photography/photobooks"/>
    <n v="1"/>
    <n v="1.7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50000"/>
    <n v="6663"/>
    <x v="0"/>
    <s v="DE"/>
    <s v="EUR"/>
    <x v="1537"/>
    <n v="1467358427"/>
    <b v="1"/>
    <n v="224"/>
    <b v="1"/>
    <s v="photography/photobooks"/>
    <n v="13"/>
    <n v="29.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20000"/>
    <n v="115"/>
    <x v="2"/>
    <s v="US"/>
    <s v="USD"/>
    <x v="1538"/>
    <n v="1418064370"/>
    <b v="1"/>
    <n v="46"/>
    <b v="1"/>
    <s v="photography/photobooks"/>
    <n v="1"/>
    <n v="2.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60000"/>
    <n v="979"/>
    <x v="0"/>
    <s v="US"/>
    <s v="USD"/>
    <x v="1539"/>
    <n v="1480629819"/>
    <b v="0"/>
    <n v="284"/>
    <b v="1"/>
    <s v="photography/photobooks"/>
    <n v="2"/>
    <n v="3.45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9572"/>
    <x v="0"/>
    <s v="US"/>
    <s v="USD"/>
    <x v="1540"/>
    <n v="1414368616"/>
    <b v="1"/>
    <n v="98"/>
    <b v="1"/>
    <s v="photography/photobooks"/>
    <n v="40"/>
    <n v="199.7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000"/>
    <n v="1001"/>
    <x v="1"/>
    <s v="US"/>
    <s v="USD"/>
    <x v="1541"/>
    <n v="1417453538"/>
    <b v="0"/>
    <n v="2"/>
    <b v="0"/>
    <s v="photography/nature"/>
    <n v="100"/>
    <n v="500.5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1100"/>
    <n v="1100"/>
    <x v="1"/>
    <s v="CA"/>
    <s v="CAD"/>
    <x v="1542"/>
    <n v="1434412500"/>
    <b v="0"/>
    <n v="1"/>
    <b v="0"/>
    <s v="photography/nature"/>
    <n v="100"/>
    <n v="11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1000"/>
    <n v="1150"/>
    <x v="1"/>
    <s v="US"/>
    <s v="USD"/>
    <x v="1543"/>
    <n v="1414066434"/>
    <b v="0"/>
    <n v="1"/>
    <b v="0"/>
    <s v="photography/nature"/>
    <n v="115"/>
    <n v="115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500"/>
    <n v="500"/>
    <x v="1"/>
    <s v="US"/>
    <s v="USD"/>
    <x v="1544"/>
    <n v="1424222024"/>
    <b v="0"/>
    <n v="0"/>
    <b v="0"/>
    <s v="photography/nature"/>
    <n v="10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900"/>
    <n v="1175"/>
    <x v="1"/>
    <s v="US"/>
    <s v="USD"/>
    <x v="1545"/>
    <n v="1422393234"/>
    <b v="0"/>
    <n v="1"/>
    <b v="0"/>
    <s v="photography/nature"/>
    <n v="131"/>
    <n v="1175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2500"/>
    <n v="2565"/>
    <x v="1"/>
    <s v="GB"/>
    <s v="GBP"/>
    <x v="1546"/>
    <n v="1405746399"/>
    <b v="0"/>
    <n v="11"/>
    <b v="0"/>
    <s v="photography/nature"/>
    <n v="103"/>
    <n v="233.18"/>
    <x v="8"/>
    <s v="nature"/>
    <x v="1546"/>
    <x v="1546"/>
  </r>
  <r>
    <n v="1547"/>
    <s v="Sound Photography"/>
    <s v="I have produced a limited number (100) of five 8x10 prints of mixed photography I would like to share with you."/>
    <n v="500"/>
    <n v="500"/>
    <x v="1"/>
    <s v="US"/>
    <s v="USD"/>
    <x v="1547"/>
    <n v="1487240082"/>
    <b v="0"/>
    <n v="0"/>
    <b v="0"/>
    <s v="photography/nature"/>
    <n v="100"/>
    <n v="0"/>
    <x v="8"/>
    <s v="nature"/>
    <x v="1547"/>
    <x v="1547"/>
  </r>
  <r>
    <n v="1548"/>
    <s v="Change the World through Color"/>
    <s v="Beauty is in the eye of the beholder and I want to inspire conservation through color."/>
    <n v="1500"/>
    <n v="3385"/>
    <x v="1"/>
    <s v="US"/>
    <s v="USD"/>
    <x v="1548"/>
    <n v="1444425020"/>
    <b v="0"/>
    <n v="1"/>
    <b v="0"/>
    <s v="photography/nature"/>
    <n v="226"/>
    <n v="3385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2000"/>
    <n v="2412.02"/>
    <x v="1"/>
    <s v="US"/>
    <s v="USD"/>
    <x v="1549"/>
    <n v="1443928559"/>
    <b v="0"/>
    <n v="6"/>
    <b v="0"/>
    <s v="photography/nature"/>
    <n v="121"/>
    <n v="40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2000"/>
    <n v="1351"/>
    <x v="0"/>
    <s v="GB"/>
    <s v="GBP"/>
    <x v="1550"/>
    <n v="1460458034"/>
    <b v="0"/>
    <n v="7"/>
    <b v="0"/>
    <s v="photography/nature"/>
    <n v="68"/>
    <n v="19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500"/>
    <n v="500"/>
    <x v="1"/>
    <s v="US"/>
    <s v="USD"/>
    <x v="1551"/>
    <n v="1430164039"/>
    <b v="0"/>
    <n v="0"/>
    <b v="0"/>
    <s v="photography/nature"/>
    <n v="10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6360"/>
    <x v="1"/>
    <s v="US"/>
    <s v="USD"/>
    <x v="341"/>
    <n v="1410366708"/>
    <b v="0"/>
    <n v="16"/>
    <b v="0"/>
    <s v="photography/nature"/>
    <n v="106"/>
    <n v="397.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500"/>
    <n v="500"/>
    <x v="1"/>
    <s v="US"/>
    <s v="USD"/>
    <x v="1552"/>
    <n v="1438584447"/>
    <b v="0"/>
    <n v="0"/>
    <b v="0"/>
    <s v="photography/nature"/>
    <n v="10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500"/>
    <n v="500"/>
    <x v="1"/>
    <s v="AU"/>
    <s v="AUD"/>
    <x v="1553"/>
    <n v="1435903390"/>
    <b v="0"/>
    <n v="0"/>
    <b v="0"/>
    <s v="photography/nature"/>
    <n v="10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500"/>
    <n v="500"/>
    <x v="1"/>
    <s v="US"/>
    <s v="USD"/>
    <x v="1554"/>
    <n v="1440513832"/>
    <b v="0"/>
    <n v="0"/>
    <b v="0"/>
    <s v="photography/nature"/>
    <n v="10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3200"/>
    <n v="3400"/>
    <x v="1"/>
    <s v="CA"/>
    <s v="CAD"/>
    <x v="1555"/>
    <n v="1465011624"/>
    <b v="0"/>
    <n v="12"/>
    <b v="0"/>
    <s v="photography/nature"/>
    <n v="106"/>
    <n v="283.33"/>
    <x v="8"/>
    <s v="nature"/>
    <x v="1556"/>
    <x v="1555"/>
  </r>
  <r>
    <n v="1557"/>
    <s v="Reflecting Light Photo"/>
    <s v="I have always been captivated by photography, Now I am trying to set up my own company and publish my pictures."/>
    <n v="2000"/>
    <n v="285"/>
    <x v="0"/>
    <s v="US"/>
    <s v="USD"/>
    <x v="1556"/>
    <n v="1408549233"/>
    <b v="0"/>
    <n v="1"/>
    <b v="0"/>
    <s v="photography/nature"/>
    <n v="14"/>
    <n v="285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1500"/>
    <n v="10"/>
    <x v="2"/>
    <s v="GB"/>
    <s v="GBP"/>
    <x v="1557"/>
    <n v="1435656759"/>
    <b v="0"/>
    <n v="3"/>
    <b v="0"/>
    <s v="photography/nature"/>
    <n v="1"/>
    <n v="3.33"/>
    <x v="8"/>
    <s v="nature"/>
    <x v="1558"/>
    <x v="1557"/>
  </r>
  <r>
    <n v="1559"/>
    <s v="North Cascades Bigfoot Photo Expedition"/>
    <s v="The goal of this project is to provide scientific evidence of bigfoot in the North Cascades."/>
    <n v="1500"/>
    <n v="1668"/>
    <x v="1"/>
    <s v="US"/>
    <s v="USD"/>
    <x v="1558"/>
    <n v="1428974199"/>
    <b v="0"/>
    <n v="1"/>
    <b v="0"/>
    <s v="photography/nature"/>
    <n v="111"/>
    <n v="1668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000"/>
    <n v="45"/>
    <x v="0"/>
    <s v="US"/>
    <s v="USD"/>
    <x v="1559"/>
    <n v="1414110593"/>
    <b v="0"/>
    <n v="4"/>
    <b v="0"/>
    <s v="photography/nature"/>
    <n v="2"/>
    <n v="11.2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1660"/>
    <x v="1"/>
    <s v="US"/>
    <s v="USD"/>
    <x v="1560"/>
    <n v="1381194003"/>
    <b v="0"/>
    <n v="1"/>
    <b v="0"/>
    <s v="publishing/art books"/>
    <n v="101"/>
    <n v="166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500"/>
    <x v="1"/>
    <s v="US"/>
    <s v="USD"/>
    <x v="1561"/>
    <n v="1253712916"/>
    <b v="0"/>
    <n v="0"/>
    <b v="0"/>
    <s v="publishing/art books"/>
    <n v="10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2000"/>
    <n v="5"/>
    <x v="0"/>
    <s v="GB"/>
    <s v="GBP"/>
    <x v="1562"/>
    <n v="1389635351"/>
    <b v="0"/>
    <n v="2"/>
    <b v="0"/>
    <s v="publishing/art books"/>
    <n v="0"/>
    <n v="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"/>
    <n v="1150"/>
    <x v="1"/>
    <s v="US"/>
    <s v="USD"/>
    <x v="1563"/>
    <n v="1430124509"/>
    <b v="0"/>
    <n v="1"/>
    <b v="0"/>
    <s v="publishing/art books"/>
    <n v="115"/>
    <n v="115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2000"/>
    <n v="278"/>
    <x v="0"/>
    <s v="US"/>
    <s v="USD"/>
    <x v="1564"/>
    <n v="1304962261"/>
    <b v="0"/>
    <n v="1"/>
    <b v="0"/>
    <s v="publishing/art books"/>
    <n v="14"/>
    <n v="278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18000"/>
    <n v="21884.69"/>
    <x v="1"/>
    <s v="US"/>
    <s v="USD"/>
    <x v="1565"/>
    <n v="1467151204"/>
    <b v="0"/>
    <n v="59"/>
    <b v="0"/>
    <s v="publishing/art books"/>
    <n v="122"/>
    <n v="370.93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2500"/>
    <n v="3226"/>
    <x v="1"/>
    <s v="US"/>
    <s v="USD"/>
    <x v="1566"/>
    <n v="1391293745"/>
    <b v="0"/>
    <n v="13"/>
    <b v="0"/>
    <s v="publishing/art books"/>
    <n v="129"/>
    <n v="248.15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10000"/>
    <n v="435"/>
    <x v="2"/>
    <s v="US"/>
    <s v="USD"/>
    <x v="1567"/>
    <n v="1416360585"/>
    <b v="0"/>
    <n v="22"/>
    <b v="0"/>
    <s v="publishing/art books"/>
    <n v="4"/>
    <n v="19.77"/>
    <x v="3"/>
    <s v="art books"/>
    <x v="1568"/>
    <x v="1567"/>
  </r>
  <r>
    <n v="1569"/>
    <s v="to be removed (Canceled)"/>
    <s v="to be removed"/>
    <n v="500"/>
    <n v="351"/>
    <x v="0"/>
    <s v="US"/>
    <s v="USD"/>
    <x v="1568"/>
    <n v="1366906714"/>
    <b v="0"/>
    <n v="0"/>
    <b v="0"/>
    <s v="publishing/art books"/>
    <n v="7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7214"/>
    <n v="22991.01"/>
    <x v="1"/>
    <s v="US"/>
    <s v="USD"/>
    <x v="1569"/>
    <n v="1457551882"/>
    <b v="0"/>
    <n v="52"/>
    <b v="0"/>
    <s v="publishing/art books"/>
    <n v="319"/>
    <n v="442.1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2000"/>
    <n v="0"/>
    <x v="0"/>
    <s v="GB"/>
    <s v="GBP"/>
    <x v="1570"/>
    <n v="1432146483"/>
    <b v="0"/>
    <n v="4"/>
    <b v="0"/>
    <s v="publishing/art books"/>
    <n v="0"/>
    <n v="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2060"/>
    <x v="1"/>
    <s v="GB"/>
    <s v="GBP"/>
    <x v="1571"/>
    <n v="1454546859"/>
    <b v="0"/>
    <n v="3"/>
    <b v="0"/>
    <s v="publishing/art books"/>
    <n v="103"/>
    <n v="686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4135"/>
    <x v="1"/>
    <s v="CA"/>
    <s v="CAD"/>
    <x v="1572"/>
    <n v="1487548802"/>
    <b v="0"/>
    <n v="3"/>
    <b v="0"/>
    <s v="publishing/art books"/>
    <n v="176"/>
    <n v="1378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807"/>
    <x v="0"/>
    <s v="US"/>
    <s v="USD"/>
    <x v="1573"/>
    <n v="1421187329"/>
    <b v="0"/>
    <n v="6"/>
    <b v="0"/>
    <s v="publishing/art books"/>
    <n v="27"/>
    <n v="134.5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6999"/>
    <n v="7495"/>
    <x v="1"/>
    <s v="US"/>
    <s v="USD"/>
    <x v="1574"/>
    <n v="1402317296"/>
    <b v="0"/>
    <n v="35"/>
    <b v="0"/>
    <s v="publishing/art books"/>
    <n v="107"/>
    <n v="214.14"/>
    <x v="3"/>
    <s v="art books"/>
    <x v="1575"/>
    <x v="1574"/>
  </r>
  <r>
    <n v="1576"/>
    <s v="The Obsessive Line Collection (Canceled)"/>
    <s v="For the publication of my first 3 books: an Art book, a graphic novel, and a coloring book"/>
    <n v="3000"/>
    <n v="8014"/>
    <x v="1"/>
    <s v="US"/>
    <s v="USD"/>
    <x v="1575"/>
    <n v="1431810368"/>
    <b v="0"/>
    <n v="10"/>
    <b v="0"/>
    <s v="publishing/art books"/>
    <n v="267"/>
    <n v="801.4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500"/>
    <n v="2333"/>
    <x v="1"/>
    <s v="US"/>
    <s v="USD"/>
    <x v="1576"/>
    <n v="1337977248"/>
    <b v="0"/>
    <n v="2"/>
    <b v="0"/>
    <s v="publishing/art books"/>
    <n v="156"/>
    <n v="1166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0"/>
    <x v="0"/>
    <s v="US"/>
    <s v="USD"/>
    <x v="1577"/>
    <n v="1281317691"/>
    <b v="0"/>
    <n v="4"/>
    <b v="0"/>
    <s v="publishing/art books"/>
    <n v="0"/>
    <n v="0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1300"/>
    <n v="1301"/>
    <x v="1"/>
    <s v="US"/>
    <s v="USD"/>
    <x v="1578"/>
    <n v="1374882891"/>
    <b v="0"/>
    <n v="2"/>
    <b v="0"/>
    <s v="publishing/art books"/>
    <n v="100"/>
    <n v="650.5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500"/>
    <n v="300"/>
    <x v="0"/>
    <s v="US"/>
    <s v="USD"/>
    <x v="1579"/>
    <n v="1332378726"/>
    <b v="0"/>
    <n v="0"/>
    <b v="0"/>
    <s v="publishing/art books"/>
    <n v="6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417"/>
    <x v="0"/>
    <s v="GB"/>
    <s v="GBP"/>
    <x v="1580"/>
    <n v="1447757190"/>
    <b v="0"/>
    <n v="1"/>
    <b v="0"/>
    <s v="photography/places"/>
    <n v="42"/>
    <n v="417"/>
    <x v="8"/>
    <s v="places"/>
    <x v="1581"/>
    <x v="1580"/>
  </r>
  <r>
    <n v="1582"/>
    <s v="Scenes from New Orleans"/>
    <s v="I create canvas prints of images from in and around New Orleans"/>
    <n v="2000"/>
    <n v="35"/>
    <x v="0"/>
    <s v="US"/>
    <s v="USD"/>
    <x v="1581"/>
    <n v="1440961053"/>
    <b v="0"/>
    <n v="3"/>
    <b v="0"/>
    <s v="photography/places"/>
    <n v="2"/>
    <n v="11.67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1000"/>
    <n v="1873"/>
    <x v="1"/>
    <s v="GB"/>
    <s v="GBP"/>
    <x v="1582"/>
    <n v="1409089391"/>
    <b v="0"/>
    <n v="1"/>
    <b v="0"/>
    <s v="photography/places"/>
    <n v="187"/>
    <n v="1873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500"/>
    <n v="260"/>
    <x v="0"/>
    <s v="US"/>
    <s v="USD"/>
    <x v="1583"/>
    <n v="1400600101"/>
    <b v="0"/>
    <n v="0"/>
    <b v="0"/>
    <s v="photography/places"/>
    <n v="52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5000"/>
    <n v="5226"/>
    <x v="1"/>
    <s v="CA"/>
    <s v="CAD"/>
    <x v="1584"/>
    <n v="1480800568"/>
    <b v="0"/>
    <n v="12"/>
    <b v="0"/>
    <s v="photography/places"/>
    <n v="105"/>
    <n v="435.5"/>
    <x v="8"/>
    <s v="places"/>
    <x v="1585"/>
    <x v="1584"/>
  </r>
  <r>
    <n v="1586"/>
    <s v="Missouri In Pictures"/>
    <s v="Show the world the beauty that is in all of our back yards!"/>
    <n v="500"/>
    <n v="258"/>
    <x v="3"/>
    <s v="US"/>
    <s v="USD"/>
    <x v="1585"/>
    <n v="1425609022"/>
    <b v="0"/>
    <n v="0"/>
    <b v="0"/>
    <s v="photography/places"/>
    <n v="52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066"/>
    <x v="1"/>
    <s v="US"/>
    <s v="USD"/>
    <x v="1586"/>
    <n v="1415918965"/>
    <b v="0"/>
    <n v="1"/>
    <b v="0"/>
    <s v="photography/places"/>
    <n v="118"/>
    <n v="1066"/>
    <x v="8"/>
    <s v="places"/>
    <x v="1587"/>
    <x v="1586"/>
  </r>
  <r>
    <n v="1588"/>
    <s v="The Right Side of Texas"/>
    <s v="Southeast Texas as seen through the lens of a cell phone camera"/>
    <n v="500"/>
    <n v="237"/>
    <x v="0"/>
    <s v="US"/>
    <s v="USD"/>
    <x v="1587"/>
    <n v="1420091999"/>
    <b v="0"/>
    <n v="0"/>
    <b v="0"/>
    <s v="photography/places"/>
    <n v="47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500"/>
    <n v="205"/>
    <x v="0"/>
    <s v="US"/>
    <s v="USD"/>
    <x v="1588"/>
    <n v="1441841886"/>
    <b v="0"/>
    <n v="0"/>
    <b v="0"/>
    <s v="photography/places"/>
    <n v="41"/>
    <n v="0"/>
    <x v="8"/>
    <s v="places"/>
    <x v="1589"/>
    <x v="1588"/>
  </r>
  <r>
    <n v="1590"/>
    <s v="An Italian Adventure"/>
    <s v="Discover Italy through photography."/>
    <n v="4000"/>
    <n v="4140"/>
    <x v="1"/>
    <s v="IT"/>
    <s v="EUR"/>
    <x v="1589"/>
    <n v="1440448464"/>
    <b v="0"/>
    <n v="2"/>
    <b v="0"/>
    <s v="photography/places"/>
    <n v="104"/>
    <n v="207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19292.5"/>
    <x v="1"/>
    <s v="GB"/>
    <s v="GBP"/>
    <x v="1590"/>
    <n v="1457112341"/>
    <b v="0"/>
    <n v="92"/>
    <b v="0"/>
    <s v="photography/places"/>
    <n v="193"/>
    <n v="209.7"/>
    <x v="8"/>
    <s v="places"/>
    <x v="1591"/>
    <x v="1590"/>
  </r>
  <r>
    <n v="1592"/>
    <s v="The Views of Pittsburgh"/>
    <s v="A portfolio collage of beautiful pictures of authentic Pittsburgh locations and scenery."/>
    <n v="500"/>
    <n v="170"/>
    <x v="0"/>
    <s v="US"/>
    <s v="USD"/>
    <x v="1591"/>
    <n v="1423619085"/>
    <b v="0"/>
    <n v="0"/>
    <b v="0"/>
    <s v="photography/places"/>
    <n v="34"/>
    <n v="0"/>
    <x v="8"/>
    <s v="places"/>
    <x v="1592"/>
    <x v="1591"/>
  </r>
  <r>
    <n v="1593"/>
    <s v="Picturing Italy"/>
    <s v="A trip to fulfill a dream of capturing the wonders and history of ancient Italy in person."/>
    <n v="1000"/>
    <n v="72"/>
    <x v="0"/>
    <s v="US"/>
    <s v="USD"/>
    <x v="1592"/>
    <n v="1422562655"/>
    <b v="0"/>
    <n v="3"/>
    <b v="0"/>
    <s v="photography/places"/>
    <n v="7"/>
    <n v="24"/>
    <x v="8"/>
    <s v="places"/>
    <x v="1593"/>
    <x v="1592"/>
  </r>
  <r>
    <n v="1594"/>
    <s v="Scenes and Things from New Orleans"/>
    <s v="I photograph my love of New Orleans, create canvases and share those memories with you."/>
    <n v="2100"/>
    <n v="2690"/>
    <x v="1"/>
    <s v="US"/>
    <s v="USD"/>
    <x v="1593"/>
    <n v="1458147982"/>
    <b v="0"/>
    <n v="10"/>
    <b v="0"/>
    <s v="photography/places"/>
    <n v="128"/>
    <n v="269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2500"/>
    <n v="2525"/>
    <x v="1"/>
    <s v="US"/>
    <s v="USD"/>
    <x v="1594"/>
    <n v="1400634728"/>
    <b v="0"/>
    <n v="7"/>
    <b v="0"/>
    <s v="photography/places"/>
    <n v="101"/>
    <n v="360.71"/>
    <x v="8"/>
    <s v="places"/>
    <x v="1595"/>
    <x v="1594"/>
  </r>
  <r>
    <n v="1596"/>
    <s v="The Town We Live In"/>
    <s v="London is beautiful. I want to create a book of stunning images from in and around our great city"/>
    <n v="1800"/>
    <n v="8807"/>
    <x v="1"/>
    <s v="GB"/>
    <s v="GBP"/>
    <x v="1595"/>
    <n v="1414577969"/>
    <b v="0"/>
    <n v="3"/>
    <b v="0"/>
    <s v="photography/places"/>
    <n v="489"/>
    <n v="2935.67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500"/>
    <n v="140"/>
    <x v="0"/>
    <s v="US"/>
    <s v="USD"/>
    <x v="1596"/>
    <n v="1471768197"/>
    <b v="0"/>
    <n v="0"/>
    <b v="0"/>
    <s v="photography/places"/>
    <n v="28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900"/>
    <n v="1035"/>
    <x v="1"/>
    <s v="US"/>
    <s v="USD"/>
    <x v="1597"/>
    <n v="1432742458"/>
    <b v="0"/>
    <n v="1"/>
    <b v="0"/>
    <s v="photography/places"/>
    <n v="115"/>
    <n v="1035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137"/>
    <x v="0"/>
    <s v="GB"/>
    <s v="GBP"/>
    <x v="1598"/>
    <n v="1457528176"/>
    <b v="0"/>
    <n v="0"/>
    <b v="0"/>
    <s v="photography/places"/>
    <n v="27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2500"/>
    <n v="8173"/>
    <x v="1"/>
    <s v="US"/>
    <s v="USD"/>
    <x v="1599"/>
    <n v="1401585752"/>
    <b v="0"/>
    <n v="9"/>
    <b v="0"/>
    <s v="photography/places"/>
    <n v="327"/>
    <n v="908.11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8000"/>
    <n v="8001"/>
    <x v="1"/>
    <s v="US"/>
    <s v="USD"/>
    <x v="1600"/>
    <n v="1301969633"/>
    <b v="0"/>
    <n v="56"/>
    <b v="1"/>
    <s v="music/rock"/>
    <n v="100"/>
    <n v="142.8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5000"/>
    <n v="2286"/>
    <x v="0"/>
    <s v="US"/>
    <s v="USD"/>
    <x v="1601"/>
    <n v="1314947317"/>
    <b v="0"/>
    <n v="32"/>
    <b v="1"/>
    <s v="music/rock"/>
    <n v="46"/>
    <n v="71.44"/>
    <x v="4"/>
    <s v="rock"/>
    <x v="1602"/>
    <x v="1601"/>
  </r>
  <r>
    <n v="1603"/>
    <s v="Max's First Solo Album!"/>
    <s v="An exercise in the wild and dangerous world of solo musicianship by Maxwell D Feinstein."/>
    <n v="5500"/>
    <n v="2336"/>
    <x v="0"/>
    <s v="US"/>
    <s v="USD"/>
    <x v="1602"/>
    <n v="1322539459"/>
    <b v="0"/>
    <n v="30"/>
    <b v="1"/>
    <s v="music/rock"/>
    <n v="42"/>
    <n v="77.8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506"/>
    <x v="2"/>
    <s v="US"/>
    <s v="USD"/>
    <x v="1603"/>
    <n v="1328559435"/>
    <b v="0"/>
    <n v="70"/>
    <b v="1"/>
    <s v="music/rock"/>
    <n v="5"/>
    <n v="7.23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16500"/>
    <n v="1"/>
    <x v="0"/>
    <s v="US"/>
    <s v="USD"/>
    <x v="1604"/>
    <n v="1311380313"/>
    <b v="0"/>
    <n v="44"/>
    <b v="1"/>
    <s v="music/rock"/>
    <n v="0"/>
    <n v="0.02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56146"/>
    <x v="1"/>
    <s v="US"/>
    <s v="USD"/>
    <x v="1605"/>
    <n v="1293158438"/>
    <b v="0"/>
    <n v="92"/>
    <b v="1"/>
    <s v="music/rock"/>
    <n v="281"/>
    <n v="610.28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35000"/>
    <n v="60180"/>
    <x v="1"/>
    <s v="US"/>
    <s v="USD"/>
    <x v="1606"/>
    <n v="1337887451"/>
    <b v="0"/>
    <n v="205"/>
    <b v="1"/>
    <s v="music/rock"/>
    <n v="172"/>
    <n v="293.5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5000"/>
    <n v="0"/>
    <x v="0"/>
    <s v="US"/>
    <s v="USD"/>
    <x v="1607"/>
    <n v="1385754986"/>
    <b v="0"/>
    <n v="23"/>
    <b v="1"/>
    <s v="music/rock"/>
    <n v="0"/>
    <n v="0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5000"/>
    <n v="6300"/>
    <x v="1"/>
    <s v="US"/>
    <s v="USD"/>
    <x v="1608"/>
    <n v="1315612909"/>
    <b v="0"/>
    <n v="4"/>
    <b v="1"/>
    <s v="music/rock"/>
    <n v="126"/>
    <n v="15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15000"/>
    <n v="2249"/>
    <x v="0"/>
    <s v="US"/>
    <s v="USD"/>
    <x v="1609"/>
    <n v="1353017510"/>
    <b v="0"/>
    <n v="112"/>
    <b v="1"/>
    <s v="music/rock"/>
    <n v="15"/>
    <n v="20.079999999999998"/>
    <x v="4"/>
    <s v="rock"/>
    <x v="1610"/>
    <x v="1609"/>
  </r>
  <r>
    <n v="1611"/>
    <s v="Skelton-Luns CD/7&quot;             No Big Deal."/>
    <s v="Skelton-Luns CD/7&quot; No Big Deal."/>
    <n v="4000"/>
    <n v="4028"/>
    <x v="1"/>
    <s v="US"/>
    <s v="USD"/>
    <x v="1610"/>
    <n v="1368576032"/>
    <b v="0"/>
    <n v="27"/>
    <b v="1"/>
    <s v="music/rock"/>
    <n v="101"/>
    <n v="149.19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3000"/>
    <n v="3080"/>
    <x v="1"/>
    <s v="US"/>
    <s v="USD"/>
    <x v="1611"/>
    <n v="1354568384"/>
    <b v="0"/>
    <n v="11"/>
    <b v="1"/>
    <s v="music/rock"/>
    <n v="103"/>
    <n v="28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4000"/>
    <n v="4103"/>
    <x v="1"/>
    <s v="US"/>
    <s v="USD"/>
    <x v="1612"/>
    <n v="1340329202"/>
    <b v="0"/>
    <n v="26"/>
    <b v="1"/>
    <s v="music/rock"/>
    <n v="103"/>
    <n v="157.81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39137"/>
    <x v="1"/>
    <s v="US"/>
    <s v="USD"/>
    <x v="1613"/>
    <n v="1401924769"/>
    <b v="0"/>
    <n v="77"/>
    <b v="1"/>
    <s v="music/rock"/>
    <n v="270"/>
    <n v="508.27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25000"/>
    <n v="125"/>
    <x v="0"/>
    <s v="US"/>
    <s v="USD"/>
    <x v="1614"/>
    <n v="1319850796"/>
    <b v="0"/>
    <n v="136"/>
    <b v="1"/>
    <s v="music/rock"/>
    <n v="1"/>
    <n v="0.92"/>
    <x v="4"/>
    <s v="rock"/>
    <x v="1615"/>
    <x v="1614"/>
  </r>
  <r>
    <n v="1616"/>
    <s v="Aly Jados: the New EP rOckNrOLLa"/>
    <s v="HELP! We don't have much time.....Join Aly Jados in making her new EP a reality before the world ends!!!!"/>
    <n v="25000"/>
    <n v="34676"/>
    <x v="1"/>
    <s v="US"/>
    <s v="USD"/>
    <x v="1615"/>
    <n v="1350061821"/>
    <b v="0"/>
    <n v="157"/>
    <b v="1"/>
    <s v="music/rock"/>
    <n v="139"/>
    <n v="220.87"/>
    <x v="4"/>
    <s v="rock"/>
    <x v="1616"/>
    <x v="1615"/>
  </r>
  <r>
    <n v="1617"/>
    <s v="The Coffis Brothers 2nd Album!"/>
    <s v="The Coffis Brothers &amp;The Mountain Men are recording a brand new full length record."/>
    <n v="25000"/>
    <n v="29089"/>
    <x v="1"/>
    <s v="US"/>
    <s v="USD"/>
    <x v="1616"/>
    <n v="1380470188"/>
    <b v="0"/>
    <n v="158"/>
    <b v="1"/>
    <s v="music/rock"/>
    <n v="116"/>
    <n v="184.11"/>
    <x v="4"/>
    <s v="rock"/>
    <x v="1617"/>
    <x v="1616"/>
  </r>
  <r>
    <n v="1618"/>
    <s v="Janus Word Album"/>
    <s v="Janus Word combines hard rock with melodic acoustic music for a unique and awesome sound."/>
    <n v="5000"/>
    <n v="5202.5"/>
    <x v="1"/>
    <s v="US"/>
    <s v="USD"/>
    <x v="1617"/>
    <n v="1359301335"/>
    <b v="0"/>
    <n v="27"/>
    <b v="1"/>
    <s v="music/rock"/>
    <n v="104"/>
    <n v="192.69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5500"/>
    <n v="858"/>
    <x v="0"/>
    <s v="US"/>
    <s v="USD"/>
    <x v="1618"/>
    <n v="1408940886"/>
    <b v="0"/>
    <n v="23"/>
    <b v="1"/>
    <s v="music/rock"/>
    <n v="16"/>
    <n v="37.299999999999997"/>
    <x v="4"/>
    <s v="rock"/>
    <x v="1619"/>
    <x v="1618"/>
  </r>
  <r>
    <n v="1620"/>
    <s v="Kickstart my music career with 300 CDs"/>
    <s v="Kickstarting my music career with 300 hard copy CDs of my first release."/>
    <n v="4500"/>
    <n v="4518"/>
    <x v="1"/>
    <s v="US"/>
    <s v="USD"/>
    <x v="1619"/>
    <n v="1361002140"/>
    <b v="0"/>
    <n v="17"/>
    <b v="1"/>
    <s v="music/rock"/>
    <n v="100"/>
    <n v="265.7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17000"/>
    <n v="0"/>
    <x v="0"/>
    <s v="US"/>
    <s v="USD"/>
    <x v="1620"/>
    <n v="1333550015"/>
    <b v="0"/>
    <n v="37"/>
    <b v="1"/>
    <s v="music/rock"/>
    <n v="0"/>
    <n v="0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20000"/>
    <n v="25"/>
    <x v="2"/>
    <s v="US"/>
    <s v="USD"/>
    <x v="1621"/>
    <n v="1415343874"/>
    <b v="0"/>
    <n v="65"/>
    <b v="1"/>
    <s v="music/rock"/>
    <n v="0"/>
    <n v="0.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30"/>
    <x v="0"/>
    <s v="GB"/>
    <s v="GBP"/>
    <x v="1622"/>
    <n v="1372437089"/>
    <b v="0"/>
    <n v="18"/>
    <b v="1"/>
    <s v="music/rock"/>
    <n v="1"/>
    <n v="1.67"/>
    <x v="4"/>
    <s v="rock"/>
    <x v="1623"/>
    <x v="1622"/>
  </r>
  <r>
    <n v="1624"/>
    <s v="Joey De Noble needs YOUR help!"/>
    <s v="Joey De Noble is raising money to help record his latest music, and he wants YOU to be a part of it!"/>
    <n v="4700"/>
    <n v="5259"/>
    <x v="1"/>
    <s v="US"/>
    <s v="USD"/>
    <x v="1623"/>
    <n v="1354265335"/>
    <b v="0"/>
    <n v="25"/>
    <b v="1"/>
    <s v="music/rock"/>
    <n v="112"/>
    <n v="210.36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30000"/>
    <n v="1626"/>
    <x v="0"/>
    <s v="US"/>
    <s v="USD"/>
    <x v="1624"/>
    <n v="1344962853"/>
    <b v="0"/>
    <n v="104"/>
    <b v="1"/>
    <s v="music/rock"/>
    <n v="5"/>
    <n v="15.63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20000"/>
    <n v="75099.199999999997"/>
    <x v="1"/>
    <s v="US"/>
    <s v="USD"/>
    <x v="1625"/>
    <n v="1383337267"/>
    <b v="0"/>
    <n v="108"/>
    <b v="1"/>
    <s v="music/rock"/>
    <n v="375"/>
    <n v="695.36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7000"/>
    <n v="1002"/>
    <x v="0"/>
    <s v="US"/>
    <s v="USD"/>
    <x v="1626"/>
    <n v="1351011489"/>
    <b v="0"/>
    <n v="38"/>
    <b v="1"/>
    <s v="music/rock"/>
    <n v="14"/>
    <n v="26.37"/>
    <x v="4"/>
    <s v="rock"/>
    <x v="1627"/>
    <x v="1626"/>
  </r>
  <r>
    <n v="1628"/>
    <s v="&quot;Songs for Tsippora&quot; Byronâ€™s DEBUT EP"/>
    <s v="Original Jewish rock music on human relationships and identity"/>
    <n v="10000"/>
    <n v="12400.61"/>
    <x v="1"/>
    <s v="US"/>
    <s v="USD"/>
    <x v="1627"/>
    <n v="1400175682"/>
    <b v="0"/>
    <n v="88"/>
    <b v="1"/>
    <s v="music/rock"/>
    <n v="124"/>
    <n v="140.91999999999999"/>
    <x v="4"/>
    <s v="rock"/>
    <x v="1628"/>
    <x v="1627"/>
  </r>
  <r>
    <n v="1629"/>
    <s v="Off The Turnpike | A Loud New Way to Release Loud New Music"/>
    <s v="Help Off The Turnpike release new music, and set fire to everything!"/>
    <n v="18000"/>
    <n v="1455"/>
    <x v="0"/>
    <s v="US"/>
    <s v="USD"/>
    <x v="1628"/>
    <n v="1389041333"/>
    <b v="0"/>
    <n v="82"/>
    <b v="1"/>
    <s v="music/rock"/>
    <n v="8"/>
    <n v="17.739999999999998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26000"/>
    <n v="678"/>
    <x v="0"/>
    <s v="US"/>
    <s v="USD"/>
    <x v="1629"/>
    <n v="1328040375"/>
    <b v="0"/>
    <n v="126"/>
    <b v="1"/>
    <s v="music/rock"/>
    <n v="3"/>
    <n v="5.38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40000"/>
    <n v="6130"/>
    <x v="2"/>
    <s v="US"/>
    <s v="USD"/>
    <x v="1630"/>
    <n v="1347482261"/>
    <b v="0"/>
    <n v="133"/>
    <b v="1"/>
    <s v="music/rock"/>
    <n v="15"/>
    <n v="46.09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10000"/>
    <n v="15443"/>
    <x v="1"/>
    <s v="US"/>
    <s v="USD"/>
    <x v="1631"/>
    <n v="1311667854"/>
    <b v="0"/>
    <n v="47"/>
    <b v="1"/>
    <s v="music/rock"/>
    <n v="154"/>
    <n v="328.57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25000"/>
    <n v="7344"/>
    <x v="0"/>
    <s v="US"/>
    <s v="USD"/>
    <x v="1632"/>
    <n v="1324329156"/>
    <b v="0"/>
    <n v="58"/>
    <b v="1"/>
    <s v="music/rock"/>
    <n v="29"/>
    <n v="126.62"/>
    <x v="4"/>
    <s v="rock"/>
    <x v="1633"/>
    <x v="1632"/>
  </r>
  <r>
    <n v="1634"/>
    <s v="RUBEDO: Debut Full Length Album"/>
    <s v="Recording Debut  Album w/ Producer Ikey Owens from Free Moral Agents/ The Mars Volta"/>
    <n v="5500"/>
    <n v="5845"/>
    <x v="1"/>
    <s v="US"/>
    <s v="USD"/>
    <x v="1633"/>
    <n v="1303706001"/>
    <b v="0"/>
    <n v="32"/>
    <b v="1"/>
    <s v="music/rock"/>
    <n v="106"/>
    <n v="182.66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7500"/>
    <n v="1555"/>
    <x v="3"/>
    <s v="US"/>
    <s v="USD"/>
    <x v="1634"/>
    <n v="1463086261"/>
    <b v="0"/>
    <n v="37"/>
    <b v="1"/>
    <s v="music/rock"/>
    <n v="21"/>
    <n v="42.0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12000"/>
    <n v="14000"/>
    <x v="1"/>
    <s v="US"/>
    <s v="USD"/>
    <x v="1635"/>
    <n v="1304129088"/>
    <b v="0"/>
    <n v="87"/>
    <b v="1"/>
    <s v="music/rock"/>
    <n v="117"/>
    <n v="160.91999999999999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3000"/>
    <n v="1170"/>
    <x v="0"/>
    <s v="US"/>
    <s v="USD"/>
    <x v="1636"/>
    <n v="1257444140"/>
    <b v="0"/>
    <n v="15"/>
    <b v="1"/>
    <s v="music/rock"/>
    <n v="39"/>
    <n v="78"/>
    <x v="4"/>
    <s v="rock"/>
    <x v="1637"/>
    <x v="1636"/>
  </r>
  <r>
    <n v="1638"/>
    <s v="Avenues EP 2013"/>
    <s v="Avenues will be going in to the studio to record a new EP with Matt Allison!"/>
    <n v="4000"/>
    <n v="5100"/>
    <x v="1"/>
    <s v="US"/>
    <s v="USD"/>
    <x v="1637"/>
    <n v="1358180968"/>
    <b v="0"/>
    <n v="27"/>
    <b v="1"/>
    <s v="music/rock"/>
    <n v="128"/>
    <n v="18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5000"/>
    <n v="7220"/>
    <x v="1"/>
    <s v="US"/>
    <s v="USD"/>
    <x v="1638"/>
    <n v="1328197165"/>
    <b v="0"/>
    <n v="19"/>
    <b v="1"/>
    <s v="music/rock"/>
    <n v="144"/>
    <n v="380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3250"/>
    <n v="25"/>
    <x v="0"/>
    <s v="US"/>
    <s v="USD"/>
    <x v="1639"/>
    <n v="1279603955"/>
    <b v="0"/>
    <n v="17"/>
    <b v="1"/>
    <s v="music/rock"/>
    <n v="1"/>
    <n v="1.47"/>
    <x v="4"/>
    <s v="rock"/>
    <x v="1640"/>
    <x v="1639"/>
  </r>
  <r>
    <n v="1641"/>
    <s v="Tanya Dartson- Run for Your Life music video"/>
    <s v="Music Video For Upbeat and Inspiring Song - Run For Your Life"/>
    <n v="7500"/>
    <n v="7833"/>
    <x v="1"/>
    <s v="US"/>
    <s v="USD"/>
    <x v="1640"/>
    <n v="1416406744"/>
    <b v="0"/>
    <n v="26"/>
    <b v="1"/>
    <s v="music/pop"/>
    <n v="104"/>
    <n v="301.27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5000"/>
    <n v="0"/>
    <x v="0"/>
    <s v="US"/>
    <s v="USD"/>
    <x v="1641"/>
    <n v="1306283727"/>
    <b v="0"/>
    <n v="28"/>
    <b v="1"/>
    <s v="music/pop"/>
    <n v="0"/>
    <n v="0"/>
    <x v="4"/>
    <s v="pop"/>
    <x v="1642"/>
    <x v="1641"/>
  </r>
  <r>
    <n v="1643"/>
    <s v="This Is All Now's Brand New Album!!"/>
    <s v="This Is All Now is putting out a brand new record, and we need YOUR help to do it!"/>
    <n v="18000"/>
    <n v="1767"/>
    <x v="0"/>
    <s v="US"/>
    <s v="USD"/>
    <x v="1642"/>
    <n v="1345924012"/>
    <b v="0"/>
    <n v="37"/>
    <b v="1"/>
    <s v="music/pop"/>
    <n v="10"/>
    <n v="47.76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28000"/>
    <n v="11594"/>
    <x v="0"/>
    <s v="US"/>
    <s v="USD"/>
    <x v="1643"/>
    <n v="1348363560"/>
    <b v="0"/>
    <n v="128"/>
    <b v="1"/>
    <s v="music/pop"/>
    <n v="41"/>
    <n v="90.58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15285"/>
    <x v="1"/>
    <s v="US"/>
    <s v="USD"/>
    <x v="1644"/>
    <n v="1378306140"/>
    <b v="0"/>
    <n v="10"/>
    <b v="1"/>
    <s v="music/pop"/>
    <n v="102"/>
    <n v="1528.5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6500"/>
    <n v="215"/>
    <x v="0"/>
    <s v="GB"/>
    <s v="GBP"/>
    <x v="1645"/>
    <n v="1405248503"/>
    <b v="0"/>
    <n v="83"/>
    <b v="1"/>
    <s v="music/pop"/>
    <n v="3"/>
    <n v="2.5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15000"/>
    <n v="25"/>
    <x v="0"/>
    <s v="US"/>
    <s v="USD"/>
    <x v="1646"/>
    <n v="1336643377"/>
    <b v="0"/>
    <n v="46"/>
    <b v="1"/>
    <s v="music/pop"/>
    <n v="0"/>
    <n v="0.54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8000"/>
    <n v="11751"/>
    <x v="1"/>
    <s v="US"/>
    <s v="USD"/>
    <x v="1647"/>
    <n v="1298048082"/>
    <b v="0"/>
    <n v="90"/>
    <b v="1"/>
    <s v="music/pop"/>
    <n v="147"/>
    <n v="130.57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10000"/>
    <n v="10555"/>
    <x v="1"/>
    <s v="US"/>
    <s v="USD"/>
    <x v="1648"/>
    <n v="1396974355"/>
    <b v="0"/>
    <n v="81"/>
    <b v="1"/>
    <s v="music/pop"/>
    <n v="106"/>
    <n v="130.31"/>
    <x v="4"/>
    <s v="pop"/>
    <x v="1649"/>
    <x v="1648"/>
  </r>
  <r>
    <n v="1650"/>
    <s v="The Psalm Praise Project, Vol. 2"/>
    <s v="Help me record a CD that uses pop styling to give a fresh sound to ancient wisdom from scripture!"/>
    <n v="8000"/>
    <n v="8519"/>
    <x v="1"/>
    <s v="US"/>
    <s v="USD"/>
    <x v="1649"/>
    <n v="1378722437"/>
    <b v="0"/>
    <n v="32"/>
    <b v="1"/>
    <s v="music/pop"/>
    <n v="106"/>
    <n v="266.22000000000003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16210"/>
    <x v="1"/>
    <s v="US"/>
    <s v="USD"/>
    <x v="1650"/>
    <n v="1300916220"/>
    <b v="0"/>
    <n v="20"/>
    <b v="1"/>
    <s v="music/pop"/>
    <n v="295"/>
    <n v="810.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2800"/>
    <x v="0"/>
    <s v="US"/>
    <s v="USD"/>
    <x v="1651"/>
    <n v="1382701793"/>
    <b v="0"/>
    <n v="70"/>
    <b v="1"/>
    <s v="music/pop"/>
    <n v="23"/>
    <n v="40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25000"/>
    <n v="0"/>
    <x v="0"/>
    <s v="US"/>
    <s v="USD"/>
    <x v="1652"/>
    <n v="1300996896"/>
    <b v="0"/>
    <n v="168"/>
    <b v="1"/>
    <s v="music/pop"/>
    <n v="0"/>
    <n v="0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36"/>
    <x v="0"/>
    <s v="US"/>
    <s v="USD"/>
    <x v="1653"/>
    <n v="1332192160"/>
    <b v="0"/>
    <n v="34"/>
    <b v="1"/>
    <s v="music/pop"/>
    <n v="1"/>
    <n v="1.06"/>
    <x v="4"/>
    <s v="pop"/>
    <x v="1654"/>
    <x v="1653"/>
  </r>
  <r>
    <n v="1655"/>
    <s v="Meg Porter Debut EP!"/>
    <s v="Berklee College of Music student, Meg Porter needs YOUR help to fund her very first EP!"/>
    <n v="6000"/>
    <n v="7015"/>
    <x v="1"/>
    <s v="US"/>
    <s v="USD"/>
    <x v="1654"/>
    <n v="1331060420"/>
    <b v="0"/>
    <n v="48"/>
    <b v="1"/>
    <s v="music/pop"/>
    <n v="117"/>
    <n v="146.1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20000"/>
    <n v="1862"/>
    <x v="0"/>
    <s v="US"/>
    <s v="USD"/>
    <x v="1655"/>
    <n v="1352845052"/>
    <b v="0"/>
    <n v="48"/>
    <b v="1"/>
    <s v="music/pop"/>
    <n v="9"/>
    <n v="38.79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57000"/>
    <n v="8827"/>
    <x v="0"/>
    <s v="US"/>
    <s v="USD"/>
    <x v="1656"/>
    <n v="1335293168"/>
    <b v="0"/>
    <n v="221"/>
    <b v="1"/>
    <s v="music/pop"/>
    <n v="15"/>
    <n v="39.94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20000"/>
    <n v="21742.78"/>
    <x v="1"/>
    <s v="US"/>
    <s v="USD"/>
    <x v="1657"/>
    <n v="1352524767"/>
    <b v="0"/>
    <n v="107"/>
    <b v="1"/>
    <s v="music/pop"/>
    <n v="109"/>
    <n v="203.2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3000"/>
    <n v="3150"/>
    <x v="1"/>
    <s v="GB"/>
    <s v="GBP"/>
    <x v="1658"/>
    <n v="1384811721"/>
    <b v="0"/>
    <n v="45"/>
    <b v="1"/>
    <s v="music/pop"/>
    <n v="105"/>
    <n v="70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4000"/>
    <n v="4040"/>
    <x v="1"/>
    <s v="IT"/>
    <s v="EUR"/>
    <x v="1659"/>
    <n v="1459355950"/>
    <b v="0"/>
    <n v="36"/>
    <b v="1"/>
    <s v="music/pop"/>
    <n v="101"/>
    <n v="112.22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20000"/>
    <n v="76105"/>
    <x v="1"/>
    <s v="AT"/>
    <s v="EUR"/>
    <x v="1660"/>
    <n v="1449359831"/>
    <b v="0"/>
    <n v="101"/>
    <b v="1"/>
    <s v="music/pop"/>
    <n v="381"/>
    <n v="753.51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5557"/>
    <x v="0"/>
    <s v="US"/>
    <s v="USD"/>
    <x v="1661"/>
    <n v="1320122736"/>
    <b v="0"/>
    <n v="62"/>
    <b v="1"/>
    <s v="music/pop"/>
    <n v="25"/>
    <n v="89.63"/>
    <x v="4"/>
    <s v="pop"/>
    <x v="1662"/>
    <x v="1661"/>
  </r>
  <r>
    <n v="1663"/>
    <s v="ghost -- a music video"/>
    <s v="music is as important to the eyes as it is to the ears. help bring ghost to life in front of your eyes."/>
    <n v="4000"/>
    <n v="105881"/>
    <x v="1"/>
    <s v="US"/>
    <s v="USD"/>
    <x v="1662"/>
    <n v="1420158707"/>
    <b v="0"/>
    <n v="32"/>
    <b v="1"/>
    <s v="music/pop"/>
    <n v="2647"/>
    <n v="3308.78"/>
    <x v="4"/>
    <s v="pop"/>
    <x v="1663"/>
    <x v="1662"/>
  </r>
  <r>
    <n v="1664"/>
    <s v="Grace Sings Grace"/>
    <s v="Korean-American Soprano Grace's Debut Album - coming up in June 2012. Come and be part of this exciting project!"/>
    <n v="9500"/>
    <n v="0"/>
    <x v="0"/>
    <s v="US"/>
    <s v="USD"/>
    <x v="1663"/>
    <n v="1328033818"/>
    <b v="0"/>
    <n v="89"/>
    <b v="1"/>
    <s v="music/pop"/>
    <n v="0"/>
    <n v="0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10275"/>
    <n v="14653"/>
    <x v="1"/>
    <s v="US"/>
    <s v="USD"/>
    <x v="1664"/>
    <n v="1295624113"/>
    <b v="0"/>
    <n v="93"/>
    <b v="1"/>
    <s v="music/pop"/>
    <n v="143"/>
    <n v="157.5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10000"/>
    <n v="12165"/>
    <x v="1"/>
    <s v="US"/>
    <s v="USD"/>
    <x v="1665"/>
    <n v="1361858673"/>
    <b v="0"/>
    <n v="98"/>
    <b v="1"/>
    <s v="music/pop"/>
    <n v="122"/>
    <n v="124.13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12007.18"/>
    <x v="1"/>
    <s v="US"/>
    <s v="USD"/>
    <x v="1666"/>
    <n v="1392169298"/>
    <b v="0"/>
    <n v="82"/>
    <b v="1"/>
    <s v="music/pop"/>
    <n v="107"/>
    <n v="146.4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22000"/>
    <n v="881"/>
    <x v="0"/>
    <s v="US"/>
    <s v="USD"/>
    <x v="1667"/>
    <n v="1319859339"/>
    <b v="0"/>
    <n v="116"/>
    <b v="1"/>
    <s v="music/pop"/>
    <n v="4"/>
    <n v="7.59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8000"/>
    <n v="8227"/>
    <x v="1"/>
    <s v="US"/>
    <s v="USD"/>
    <x v="1668"/>
    <n v="1459545276"/>
    <b v="0"/>
    <n v="52"/>
    <b v="1"/>
    <s v="music/pop"/>
    <n v="103"/>
    <n v="158.21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4261"/>
    <x v="1"/>
    <s v="US"/>
    <s v="USD"/>
    <x v="1669"/>
    <n v="1273961999"/>
    <b v="0"/>
    <n v="23"/>
    <b v="1"/>
    <s v="music/pop"/>
    <n v="107"/>
    <n v="185.26"/>
    <x v="4"/>
    <s v="pop"/>
    <x v="1670"/>
    <x v="1669"/>
  </r>
  <r>
    <n v="1671"/>
    <s v="Luke O'Brien's Kickstarter"/>
    <s v="I am seeking funding in order to help take my music from a hobby to a career."/>
    <n v="5500"/>
    <n v="6515"/>
    <x v="1"/>
    <s v="US"/>
    <s v="USD"/>
    <x v="1670"/>
    <n v="1467464614"/>
    <b v="0"/>
    <n v="77"/>
    <b v="1"/>
    <s v="music/pop"/>
    <n v="118"/>
    <n v="84.61"/>
    <x v="4"/>
    <s v="pop"/>
    <x v="1671"/>
    <x v="1670"/>
  </r>
  <r>
    <n v="1672"/>
    <s v="High Altotude Debut Album"/>
    <s v="Sweet, sweet harmonies from Portland Oregon's premiere high school women's a cappella group."/>
    <n v="5050"/>
    <n v="10"/>
    <x v="0"/>
    <s v="US"/>
    <s v="USD"/>
    <x v="1671"/>
    <n v="1336232730"/>
    <b v="0"/>
    <n v="49"/>
    <b v="1"/>
    <s v="music/pop"/>
    <n v="0"/>
    <n v="0.2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8000"/>
    <n v="425"/>
    <x v="0"/>
    <s v="US"/>
    <s v="USD"/>
    <x v="1672"/>
    <n v="1423083892"/>
    <b v="0"/>
    <n v="59"/>
    <b v="1"/>
    <s v="music/pop"/>
    <n v="5"/>
    <n v="7.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25000"/>
    <n v="26233.45"/>
    <x v="1"/>
    <s v="US"/>
    <s v="USD"/>
    <x v="1673"/>
    <n v="1468852306"/>
    <b v="0"/>
    <n v="113"/>
    <b v="1"/>
    <s v="music/pop"/>
    <n v="105"/>
    <n v="232.15"/>
    <x v="4"/>
    <s v="pop"/>
    <x v="1674"/>
    <x v="1673"/>
  </r>
  <r>
    <n v="1675"/>
    <s v="The Great Party's Debut Album!"/>
    <s v="The Great Party is releasing their debut album. Here's your chance to be a part of it!"/>
    <n v="5000"/>
    <n v="177"/>
    <x v="0"/>
    <s v="US"/>
    <s v="USD"/>
    <x v="1674"/>
    <n v="1316194540"/>
    <b v="0"/>
    <n v="34"/>
    <b v="1"/>
    <s v="music/pop"/>
    <n v="4"/>
    <n v="5.21"/>
    <x v="4"/>
    <s v="pop"/>
    <x v="1675"/>
    <x v="1674"/>
  </r>
  <r>
    <n v="1676"/>
    <s v="Bridge 19 CD Release Tour"/>
    <s v="Help fund Bridge 19's tour in support of their first duo record, to be released in May 2012."/>
    <n v="10000"/>
    <n v="1000"/>
    <x v="0"/>
    <s v="US"/>
    <s v="USD"/>
    <x v="1675"/>
    <n v="1330968347"/>
    <b v="0"/>
    <n v="42"/>
    <b v="1"/>
    <s v="music/pop"/>
    <n v="10"/>
    <n v="23.8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20000"/>
    <n v="0"/>
    <x v="0"/>
    <s v="ES"/>
    <s v="EUR"/>
    <x v="1676"/>
    <n v="1455615976"/>
    <b v="0"/>
    <n v="42"/>
    <b v="1"/>
    <s v="music/pop"/>
    <n v="0"/>
    <n v="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5000"/>
    <n v="6301"/>
    <x v="1"/>
    <s v="US"/>
    <s v="USD"/>
    <x v="1677"/>
    <n v="1390509071"/>
    <b v="0"/>
    <n v="49"/>
    <b v="1"/>
    <s v="music/pop"/>
    <n v="126"/>
    <n v="128.5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1506"/>
    <x v="0"/>
    <s v="US"/>
    <s v="USD"/>
    <x v="1678"/>
    <n v="1309311545"/>
    <b v="0"/>
    <n v="56"/>
    <b v="1"/>
    <s v="music/pop"/>
    <n v="15"/>
    <n v="26.89"/>
    <x v="4"/>
    <s v="pop"/>
    <x v="1679"/>
    <x v="1678"/>
  </r>
  <r>
    <n v="1680"/>
    <s v="Kick Out a Record"/>
    <s v="Working Musician dilemma #164: how the taxman put Kick the Record 2.0 on hold"/>
    <n v="4600"/>
    <n v="5535"/>
    <x v="1"/>
    <s v="US"/>
    <s v="USD"/>
    <x v="1679"/>
    <n v="1402596667"/>
    <b v="0"/>
    <n v="25"/>
    <b v="1"/>
    <s v="music/pop"/>
    <n v="120"/>
    <n v="221.4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25"/>
    <x v="0"/>
    <s v="US"/>
    <s v="USD"/>
    <x v="1680"/>
    <n v="1486522484"/>
    <b v="0"/>
    <n v="884"/>
    <b v="0"/>
    <s v="music/faith"/>
    <n v="0"/>
    <n v="0.0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500"/>
    <n v="130"/>
    <x v="0"/>
    <s v="US"/>
    <s v="USD"/>
    <x v="1681"/>
    <n v="1486962460"/>
    <b v="0"/>
    <n v="0"/>
    <b v="0"/>
    <s v="music/faith"/>
    <n v="26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50"/>
    <x v="0"/>
    <s v="FR"/>
    <s v="EUR"/>
    <x v="1682"/>
    <n v="1489517138"/>
    <b v="0"/>
    <n v="10"/>
    <b v="0"/>
    <s v="music/faith"/>
    <n v="1"/>
    <n v="5"/>
    <x v="4"/>
    <s v="faith"/>
    <x v="1683"/>
    <x v="1682"/>
  </r>
  <r>
    <n v="1684"/>
    <s v="Goodness &amp; Mercy EP - Marty Mikles"/>
    <s v="New Music from Marty Mikles!  A new EP all about God's Goodness &amp; Mercy."/>
    <n v="25000"/>
    <n v="0"/>
    <x v="0"/>
    <s v="US"/>
    <s v="USD"/>
    <x v="1683"/>
    <n v="1487360041"/>
    <b v="0"/>
    <n v="101"/>
    <b v="0"/>
    <s v="music/faith"/>
    <n v="0"/>
    <n v="0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2500"/>
    <n v="4320"/>
    <x v="1"/>
    <s v="US"/>
    <s v="USD"/>
    <x v="1684"/>
    <n v="1487743223"/>
    <b v="0"/>
    <n v="15"/>
    <b v="0"/>
    <s v="music/faith"/>
    <n v="173"/>
    <n v="288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1744.9"/>
    <x v="1"/>
    <s v="CA"/>
    <s v="CAD"/>
    <x v="1685"/>
    <n v="1488140119"/>
    <b v="0"/>
    <n v="1"/>
    <b v="0"/>
    <s v="music/faith"/>
    <n v="1174"/>
    <n v="11744.9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0"/>
    <x v="0"/>
    <s v="US"/>
    <s v="USD"/>
    <x v="1686"/>
    <n v="1488935245"/>
    <b v="0"/>
    <n v="39"/>
    <b v="0"/>
    <s v="music/faith"/>
    <n v="0"/>
    <n v="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5000"/>
    <n v="6181"/>
    <x v="1"/>
    <s v="US"/>
    <s v="USD"/>
    <x v="1687"/>
    <n v="1489150194"/>
    <b v="0"/>
    <n v="7"/>
    <b v="0"/>
    <s v="music/faith"/>
    <n v="124"/>
    <n v="883"/>
    <x v="4"/>
    <s v="faith"/>
    <x v="1688"/>
    <x v="1687"/>
  </r>
  <r>
    <n v="1689"/>
    <s v="Fly Away"/>
    <s v="Praising the Living God in the second half of life."/>
    <n v="7000"/>
    <n v="7711.3"/>
    <x v="1"/>
    <s v="US"/>
    <s v="USD"/>
    <x v="1688"/>
    <n v="1487111830"/>
    <b v="0"/>
    <n v="14"/>
    <b v="0"/>
    <s v="music/faith"/>
    <n v="110"/>
    <n v="550.80999999999995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3000"/>
    <n v="3955"/>
    <x v="1"/>
    <s v="US"/>
    <s v="USD"/>
    <x v="1689"/>
    <n v="1488882042"/>
    <b v="0"/>
    <n v="11"/>
    <b v="0"/>
    <s v="music/faith"/>
    <n v="132"/>
    <n v="359.55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25000"/>
    <n v="25312"/>
    <x v="1"/>
    <s v="US"/>
    <s v="USD"/>
    <x v="1690"/>
    <n v="1488387008"/>
    <b v="0"/>
    <n v="38"/>
    <b v="0"/>
    <s v="music/faith"/>
    <n v="101"/>
    <n v="666.11"/>
    <x v="4"/>
    <s v="faith"/>
    <x v="1691"/>
    <x v="1690"/>
  </r>
  <r>
    <n v="1692"/>
    <s v="Get Your Hopes Up"/>
    <s v="After 3 years.....It's time for some new music! Album #2 is in motion and I can't wait to share it with all of you!"/>
    <n v="7000"/>
    <n v="7527"/>
    <x v="1"/>
    <s v="US"/>
    <s v="USD"/>
    <x v="1691"/>
    <n v="1487734667"/>
    <b v="0"/>
    <n v="15"/>
    <b v="0"/>
    <s v="music/faith"/>
    <n v="108"/>
    <n v="501.8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2500"/>
    <n v="2520"/>
    <x v="1"/>
    <s v="GB"/>
    <s v="GBP"/>
    <x v="1692"/>
    <n v="1489097112"/>
    <b v="0"/>
    <n v="8"/>
    <b v="0"/>
    <s v="music/faith"/>
    <n v="101"/>
    <n v="31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"/>
    <n v="401"/>
    <x v="0"/>
    <s v="US"/>
    <s v="USD"/>
    <x v="1693"/>
    <n v="1488038674"/>
    <b v="0"/>
    <n v="1"/>
    <b v="0"/>
    <s v="music/faith"/>
    <n v="40"/>
    <n v="401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403"/>
    <x v="0"/>
    <s v="US"/>
    <s v="USD"/>
    <x v="1694"/>
    <n v="1488847514"/>
    <b v="0"/>
    <n v="23"/>
    <b v="0"/>
    <s v="music/faith"/>
    <n v="8"/>
    <n v="17.52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500"/>
    <n v="115"/>
    <x v="0"/>
    <s v="US"/>
    <s v="USD"/>
    <x v="1695"/>
    <n v="1488418811"/>
    <b v="0"/>
    <n v="0"/>
    <b v="0"/>
    <s v="music/faith"/>
    <n v="23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7500"/>
    <n v="7785"/>
    <x v="1"/>
    <s v="US"/>
    <s v="USD"/>
    <x v="1696"/>
    <n v="1489193248"/>
    <b v="0"/>
    <n v="22"/>
    <b v="0"/>
    <s v="music/faith"/>
    <n v="104"/>
    <n v="353.86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110"/>
    <x v="0"/>
    <s v="US"/>
    <s v="USD"/>
    <x v="1697"/>
    <n v="1488430760"/>
    <b v="0"/>
    <n v="0"/>
    <b v="0"/>
    <s v="music/faith"/>
    <n v="22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2300"/>
    <n v="3510"/>
    <x v="1"/>
    <s v="US"/>
    <s v="USD"/>
    <x v="1698"/>
    <n v="1489351445"/>
    <b v="0"/>
    <n v="4"/>
    <b v="0"/>
    <s v="music/faith"/>
    <n v="153"/>
    <n v="877.5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0"/>
    <x v="0"/>
    <s v="US"/>
    <s v="USD"/>
    <x v="1699"/>
    <n v="1488418990"/>
    <b v="0"/>
    <n v="79"/>
    <b v="0"/>
    <s v="music/faith"/>
    <n v="0"/>
    <n v="0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147"/>
    <x v="1"/>
    <s v="US"/>
    <s v="USD"/>
    <x v="1700"/>
    <n v="1418745405"/>
    <b v="0"/>
    <n v="2"/>
    <b v="0"/>
    <s v="music/faith"/>
    <n v="115"/>
    <n v="573.5"/>
    <x v="4"/>
    <s v="faith"/>
    <x v="1701"/>
    <x v="1700"/>
  </r>
  <r>
    <n v="1702"/>
    <s v="lyndale lewis and new vision prosper cd release"/>
    <s v="I can do all things through christ jesus"/>
    <n v="900"/>
    <n v="1025"/>
    <x v="1"/>
    <s v="US"/>
    <s v="USD"/>
    <x v="1701"/>
    <n v="1425156750"/>
    <b v="0"/>
    <n v="1"/>
    <b v="0"/>
    <s v="music/faith"/>
    <n v="114"/>
    <n v="1025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1500"/>
    <n v="1920"/>
    <x v="1"/>
    <s v="US"/>
    <s v="USD"/>
    <x v="1702"/>
    <n v="1435819537"/>
    <b v="0"/>
    <n v="2"/>
    <b v="0"/>
    <s v="music/faith"/>
    <n v="128"/>
    <n v="960"/>
    <x v="4"/>
    <s v="faith"/>
    <x v="1703"/>
    <x v="1702"/>
  </r>
  <r>
    <n v="1704"/>
    <s v="Jericho Down Worship Album"/>
    <s v="We want to record an album of popular praise &amp; worship songs with our own influence and style."/>
    <n v="5000"/>
    <n v="25"/>
    <x v="0"/>
    <s v="US"/>
    <s v="USD"/>
    <x v="1703"/>
    <n v="1421464873"/>
    <b v="0"/>
    <n v="11"/>
    <b v="0"/>
    <s v="music/faith"/>
    <n v="1"/>
    <n v="2.27"/>
    <x v="4"/>
    <s v="faith"/>
    <x v="1704"/>
    <x v="1703"/>
  </r>
  <r>
    <n v="1705"/>
    <s v="Piano Prayer Album - Russ James"/>
    <s v="An instrumental album that ranges from hymns to contemporary music. All the music is recorded by myself."/>
    <n v="500"/>
    <n v="100"/>
    <x v="0"/>
    <s v="US"/>
    <s v="USD"/>
    <x v="1704"/>
    <n v="1440807846"/>
    <b v="0"/>
    <n v="0"/>
    <b v="0"/>
    <s v="music/faith"/>
    <n v="2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00"/>
    <n v="100"/>
    <x v="0"/>
    <s v="DE"/>
    <s v="EUR"/>
    <x v="1705"/>
    <n v="1435130472"/>
    <b v="0"/>
    <n v="0"/>
    <b v="0"/>
    <s v="music/faith"/>
    <n v="2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3000"/>
    <n v="63"/>
    <x v="0"/>
    <s v="US"/>
    <s v="USD"/>
    <x v="1706"/>
    <n v="1456593495"/>
    <b v="0"/>
    <n v="9"/>
    <b v="0"/>
    <s v="music/faith"/>
    <n v="2"/>
    <n v="7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500"/>
    <n v="70"/>
    <x v="2"/>
    <s v="US"/>
    <s v="USD"/>
    <x v="1707"/>
    <n v="1458679706"/>
    <b v="0"/>
    <n v="0"/>
    <b v="0"/>
    <s v="music/faith"/>
    <n v="14"/>
    <n v="0"/>
    <x v="4"/>
    <s v="faith"/>
    <x v="1708"/>
    <x v="1707"/>
  </r>
  <r>
    <n v="1709"/>
    <s v="Psalms"/>
    <s v="A project to set psalms to music. The psalms are taken from the English Standard Version (ESV) of the Bible."/>
    <n v="2000"/>
    <n v="4"/>
    <x v="2"/>
    <s v="US"/>
    <s v="USD"/>
    <x v="1708"/>
    <n v="1405949514"/>
    <b v="0"/>
    <n v="4"/>
    <b v="0"/>
    <s v="music/faith"/>
    <n v="0"/>
    <n v="1"/>
    <x v="4"/>
    <s v="faith"/>
    <x v="1709"/>
    <x v="1708"/>
  </r>
  <r>
    <n v="1710"/>
    <s v="Producing a live album of our upcoming Europe tour"/>
    <s v="We want to create a gospel live album which has never been produced before."/>
    <n v="1500"/>
    <n v="0"/>
    <x v="2"/>
    <s v="DE"/>
    <s v="EUR"/>
    <x v="1709"/>
    <n v="1449151888"/>
    <b v="0"/>
    <n v="1"/>
    <b v="0"/>
    <s v="music/faith"/>
    <n v="0"/>
    <n v="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4000"/>
    <n v="5086"/>
    <x v="1"/>
    <s v="US"/>
    <s v="USD"/>
    <x v="1710"/>
    <n v="1406907034"/>
    <b v="0"/>
    <n v="2"/>
    <b v="0"/>
    <s v="music/faith"/>
    <n v="127"/>
    <n v="2543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"/>
    <n v="70"/>
    <x v="0"/>
    <s v="US"/>
    <s v="USD"/>
    <x v="1711"/>
    <n v="1430517353"/>
    <b v="0"/>
    <n v="0"/>
    <b v="0"/>
    <s v="music/faith"/>
    <n v="14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1500"/>
    <n v="1661"/>
    <x v="1"/>
    <s v="US"/>
    <s v="USD"/>
    <x v="1712"/>
    <n v="1409944412"/>
    <b v="0"/>
    <n v="1"/>
    <b v="0"/>
    <s v="music/faith"/>
    <n v="111"/>
    <n v="1661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5400"/>
    <n v="6646"/>
    <x v="1"/>
    <s v="US"/>
    <s v="USD"/>
    <x v="1713"/>
    <n v="1427925761"/>
    <b v="0"/>
    <n v="17"/>
    <b v="0"/>
    <s v="music/faith"/>
    <n v="123"/>
    <n v="390.94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1000"/>
    <n v="1351"/>
    <x v="1"/>
    <s v="US"/>
    <s v="USD"/>
    <x v="1714"/>
    <n v="1425186785"/>
    <b v="0"/>
    <n v="2"/>
    <b v="0"/>
    <s v="music/faith"/>
    <n v="135"/>
    <n v="67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265"/>
    <x v="1"/>
    <s v="US"/>
    <s v="USD"/>
    <x v="1715"/>
    <n v="1477835499"/>
    <b v="0"/>
    <n v="3"/>
    <b v="0"/>
    <s v="music/faith"/>
    <n v="113"/>
    <n v="755"/>
    <x v="4"/>
    <s v="faith"/>
    <x v="1716"/>
    <x v="1715"/>
  </r>
  <r>
    <n v="1717"/>
    <s v="Shift Records A New EP!"/>
    <s v="Our first record created to reach, inspire, and ultimately express the love of Jesus to our generation."/>
    <n v="5000"/>
    <n v="271"/>
    <x v="0"/>
    <s v="US"/>
    <s v="USD"/>
    <x v="1716"/>
    <n v="1459467238"/>
    <b v="0"/>
    <n v="41"/>
    <b v="0"/>
    <s v="music/faith"/>
    <n v="5"/>
    <n v="6.61"/>
    <x v="4"/>
    <s v="faith"/>
    <x v="1717"/>
    <x v="1716"/>
  </r>
  <r>
    <n v="1718"/>
    <s v="The Prodigal Son"/>
    <s v="A melody for the galaxy."/>
    <n v="1800"/>
    <n v="2635"/>
    <x v="1"/>
    <s v="US"/>
    <s v="USD"/>
    <x v="1717"/>
    <n v="1459435149"/>
    <b v="0"/>
    <n v="2"/>
    <b v="0"/>
    <s v="music/faith"/>
    <n v="146"/>
    <n v="131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1500"/>
    <n v="10"/>
    <x v="0"/>
    <s v="US"/>
    <s v="USD"/>
    <x v="1718"/>
    <n v="1408366191"/>
    <b v="0"/>
    <n v="3"/>
    <b v="0"/>
    <s v="music/faith"/>
    <n v="1"/>
    <n v="3.3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2413"/>
    <n v="650"/>
    <x v="0"/>
    <s v="US"/>
    <s v="USD"/>
    <x v="1719"/>
    <n v="1412966871"/>
    <b v="0"/>
    <n v="8"/>
    <b v="0"/>
    <s v="music/faith"/>
    <n v="27"/>
    <n v="81.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"/>
    <n v="50"/>
    <x v="0"/>
    <s v="US"/>
    <s v="USD"/>
    <x v="1720"/>
    <n v="1447239863"/>
    <b v="0"/>
    <n v="0"/>
    <b v="0"/>
    <s v="music/faith"/>
    <n v="1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900"/>
    <n v="980"/>
    <x v="1"/>
    <s v="US"/>
    <s v="USD"/>
    <x v="1721"/>
    <n v="1456441429"/>
    <b v="0"/>
    <n v="1"/>
    <b v="0"/>
    <s v="music/faith"/>
    <n v="109"/>
    <n v="98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3000"/>
    <n v="7445.14"/>
    <x v="1"/>
    <s v="US"/>
    <s v="USD"/>
    <x v="1722"/>
    <n v="1430855315"/>
    <b v="0"/>
    <n v="3"/>
    <b v="0"/>
    <s v="music/faith"/>
    <n v="248"/>
    <n v="2481.71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1500"/>
    <n v="5"/>
    <x v="0"/>
    <s v="US"/>
    <s v="USD"/>
    <x v="1723"/>
    <n v="1412115762"/>
    <b v="0"/>
    <n v="4"/>
    <b v="0"/>
    <s v="music/faith"/>
    <n v="0"/>
    <n v="1.2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3000"/>
    <n v="3133"/>
    <x v="1"/>
    <s v="US"/>
    <s v="USD"/>
    <x v="1724"/>
    <n v="1406330049"/>
    <b v="0"/>
    <n v="9"/>
    <b v="0"/>
    <s v="music/faith"/>
    <n v="104"/>
    <n v="348.1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0"/>
    <x v="0"/>
    <s v="US"/>
    <s v="USD"/>
    <x v="1725"/>
    <n v="1401401064"/>
    <b v="0"/>
    <n v="16"/>
    <b v="0"/>
    <s v="music/faith"/>
    <n v="0"/>
    <n v="0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900"/>
    <n v="905"/>
    <x v="1"/>
    <s v="GB"/>
    <s v="GBP"/>
    <x v="1726"/>
    <n v="1423520177"/>
    <b v="0"/>
    <n v="1"/>
    <b v="0"/>
    <s v="music/faith"/>
    <n v="101"/>
    <n v="905"/>
    <x v="4"/>
    <s v="faith"/>
    <x v="1727"/>
    <x v="1726"/>
  </r>
  <r>
    <n v="1728"/>
    <s v="With His Presence"/>
    <s v="Be in God's presence through instrumental covers of hymns. Help me build a home studio to freely distribute this album."/>
    <n v="3500"/>
    <n v="4340"/>
    <x v="1"/>
    <s v="US"/>
    <s v="USD"/>
    <x v="1727"/>
    <n v="1442847674"/>
    <b v="0"/>
    <n v="7"/>
    <b v="0"/>
    <s v="music/faith"/>
    <n v="124"/>
    <n v="620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500"/>
    <n v="30"/>
    <x v="0"/>
    <s v="US"/>
    <s v="USD"/>
    <x v="1728"/>
    <n v="1460337306"/>
    <b v="0"/>
    <n v="0"/>
    <b v="0"/>
    <s v="music/faith"/>
    <n v="6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500"/>
    <n v="25"/>
    <x v="0"/>
    <s v="US"/>
    <s v="USD"/>
    <x v="1729"/>
    <n v="1443146783"/>
    <b v="0"/>
    <n v="0"/>
    <b v="0"/>
    <s v="music/faith"/>
    <n v="5"/>
    <n v="0"/>
    <x v="4"/>
    <s v="faith"/>
    <x v="1730"/>
    <x v="1729"/>
  </r>
  <r>
    <n v="1731"/>
    <s v="Sam Cox Band First Christian Tour"/>
    <s v="We are a Christin Worship band looking to midwest tour. God Bless!"/>
    <n v="500"/>
    <n v="25"/>
    <x v="2"/>
    <s v="US"/>
    <s v="USD"/>
    <x v="1730"/>
    <n v="1432849552"/>
    <b v="0"/>
    <n v="0"/>
    <b v="0"/>
    <s v="music/faith"/>
    <n v="5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500"/>
    <n v="23"/>
    <x v="0"/>
    <s v="US"/>
    <s v="USD"/>
    <x v="1731"/>
    <n v="1447777481"/>
    <b v="0"/>
    <n v="0"/>
    <b v="0"/>
    <s v="music/faith"/>
    <n v="5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500"/>
    <n v="20"/>
    <x v="0"/>
    <s v="US"/>
    <s v="USD"/>
    <x v="1732"/>
    <n v="1472746374"/>
    <b v="0"/>
    <n v="0"/>
    <b v="0"/>
    <s v="music/faith"/>
    <n v="4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900"/>
    <n v="900"/>
    <x v="1"/>
    <s v="US"/>
    <s v="USD"/>
    <x v="1733"/>
    <n v="1428454356"/>
    <b v="0"/>
    <n v="1"/>
    <b v="0"/>
    <s v="music/faith"/>
    <n v="100"/>
    <n v="90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2000"/>
    <n v="2015"/>
    <x v="1"/>
    <s v="US"/>
    <s v="USD"/>
    <x v="1734"/>
    <n v="1468006345"/>
    <b v="0"/>
    <n v="2"/>
    <b v="0"/>
    <s v="music/faith"/>
    <n v="101"/>
    <n v="1007.5"/>
    <x v="4"/>
    <s v="faith"/>
    <x v="1735"/>
    <x v="1734"/>
  </r>
  <r>
    <n v="1736"/>
    <s v="In His Presence"/>
    <s v="A unique meditative album reflecting on the life of Christ, inviting Him into your presence"/>
    <n v="1200"/>
    <n v="0"/>
    <x v="0"/>
    <s v="US"/>
    <s v="USD"/>
    <x v="1735"/>
    <n v="1444423233"/>
    <b v="0"/>
    <n v="1"/>
    <b v="0"/>
    <s v="music/faith"/>
    <n v="0"/>
    <n v="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3500"/>
    <n v="4181"/>
    <x v="1"/>
    <s v="US"/>
    <s v="USD"/>
    <x v="1736"/>
    <n v="1434840392"/>
    <b v="0"/>
    <n v="15"/>
    <b v="0"/>
    <s v="music/faith"/>
    <n v="119"/>
    <n v="278.73"/>
    <x v="4"/>
    <s v="faith"/>
    <x v="1737"/>
    <x v="1736"/>
  </r>
  <r>
    <n v="1738"/>
    <s v="The Flashing Lights"/>
    <s v="Music that inspires and gives hope for overcoming and change. And it is good music."/>
    <n v="1100"/>
    <n v="115"/>
    <x v="0"/>
    <s v="US"/>
    <s v="USD"/>
    <x v="1737"/>
    <n v="1409691542"/>
    <b v="0"/>
    <n v="1"/>
    <b v="0"/>
    <s v="music/faith"/>
    <n v="10"/>
    <n v="11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900"/>
    <n v="345"/>
    <x v="0"/>
    <s v="US"/>
    <s v="USD"/>
    <x v="1738"/>
    <n v="1457297932"/>
    <b v="0"/>
    <n v="1"/>
    <b v="0"/>
    <s v="music/faith"/>
    <n v="38"/>
    <n v="345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500"/>
    <n v="10"/>
    <x v="0"/>
    <s v="US"/>
    <s v="USD"/>
    <x v="1739"/>
    <n v="1434483422"/>
    <b v="0"/>
    <n v="0"/>
    <b v="0"/>
    <s v="music/faith"/>
    <n v="2"/>
    <n v="0"/>
    <x v="4"/>
    <s v="faith"/>
    <x v="1740"/>
    <x v="1739"/>
  </r>
  <r>
    <n v="1741"/>
    <s v="Caught off Guard"/>
    <s v="A photo journal documenting my experiences and travels across New Zealand"/>
    <n v="5000"/>
    <n v="50"/>
    <x v="0"/>
    <s v="GB"/>
    <s v="GBP"/>
    <x v="1740"/>
    <n v="1430060671"/>
    <b v="0"/>
    <n v="52"/>
    <b v="1"/>
    <s v="photography/photobooks"/>
    <n v="1"/>
    <n v="0.96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413"/>
    <x v="0"/>
    <s v="US"/>
    <s v="USD"/>
    <x v="1741"/>
    <n v="1481058170"/>
    <b v="0"/>
    <n v="34"/>
    <b v="1"/>
    <s v="photography/photobooks"/>
    <n v="7"/>
    <n v="12.15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16000"/>
    <n v="16165.6"/>
    <x v="1"/>
    <s v="US"/>
    <s v="USD"/>
    <x v="1742"/>
    <n v="1470348775"/>
    <b v="0"/>
    <n v="67"/>
    <b v="1"/>
    <s v="photography/photobooks"/>
    <n v="101"/>
    <n v="241.28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19000"/>
    <n v="1145"/>
    <x v="3"/>
    <s v="GB"/>
    <s v="GBP"/>
    <x v="1743"/>
    <n v="1421937077"/>
    <b v="0"/>
    <n v="70"/>
    <b v="1"/>
    <s v="photography/photobooks"/>
    <n v="6"/>
    <n v="16.36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20000"/>
    <n v="21935"/>
    <x v="1"/>
    <s v="US"/>
    <s v="USD"/>
    <x v="1744"/>
    <n v="1479276838"/>
    <b v="0"/>
    <n v="89"/>
    <b v="1"/>
    <s v="photography/photobooks"/>
    <n v="110"/>
    <n v="246.46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50000"/>
    <n v="50653.11"/>
    <x v="1"/>
    <s v="US"/>
    <s v="USD"/>
    <x v="1745"/>
    <n v="1477368867"/>
    <b v="0"/>
    <n v="107"/>
    <b v="1"/>
    <s v="photography/photobooks"/>
    <n v="101"/>
    <n v="473.39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25000"/>
    <n v="1040"/>
    <x v="2"/>
    <s v="GB"/>
    <s v="GBP"/>
    <x v="1746"/>
    <n v="1444904830"/>
    <b v="0"/>
    <n v="159"/>
    <b v="1"/>
    <s v="photography/photobooks"/>
    <n v="4"/>
    <n v="6.54"/>
    <x v="8"/>
    <s v="photobooks"/>
    <x v="1747"/>
    <x v="1746"/>
  </r>
  <r>
    <n v="1748"/>
    <s v="So It Is: Vancouver"/>
    <s v="Telling the story of the city through remarkable people who live in Vancouver today."/>
    <n v="150000"/>
    <n v="0"/>
    <x v="0"/>
    <s v="CA"/>
    <s v="CAD"/>
    <x v="1747"/>
    <n v="1438642143"/>
    <b v="0"/>
    <n v="181"/>
    <b v="1"/>
    <s v="photography/photobooks"/>
    <n v="0"/>
    <n v="0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30000"/>
    <n v="96015.9"/>
    <x v="1"/>
    <s v="LU"/>
    <s v="EUR"/>
    <x v="1748"/>
    <n v="1485213921"/>
    <b v="0"/>
    <n v="131"/>
    <b v="1"/>
    <s v="photography/photobooks"/>
    <n v="320"/>
    <n v="732.9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25000"/>
    <n v="26182.5"/>
    <x v="1"/>
    <s v="US"/>
    <s v="USD"/>
    <x v="1749"/>
    <n v="1458936304"/>
    <b v="0"/>
    <n v="125"/>
    <b v="1"/>
    <s v="photography/photobooks"/>
    <n v="105"/>
    <n v="209.46"/>
    <x v="8"/>
    <s v="photobooks"/>
    <x v="1750"/>
    <x v="1749"/>
  </r>
  <r>
    <n v="1751"/>
    <s v="Daily Bread: Stories from Rural Greece"/>
    <s v="Photographs and stories culled from 10 years of road trips through rural Greece"/>
    <n v="25000"/>
    <n v="29939"/>
    <x v="1"/>
    <s v="US"/>
    <s v="USD"/>
    <x v="1750"/>
    <n v="1424198723"/>
    <b v="0"/>
    <n v="61"/>
    <b v="1"/>
    <s v="photography/photobooks"/>
    <n v="120"/>
    <n v="490.8"/>
    <x v="8"/>
    <s v="photobooks"/>
    <x v="1751"/>
    <x v="1750"/>
  </r>
  <r>
    <n v="1752"/>
    <s v="Adfectus Book"/>
    <s v="A little book of calm, in picture form, that will soothe the soul and un-furrow the brow."/>
    <n v="9999"/>
    <n v="167820.6"/>
    <x v="1"/>
    <s v="GB"/>
    <s v="GBP"/>
    <x v="1751"/>
    <n v="1473833082"/>
    <b v="0"/>
    <n v="90"/>
    <b v="1"/>
    <s v="photography/photobooks"/>
    <n v="1678"/>
    <n v="1864.67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93963.9"/>
    <x v="1"/>
    <s v="DK"/>
    <s v="DKK"/>
    <x v="1752"/>
    <n v="1455991168"/>
    <b v="0"/>
    <n v="35"/>
    <b v="1"/>
    <s v="photography/photobooks"/>
    <n v="485"/>
    <n v="5541.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25000"/>
    <n v="509"/>
    <x v="0"/>
    <s v="CA"/>
    <s v="CAD"/>
    <x v="1753"/>
    <n v="1425502953"/>
    <b v="0"/>
    <n v="90"/>
    <b v="1"/>
    <s v="photography/photobooks"/>
    <n v="2"/>
    <n v="5.66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1400"/>
    <n v="0"/>
    <x v="0"/>
    <s v="US"/>
    <s v="USD"/>
    <x v="1754"/>
    <n v="1441479361"/>
    <b v="0"/>
    <n v="4"/>
    <b v="1"/>
    <s v="photography/photobooks"/>
    <n v="0"/>
    <n v="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15000"/>
    <n v="16000"/>
    <x v="1"/>
    <s v="US"/>
    <s v="USD"/>
    <x v="1755"/>
    <n v="1468987269"/>
    <b v="0"/>
    <n v="120"/>
    <b v="1"/>
    <s v="photography/photobooks"/>
    <n v="107"/>
    <n v="133.33000000000001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15000"/>
    <n v="17444"/>
    <x v="1"/>
    <s v="US"/>
    <s v="USD"/>
    <x v="1756"/>
    <n v="1483041083"/>
    <b v="0"/>
    <n v="14"/>
    <b v="1"/>
    <s v="photography/photobooks"/>
    <n v="116"/>
    <n v="1246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4500"/>
    <n v="4935"/>
    <x v="1"/>
    <s v="US"/>
    <s v="USD"/>
    <x v="1757"/>
    <n v="1463352992"/>
    <b v="0"/>
    <n v="27"/>
    <b v="1"/>
    <s v="photography/photobooks"/>
    <n v="110"/>
    <n v="182.78"/>
    <x v="8"/>
    <s v="photobooks"/>
    <x v="1758"/>
    <x v="1757"/>
  </r>
  <r>
    <n v="1759"/>
    <s v="Death Valley"/>
    <s v="Death Valley will be the first photo book of Andi State"/>
    <n v="15000"/>
    <n v="243"/>
    <x v="0"/>
    <s v="US"/>
    <s v="USD"/>
    <x v="1758"/>
    <n v="1425585229"/>
    <b v="0"/>
    <n v="49"/>
    <b v="1"/>
    <s v="photography/photobooks"/>
    <n v="2"/>
    <n v="4.96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22000"/>
    <n v="40357"/>
    <x v="1"/>
    <s v="US"/>
    <s v="USD"/>
    <x v="1759"/>
    <n v="1454688513"/>
    <b v="0"/>
    <n v="102"/>
    <b v="1"/>
    <s v="photography/photobooks"/>
    <n v="183"/>
    <n v="395.66"/>
    <x v="8"/>
    <s v="photobooks"/>
    <x v="1760"/>
    <x v="1759"/>
  </r>
  <r>
    <n v="1761"/>
    <s v="I Wanted To See Boobs"/>
    <s v="A hardcover photobook telling the naked truth of a young photographers journey."/>
    <n v="2000"/>
    <n v="2340"/>
    <x v="1"/>
    <s v="GB"/>
    <s v="GBP"/>
    <x v="1760"/>
    <n v="1437745060"/>
    <b v="0"/>
    <n v="3"/>
    <b v="1"/>
    <s v="photography/photobooks"/>
    <n v="117"/>
    <n v="780"/>
    <x v="8"/>
    <s v="photobooks"/>
    <x v="1761"/>
    <x v="1760"/>
  </r>
  <r>
    <n v="1762"/>
    <s v="&quot;The Naked Pixel&quot; Ali Pakele"/>
    <s v="Project rewards $25 gets you 190+ digital images"/>
    <n v="3700"/>
    <n v="9342"/>
    <x v="1"/>
    <s v="US"/>
    <s v="USD"/>
    <x v="1761"/>
    <n v="1455147245"/>
    <b v="0"/>
    <n v="25"/>
    <b v="1"/>
    <s v="photography/photobooks"/>
    <n v="252"/>
    <n v="373.68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30000"/>
    <n v="37104.03"/>
    <x v="1"/>
    <s v="US"/>
    <s v="USD"/>
    <x v="1762"/>
    <n v="1474663840"/>
    <b v="0"/>
    <n v="118"/>
    <b v="1"/>
    <s v="photography/photobooks"/>
    <n v="124"/>
    <n v="314.4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6000"/>
    <n v="9500"/>
    <x v="1"/>
    <s v="GB"/>
    <s v="GBP"/>
    <x v="1763"/>
    <n v="1404560379"/>
    <b v="1"/>
    <n v="39"/>
    <b v="0"/>
    <s v="photography/photobooks"/>
    <n v="158"/>
    <n v="243.59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20000"/>
    <n v="640"/>
    <x v="0"/>
    <s v="US"/>
    <s v="USD"/>
    <x v="1764"/>
    <n v="1405380712"/>
    <b v="1"/>
    <n v="103"/>
    <b v="0"/>
    <s v="photography/photobooks"/>
    <n v="3"/>
    <n v="6.21"/>
    <x v="8"/>
    <s v="photobooks"/>
    <x v="1765"/>
    <x v="1764"/>
  </r>
  <r>
    <n v="1766"/>
    <s v="Photographic book on Melbourne's music scene"/>
    <s v="I want to create a beautiful book which documents the Melbourne music scene."/>
    <n v="500"/>
    <n v="8"/>
    <x v="0"/>
    <s v="AU"/>
    <s v="AUD"/>
    <x v="1765"/>
    <n v="1407184688"/>
    <b v="1"/>
    <n v="0"/>
    <b v="0"/>
    <s v="photography/photobooks"/>
    <n v="2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6700"/>
    <n v="13323"/>
    <x v="1"/>
    <s v="US"/>
    <s v="USD"/>
    <x v="1766"/>
    <n v="1404488884"/>
    <b v="1"/>
    <n v="39"/>
    <b v="0"/>
    <s v="photography/photobooks"/>
    <n v="199"/>
    <n v="341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2000"/>
    <n v="2864"/>
    <x v="1"/>
    <s v="US"/>
    <s v="USD"/>
    <x v="1767"/>
    <n v="1406640444"/>
    <b v="1"/>
    <n v="15"/>
    <b v="0"/>
    <s v="photography/photobooks"/>
    <n v="143"/>
    <n v="190.93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59"/>
    <n v="470"/>
    <x v="0"/>
    <s v="US"/>
    <s v="USD"/>
    <x v="1768"/>
    <n v="1418585959"/>
    <b v="1"/>
    <n v="22"/>
    <b v="0"/>
    <s v="photography/photobooks"/>
    <n v="12"/>
    <n v="21.36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35932"/>
    <x v="1"/>
    <s v="US"/>
    <s v="USD"/>
    <x v="1769"/>
    <n v="1410288194"/>
    <b v="1"/>
    <n v="92"/>
    <b v="0"/>
    <s v="photography/photobooks"/>
    <n v="103"/>
    <n v="390.57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3750"/>
    <n v="4055"/>
    <x v="1"/>
    <s v="GB"/>
    <s v="GBP"/>
    <x v="1770"/>
    <n v="1411515040"/>
    <b v="1"/>
    <n v="25"/>
    <b v="0"/>
    <s v="photography/photobooks"/>
    <n v="108"/>
    <n v="162.19999999999999"/>
    <x v="8"/>
    <s v="photobooks"/>
    <x v="1771"/>
    <x v="1770"/>
  </r>
  <r>
    <n v="1772"/>
    <s v="White Mountain"/>
    <s v="A photobook and a short documentary film telling the story of Holocaust in Northwestern Lithuania"/>
    <n v="3500"/>
    <n v="4343"/>
    <x v="1"/>
    <s v="GB"/>
    <s v="GBP"/>
    <x v="1771"/>
    <n v="1399482836"/>
    <b v="1"/>
    <n v="19"/>
    <b v="0"/>
    <s v="photography/photobooks"/>
    <n v="124"/>
    <n v="228.58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4166"/>
    <x v="1"/>
    <s v="US"/>
    <s v="USD"/>
    <x v="1772"/>
    <n v="1417803298"/>
    <b v="1"/>
    <n v="19"/>
    <b v="0"/>
    <s v="photography/photobooks"/>
    <n v="283"/>
    <n v="745.58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4500"/>
    <n v="5052"/>
    <x v="1"/>
    <s v="US"/>
    <s v="USD"/>
    <x v="1773"/>
    <n v="1413609292"/>
    <b v="1"/>
    <n v="13"/>
    <b v="0"/>
    <s v="photography/photobooks"/>
    <n v="112"/>
    <n v="388.62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50000"/>
    <n v="3317"/>
    <x v="2"/>
    <s v="US"/>
    <s v="USD"/>
    <x v="1774"/>
    <n v="1410305160"/>
    <b v="1"/>
    <n v="124"/>
    <b v="0"/>
    <s v="photography/photobooks"/>
    <n v="7"/>
    <n v="26.75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2500"/>
    <n v="3010.01"/>
    <x v="1"/>
    <s v="GB"/>
    <s v="GBP"/>
    <x v="1775"/>
    <n v="1411513071"/>
    <b v="1"/>
    <n v="4"/>
    <b v="0"/>
    <s v="photography/photobooks"/>
    <n v="120"/>
    <n v="752.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3000"/>
    <n v="10067.5"/>
    <x v="1"/>
    <s v="NL"/>
    <s v="EUR"/>
    <x v="1776"/>
    <n v="1421829253"/>
    <b v="1"/>
    <n v="10"/>
    <b v="0"/>
    <s v="photography/photobooks"/>
    <n v="336"/>
    <n v="1006.7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4000"/>
    <n v="100"/>
    <x v="0"/>
    <s v="US"/>
    <s v="USD"/>
    <x v="1777"/>
    <n v="1423600995"/>
    <b v="1"/>
    <n v="15"/>
    <b v="0"/>
    <s v="photography/photobooks"/>
    <n v="3"/>
    <n v="6.67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0000"/>
    <n v="11385"/>
    <x v="1"/>
    <s v="US"/>
    <s v="USD"/>
    <x v="1778"/>
    <n v="1470242180"/>
    <b v="1"/>
    <n v="38"/>
    <b v="0"/>
    <s v="photography/photobooks"/>
    <n v="114"/>
    <n v="299.61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828"/>
    <x v="0"/>
    <s v="US"/>
    <s v="USD"/>
    <x v="1779"/>
    <n v="1462285510"/>
    <b v="1"/>
    <n v="152"/>
    <b v="0"/>
    <s v="photography/photobooks"/>
    <n v="39"/>
    <n v="77.819999999999993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445"/>
    <x v="0"/>
    <s v="US"/>
    <s v="USD"/>
    <x v="1780"/>
    <n v="1471272545"/>
    <b v="1"/>
    <n v="24"/>
    <b v="0"/>
    <s v="photography/photobooks"/>
    <n v="9"/>
    <n v="18.5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1332"/>
    <x v="2"/>
    <s v="US"/>
    <s v="USD"/>
    <x v="1781"/>
    <n v="1453211289"/>
    <b v="1"/>
    <n v="76"/>
    <b v="0"/>
    <s v="photography/photobooks"/>
    <n v="9"/>
    <n v="17.53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25000"/>
    <n v="1217"/>
    <x v="0"/>
    <s v="US"/>
    <s v="USD"/>
    <x v="1782"/>
    <n v="1429656478"/>
    <b v="1"/>
    <n v="185"/>
    <b v="0"/>
    <s v="photography/photobooks"/>
    <n v="5"/>
    <n v="6.58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500"/>
    <n v="0"/>
    <x v="2"/>
    <s v="US"/>
    <s v="USD"/>
    <x v="1783"/>
    <n v="1419954240"/>
    <b v="1"/>
    <n v="33"/>
    <b v="0"/>
    <s v="photography/photobooks"/>
    <n v="0"/>
    <n v="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12500"/>
    <n v="1"/>
    <x v="0"/>
    <s v="US"/>
    <s v="USD"/>
    <x v="1784"/>
    <n v="1410750855"/>
    <b v="1"/>
    <n v="108"/>
    <b v="0"/>
    <s v="photography/photobooks"/>
    <n v="0"/>
    <n v="0.01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3900"/>
    <n v="2059"/>
    <x v="2"/>
    <s v="NL"/>
    <s v="EUR"/>
    <x v="1785"/>
    <n v="1416057177"/>
    <b v="1"/>
    <n v="29"/>
    <b v="0"/>
    <s v="photography/photobooks"/>
    <n v="53"/>
    <n v="71"/>
    <x v="8"/>
    <s v="photobooks"/>
    <x v="1786"/>
    <x v="1785"/>
  </r>
  <r>
    <n v="1787"/>
    <s v="Alpamayo to Yerupaja"/>
    <s v="Raising awareness to the effects of global warming through photographs of the high mountains of Peru."/>
    <n v="5000"/>
    <n v="5012.25"/>
    <x v="1"/>
    <s v="US"/>
    <s v="USD"/>
    <x v="1786"/>
    <n v="1425570237"/>
    <b v="1"/>
    <n v="24"/>
    <b v="0"/>
    <s v="photography/photobooks"/>
    <n v="100"/>
    <n v="208.84"/>
    <x v="8"/>
    <s v="photobooks"/>
    <x v="1787"/>
    <x v="1786"/>
  </r>
  <r>
    <n v="1788"/>
    <s v="Beyond the Pale"/>
    <s v="A photo book celebrating Goths, exploring their lives and giving an insight into what Goth is for them."/>
    <n v="1900"/>
    <n v="2182"/>
    <x v="1"/>
    <s v="GB"/>
    <s v="GBP"/>
    <x v="1787"/>
    <n v="1412203542"/>
    <b v="1"/>
    <n v="4"/>
    <b v="0"/>
    <s v="photography/photobooks"/>
    <n v="115"/>
    <n v="545.5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1500"/>
    <n v="427"/>
    <x v="0"/>
    <s v="US"/>
    <s v="USD"/>
    <x v="1788"/>
    <n v="1415858403"/>
    <b v="1"/>
    <n v="4"/>
    <b v="0"/>
    <s v="photography/photobooks"/>
    <n v="28"/>
    <n v="106.75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5000"/>
    <n v="5376"/>
    <x v="1"/>
    <s v="US"/>
    <s v="USD"/>
    <x v="1789"/>
    <n v="1420560678"/>
    <b v="1"/>
    <n v="15"/>
    <b v="0"/>
    <s v="photography/photobooks"/>
    <n v="108"/>
    <n v="358.4"/>
    <x v="8"/>
    <s v="photobooks"/>
    <x v="1790"/>
    <x v="1789"/>
  </r>
  <r>
    <n v="1791"/>
    <s v="disCover: Napoli"/>
    <s v="For the love of street photography and the beauty of traditional cultures in southern Italy."/>
    <n v="2000"/>
    <n v="2005"/>
    <x v="1"/>
    <s v="GB"/>
    <s v="GBP"/>
    <x v="1790"/>
    <n v="1417369565"/>
    <b v="1"/>
    <n v="4"/>
    <b v="0"/>
    <s v="photography/photobooks"/>
    <n v="100"/>
    <n v="501.2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39000"/>
    <n v="25"/>
    <x v="0"/>
    <s v="US"/>
    <s v="USD"/>
    <x v="1791"/>
    <n v="1435970682"/>
    <b v="1"/>
    <n v="139"/>
    <b v="0"/>
    <s v="photography/photobooks"/>
    <n v="0"/>
    <n v="0.18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1500"/>
    <n v="302"/>
    <x v="0"/>
    <s v="AU"/>
    <s v="AUD"/>
    <x v="1792"/>
    <n v="1414531440"/>
    <b v="1"/>
    <n v="2"/>
    <b v="0"/>
    <s v="photography/photobooks"/>
    <n v="20"/>
    <n v="151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4000"/>
    <n v="110"/>
    <x v="0"/>
    <s v="US"/>
    <s v="USD"/>
    <x v="1793"/>
    <n v="1420636422"/>
    <b v="1"/>
    <n v="18"/>
    <b v="0"/>
    <s v="photography/photobooks"/>
    <n v="3"/>
    <n v="6.11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x v="1794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0500"/>
    <n v="766"/>
    <x v="0"/>
    <s v="GB"/>
    <s v="GBP"/>
    <x v="1795"/>
    <n v="1464172366"/>
    <b v="1"/>
    <n v="86"/>
    <b v="0"/>
    <s v="photography/photobooks"/>
    <n v="7"/>
    <n v="8.91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20000"/>
    <n v="0"/>
    <x v="0"/>
    <s v="US"/>
    <s v="USD"/>
    <x v="1796"/>
    <n v="1479217189"/>
    <b v="1"/>
    <n v="140"/>
    <b v="0"/>
    <s v="photography/photobooks"/>
    <n v="0"/>
    <n v="0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6350"/>
    <n v="6506"/>
    <x v="1"/>
    <s v="US"/>
    <s v="USD"/>
    <x v="1797"/>
    <n v="1449388233"/>
    <b v="1"/>
    <n v="37"/>
    <b v="0"/>
    <s v="photography/photobooks"/>
    <n v="102"/>
    <n v="175.84"/>
    <x v="8"/>
    <s v="photobooks"/>
    <x v="1798"/>
    <x v="1797"/>
  </r>
  <r>
    <n v="1799"/>
    <s v="The UnDiscovered Image"/>
    <s v="The UnDiscovered Image, a monthly publication dedicated to photographers."/>
    <n v="1700"/>
    <n v="410"/>
    <x v="0"/>
    <s v="GB"/>
    <s v="GBP"/>
    <x v="1798"/>
    <n v="1414008808"/>
    <b v="1"/>
    <n v="6"/>
    <b v="0"/>
    <s v="photography/photobooks"/>
    <n v="24"/>
    <n v="68.3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25000"/>
    <n v="1072"/>
    <x v="0"/>
    <s v="GB"/>
    <s v="GBP"/>
    <x v="1799"/>
    <n v="1473517970"/>
    <b v="1"/>
    <n v="113"/>
    <b v="0"/>
    <s v="photography/photobooks"/>
    <n v="4"/>
    <n v="9.49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7000"/>
    <n v="4176"/>
    <x v="0"/>
    <s v="GB"/>
    <s v="GBP"/>
    <x v="1800"/>
    <n v="1447429868"/>
    <b v="1"/>
    <n v="37"/>
    <b v="0"/>
    <s v="photography/photobooks"/>
    <n v="60"/>
    <n v="112.86"/>
    <x v="8"/>
    <s v="photobooks"/>
    <x v="1801"/>
    <x v="1800"/>
  </r>
  <r>
    <n v="1802"/>
    <s v="Out Of The Dark"/>
    <s v="Inner Darkness turned into a photobook. Personal work i shot during my recovery...in Berlin."/>
    <n v="5000"/>
    <n v="5665"/>
    <x v="1"/>
    <s v="DE"/>
    <s v="EUR"/>
    <x v="1801"/>
    <n v="1433416830"/>
    <b v="1"/>
    <n v="18"/>
    <b v="0"/>
    <s v="photography/photobooks"/>
    <n v="113"/>
    <n v="314.72000000000003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5000"/>
    <n v="684"/>
    <x v="0"/>
    <s v="US"/>
    <s v="USD"/>
    <x v="1802"/>
    <n v="1421199782"/>
    <b v="1"/>
    <n v="75"/>
    <b v="0"/>
    <s v="photography/photobooks"/>
    <n v="5"/>
    <n v="9.119999999999999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000"/>
    <n v="2524"/>
    <x v="0"/>
    <s v="US"/>
    <s v="USD"/>
    <x v="1803"/>
    <n v="1444061804"/>
    <b v="1"/>
    <n v="52"/>
    <b v="0"/>
    <s v="photography/photobooks"/>
    <n v="17"/>
    <n v="48.5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000"/>
    <n v="70"/>
    <x v="0"/>
    <s v="DE"/>
    <s v="EUR"/>
    <x v="1804"/>
    <n v="1441048658"/>
    <b v="1"/>
    <n v="122"/>
    <b v="0"/>
    <s v="photography/photobooks"/>
    <n v="0"/>
    <n v="0.56999999999999995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3000"/>
    <n v="3273"/>
    <x v="1"/>
    <s v="GB"/>
    <s v="GBP"/>
    <x v="1805"/>
    <n v="1409066349"/>
    <b v="1"/>
    <n v="8"/>
    <b v="0"/>
    <s v="photography/photobooks"/>
    <n v="109"/>
    <n v="409.13"/>
    <x v="8"/>
    <s v="photobooks"/>
    <x v="1806"/>
    <x v="1805"/>
  </r>
  <r>
    <n v="1807"/>
    <s v="Anywhere but Here"/>
    <s v="I want to explore alternative cultures and lifestyles in America."/>
    <n v="3000"/>
    <n v="3084"/>
    <x v="1"/>
    <s v="US"/>
    <s v="USD"/>
    <x v="1806"/>
    <n v="1409276313"/>
    <b v="1"/>
    <n v="8"/>
    <b v="0"/>
    <s v="photography/photobooks"/>
    <n v="103"/>
    <n v="385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30000"/>
    <n v="1026"/>
    <x v="0"/>
    <s v="US"/>
    <s v="USD"/>
    <x v="1807"/>
    <n v="1483806030"/>
    <b v="1"/>
    <n v="96"/>
    <b v="0"/>
    <s v="photography/photobooks"/>
    <n v="3"/>
    <n v="10.69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2600"/>
    <n v="2857"/>
    <x v="1"/>
    <s v="CA"/>
    <s v="CAD"/>
    <x v="1808"/>
    <n v="1422222439"/>
    <b v="1"/>
    <n v="9"/>
    <b v="0"/>
    <s v="photography/photobooks"/>
    <n v="110"/>
    <n v="317.44"/>
    <x v="8"/>
    <s v="photobooks"/>
    <x v="1809"/>
    <x v="1808"/>
  </r>
  <r>
    <n v="1810"/>
    <s v="Film Speed"/>
    <s v="Film Speed is a series of Zines focusing on architecture shot completely on 35 and 120mm film."/>
    <n v="1000"/>
    <n v="1870.99"/>
    <x v="1"/>
    <s v="US"/>
    <s v="USD"/>
    <x v="1809"/>
    <n v="1407621026"/>
    <b v="0"/>
    <n v="2"/>
    <b v="0"/>
    <s v="photography/photobooks"/>
    <n v="187"/>
    <n v="935.5"/>
    <x v="8"/>
    <s v="photobooks"/>
    <x v="1810"/>
    <x v="1809"/>
  </r>
  <r>
    <n v="1811"/>
    <s v="The Year of Sunsets"/>
    <s v="A collection of 365 color photographs of sunsets in 2014, beautifully presented in a hardcover book."/>
    <n v="1500"/>
    <n v="270"/>
    <x v="0"/>
    <s v="US"/>
    <s v="USD"/>
    <x v="1810"/>
    <n v="1408962270"/>
    <b v="0"/>
    <n v="26"/>
    <b v="0"/>
    <s v="photography/photobooks"/>
    <n v="18"/>
    <n v="10.38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3500"/>
    <n v="4678.5"/>
    <x v="1"/>
    <s v="GB"/>
    <s v="GBP"/>
    <x v="1811"/>
    <n v="1464939536"/>
    <b v="0"/>
    <n v="23"/>
    <b v="0"/>
    <s v="photography/photobooks"/>
    <n v="134"/>
    <n v="203.41"/>
    <x v="8"/>
    <s v="photobooks"/>
    <x v="1812"/>
    <x v="1811"/>
  </r>
  <r>
    <n v="1813"/>
    <s v="Libya : The Lost Days"/>
    <s v="This project aims to document, Libyan photographic history; through both print and artisan mediums ."/>
    <n v="500"/>
    <n v="6"/>
    <x v="0"/>
    <s v="GB"/>
    <s v="GBP"/>
    <x v="1812"/>
    <n v="1404940812"/>
    <b v="0"/>
    <n v="0"/>
    <b v="0"/>
    <s v="photography/photobooks"/>
    <n v="1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5000"/>
    <n v="24321.1"/>
    <x v="1"/>
    <s v="GB"/>
    <s v="GBP"/>
    <x v="1813"/>
    <n v="1422516736"/>
    <b v="0"/>
    <n v="140"/>
    <b v="0"/>
    <s v="photography/photobooks"/>
    <n v="162"/>
    <n v="173.7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500"/>
    <n v="5"/>
    <x v="0"/>
    <s v="US"/>
    <s v="USD"/>
    <x v="1814"/>
    <n v="1434577537"/>
    <b v="0"/>
    <n v="0"/>
    <b v="0"/>
    <s v="photography/photobooks"/>
    <n v="1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3000"/>
    <n v="1126"/>
    <x v="0"/>
    <s v="CH"/>
    <s v="CHF"/>
    <x v="1815"/>
    <n v="1467061303"/>
    <b v="0"/>
    <n v="6"/>
    <b v="0"/>
    <s v="photography/photobooks"/>
    <n v="38"/>
    <n v="187.67"/>
    <x v="8"/>
    <s v="photobooks"/>
    <x v="1816"/>
    <x v="1815"/>
  </r>
  <r>
    <n v="1817"/>
    <s v="Through the Lens of Jerry Gustafson"/>
    <s v="Hundreds of breathtaking rodeo photographs collected in a beautiful coffee table book."/>
    <n v="25000"/>
    <n v="610"/>
    <x v="0"/>
    <s v="US"/>
    <s v="USD"/>
    <x v="1816"/>
    <n v="1480607607"/>
    <b v="0"/>
    <n v="100"/>
    <b v="0"/>
    <s v="photography/photobooks"/>
    <n v="2"/>
    <n v="6.1"/>
    <x v="8"/>
    <s v="photobooks"/>
    <x v="1817"/>
    <x v="1816"/>
  </r>
  <r>
    <n v="1818"/>
    <s v="Give Me Your Goofy-ist"/>
    <s v="We are all different, this is a way to honor and celebrate the authenticity in being different."/>
    <n v="500"/>
    <n v="2"/>
    <x v="0"/>
    <s v="US"/>
    <s v="USD"/>
    <x v="1817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1547"/>
    <x v="1"/>
    <s v="US"/>
    <s v="USD"/>
    <x v="1818"/>
    <n v="1404151396"/>
    <b v="0"/>
    <n v="4"/>
    <b v="0"/>
    <s v="photography/photobooks"/>
    <n v="129"/>
    <n v="386.7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5800"/>
    <x v="1"/>
    <s v="US"/>
    <s v="USD"/>
    <x v="1819"/>
    <n v="1425261690"/>
    <b v="0"/>
    <n v="8"/>
    <b v="0"/>
    <s v="photography/photobooks"/>
    <n v="116"/>
    <n v="72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10000"/>
    <n v="125"/>
    <x v="0"/>
    <s v="US"/>
    <s v="USD"/>
    <x v="1820"/>
    <n v="1326872367"/>
    <b v="0"/>
    <n v="57"/>
    <b v="1"/>
    <s v="music/rock"/>
    <n v="1"/>
    <n v="2.19"/>
    <x v="4"/>
    <s v="rock"/>
    <x v="1821"/>
    <x v="1820"/>
  </r>
  <r>
    <n v="1822"/>
    <s v="Wood Butcher's new music video- I Don't Wanna Party"/>
    <s v="Wood Butcher needs your help to make this happen. Buy a CD, support local music!"/>
    <n v="2500"/>
    <n v="2608"/>
    <x v="1"/>
    <s v="CA"/>
    <s v="CAD"/>
    <x v="1821"/>
    <n v="1388084862"/>
    <b v="0"/>
    <n v="11"/>
    <b v="1"/>
    <s v="music/rock"/>
    <n v="104"/>
    <n v="237.09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3500"/>
    <n v="3736.55"/>
    <x v="1"/>
    <s v="US"/>
    <s v="USD"/>
    <x v="1822"/>
    <n v="1348503976"/>
    <b v="0"/>
    <n v="33"/>
    <b v="1"/>
    <s v="music/rock"/>
    <n v="107"/>
    <n v="113.23"/>
    <x v="4"/>
    <s v="rock"/>
    <x v="1823"/>
    <x v="1822"/>
  </r>
  <r>
    <n v="1824"/>
    <s v="Tin Man's Broken Wisdom Fund"/>
    <s v="cd fund raiser"/>
    <n v="8750"/>
    <n v="9111"/>
    <x v="1"/>
    <s v="US"/>
    <s v="USD"/>
    <x v="1823"/>
    <n v="1387403967"/>
    <b v="0"/>
    <n v="40"/>
    <b v="1"/>
    <s v="music/rock"/>
    <n v="104"/>
    <n v="227.78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6000"/>
    <n v="6086.26"/>
    <x v="1"/>
    <s v="US"/>
    <s v="USD"/>
    <x v="1824"/>
    <n v="1371585703"/>
    <b v="0"/>
    <n v="50"/>
    <b v="1"/>
    <s v="music/rock"/>
    <n v="101"/>
    <n v="121.73"/>
    <x v="4"/>
    <s v="rock"/>
    <x v="1825"/>
    <x v="1824"/>
  </r>
  <r>
    <n v="1826"/>
    <s v="BEAR GHOST! Professional Recording! Yay!"/>
    <s v="Hear your favorite Bear Ghost in eargasmic quality!"/>
    <n v="5800"/>
    <n v="6155"/>
    <x v="1"/>
    <s v="US"/>
    <s v="USD"/>
    <x v="1825"/>
    <n v="1390083017"/>
    <b v="0"/>
    <n v="38"/>
    <b v="1"/>
    <s v="music/rock"/>
    <n v="106"/>
    <n v="161.97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26438"/>
    <x v="1"/>
    <s v="US"/>
    <s v="USD"/>
    <x v="1826"/>
    <n v="1294818561"/>
    <b v="0"/>
    <n v="96"/>
    <b v="1"/>
    <s v="music/rock"/>
    <n v="132"/>
    <n v="275.39999999999998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170"/>
    <x v="0"/>
    <s v="US"/>
    <s v="USD"/>
    <x v="1827"/>
    <n v="1396906530"/>
    <b v="0"/>
    <n v="48"/>
    <b v="1"/>
    <s v="music/rock"/>
    <n v="0"/>
    <n v="3.54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7500"/>
    <n v="316"/>
    <x v="0"/>
    <s v="US"/>
    <s v="USD"/>
    <x v="1828"/>
    <n v="1291428371"/>
    <b v="0"/>
    <n v="33"/>
    <b v="1"/>
    <s v="music/rock"/>
    <n v="4"/>
    <n v="9.58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38000"/>
    <n v="7500"/>
    <x v="0"/>
    <s v="US"/>
    <s v="USD"/>
    <x v="1829"/>
    <n v="1390667107"/>
    <b v="0"/>
    <n v="226"/>
    <b v="1"/>
    <s v="music/rock"/>
    <n v="20"/>
    <n v="33.1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4000"/>
    <n v="4296"/>
    <x v="1"/>
    <s v="US"/>
    <s v="USD"/>
    <x v="1830"/>
    <n v="1335570863"/>
    <b v="0"/>
    <n v="14"/>
    <b v="1"/>
    <s v="music/rock"/>
    <n v="107"/>
    <n v="306.86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000"/>
    <n v="327"/>
    <x v="0"/>
    <s v="US"/>
    <s v="USD"/>
    <x v="1831"/>
    <n v="1296651427"/>
    <b v="0"/>
    <n v="20"/>
    <b v="1"/>
    <s v="music/rock"/>
    <n v="11"/>
    <n v="16.350000000000001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0"/>
    <n v="5050"/>
    <x v="1"/>
    <s v="US"/>
    <s v="USD"/>
    <x v="1832"/>
    <n v="1359421403"/>
    <b v="0"/>
    <n v="25"/>
    <b v="1"/>
    <s v="music/rock"/>
    <n v="126"/>
    <n v="202"/>
    <x v="4"/>
    <s v="rock"/>
    <x v="1833"/>
    <x v="1832"/>
  </r>
  <r>
    <n v="1834"/>
    <s v="TDJ - All Part of the Plan EP/Tour"/>
    <s v="Help us fund our first tour and promote our new EP!"/>
    <n v="30000"/>
    <n v="6375"/>
    <x v="2"/>
    <s v="US"/>
    <s v="USD"/>
    <x v="1833"/>
    <n v="1418684895"/>
    <b v="0"/>
    <n v="90"/>
    <b v="1"/>
    <s v="music/rock"/>
    <n v="21"/>
    <n v="70.83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3000"/>
    <n v="1465"/>
    <x v="0"/>
    <s v="GB"/>
    <s v="GBP"/>
    <x v="1834"/>
    <n v="1456851071"/>
    <b v="0"/>
    <n v="11"/>
    <b v="1"/>
    <s v="music/rock"/>
    <n v="49"/>
    <n v="133.18"/>
    <x v="4"/>
    <s v="rock"/>
    <x v="1835"/>
    <x v="1834"/>
  </r>
  <r>
    <n v="1836"/>
    <s v="KICKSTART OUR &lt;+3"/>
    <s v="Help fund our 2013 Sound &amp; Lighting Touring rig!"/>
    <n v="25000"/>
    <n v="9875"/>
    <x v="0"/>
    <s v="US"/>
    <s v="USD"/>
    <x v="1835"/>
    <n v="1359660329"/>
    <b v="0"/>
    <n v="55"/>
    <b v="1"/>
    <s v="music/rock"/>
    <n v="40"/>
    <n v="179.55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9228"/>
    <x v="1"/>
    <s v="US"/>
    <s v="USD"/>
    <x v="1836"/>
    <n v="1326848935"/>
    <b v="0"/>
    <n v="30"/>
    <b v="1"/>
    <s v="music/rock"/>
    <n v="185"/>
    <n v="307.60000000000002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4000"/>
    <n v="4030"/>
    <x v="1"/>
    <s v="US"/>
    <s v="USD"/>
    <x v="1837"/>
    <n v="1314989557"/>
    <b v="0"/>
    <n v="28"/>
    <b v="1"/>
    <s v="music/rock"/>
    <n v="101"/>
    <n v="143.9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6000"/>
    <n v="233"/>
    <x v="0"/>
    <s v="US"/>
    <s v="USD"/>
    <x v="1838"/>
    <n v="1472750382"/>
    <b v="0"/>
    <n v="45"/>
    <b v="1"/>
    <s v="music/rock"/>
    <n v="4"/>
    <n v="5.18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4000"/>
    <n v="65"/>
    <x v="0"/>
    <s v="US"/>
    <s v="USD"/>
    <x v="1839"/>
    <n v="1366251510"/>
    <b v="0"/>
    <n v="13"/>
    <b v="1"/>
    <s v="music/rock"/>
    <n v="2"/>
    <n v="5"/>
    <x v="4"/>
    <s v="rock"/>
    <x v="1840"/>
    <x v="1839"/>
  </r>
  <r>
    <n v="1841"/>
    <s v="Hydra Effect Debut EP"/>
    <s v="Hard Rock with a Positive Message. Help us fund, release and promote our debut EP!"/>
    <n v="6000"/>
    <n v="1"/>
    <x v="0"/>
    <s v="US"/>
    <s v="USD"/>
    <x v="1840"/>
    <n v="1397679445"/>
    <b v="0"/>
    <n v="40"/>
    <b v="1"/>
    <s v="music/rock"/>
    <n v="0"/>
    <n v="0.03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7500"/>
    <n v="1527"/>
    <x v="0"/>
    <s v="US"/>
    <s v="USD"/>
    <x v="1841"/>
    <n v="1422371381"/>
    <b v="0"/>
    <n v="21"/>
    <b v="1"/>
    <s v="music/rock"/>
    <n v="20"/>
    <n v="72.709999999999994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73818.240000000005"/>
    <x v="1"/>
    <s v="US"/>
    <s v="USD"/>
    <x v="1842"/>
    <n v="1295653954"/>
    <b v="0"/>
    <n v="134"/>
    <b v="1"/>
    <s v="music/rock"/>
    <n v="246"/>
    <n v="550.88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5000"/>
    <x v="1"/>
    <s v="US"/>
    <s v="USD"/>
    <x v="1843"/>
    <n v="1304464914"/>
    <b v="0"/>
    <n v="20"/>
    <b v="1"/>
    <s v="music/rock"/>
    <n v="100"/>
    <n v="250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772"/>
    <x v="3"/>
    <s v="US"/>
    <s v="USD"/>
    <x v="1844"/>
    <n v="1464854398"/>
    <b v="0"/>
    <n v="19"/>
    <b v="1"/>
    <s v="music/rock"/>
    <n v="44"/>
    <n v="93.2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1096"/>
    <x v="2"/>
    <s v="US"/>
    <s v="USD"/>
    <x v="1845"/>
    <n v="1352993777"/>
    <b v="0"/>
    <n v="209"/>
    <b v="1"/>
    <s v="music/rock"/>
    <n v="2"/>
    <n v="5.24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9000"/>
    <n v="1"/>
    <x v="0"/>
    <s v="US"/>
    <s v="USD"/>
    <x v="1846"/>
    <n v="1427780432"/>
    <b v="0"/>
    <n v="38"/>
    <b v="1"/>
    <s v="music/rock"/>
    <n v="0"/>
    <n v="0.0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10000"/>
    <n v="0"/>
    <x v="2"/>
    <s v="US"/>
    <s v="USD"/>
    <x v="1847"/>
    <n v="1306608888"/>
    <b v="0"/>
    <n v="24"/>
    <b v="1"/>
    <s v="music/rock"/>
    <n v="0"/>
    <n v="0"/>
    <x v="4"/>
    <s v="rock"/>
    <x v="1848"/>
    <x v="1847"/>
  </r>
  <r>
    <n v="1849"/>
    <s v="Release the Skyline Album"/>
    <s v="Release the Skylines is a small, local Cleveland metal band looking to record an album."/>
    <n v="2500"/>
    <n v="2663"/>
    <x v="1"/>
    <s v="US"/>
    <s v="USD"/>
    <x v="1848"/>
    <n v="1347913059"/>
    <b v="0"/>
    <n v="8"/>
    <b v="1"/>
    <s v="music/rock"/>
    <n v="107"/>
    <n v="332.88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25000"/>
    <n v="151"/>
    <x v="0"/>
    <s v="US"/>
    <s v="USD"/>
    <x v="1849"/>
    <n v="1402441300"/>
    <b v="0"/>
    <n v="179"/>
    <b v="1"/>
    <s v="music/rock"/>
    <n v="1"/>
    <n v="0.8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5000"/>
    <n v="21"/>
    <x v="0"/>
    <s v="US"/>
    <s v="USD"/>
    <x v="1850"/>
    <n v="1404769538"/>
    <b v="0"/>
    <n v="26"/>
    <b v="1"/>
    <s v="music/rock"/>
    <n v="0"/>
    <n v="0.81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48500"/>
    <n v="105"/>
    <x v="0"/>
    <s v="US"/>
    <s v="USD"/>
    <x v="1851"/>
    <n v="1426703452"/>
    <b v="0"/>
    <n v="131"/>
    <b v="1"/>
    <s v="music/rock"/>
    <n v="0"/>
    <n v="0.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3500"/>
    <n v="3800"/>
    <x v="1"/>
    <s v="US"/>
    <s v="USD"/>
    <x v="1852"/>
    <n v="1348536417"/>
    <b v="0"/>
    <n v="14"/>
    <b v="1"/>
    <s v="music/rock"/>
    <n v="109"/>
    <n v="271.4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40000"/>
    <n v="0"/>
    <x v="2"/>
    <s v="US"/>
    <s v="USD"/>
    <x v="1853"/>
    <n v="1366763437"/>
    <b v="0"/>
    <n v="174"/>
    <b v="1"/>
    <s v="music/rock"/>
    <n v="0"/>
    <n v="0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35000"/>
    <n v="7873"/>
    <x v="2"/>
    <s v="CA"/>
    <s v="CAD"/>
    <x v="1854"/>
    <n v="1385124940"/>
    <b v="0"/>
    <n v="191"/>
    <b v="1"/>
    <s v="music/rock"/>
    <n v="22"/>
    <n v="41.22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5999"/>
    <n v="0"/>
    <x v="0"/>
    <s v="US"/>
    <s v="USD"/>
    <x v="1855"/>
    <n v="1403901072"/>
    <b v="0"/>
    <n v="38"/>
    <b v="1"/>
    <s v="music/rock"/>
    <n v="0"/>
    <n v="0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8500"/>
    <n v="11992"/>
    <x v="1"/>
    <s v="US"/>
    <s v="USD"/>
    <x v="1856"/>
    <n v="1407954413"/>
    <b v="0"/>
    <n v="22"/>
    <b v="1"/>
    <s v="music/rock"/>
    <n v="141"/>
    <n v="545.09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16350"/>
    <n v="26024"/>
    <x v="1"/>
    <s v="US"/>
    <s v="USD"/>
    <x v="1857"/>
    <n v="1318826921"/>
    <b v="0"/>
    <n v="149"/>
    <b v="1"/>
    <s v="music/rock"/>
    <n v="159"/>
    <n v="174.66"/>
    <x v="4"/>
    <s v="rock"/>
    <x v="1858"/>
    <x v="1857"/>
  </r>
  <r>
    <n v="1859"/>
    <s v="Queen Kwong Tour to London and Paris"/>
    <s v="Queen Kwong is going ON TOUR to London and Paris!"/>
    <n v="10000"/>
    <n v="11160"/>
    <x v="1"/>
    <s v="US"/>
    <s v="USD"/>
    <x v="1858"/>
    <n v="1314124129"/>
    <b v="0"/>
    <n v="56"/>
    <b v="1"/>
    <s v="music/rock"/>
    <n v="112"/>
    <n v="199.29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4000"/>
    <n v="4018"/>
    <x v="1"/>
    <s v="US"/>
    <s v="USD"/>
    <x v="1859"/>
    <n v="1389891684"/>
    <b v="0"/>
    <n v="19"/>
    <b v="1"/>
    <s v="music/rock"/>
    <n v="100"/>
    <n v="211.47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500"/>
    <n v="1"/>
    <x v="0"/>
    <s v="GB"/>
    <s v="GBP"/>
    <x v="1860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5000"/>
    <n v="625"/>
    <x v="0"/>
    <s v="US"/>
    <s v="USD"/>
    <x v="1861"/>
    <n v="1484912974"/>
    <b v="0"/>
    <n v="16"/>
    <b v="0"/>
    <s v="games/mobile games"/>
    <n v="13"/>
    <n v="39.06"/>
    <x v="6"/>
    <s v="mobile games"/>
    <x v="1862"/>
    <x v="1861"/>
  </r>
  <r>
    <n v="1863"/>
    <s v="Project: 20M813"/>
    <s v="This is an Android game where you take control of the zombies and try to eat your way to world domination!"/>
    <n v="1000"/>
    <n v="1145"/>
    <x v="1"/>
    <s v="US"/>
    <s v="USD"/>
    <x v="1862"/>
    <n v="1400008085"/>
    <b v="0"/>
    <n v="2"/>
    <b v="0"/>
    <s v="games/mobile games"/>
    <n v="115"/>
    <n v="572.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8000"/>
    <n v="8211.61"/>
    <x v="1"/>
    <s v="US"/>
    <s v="USD"/>
    <x v="1863"/>
    <n v="1396631500"/>
    <b v="0"/>
    <n v="48"/>
    <b v="0"/>
    <s v="games/mobile games"/>
    <n v="103"/>
    <n v="171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000"/>
    <n v="100"/>
    <x v="0"/>
    <s v="GB"/>
    <s v="GBP"/>
    <x v="1864"/>
    <n v="1475398147"/>
    <b v="0"/>
    <n v="2"/>
    <b v="0"/>
    <s v="games/mobile games"/>
    <n v="10"/>
    <n v="5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000"/>
    <n v="2060"/>
    <x v="1"/>
    <s v="US"/>
    <s v="USD"/>
    <x v="1865"/>
    <n v="1483768497"/>
    <b v="0"/>
    <n v="2"/>
    <b v="0"/>
    <s v="games/mobile games"/>
    <n v="103"/>
    <n v="103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1000"/>
    <n v="1145"/>
    <x v="1"/>
    <s v="US"/>
    <s v="USD"/>
    <x v="1866"/>
    <n v="1475791912"/>
    <b v="0"/>
    <n v="1"/>
    <b v="0"/>
    <s v="games/mobile games"/>
    <n v="115"/>
    <n v="1145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5000"/>
    <n v="0"/>
    <x v="2"/>
    <s v="US"/>
    <s v="USD"/>
    <x v="1867"/>
    <n v="1448044925"/>
    <b v="0"/>
    <n v="17"/>
    <b v="0"/>
    <s v="games/mobile games"/>
    <n v="0"/>
    <n v="0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500"/>
    <n v="1"/>
    <x v="0"/>
    <s v="US"/>
    <s v="USD"/>
    <x v="1868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2500"/>
    <n v="6000"/>
    <x v="1"/>
    <s v="US"/>
    <s v="USD"/>
    <x v="1869"/>
    <n v="1451723535"/>
    <b v="0"/>
    <n v="11"/>
    <b v="0"/>
    <s v="games/mobile games"/>
    <n v="240"/>
    <n v="545.45000000000005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12000"/>
    <n v="14190"/>
    <x v="1"/>
    <s v="US"/>
    <s v="USD"/>
    <x v="1870"/>
    <n v="1413053301"/>
    <b v="0"/>
    <n v="95"/>
    <b v="0"/>
    <s v="games/mobile games"/>
    <n v="118"/>
    <n v="149.37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200"/>
    <n v="2451.0100000000002"/>
    <x v="1"/>
    <s v="US"/>
    <s v="USD"/>
    <x v="1871"/>
    <n v="1433041602"/>
    <b v="0"/>
    <n v="13"/>
    <b v="0"/>
    <s v="games/mobile games"/>
    <n v="111"/>
    <n v="188.54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1500"/>
    <n v="40"/>
    <x v="2"/>
    <s v="CA"/>
    <s v="CAD"/>
    <x v="1872"/>
    <n v="1433861210"/>
    <b v="0"/>
    <n v="2"/>
    <b v="0"/>
    <s v="games/mobile games"/>
    <n v="3"/>
    <n v="2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250"/>
    <n v="1250"/>
    <x v="1"/>
    <s v="US"/>
    <s v="USD"/>
    <x v="1873"/>
    <n v="1465427733"/>
    <b v="0"/>
    <n v="2"/>
    <b v="0"/>
    <s v="games/mobile games"/>
    <n v="100"/>
    <n v="625"/>
    <x v="6"/>
    <s v="mobile games"/>
    <x v="1874"/>
    <x v="1873"/>
  </r>
  <r>
    <n v="1875"/>
    <s v="Claws &amp; Fins"/>
    <s v="Sea opposition of Crab's family and angry fishes. Who is going to win, and who is going to loose ?!"/>
    <n v="1500"/>
    <n v="1918"/>
    <x v="1"/>
    <s v="US"/>
    <s v="USD"/>
    <x v="1874"/>
    <n v="1465335308"/>
    <b v="0"/>
    <n v="3"/>
    <b v="0"/>
    <s v="games/mobile games"/>
    <n v="128"/>
    <n v="639.33000000000004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500"/>
    <n v="1"/>
    <x v="0"/>
    <s v="AU"/>
    <s v="AUD"/>
    <x v="187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500"/>
    <n v="0"/>
    <x v="0"/>
    <s v="US"/>
    <s v="USD"/>
    <x v="1876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5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1000"/>
    <n v="1001"/>
    <x v="1"/>
    <s v="ES"/>
    <s v="EUR"/>
    <x v="1878"/>
    <n v="1455377729"/>
    <b v="0"/>
    <n v="2"/>
    <b v="0"/>
    <s v="games/mobile games"/>
    <n v="100"/>
    <n v="500.5"/>
    <x v="6"/>
    <s v="mobile games"/>
    <x v="1879"/>
    <x v="1878"/>
  </r>
  <r>
    <n v="1880"/>
    <s v="Sim Betting Football"/>
    <s v="Sim Betting Football is the only football (soccer) betting simulation  game."/>
    <n v="4000"/>
    <n v="4051.99"/>
    <x v="1"/>
    <s v="GB"/>
    <s v="GBP"/>
    <x v="1879"/>
    <n v="1456839380"/>
    <b v="0"/>
    <n v="24"/>
    <b v="0"/>
    <s v="games/mobile games"/>
    <n v="101"/>
    <n v="168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10000"/>
    <n v="872"/>
    <x v="0"/>
    <s v="US"/>
    <s v="USD"/>
    <x v="1880"/>
    <n v="1423366789"/>
    <b v="0"/>
    <n v="70"/>
    <b v="1"/>
    <s v="music/indie rock"/>
    <n v="9"/>
    <n v="12.46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10000"/>
    <n v="133"/>
    <x v="0"/>
    <s v="US"/>
    <s v="USD"/>
    <x v="1881"/>
    <n v="1339109212"/>
    <b v="0"/>
    <n v="81"/>
    <b v="1"/>
    <s v="music/indie rock"/>
    <n v="1"/>
    <n v="1.6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4000"/>
    <n v="4796"/>
    <x v="1"/>
    <s v="US"/>
    <s v="USD"/>
    <x v="1882"/>
    <n v="1331333108"/>
    <b v="0"/>
    <n v="32"/>
    <b v="1"/>
    <s v="music/indie rock"/>
    <n v="120"/>
    <n v="149.8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5000"/>
    <n v="90"/>
    <x v="0"/>
    <s v="US"/>
    <s v="USD"/>
    <x v="1883"/>
    <n v="1350967535"/>
    <b v="0"/>
    <n v="26"/>
    <b v="1"/>
    <s v="music/indie rock"/>
    <n v="2"/>
    <n v="3.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15000"/>
    <n v="194"/>
    <x v="0"/>
    <s v="US"/>
    <s v="USD"/>
    <x v="1884"/>
    <n v="1341800110"/>
    <b v="0"/>
    <n v="105"/>
    <b v="1"/>
    <s v="music/indie rock"/>
    <n v="1"/>
    <n v="1.85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5000"/>
    <n v="0"/>
    <x v="2"/>
    <s v="US"/>
    <s v="USD"/>
    <x v="1885"/>
    <n v="1413236738"/>
    <b v="0"/>
    <n v="29"/>
    <b v="1"/>
    <s v="music/indie rock"/>
    <n v="0"/>
    <n v="0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10000"/>
    <n v="92"/>
    <x v="2"/>
    <s v="ES"/>
    <s v="EUR"/>
    <x v="1886"/>
    <n v="1447614732"/>
    <b v="0"/>
    <n v="8"/>
    <b v="1"/>
    <s v="music/indie rock"/>
    <n v="1"/>
    <n v="11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110538.12"/>
    <x v="1"/>
    <s v="US"/>
    <s v="USD"/>
    <x v="1887"/>
    <n v="1272692732"/>
    <b v="0"/>
    <n v="89"/>
    <b v="1"/>
    <s v="music/indie rock"/>
    <n v="1105"/>
    <n v="1242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6000"/>
    <n v="6485"/>
    <x v="1"/>
    <s v="US"/>
    <s v="USD"/>
    <x v="1888"/>
    <n v="1359140546"/>
    <b v="0"/>
    <n v="44"/>
    <b v="1"/>
    <s v="music/indie rock"/>
    <n v="108"/>
    <n v="147.38999999999999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46260"/>
    <n v="9460"/>
    <x v="0"/>
    <s v="US"/>
    <s v="USD"/>
    <x v="1889"/>
    <n v="1353005528"/>
    <b v="0"/>
    <n v="246"/>
    <b v="1"/>
    <s v="music/indie rock"/>
    <n v="20"/>
    <n v="38.46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243778"/>
    <x v="1"/>
    <s v="US"/>
    <s v="USD"/>
    <x v="1890"/>
    <n v="1275851354"/>
    <b v="0"/>
    <n v="120"/>
    <b v="1"/>
    <s v="music/indie rock"/>
    <n v="975"/>
    <n v="2031.48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3250"/>
    <n v="1345"/>
    <x v="0"/>
    <s v="US"/>
    <s v="USD"/>
    <x v="1891"/>
    <n v="1304867881"/>
    <b v="0"/>
    <n v="26"/>
    <b v="1"/>
    <s v="music/indie rock"/>
    <n v="41"/>
    <n v="51.73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8000"/>
    <n v="0"/>
    <x v="0"/>
    <s v="US"/>
    <s v="USD"/>
    <x v="1892"/>
    <n v="1301524585"/>
    <b v="0"/>
    <n v="45"/>
    <b v="1"/>
    <s v="music/indie rock"/>
    <n v="0"/>
    <n v="0"/>
    <x v="4"/>
    <s v="indie rock"/>
    <x v="1893"/>
    <x v="1892"/>
  </r>
  <r>
    <n v="1894"/>
    <s v="Help me release my first 3 song EP!!"/>
    <s v="Im trying to raise $1000 for a 3 song EP in a studio!"/>
    <n v="4500"/>
    <n v="4800.8"/>
    <x v="1"/>
    <s v="US"/>
    <s v="USD"/>
    <x v="1893"/>
    <n v="1326404583"/>
    <b v="0"/>
    <n v="20"/>
    <b v="1"/>
    <s v="music/indie rock"/>
    <n v="107"/>
    <n v="240.04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260"/>
    <x v="0"/>
    <s v="US"/>
    <s v="USD"/>
    <x v="1894"/>
    <n v="1442771722"/>
    <b v="0"/>
    <n v="47"/>
    <b v="1"/>
    <s v="music/indie rock"/>
    <n v="1"/>
    <n v="5.53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3000"/>
    <n v="3105"/>
    <x v="1"/>
    <s v="US"/>
    <s v="USD"/>
    <x v="1895"/>
    <n v="1331658165"/>
    <b v="0"/>
    <n v="13"/>
    <b v="1"/>
    <s v="music/indie rock"/>
    <n v="104"/>
    <n v="238.85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18900"/>
    <n v="108"/>
    <x v="2"/>
    <s v="US"/>
    <s v="USD"/>
    <x v="1896"/>
    <n v="1392040806"/>
    <b v="0"/>
    <n v="183"/>
    <b v="1"/>
    <s v="music/indie rock"/>
    <n v="1"/>
    <n v="0.59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5000"/>
    <n v="587"/>
    <x v="0"/>
    <s v="US"/>
    <s v="USD"/>
    <x v="1897"/>
    <n v="1451277473"/>
    <b v="0"/>
    <n v="21"/>
    <b v="1"/>
    <s v="music/indie rock"/>
    <n v="12"/>
    <n v="27.9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5000"/>
    <n v="0"/>
    <x v="0"/>
    <s v="US"/>
    <s v="USD"/>
    <x v="1898"/>
    <n v="1424730966"/>
    <b v="0"/>
    <n v="42"/>
    <b v="1"/>
    <s v="music/indie rock"/>
    <n v="0"/>
    <n v="0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8000"/>
    <n v="8095"/>
    <x v="1"/>
    <s v="US"/>
    <s v="USD"/>
    <x v="1899"/>
    <n v="1347137731"/>
    <b v="0"/>
    <n v="54"/>
    <b v="1"/>
    <s v="music/indie rock"/>
    <n v="101"/>
    <n v="149.9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0"/>
    <x v="0"/>
    <s v="GB"/>
    <s v="GBP"/>
    <x v="1900"/>
    <n v="1429707729"/>
    <b v="0"/>
    <n v="25"/>
    <b v="0"/>
    <s v="technology/gadgets"/>
    <n v="3"/>
    <n v="10.4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460"/>
    <x v="1"/>
    <s v="NL"/>
    <s v="EUR"/>
    <x v="1901"/>
    <n v="1422903447"/>
    <b v="0"/>
    <n v="3"/>
    <b v="0"/>
    <s v="technology/gadgets"/>
    <n v="146"/>
    <n v="486.67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5000"/>
    <n v="325"/>
    <x v="0"/>
    <s v="US"/>
    <s v="USD"/>
    <x v="1902"/>
    <n v="1480357791"/>
    <b v="0"/>
    <n v="41"/>
    <b v="0"/>
    <s v="technology/gadgets"/>
    <n v="7"/>
    <n v="7.9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1500"/>
    <n v="1661"/>
    <x v="1"/>
    <s v="US"/>
    <s v="USD"/>
    <x v="1903"/>
    <n v="1447864021"/>
    <b v="0"/>
    <n v="2"/>
    <b v="0"/>
    <s v="technology/gadgets"/>
    <n v="111"/>
    <n v="830.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1500"/>
    <x v="1"/>
    <s v="US"/>
    <s v="USD"/>
    <x v="1904"/>
    <n v="1407535994"/>
    <b v="0"/>
    <n v="4"/>
    <b v="0"/>
    <s v="technology/gadgets"/>
    <n v="100"/>
    <n v="37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5757"/>
    <x v="2"/>
    <s v="US"/>
    <s v="USD"/>
    <x v="1905"/>
    <n v="1464105983"/>
    <b v="0"/>
    <n v="99"/>
    <b v="0"/>
    <s v="technology/gadgets"/>
    <n v="12"/>
    <n v="58.15"/>
    <x v="2"/>
    <s v="gadgets"/>
    <x v="1906"/>
    <x v="1905"/>
  </r>
  <r>
    <n v="1907"/>
    <s v="Litter-Buddy"/>
    <s v="Litter-Buddy is great economical alternative to leading pet waste disposal systems with cartridge bag elements."/>
    <n v="2000"/>
    <n v="2"/>
    <x v="0"/>
    <s v="US"/>
    <s v="USD"/>
    <x v="1906"/>
    <n v="1399557925"/>
    <b v="0"/>
    <n v="4"/>
    <b v="0"/>
    <s v="technology/gadgets"/>
    <n v="0"/>
    <n v="0.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0"/>
    <x v="2"/>
    <s v="US"/>
    <s v="USD"/>
    <x v="1907"/>
    <n v="1480456900"/>
    <b v="0"/>
    <n v="4"/>
    <b v="0"/>
    <s v="technology/gadgets"/>
    <n v="0"/>
    <n v="0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12500"/>
    <n v="13685.99"/>
    <x v="1"/>
    <s v="US"/>
    <s v="USD"/>
    <x v="1908"/>
    <n v="1411467479"/>
    <b v="0"/>
    <n v="38"/>
    <b v="0"/>
    <s v="technology/gadgets"/>
    <n v="109"/>
    <n v="360.16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142"/>
    <x v="0"/>
    <s v="NL"/>
    <s v="EUR"/>
    <x v="1909"/>
    <n v="1442531217"/>
    <b v="0"/>
    <n v="285"/>
    <b v="0"/>
    <s v="technology/gadgets"/>
    <n v="0"/>
    <n v="0.5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1000"/>
    <n v="1130"/>
    <x v="1"/>
    <s v="NZ"/>
    <s v="NZD"/>
    <x v="1910"/>
    <n v="1404953334"/>
    <b v="0"/>
    <n v="1"/>
    <b v="0"/>
    <s v="technology/gadgets"/>
    <n v="113"/>
    <n v="113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8500"/>
    <n v="350"/>
    <x v="2"/>
    <s v="US"/>
    <s v="USD"/>
    <x v="1911"/>
    <n v="1430803560"/>
    <b v="0"/>
    <n v="42"/>
    <b v="0"/>
    <s v="technology/gadgets"/>
    <n v="4"/>
    <n v="8.33"/>
    <x v="2"/>
    <s v="gadgets"/>
    <x v="1912"/>
    <x v="1911"/>
  </r>
  <r>
    <n v="1913"/>
    <s v="Tibio - Spreading warmth in everyones home"/>
    <s v="Tibio is a revolutionary new product designed to solve an age old problem."/>
    <n v="3000"/>
    <n v="4085"/>
    <x v="1"/>
    <s v="GB"/>
    <s v="GBP"/>
    <x v="1912"/>
    <n v="1410178578"/>
    <b v="0"/>
    <n v="26"/>
    <b v="0"/>
    <s v="technology/gadgets"/>
    <n v="136"/>
    <n v="157.1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2930.69"/>
    <x v="1"/>
    <s v="US"/>
    <s v="USD"/>
    <x v="1913"/>
    <n v="1413519073"/>
    <b v="0"/>
    <n v="2"/>
    <b v="0"/>
    <s v="technology/gadgets"/>
    <n v="195"/>
    <n v="1465.35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1000"/>
    <n v="1021"/>
    <x v="1"/>
    <s v="US"/>
    <s v="USD"/>
    <x v="1914"/>
    <n v="1407892222"/>
    <b v="0"/>
    <n v="4"/>
    <b v="0"/>
    <s v="technology/gadgets"/>
    <n v="102"/>
    <n v="255.25"/>
    <x v="2"/>
    <s v="gadgets"/>
    <x v="1915"/>
    <x v="1914"/>
  </r>
  <r>
    <n v="1916"/>
    <s v="The Paint Can Holder by U.S. Green Products"/>
    <s v="The Paint Can Holder Makes Painting Easier and Safer on Extension Ladders."/>
    <n v="2000"/>
    <n v="2000"/>
    <x v="1"/>
    <s v="US"/>
    <s v="USD"/>
    <x v="1915"/>
    <n v="1476378775"/>
    <b v="0"/>
    <n v="6"/>
    <b v="0"/>
    <s v="technology/gadgets"/>
    <n v="100"/>
    <n v="333.33"/>
    <x v="2"/>
    <s v="gadgets"/>
    <x v="1916"/>
    <x v="1915"/>
  </r>
  <r>
    <n v="1917"/>
    <s v="Chronovisor:The MOST innovative watch for night time reading"/>
    <s v="Let's build a legendary brand altogether"/>
    <n v="850000"/>
    <n v="50"/>
    <x v="2"/>
    <s v="HK"/>
    <s v="HKD"/>
    <x v="1916"/>
    <n v="1484116133"/>
    <b v="0"/>
    <n v="70"/>
    <b v="0"/>
    <s v="technology/gadgets"/>
    <n v="0"/>
    <n v="0.71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"/>
    <n v="560"/>
    <x v="0"/>
    <s v="US"/>
    <s v="USD"/>
    <x v="1917"/>
    <n v="1404845851"/>
    <b v="0"/>
    <n v="9"/>
    <b v="0"/>
    <s v="technology/gadgets"/>
    <n v="22"/>
    <n v="62.22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1"/>
    <x v="0"/>
    <s v="US"/>
    <s v="USD"/>
    <x v="1918"/>
    <n v="1429477249"/>
    <b v="0"/>
    <n v="8"/>
    <b v="0"/>
    <s v="technology/gadgets"/>
    <n v="0"/>
    <n v="0.1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1000"/>
    <n v="306970"/>
    <x v="1"/>
    <s v="GB"/>
    <s v="GBP"/>
    <x v="1919"/>
    <n v="1443042061"/>
    <b v="0"/>
    <n v="105"/>
    <b v="0"/>
    <s v="technology/gadgets"/>
    <n v="2791"/>
    <n v="2923.52"/>
    <x v="2"/>
    <s v="gadgets"/>
    <x v="1920"/>
    <x v="1919"/>
  </r>
  <r>
    <n v="1921"/>
    <s v="The Fine Spirits are making an album!"/>
    <s v="The Fine Spirits are making an album, but we need your help!"/>
    <n v="6000"/>
    <n v="185"/>
    <x v="0"/>
    <s v="US"/>
    <s v="USD"/>
    <x v="1920"/>
    <n v="1339651143"/>
    <b v="0"/>
    <n v="38"/>
    <b v="1"/>
    <s v="music/indie rock"/>
    <n v="3"/>
    <n v="4.87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7000"/>
    <n v="0"/>
    <x v="2"/>
    <s v="US"/>
    <s v="USD"/>
    <x v="1921"/>
    <n v="1384236507"/>
    <b v="0"/>
    <n v="64"/>
    <b v="1"/>
    <s v="music/indie rock"/>
    <n v="0"/>
    <n v="0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2500"/>
    <n v="2650"/>
    <x v="1"/>
    <s v="US"/>
    <s v="USD"/>
    <x v="1922"/>
    <n v="1313612532"/>
    <b v="0"/>
    <n v="13"/>
    <b v="1"/>
    <s v="music/indie rock"/>
    <n v="106"/>
    <n v="203.8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10000"/>
    <n v="541"/>
    <x v="0"/>
    <s v="US"/>
    <s v="USD"/>
    <x v="1923"/>
    <n v="1387390555"/>
    <b v="0"/>
    <n v="33"/>
    <b v="1"/>
    <s v="music/indie rock"/>
    <n v="5"/>
    <n v="16.39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5000"/>
    <n v="5433"/>
    <x v="1"/>
    <s v="US"/>
    <s v="USD"/>
    <x v="1924"/>
    <n v="1379540288"/>
    <b v="0"/>
    <n v="52"/>
    <b v="1"/>
    <s v="music/indie rock"/>
    <n v="109"/>
    <n v="104.48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10013"/>
    <x v="1"/>
    <s v="US"/>
    <s v="USD"/>
    <x v="1925"/>
    <n v="1286319256"/>
    <b v="0"/>
    <n v="107"/>
    <b v="1"/>
    <s v="music/indie rock"/>
    <n v="122"/>
    <n v="93.58"/>
    <x v="4"/>
    <s v="indie rock"/>
    <x v="1926"/>
    <x v="1925"/>
  </r>
  <r>
    <n v="1927"/>
    <s v="GBS Detroit Presents Hampshire"/>
    <s v="Hampshire is headed to GBS Detroit."/>
    <n v="3000"/>
    <n v="3550"/>
    <x v="1"/>
    <s v="US"/>
    <s v="USD"/>
    <x v="1926"/>
    <n v="1329856839"/>
    <b v="0"/>
    <n v="11"/>
    <b v="1"/>
    <s v="music/indie rock"/>
    <n v="118"/>
    <n v="322.73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8000"/>
    <n v="55"/>
    <x v="2"/>
    <s v="US"/>
    <s v="USD"/>
    <x v="1927"/>
    <n v="1365348794"/>
    <b v="0"/>
    <n v="34"/>
    <b v="1"/>
    <s v="music/indie rock"/>
    <n v="1"/>
    <n v="1.6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10000"/>
    <n v="0"/>
    <x v="0"/>
    <s v="US"/>
    <s v="USD"/>
    <x v="1928"/>
    <n v="1306197066"/>
    <b v="0"/>
    <n v="75"/>
    <b v="1"/>
    <s v="music/indie rock"/>
    <n v="0"/>
    <n v="0"/>
    <x v="4"/>
    <s v="indie rock"/>
    <x v="1929"/>
    <x v="1928"/>
  </r>
  <r>
    <n v="1930"/>
    <s v="Magnetic Flowers Presents: Old, Cold. Losing It."/>
    <s v="We're nearly done recording, but we're out of money! Help us release the record!!!"/>
    <n v="5000"/>
    <n v="5"/>
    <x v="0"/>
    <s v="US"/>
    <s v="USD"/>
    <x v="1929"/>
    <n v="1368019482"/>
    <b v="0"/>
    <n v="26"/>
    <b v="1"/>
    <s v="music/indie rock"/>
    <n v="0"/>
    <n v="0.19"/>
    <x v="4"/>
    <s v="indie rock"/>
    <x v="1930"/>
    <x v="1929"/>
  </r>
  <r>
    <n v="1931"/>
    <s v="New Lions After Dark EP!"/>
    <s v="We're an indie rock band from Clearwater, FL headed back into the studio to finish our latest EP."/>
    <n v="7000"/>
    <n v="8058.55"/>
    <x v="1"/>
    <s v="US"/>
    <s v="USD"/>
    <x v="1930"/>
    <n v="1336512309"/>
    <b v="0"/>
    <n v="50"/>
    <b v="1"/>
    <s v="music/indie rock"/>
    <n v="115"/>
    <n v="161.16999999999999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15606.4"/>
    <x v="1"/>
    <s v="US"/>
    <s v="USD"/>
    <x v="1931"/>
    <n v="1325618773"/>
    <b v="0"/>
    <n v="80"/>
    <b v="1"/>
    <s v="music/indie rock"/>
    <n v="104"/>
    <n v="195.08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33006"/>
    <x v="1"/>
    <s v="US"/>
    <s v="USD"/>
    <x v="1932"/>
    <n v="1409195307"/>
    <b v="0"/>
    <n v="110"/>
    <b v="1"/>
    <s v="music/indie rock"/>
    <n v="132"/>
    <n v="300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18000"/>
    <n v="1"/>
    <x v="0"/>
    <s v="US"/>
    <s v="USD"/>
    <x v="1933"/>
    <n v="1321649321"/>
    <b v="0"/>
    <n v="77"/>
    <b v="1"/>
    <s v="music/indie rock"/>
    <n v="0"/>
    <n v="0.01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8000"/>
    <n v="8010"/>
    <x v="1"/>
    <s v="US"/>
    <s v="USD"/>
    <x v="1934"/>
    <n v="1400106171"/>
    <b v="0"/>
    <n v="50"/>
    <b v="1"/>
    <s v="music/indie rock"/>
    <n v="100"/>
    <n v="160.1999999999999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25000"/>
    <n v="1"/>
    <x v="0"/>
    <s v="US"/>
    <s v="USD"/>
    <x v="1935"/>
    <n v="1320528070"/>
    <b v="0"/>
    <n v="145"/>
    <b v="1"/>
    <s v="music/indie rock"/>
    <n v="0"/>
    <n v="0.01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4500"/>
    <n v="101"/>
    <x v="0"/>
    <s v="US"/>
    <s v="USD"/>
    <x v="1936"/>
    <n v="1338346281"/>
    <b v="0"/>
    <n v="29"/>
    <b v="1"/>
    <s v="music/indie rock"/>
    <n v="2"/>
    <n v="3.48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47000"/>
    <n v="53771"/>
    <x v="1"/>
    <s v="US"/>
    <s v="USD"/>
    <x v="1937"/>
    <n v="1370067231"/>
    <b v="0"/>
    <n v="114"/>
    <b v="1"/>
    <s v="music/indie rock"/>
    <n v="114"/>
    <n v="471.68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29000"/>
    <n v="1108"/>
    <x v="0"/>
    <s v="US"/>
    <s v="USD"/>
    <x v="1938"/>
    <n v="1360366708"/>
    <b v="0"/>
    <n v="96"/>
    <b v="1"/>
    <s v="music/indie rock"/>
    <n v="4"/>
    <n v="11.54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4500"/>
    <n v="0"/>
    <x v="0"/>
    <s v="US"/>
    <s v="USD"/>
    <x v="1939"/>
    <n v="1304770233"/>
    <b v="0"/>
    <n v="31"/>
    <b v="1"/>
    <s v="music/indie rock"/>
    <n v="0"/>
    <n v="0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1350000"/>
    <n v="81"/>
    <x v="2"/>
    <s v="US"/>
    <s v="USD"/>
    <x v="1940"/>
    <n v="1397545131"/>
    <b v="1"/>
    <n v="4883"/>
    <b v="1"/>
    <s v="technology/hardware"/>
    <n v="0"/>
    <n v="0.0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22500"/>
    <n v="8191"/>
    <x v="0"/>
    <s v="US"/>
    <s v="USD"/>
    <x v="1941"/>
    <n v="1302033140"/>
    <b v="1"/>
    <n v="95"/>
    <b v="1"/>
    <s v="technology/hardware"/>
    <n v="36"/>
    <n v="86.22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500000"/>
    <n v="24"/>
    <x v="0"/>
    <s v="US"/>
    <s v="USD"/>
    <x v="1942"/>
    <n v="1467008916"/>
    <b v="1"/>
    <n v="2478"/>
    <b v="1"/>
    <s v="technology/hardware"/>
    <n v="0"/>
    <n v="0.01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11226"/>
    <x v="0"/>
    <s v="US"/>
    <s v="USD"/>
    <x v="1943"/>
    <n v="1396360890"/>
    <b v="1"/>
    <n v="1789"/>
    <b v="1"/>
    <s v="technology/hardware"/>
    <n v="1"/>
    <n v="6.2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500000"/>
    <n v="0"/>
    <x v="0"/>
    <s v="ES"/>
    <s v="EUR"/>
    <x v="1944"/>
    <n v="1433224958"/>
    <b v="1"/>
    <n v="680"/>
    <b v="1"/>
    <s v="technology/hardware"/>
    <n v="0"/>
    <n v="0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0"/>
    <x v="2"/>
    <s v="US"/>
    <s v="USD"/>
    <x v="1945"/>
    <n v="1392780961"/>
    <b v="1"/>
    <n v="70"/>
    <b v="1"/>
    <s v="technology/hardware"/>
    <n v="0"/>
    <n v="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3674"/>
    <x v="1"/>
    <s v="US"/>
    <s v="USD"/>
    <x v="1946"/>
    <n v="1255730520"/>
    <b v="1"/>
    <n v="23"/>
    <b v="1"/>
    <s v="technology/hardware"/>
    <n v="105"/>
    <n v="159.74"/>
    <x v="2"/>
    <s v="hardware"/>
    <x v="1947"/>
    <x v="1946"/>
  </r>
  <r>
    <n v="1948"/>
    <s v="UDOO X86: The Most Powerful Maker Board Ever"/>
    <s v="10 times more powerful than Raspberry Pi 3, x86 64-bit architecture"/>
    <n v="8000000"/>
    <n v="1100"/>
    <x v="0"/>
    <s v="US"/>
    <s v="USD"/>
    <x v="1947"/>
    <n v="1460557809"/>
    <b v="1"/>
    <n v="4245"/>
    <b v="1"/>
    <s v="technology/hardware"/>
    <n v="0"/>
    <n v="0.26"/>
    <x v="2"/>
    <s v="hardware"/>
    <x v="1948"/>
    <x v="1947"/>
  </r>
  <r>
    <n v="1949"/>
    <s v="Shake Your Power"/>
    <s v="#ShakeYourPower brings clean energy to places in the world without electricity through the power of music."/>
    <n v="110000"/>
    <n v="11"/>
    <x v="0"/>
    <s v="GB"/>
    <s v="GBP"/>
    <x v="1948"/>
    <n v="1402394951"/>
    <b v="1"/>
    <n v="943"/>
    <b v="1"/>
    <s v="technology/hardware"/>
    <n v="0"/>
    <n v="0.01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200000"/>
    <n v="277"/>
    <x v="2"/>
    <s v="US"/>
    <s v="USD"/>
    <x v="1949"/>
    <n v="1300767673"/>
    <b v="1"/>
    <n v="1876"/>
    <b v="1"/>
    <s v="technology/hardware"/>
    <n v="0"/>
    <n v="0.15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220000"/>
    <n v="4906.59"/>
    <x v="0"/>
    <s v="US"/>
    <s v="USD"/>
    <x v="1950"/>
    <n v="1475921137"/>
    <b v="1"/>
    <n v="834"/>
    <b v="1"/>
    <s v="technology/hardware"/>
    <n v="2"/>
    <n v="5.8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150000"/>
    <n v="1366"/>
    <x v="0"/>
    <s v="CA"/>
    <s v="CAD"/>
    <x v="1951"/>
    <n v="1378737215"/>
    <b v="1"/>
    <n v="682"/>
    <b v="1"/>
    <s v="technology/hardware"/>
    <n v="1"/>
    <n v="2"/>
    <x v="2"/>
    <s v="hardware"/>
    <x v="1952"/>
    <x v="1951"/>
  </r>
  <r>
    <n v="1953"/>
    <s v="NTH Music Synthesizer"/>
    <s v="The NTH is an open source music synthesizer featuring instant fun, awesome sound, and a hackable design."/>
    <n v="85000"/>
    <n v="86133"/>
    <x v="1"/>
    <s v="US"/>
    <s v="USD"/>
    <x v="1952"/>
    <n v="1328158065"/>
    <b v="1"/>
    <n v="147"/>
    <b v="1"/>
    <s v="technology/hardware"/>
    <n v="101"/>
    <n v="585.94000000000005"/>
    <x v="2"/>
    <s v="hardware"/>
    <x v="1953"/>
    <x v="1952"/>
  </r>
  <r>
    <n v="1954"/>
    <s v="Orison â€“ Rethink the Power of Energy"/>
    <s v="The First Home Battery System You Simply Plug in to Install"/>
    <n v="1500000"/>
    <n v="0"/>
    <x v="0"/>
    <s v="US"/>
    <s v="USD"/>
    <x v="1953"/>
    <n v="1453730176"/>
    <b v="1"/>
    <n v="415"/>
    <b v="1"/>
    <s v="technology/hardware"/>
    <n v="0"/>
    <n v="0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74900"/>
    <n v="0"/>
    <x v="2"/>
    <s v="US"/>
    <s v="USD"/>
    <x v="1954"/>
    <n v="1334989881"/>
    <b v="1"/>
    <n v="290"/>
    <b v="1"/>
    <s v="technology/hardware"/>
    <n v="0"/>
    <n v="0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500000"/>
    <n v="178.52"/>
    <x v="0"/>
    <s v="US"/>
    <s v="USD"/>
    <x v="1955"/>
    <n v="1425507005"/>
    <b v="1"/>
    <n v="365"/>
    <b v="1"/>
    <s v="technology/hardware"/>
    <n v="0"/>
    <n v="0.49"/>
    <x v="2"/>
    <s v="hardware"/>
    <x v="1956"/>
    <x v="1955"/>
  </r>
  <r>
    <n v="1957"/>
    <s v="freeSoC and freeSoC Mini"/>
    <s v="An open hardware platform for the best microcontroller in the world."/>
    <n v="100000"/>
    <n v="125137"/>
    <x v="1"/>
    <s v="US"/>
    <s v="USD"/>
    <x v="1956"/>
    <n v="1348712513"/>
    <b v="1"/>
    <n v="660"/>
    <b v="1"/>
    <s v="technology/hardware"/>
    <n v="125"/>
    <n v="189.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200000"/>
    <n v="11467"/>
    <x v="2"/>
    <s v="US"/>
    <s v="USD"/>
    <x v="1957"/>
    <n v="1361490161"/>
    <b v="1"/>
    <n v="1356"/>
    <b v="1"/>
    <s v="technology/hardware"/>
    <n v="6"/>
    <n v="8.4600000000000009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40000"/>
    <n v="12446"/>
    <x v="2"/>
    <s v="US"/>
    <s v="USD"/>
    <x v="1958"/>
    <n v="1408565860"/>
    <b v="1"/>
    <n v="424"/>
    <b v="1"/>
    <s v="technology/hardware"/>
    <n v="31"/>
    <n v="29.35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180000"/>
    <n v="2020"/>
    <x v="0"/>
    <s v="SE"/>
    <s v="SEK"/>
    <x v="1959"/>
    <n v="1416559341"/>
    <b v="1"/>
    <n v="33"/>
    <b v="1"/>
    <s v="technology/hardware"/>
    <n v="1"/>
    <n v="61.2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250000"/>
    <n v="140"/>
    <x v="2"/>
    <s v="US"/>
    <s v="USD"/>
    <x v="1960"/>
    <n v="1346042417"/>
    <b v="1"/>
    <n v="1633"/>
    <b v="1"/>
    <s v="technology/hardware"/>
    <n v="0"/>
    <n v="0.0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20"/>
    <x v="0"/>
    <s v="US"/>
    <s v="USD"/>
    <x v="1961"/>
    <n v="1397414636"/>
    <b v="1"/>
    <n v="306"/>
    <b v="1"/>
    <s v="technology/hardware"/>
    <n v="0"/>
    <n v="7.0000000000000007E-2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76726"/>
    <x v="1"/>
    <s v="GB"/>
    <s v="GBP"/>
    <x v="1962"/>
    <n v="1407838734"/>
    <b v="1"/>
    <n v="205"/>
    <b v="1"/>
    <s v="technology/hardware"/>
    <n v="153"/>
    <n v="374.27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1000000"/>
    <n v="1"/>
    <x v="2"/>
    <s v="IT"/>
    <s v="EUR"/>
    <x v="1963"/>
    <n v="1458714772"/>
    <b v="1"/>
    <n v="1281"/>
    <b v="1"/>
    <s v="technology/hardware"/>
    <n v="0"/>
    <n v="0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35000"/>
    <n v="25"/>
    <x v="2"/>
    <s v="US"/>
    <s v="USD"/>
    <x v="1964"/>
    <n v="1324433310"/>
    <b v="1"/>
    <n v="103"/>
    <b v="1"/>
    <s v="technology/hardware"/>
    <n v="0"/>
    <n v="0.24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894700"/>
    <n v="19824"/>
    <x v="2"/>
    <s v="US"/>
    <s v="USD"/>
    <x v="1965"/>
    <n v="1405429098"/>
    <b v="1"/>
    <n v="1513"/>
    <b v="1"/>
    <s v="technology/hardware"/>
    <n v="2"/>
    <n v="13.1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11683"/>
    <x v="0"/>
    <s v="US"/>
    <s v="USD"/>
    <x v="1966"/>
    <n v="1396367729"/>
    <b v="1"/>
    <n v="405"/>
    <b v="1"/>
    <s v="technology/hardware"/>
    <n v="8"/>
    <n v="28.85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372625"/>
    <n v="34"/>
    <x v="0"/>
    <s v="US"/>
    <s v="USD"/>
    <x v="1967"/>
    <n v="1478095515"/>
    <b v="1"/>
    <n v="510"/>
    <b v="1"/>
    <s v="technology/hardware"/>
    <n v="0"/>
    <n v="7.0000000000000007E-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50000"/>
    <n v="80070"/>
    <x v="2"/>
    <s v="GB"/>
    <s v="GBP"/>
    <x v="1968"/>
    <n v="1467831668"/>
    <b v="1"/>
    <n v="1887"/>
    <b v="1"/>
    <s v="technology/hardware"/>
    <n v="32"/>
    <n v="42.43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125000"/>
    <n v="14"/>
    <x v="0"/>
    <s v="US"/>
    <s v="USD"/>
    <x v="1969"/>
    <n v="1361248701"/>
    <b v="1"/>
    <n v="701"/>
    <b v="1"/>
    <s v="technology/hardware"/>
    <n v="0"/>
    <n v="0.02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25000000"/>
    <n v="0"/>
    <x v="2"/>
    <s v="US"/>
    <s v="USD"/>
    <x v="1970"/>
    <n v="1381752061"/>
    <b v="1"/>
    <n v="3863"/>
    <b v="1"/>
    <s v="technology/hardware"/>
    <n v="0"/>
    <n v="0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45000"/>
    <n v="118"/>
    <x v="0"/>
    <s v="US"/>
    <s v="USD"/>
    <x v="1971"/>
    <n v="1350605844"/>
    <b v="1"/>
    <n v="238"/>
    <b v="1"/>
    <s v="technology/hardware"/>
    <n v="0"/>
    <n v="0.5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645"/>
    <x v="0"/>
    <s v="US"/>
    <s v="USD"/>
    <x v="1972"/>
    <n v="1467134464"/>
    <b v="1"/>
    <n v="2051"/>
    <b v="1"/>
    <s v="technology/hardware"/>
    <n v="0"/>
    <n v="0.31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150000"/>
    <n v="169394.6"/>
    <x v="1"/>
    <s v="GB"/>
    <s v="GBP"/>
    <x v="1973"/>
    <n v="1371715269"/>
    <b v="1"/>
    <n v="402"/>
    <b v="1"/>
    <s v="technology/hardware"/>
    <n v="113"/>
    <n v="421.38"/>
    <x v="2"/>
    <s v="hardware"/>
    <x v="1974"/>
    <x v="1973"/>
  </r>
  <r>
    <n v="1975"/>
    <s v="Bugle2: A DIY Phono Preamp"/>
    <s v="The Bugle2 is a second generation DIY kit phono preamplifier for vinyl playback."/>
    <n v="85000"/>
    <n v="0"/>
    <x v="2"/>
    <s v="US"/>
    <s v="USD"/>
    <x v="1974"/>
    <n v="1360346851"/>
    <b v="1"/>
    <n v="253"/>
    <b v="1"/>
    <s v="technology/hardware"/>
    <n v="0"/>
    <n v="0"/>
    <x v="2"/>
    <s v="hardware"/>
    <x v="1975"/>
    <x v="1974"/>
  </r>
  <r>
    <n v="1976"/>
    <s v="Pi Lite white - Bright white LED display for Raspberry Pi"/>
    <s v="Can you help us make an ultra bright white one a reality?"/>
    <n v="35000"/>
    <n v="36082"/>
    <x v="1"/>
    <s v="GB"/>
    <s v="GBP"/>
    <x v="1975"/>
    <n v="1371159325"/>
    <b v="1"/>
    <n v="473"/>
    <b v="1"/>
    <s v="technology/hardware"/>
    <n v="103"/>
    <n v="76.28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50000"/>
    <n v="50"/>
    <x v="0"/>
    <s v="US"/>
    <s v="USD"/>
    <x v="1976"/>
    <n v="1446527540"/>
    <b v="1"/>
    <n v="821"/>
    <b v="1"/>
    <s v="technology/hardware"/>
    <n v="0"/>
    <n v="0.06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3000000"/>
    <n v="1800"/>
    <x v="0"/>
    <s v="US"/>
    <s v="USD"/>
    <x v="1977"/>
    <n v="1336627492"/>
    <b v="1"/>
    <n v="388"/>
    <b v="1"/>
    <s v="technology/hardware"/>
    <n v="0"/>
    <n v="4.6399999999999997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1000000"/>
    <n v="0"/>
    <x v="0"/>
    <s v="US"/>
    <s v="USD"/>
    <x v="1978"/>
    <n v="1444734146"/>
    <b v="1"/>
    <n v="813"/>
    <b v="1"/>
    <s v="technology/hardware"/>
    <n v="0"/>
    <n v="0"/>
    <x v="2"/>
    <s v="hardware"/>
    <x v="1979"/>
    <x v="1978"/>
  </r>
  <r>
    <n v="1980"/>
    <s v="YOUMO - Your Smart Modular Power Strip"/>
    <s v="Multi-power charging that is smarter, stylish and designed for you."/>
    <n v="500000"/>
    <n v="560"/>
    <x v="0"/>
    <s v="DE"/>
    <s v="EUR"/>
    <x v="1979"/>
    <n v="1456232462"/>
    <b v="1"/>
    <n v="1945"/>
    <b v="1"/>
    <s v="technology/hardware"/>
    <n v="0"/>
    <n v="0.28999999999999998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2600"/>
    <n v="4524.1499999999996"/>
    <x v="1"/>
    <s v="CA"/>
    <s v="CAD"/>
    <x v="1980"/>
    <n v="1402334665"/>
    <b v="0"/>
    <n v="12"/>
    <b v="0"/>
    <s v="photography/people"/>
    <n v="174"/>
    <n v="377.01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500"/>
    <n v="0"/>
    <x v="0"/>
    <s v="HK"/>
    <s v="HKD"/>
    <x v="1981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5000"/>
    <n v="478"/>
    <x v="0"/>
    <s v="US"/>
    <s v="USD"/>
    <x v="1982"/>
    <n v="1470874618"/>
    <b v="0"/>
    <n v="16"/>
    <b v="0"/>
    <s v="photography/people"/>
    <n v="10"/>
    <n v="29.88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0000"/>
    <n v="0"/>
    <x v="0"/>
    <s v="US"/>
    <s v="USD"/>
    <x v="1983"/>
    <n v="1412189881"/>
    <b v="0"/>
    <n v="7"/>
    <b v="0"/>
    <s v="photography/people"/>
    <n v="0"/>
    <n v="0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500"/>
    <n v="1913.05"/>
    <x v="1"/>
    <s v="GB"/>
    <s v="GBP"/>
    <x v="1984"/>
    <n v="1467650771"/>
    <b v="0"/>
    <n v="4"/>
    <b v="0"/>
    <s v="photography/people"/>
    <n v="128"/>
    <n v="478.26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900"/>
    <n v="0"/>
    <x v="0"/>
    <s v="GB"/>
    <s v="GBP"/>
    <x v="1985"/>
    <n v="1455359083"/>
    <b v="0"/>
    <n v="1"/>
    <b v="0"/>
    <s v="photography/people"/>
    <n v="0"/>
    <n v="0"/>
    <x v="8"/>
    <s v="people"/>
    <x v="1986"/>
    <x v="1985"/>
  </r>
  <r>
    <n v="1987"/>
    <s v="Ethiopia: Beheld"/>
    <s v="A collection of images that depicts the beauty and diversity within Ethiopia"/>
    <n v="7000"/>
    <n v="715"/>
    <x v="0"/>
    <s v="GB"/>
    <s v="GBP"/>
    <x v="1986"/>
    <n v="1422631276"/>
    <b v="0"/>
    <n v="28"/>
    <b v="0"/>
    <s v="photography/people"/>
    <n v="10"/>
    <n v="25.54"/>
    <x v="8"/>
    <s v="people"/>
    <x v="1987"/>
    <x v="1986"/>
  </r>
  <r>
    <n v="1988"/>
    <s v="Phillip Michael Photography"/>
    <s v="Expressing art in an image!"/>
    <n v="1200"/>
    <n v="1506"/>
    <x v="1"/>
    <s v="US"/>
    <s v="USD"/>
    <x v="1987"/>
    <n v="1437502742"/>
    <b v="0"/>
    <n v="1"/>
    <b v="0"/>
    <s v="photography/people"/>
    <n v="126"/>
    <n v="1506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1500"/>
    <n v="1660"/>
    <x v="1"/>
    <s v="US"/>
    <s v="USD"/>
    <x v="1988"/>
    <n v="1478881208"/>
    <b v="0"/>
    <n v="1"/>
    <b v="0"/>
    <s v="photography/people"/>
    <n v="111"/>
    <n v="166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926"/>
    <x v="0"/>
    <s v="US"/>
    <s v="USD"/>
    <x v="1989"/>
    <n v="1454042532"/>
    <b v="0"/>
    <n v="5"/>
    <b v="0"/>
    <s v="photography/people"/>
    <n v="31"/>
    <n v="185.2"/>
    <x v="8"/>
    <s v="people"/>
    <x v="1990"/>
    <x v="1989"/>
  </r>
  <r>
    <n v="1991"/>
    <s v="Portraits of Resilience"/>
    <s v="Taking (and giving) professional portraits of survivors of human trafficking in Myanmar."/>
    <n v="2000"/>
    <n v="2160"/>
    <x v="1"/>
    <s v="US"/>
    <s v="USD"/>
    <x v="1990"/>
    <n v="1434144386"/>
    <b v="0"/>
    <n v="3"/>
    <b v="0"/>
    <s v="photography/people"/>
    <n v="108"/>
    <n v="720"/>
    <x v="8"/>
    <s v="people"/>
    <x v="1991"/>
    <x v="1990"/>
  </r>
  <r>
    <n v="1992"/>
    <s v="The Wonderful World of Princes &amp; Princesses"/>
    <s v="A complete revamp of all the Disney Princes &amp; Princesses!"/>
    <n v="1000"/>
    <n v="38"/>
    <x v="0"/>
    <s v="US"/>
    <s v="USD"/>
    <x v="1991"/>
    <n v="1421637991"/>
    <b v="0"/>
    <n v="2"/>
    <b v="0"/>
    <s v="photography/people"/>
    <n v="4"/>
    <n v="19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500"/>
    <n v="0"/>
    <x v="0"/>
    <s v="GB"/>
    <s v="GBP"/>
    <x v="1992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0"/>
    <s v="US"/>
    <s v="USD"/>
    <x v="1993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960"/>
    <n v="3005"/>
    <x v="1"/>
    <s v="CA"/>
    <s v="CAD"/>
    <x v="1994"/>
    <n v="1435354736"/>
    <b v="0"/>
    <n v="3"/>
    <b v="0"/>
    <s v="photography/people"/>
    <n v="153"/>
    <n v="1001.67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500"/>
    <n v="0"/>
    <x v="0"/>
    <s v="US"/>
    <s v="USD"/>
    <x v="1995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0"/>
    <s v="US"/>
    <s v="USD"/>
    <x v="1996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3000"/>
    <n v="10554.11"/>
    <x v="1"/>
    <s v="US"/>
    <s v="USD"/>
    <x v="1997"/>
    <n v="1402973438"/>
    <b v="0"/>
    <n v="3"/>
    <b v="0"/>
    <s v="photography/people"/>
    <n v="352"/>
    <n v="3518.04"/>
    <x v="8"/>
    <s v="people"/>
    <x v="1998"/>
    <x v="1997"/>
  </r>
  <r>
    <n v="1999"/>
    <s v="Planet Venus"/>
    <s v="This is a portrait photo project aiming to inspire women to explore themselves and live their passion"/>
    <n v="2500"/>
    <n v="0"/>
    <x v="0"/>
    <s v="GB"/>
    <s v="GBP"/>
    <x v="1998"/>
    <n v="1413286508"/>
    <b v="0"/>
    <n v="7"/>
    <b v="0"/>
    <s v="photography/people"/>
    <n v="0"/>
    <n v="0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3000"/>
    <n v="3641"/>
    <x v="1"/>
    <s v="CA"/>
    <s v="CAD"/>
    <x v="1999"/>
    <n v="1449528613"/>
    <b v="0"/>
    <n v="25"/>
    <b v="0"/>
    <s v="photography/people"/>
    <n v="121"/>
    <n v="145.63999999999999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900000"/>
    <n v="1431"/>
    <x v="0"/>
    <s v="DE"/>
    <s v="EUR"/>
    <x v="2000"/>
    <n v="1431406916"/>
    <b v="1"/>
    <n v="1637"/>
    <b v="1"/>
    <s v="technology/hardware"/>
    <n v="0"/>
    <n v="0.87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250000"/>
    <n v="1"/>
    <x v="0"/>
    <s v="US"/>
    <s v="USD"/>
    <x v="2001"/>
    <n v="1482599143"/>
    <b v="1"/>
    <n v="1375"/>
    <b v="1"/>
    <s v="technology/hardware"/>
    <n v="0"/>
    <n v="0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0"/>
    <n v="5100"/>
    <x v="1"/>
    <s v="US"/>
    <s v="USD"/>
    <x v="2002"/>
    <n v="1276830052"/>
    <b v="1"/>
    <n v="17"/>
    <b v="1"/>
    <s v="technology/hardware"/>
    <n v="102"/>
    <n v="300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261962"/>
    <n v="500784.27"/>
    <x v="1"/>
    <s v="US"/>
    <s v="USD"/>
    <x v="2003"/>
    <n v="1402410663"/>
    <b v="1"/>
    <n v="354"/>
    <b v="1"/>
    <s v="technology/hardware"/>
    <n v="191"/>
    <n v="1414.64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97000"/>
    <n v="24651"/>
    <x v="0"/>
    <s v="US"/>
    <s v="USD"/>
    <x v="2004"/>
    <n v="1379532618"/>
    <b v="1"/>
    <n v="191"/>
    <b v="1"/>
    <s v="technology/hardware"/>
    <n v="25"/>
    <n v="129.0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300000"/>
    <n v="16984"/>
    <x v="0"/>
    <s v="US"/>
    <s v="USD"/>
    <x v="2005"/>
    <n v="1414584045"/>
    <b v="1"/>
    <n v="303"/>
    <b v="1"/>
    <s v="technology/hardware"/>
    <n v="6"/>
    <n v="56.05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991"/>
    <x v="2"/>
    <s v="US"/>
    <s v="USD"/>
    <x v="2006"/>
    <n v="1276891586"/>
    <b v="1"/>
    <n v="137"/>
    <b v="1"/>
    <s v="technology/hardware"/>
    <n v="3"/>
    <n v="7.2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5000"/>
    <n v="8792.02"/>
    <x v="1"/>
    <s v="US"/>
    <s v="USD"/>
    <x v="2007"/>
    <n v="1312641022"/>
    <b v="1"/>
    <n v="41"/>
    <b v="1"/>
    <s v="technology/hardware"/>
    <n v="176"/>
    <n v="214.4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390000"/>
    <n v="205025"/>
    <x v="0"/>
    <s v="DE"/>
    <s v="EUR"/>
    <x v="2008"/>
    <n v="1476776743"/>
    <b v="1"/>
    <n v="398"/>
    <b v="1"/>
    <s v="technology/hardware"/>
    <n v="53"/>
    <n v="515.14"/>
    <x v="2"/>
    <s v="hardware"/>
    <x v="2009"/>
    <x v="2008"/>
  </r>
  <r>
    <n v="2010"/>
    <s v="Weighitz: Weigh Smarter"/>
    <s v="Weighitz are miniature smart scales designed to weigh anything in the home."/>
    <n v="200000"/>
    <n v="250"/>
    <x v="0"/>
    <s v="US"/>
    <s v="USD"/>
    <x v="2009"/>
    <n v="1468972491"/>
    <b v="1"/>
    <n v="1737"/>
    <b v="1"/>
    <s v="technology/hardware"/>
    <n v="0"/>
    <n v="0.14000000000000001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2000000"/>
    <n v="0"/>
    <x v="0"/>
    <s v="AT"/>
    <s v="EUR"/>
    <x v="2010"/>
    <n v="1449650173"/>
    <b v="1"/>
    <n v="971"/>
    <b v="1"/>
    <s v="technology/hardware"/>
    <n v="0"/>
    <n v="0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30000"/>
    <n v="2113"/>
    <x v="0"/>
    <s v="US"/>
    <s v="USD"/>
    <x v="2011"/>
    <n v="1420573441"/>
    <b v="1"/>
    <n v="183"/>
    <b v="1"/>
    <s v="technology/hardware"/>
    <n v="7"/>
    <n v="11.55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6000000"/>
    <n v="0"/>
    <x v="0"/>
    <s v="US"/>
    <s v="USD"/>
    <x v="2012"/>
    <n v="1462835014"/>
    <b v="1"/>
    <n v="4562"/>
    <b v="1"/>
    <s v="technology/hardware"/>
    <n v="0"/>
    <n v="0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100000000"/>
    <n v="0"/>
    <x v="2"/>
    <s v="US"/>
    <s v="USD"/>
    <x v="2013"/>
    <n v="1361250539"/>
    <b v="1"/>
    <n v="26457"/>
    <b v="1"/>
    <s v="technology/hardware"/>
    <n v="0"/>
    <n v="0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21000"/>
    <n v="21831"/>
    <x v="1"/>
    <s v="US"/>
    <s v="USD"/>
    <x v="2014"/>
    <n v="1313010163"/>
    <b v="1"/>
    <n v="162"/>
    <b v="1"/>
    <s v="technology/hardware"/>
    <n v="104"/>
    <n v="134.76"/>
    <x v="2"/>
    <s v="hardware"/>
    <x v="2015"/>
    <x v="2014"/>
  </r>
  <r>
    <n v="2016"/>
    <s v="Hydra: a triple-output power supply for electronics projects"/>
    <s v="A smart, compact power supply designed to power anything, anywhere"/>
    <n v="200000"/>
    <n v="1"/>
    <x v="0"/>
    <s v="US"/>
    <s v="USD"/>
    <x v="2015"/>
    <n v="1360271299"/>
    <b v="1"/>
    <n v="479"/>
    <b v="1"/>
    <s v="technology/hardware"/>
    <n v="0"/>
    <n v="0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75000"/>
    <n v="19434"/>
    <x v="0"/>
    <s v="US"/>
    <s v="USD"/>
    <x v="2016"/>
    <n v="1329873755"/>
    <b v="1"/>
    <n v="426"/>
    <b v="1"/>
    <s v="technology/hardware"/>
    <n v="26"/>
    <n v="45.6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150000"/>
    <n v="65"/>
    <x v="0"/>
    <s v="IE"/>
    <s v="EUR"/>
    <x v="2017"/>
    <n v="1436863609"/>
    <b v="1"/>
    <n v="450"/>
    <b v="1"/>
    <s v="technology/hardware"/>
    <n v="0"/>
    <n v="0.14000000000000001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42086.42"/>
    <x v="2"/>
    <s v="US"/>
    <s v="USD"/>
    <x v="2018"/>
    <n v="1471971621"/>
    <b v="1"/>
    <n v="1780"/>
    <b v="1"/>
    <s v="technology/hardware"/>
    <n v="8"/>
    <n v="23.64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8000"/>
    <n v="12001.5"/>
    <x v="1"/>
    <s v="US"/>
    <s v="USD"/>
    <x v="2019"/>
    <n v="1396923624"/>
    <b v="1"/>
    <n v="122"/>
    <b v="1"/>
    <s v="technology/hardware"/>
    <n v="150"/>
    <n v="98.3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39304"/>
    <x v="1"/>
    <s v="US"/>
    <s v="USD"/>
    <x v="2020"/>
    <n v="1407634897"/>
    <b v="1"/>
    <n v="95"/>
    <b v="1"/>
    <s v="technology/hardware"/>
    <n v="112"/>
    <n v="413.7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300000"/>
    <n v="19770.11"/>
    <x v="0"/>
    <s v="US"/>
    <s v="USD"/>
    <x v="2021"/>
    <n v="1463060372"/>
    <b v="1"/>
    <n v="325"/>
    <b v="1"/>
    <s v="technology/hardware"/>
    <n v="7"/>
    <n v="60.83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462000"/>
    <n v="6019"/>
    <x v="2"/>
    <s v="US"/>
    <s v="USD"/>
    <x v="2022"/>
    <n v="1431425153"/>
    <b v="1"/>
    <n v="353"/>
    <b v="1"/>
    <s v="technology/hardware"/>
    <n v="1"/>
    <n v="17.05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50000"/>
    <n v="60095.35"/>
    <x v="1"/>
    <s v="US"/>
    <s v="USD"/>
    <x v="2023"/>
    <n v="1341875544"/>
    <b v="1"/>
    <n v="105"/>
    <b v="1"/>
    <s v="technology/hardware"/>
    <n v="120"/>
    <n v="572.34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450000"/>
    <n v="90"/>
    <x v="2"/>
    <s v="DE"/>
    <s v="EUR"/>
    <x v="2024"/>
    <n v="1431404746"/>
    <b v="1"/>
    <n v="729"/>
    <b v="1"/>
    <s v="technology/hardware"/>
    <n v="0"/>
    <n v="0.12"/>
    <x v="2"/>
    <s v="hardware"/>
    <x v="2025"/>
    <x v="2024"/>
  </r>
  <r>
    <n v="2026"/>
    <s v="MIDI Sprout - Biodata Sonification Device"/>
    <s v="MIDI Sprout enables plants to play synthesizers in real time."/>
    <n v="80000"/>
    <n v="168829.14"/>
    <x v="1"/>
    <s v="US"/>
    <s v="USD"/>
    <x v="2025"/>
    <n v="1394127585"/>
    <b v="1"/>
    <n v="454"/>
    <b v="1"/>
    <s v="technology/hardware"/>
    <n v="211"/>
    <n v="371.87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280000"/>
    <n v="5233"/>
    <x v="2"/>
    <s v="US"/>
    <s v="USD"/>
    <x v="2026"/>
    <n v="1423855919"/>
    <b v="1"/>
    <n v="539"/>
    <b v="1"/>
    <s v="technology/hardware"/>
    <n v="2"/>
    <n v="9.7100000000000009"/>
    <x v="2"/>
    <s v="hardware"/>
    <x v="2027"/>
    <x v="2026"/>
  </r>
  <r>
    <n v="2028"/>
    <s v="Building the Open Source Bussard Fusion Reactor "/>
    <s v="Building an open source Bussard fusion reactor, aka the Polywell."/>
    <n v="10000"/>
    <n v="10390"/>
    <x v="1"/>
    <s v="US"/>
    <s v="USD"/>
    <x v="2027"/>
    <n v="1265493806"/>
    <b v="1"/>
    <n v="79"/>
    <b v="1"/>
    <s v="technology/hardware"/>
    <n v="104"/>
    <n v="131.52000000000001"/>
    <x v="2"/>
    <s v="hardware"/>
    <x v="2028"/>
    <x v="2027"/>
  </r>
  <r>
    <n v="2029"/>
    <s v="Lumin8 Pro"/>
    <s v="Lumin8 Pro is a fun and easy to use light controller that makes light dance to your favorite music."/>
    <n v="25000"/>
    <n v="42"/>
    <x v="0"/>
    <s v="US"/>
    <s v="USD"/>
    <x v="2028"/>
    <n v="1406507481"/>
    <b v="1"/>
    <n v="94"/>
    <b v="1"/>
    <s v="technology/hardware"/>
    <n v="0"/>
    <n v="0.45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150000"/>
    <n v="17155"/>
    <x v="2"/>
    <s v="GB"/>
    <s v="GBP"/>
    <x v="2029"/>
    <n v="1351641296"/>
    <b v="1"/>
    <n v="625"/>
    <b v="1"/>
    <s v="technology/hardware"/>
    <n v="11"/>
    <n v="27.45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130000"/>
    <n v="107148.74"/>
    <x v="0"/>
    <s v="NL"/>
    <s v="EUR"/>
    <x v="2030"/>
    <n v="1417506853"/>
    <b v="1"/>
    <n v="508"/>
    <b v="1"/>
    <s v="technology/hardware"/>
    <n v="82"/>
    <n v="210.92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150000"/>
    <n v="171253"/>
    <x v="1"/>
    <s v="US"/>
    <s v="USD"/>
    <x v="2031"/>
    <n v="1479216874"/>
    <b v="1"/>
    <n v="531"/>
    <b v="1"/>
    <s v="technology/hardware"/>
    <n v="114"/>
    <n v="322.5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100000"/>
    <n v="2112.9899999999998"/>
    <x v="0"/>
    <s v="US"/>
    <s v="USD"/>
    <x v="2032"/>
    <n v="1395885518"/>
    <b v="1"/>
    <n v="158"/>
    <b v="1"/>
    <s v="technology/hardware"/>
    <n v="2"/>
    <n v="13.37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35597.31"/>
    <x v="2"/>
    <s v="US"/>
    <s v="USD"/>
    <x v="2033"/>
    <n v="1426216033"/>
    <b v="1"/>
    <n v="508"/>
    <b v="1"/>
    <s v="technology/hardware"/>
    <n v="34"/>
    <n v="660.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500000"/>
    <n v="0"/>
    <x v="2"/>
    <s v="US"/>
    <s v="USD"/>
    <x v="2034"/>
    <n v="1446562807"/>
    <b v="1"/>
    <n v="644"/>
    <b v="1"/>
    <s v="technology/hardware"/>
    <n v="0"/>
    <n v="0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100000"/>
    <n v="0"/>
    <x v="0"/>
    <s v="US"/>
    <s v="USD"/>
    <x v="2035"/>
    <n v="1397076319"/>
    <b v="1"/>
    <n v="848"/>
    <b v="1"/>
    <s v="technology/hardware"/>
    <n v="0"/>
    <n v="0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70000"/>
    <n v="1025"/>
    <x v="0"/>
    <s v="US"/>
    <s v="USD"/>
    <x v="2036"/>
    <n v="1383195753"/>
    <b v="1"/>
    <n v="429"/>
    <b v="1"/>
    <s v="technology/hardware"/>
    <n v="1"/>
    <n v="2.39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5000"/>
    <n v="250"/>
    <x v="2"/>
    <s v="GB"/>
    <s v="GBP"/>
    <x v="2037"/>
    <n v="1369895421"/>
    <b v="1"/>
    <n v="204"/>
    <b v="1"/>
    <s v="technology/hardware"/>
    <n v="0"/>
    <n v="1.23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500000"/>
    <n v="10"/>
    <x v="2"/>
    <s v="US"/>
    <s v="USD"/>
    <x v="2038"/>
    <n v="1477996325"/>
    <b v="1"/>
    <n v="379"/>
    <b v="1"/>
    <s v="technology/hardware"/>
    <n v="0"/>
    <n v="0.03"/>
    <x v="2"/>
    <s v="hardware"/>
    <x v="2039"/>
    <x v="2038"/>
  </r>
  <r>
    <n v="2040"/>
    <s v="Programmable Capacitor"/>
    <s v="4.29 Billion+ Capacitor Combinations._x000a_No Coding Required."/>
    <n v="20000"/>
    <n v="795"/>
    <x v="0"/>
    <s v="US"/>
    <s v="USD"/>
    <x v="2039"/>
    <n v="1383257703"/>
    <b v="1"/>
    <n v="271"/>
    <b v="1"/>
    <s v="technology/hardware"/>
    <n v="4"/>
    <n v="2.93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65313"/>
    <x v="1"/>
    <s v="US"/>
    <s v="USD"/>
    <x v="2040"/>
    <n v="1476189427"/>
    <b v="0"/>
    <n v="120"/>
    <b v="1"/>
    <s v="technology/hardware"/>
    <n v="145"/>
    <n v="544.28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30000"/>
    <n v="60046"/>
    <x v="1"/>
    <s v="US"/>
    <s v="USD"/>
    <x v="2041"/>
    <n v="1448297974"/>
    <b v="0"/>
    <n v="140"/>
    <b v="1"/>
    <s v="technology/hardware"/>
    <n v="200"/>
    <n v="428.9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19"/>
    <x v="2"/>
    <s v="US"/>
    <s v="USD"/>
    <x v="2042"/>
    <n v="1476764077"/>
    <b v="0"/>
    <n v="193"/>
    <b v="1"/>
    <s v="technology/hardware"/>
    <n v="0"/>
    <n v="0.1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42000"/>
    <n v="85"/>
    <x v="0"/>
    <s v="US"/>
    <s v="USD"/>
    <x v="2043"/>
    <n v="1431620714"/>
    <b v="0"/>
    <n v="180"/>
    <b v="1"/>
    <s v="technology/hardware"/>
    <n v="0"/>
    <n v="0.4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100000"/>
    <n v="25"/>
    <x v="0"/>
    <s v="US"/>
    <s v="USD"/>
    <x v="2044"/>
    <n v="1339207647"/>
    <b v="0"/>
    <n v="263"/>
    <b v="1"/>
    <s v="technology/hardware"/>
    <n v="0"/>
    <n v="0.1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30000"/>
    <n v="31896.33"/>
    <x v="1"/>
    <s v="US"/>
    <s v="USD"/>
    <x v="2045"/>
    <n v="1366690044"/>
    <b v="0"/>
    <n v="217"/>
    <b v="1"/>
    <s v="technology/hardware"/>
    <n v="106"/>
    <n v="146.99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200000"/>
    <n v="43015"/>
    <x v="0"/>
    <s v="AU"/>
    <s v="AUD"/>
    <x v="2046"/>
    <n v="1426714870"/>
    <b v="0"/>
    <n v="443"/>
    <b v="1"/>
    <s v="technology/hardware"/>
    <n v="22"/>
    <n v="97.1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52165"/>
    <x v="0"/>
    <s v="US"/>
    <s v="USD"/>
    <x v="2047"/>
    <n v="1366731491"/>
    <b v="0"/>
    <n v="1373"/>
    <b v="1"/>
    <s v="technology/hardware"/>
    <n v="51"/>
    <n v="110.83"/>
    <x v="2"/>
    <s v="hardware"/>
    <x v="2048"/>
    <x v="2047"/>
  </r>
  <r>
    <n v="2049"/>
    <s v="LOCK8 - the World's First Smart Bike Lock"/>
    <s v="Keyless. Alarm secured. GPS tracking."/>
    <n v="130000"/>
    <n v="30112"/>
    <x v="2"/>
    <s v="GB"/>
    <s v="GBP"/>
    <x v="2048"/>
    <n v="1382963963"/>
    <b v="0"/>
    <n v="742"/>
    <b v="1"/>
    <s v="technology/hardware"/>
    <n v="23"/>
    <n v="40.5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0404"/>
    <x v="2"/>
    <s v="US"/>
    <s v="USD"/>
    <x v="2049"/>
    <n v="1429580578"/>
    <b v="0"/>
    <n v="170"/>
    <b v="1"/>
    <s v="technology/hardware"/>
    <n v="40"/>
    <n v="237.67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25000"/>
    <n v="38743.839999999997"/>
    <x v="1"/>
    <s v="US"/>
    <s v="USD"/>
    <x v="2050"/>
    <n v="1385425937"/>
    <b v="0"/>
    <n v="242"/>
    <b v="1"/>
    <s v="technology/hardware"/>
    <n v="155"/>
    <n v="160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0"/>
    <n v="345"/>
    <x v="0"/>
    <s v="US"/>
    <s v="USD"/>
    <x v="2051"/>
    <n v="1452045653"/>
    <b v="0"/>
    <n v="541"/>
    <b v="1"/>
    <s v="technology/hardware"/>
    <n v="0"/>
    <n v="0.64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200"/>
    <x v="0"/>
    <s v="US"/>
    <s v="USD"/>
    <x v="2052"/>
    <n v="1445870951"/>
    <b v="0"/>
    <n v="121"/>
    <b v="1"/>
    <s v="technology/hardware"/>
    <n v="1"/>
    <n v="1.65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0"/>
    <x v="0"/>
    <s v="GB"/>
    <s v="GBP"/>
    <x v="2053"/>
    <n v="1396441810"/>
    <b v="0"/>
    <n v="621"/>
    <b v="1"/>
    <s v="technology/hardware"/>
    <n v="0"/>
    <n v="0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25000"/>
    <n v="25388"/>
    <x v="1"/>
    <s v="US"/>
    <s v="USD"/>
    <x v="2054"/>
    <n v="1415031043"/>
    <b v="0"/>
    <n v="101"/>
    <b v="1"/>
    <s v="technology/hardware"/>
    <n v="102"/>
    <n v="251.37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172889"/>
    <n v="97273"/>
    <x v="0"/>
    <s v="US"/>
    <s v="USD"/>
    <x v="2055"/>
    <n v="1363630542"/>
    <b v="0"/>
    <n v="554"/>
    <b v="1"/>
    <s v="technology/hardware"/>
    <n v="56"/>
    <n v="175.5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0"/>
    <x v="0"/>
    <s v="GB"/>
    <s v="GBP"/>
    <x v="2056"/>
    <n v="1453895532"/>
    <b v="0"/>
    <n v="666"/>
    <b v="1"/>
    <s v="technology/hardware"/>
    <n v="0"/>
    <n v="0"/>
    <x v="2"/>
    <s v="hardware"/>
    <x v="2057"/>
    <x v="2056"/>
  </r>
  <r>
    <n v="2058"/>
    <s v="Raspberry Pi Debug Clip"/>
    <s v="Making using the serial terminal on the Raspberry Pi as easy as Pi!"/>
    <n v="11180"/>
    <n v="80"/>
    <x v="0"/>
    <s v="GB"/>
    <s v="GBP"/>
    <x v="2057"/>
    <n v="1421916830"/>
    <b v="0"/>
    <n v="410"/>
    <b v="1"/>
    <s v="technology/hardware"/>
    <n v="1"/>
    <n v="0.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1130"/>
    <x v="2"/>
    <s v="US"/>
    <s v="USD"/>
    <x v="2058"/>
    <n v="1450880854"/>
    <b v="0"/>
    <n v="375"/>
    <b v="1"/>
    <s v="technology/hardware"/>
    <n v="1"/>
    <n v="3.01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100000"/>
    <n v="105745"/>
    <x v="1"/>
    <s v="US"/>
    <s v="USD"/>
    <x v="2059"/>
    <n v="1400945150"/>
    <b v="0"/>
    <n v="1364"/>
    <b v="1"/>
    <s v="technology/hardware"/>
    <n v="106"/>
    <n v="77.53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15000"/>
    <n v="837"/>
    <x v="0"/>
    <s v="US"/>
    <s v="USD"/>
    <x v="2060"/>
    <n v="1480616454"/>
    <b v="0"/>
    <n v="35"/>
    <b v="1"/>
    <s v="technology/hardware"/>
    <n v="6"/>
    <n v="23.91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250000"/>
    <n v="3417"/>
    <x v="2"/>
    <s v="DK"/>
    <s v="DKK"/>
    <x v="2061"/>
    <n v="1456218698"/>
    <b v="0"/>
    <n v="203"/>
    <b v="1"/>
    <s v="technology/hardware"/>
    <n v="1"/>
    <n v="16.829999999999998"/>
    <x v="2"/>
    <s v="hardware"/>
    <x v="2062"/>
    <x v="2061"/>
  </r>
  <r>
    <n v="2063"/>
    <s v="Up to 4 axis Beaglebone black based CNC control"/>
    <s v="Build a professional grade Linux CNC control with Beaglebone black and our CNC cape."/>
    <n v="15000"/>
    <n v="30274"/>
    <x v="1"/>
    <s v="DE"/>
    <s v="EUR"/>
    <x v="2062"/>
    <n v="1460482501"/>
    <b v="0"/>
    <n v="49"/>
    <b v="1"/>
    <s v="technology/hardware"/>
    <n v="202"/>
    <n v="617.84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500000"/>
    <n v="1"/>
    <x v="2"/>
    <s v="US"/>
    <s v="USD"/>
    <x v="2063"/>
    <n v="1366879523"/>
    <b v="0"/>
    <n v="5812"/>
    <b v="1"/>
    <s v="technology/hardware"/>
    <n v="0"/>
    <n v="0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0"/>
    <x v="0"/>
    <s v="GB"/>
    <s v="GBP"/>
    <x v="2064"/>
    <n v="1385366429"/>
    <b v="0"/>
    <n v="1556"/>
    <b v="1"/>
    <s v="technology/hardware"/>
    <n v="0"/>
    <n v="0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12000"/>
    <n v="1"/>
    <x v="0"/>
    <s v="US"/>
    <s v="USD"/>
    <x v="2065"/>
    <n v="1406226683"/>
    <b v="0"/>
    <n v="65"/>
    <b v="1"/>
    <s v="technology/hardware"/>
    <n v="0"/>
    <n v="0.02"/>
    <x v="2"/>
    <s v="hardware"/>
    <x v="2066"/>
    <x v="2065"/>
  </r>
  <r>
    <n v="2067"/>
    <s v="Luminite (LED lighting)"/>
    <s v="The next generation of premium quality LED lighting. Extreme power efficiency in a small package."/>
    <n v="3000"/>
    <n v="3684"/>
    <x v="1"/>
    <s v="GB"/>
    <s v="GBP"/>
    <x v="2066"/>
    <n v="1429648176"/>
    <b v="0"/>
    <n v="10"/>
    <b v="1"/>
    <s v="technology/hardware"/>
    <n v="123"/>
    <n v="368.4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60000"/>
    <n v="1"/>
    <x v="0"/>
    <s v="US"/>
    <s v="USD"/>
    <x v="2067"/>
    <n v="1474402315"/>
    <b v="0"/>
    <n v="76"/>
    <b v="1"/>
    <s v="technology/hardware"/>
    <n v="0"/>
    <n v="0.01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0"/>
    <x v="0"/>
    <s v="US"/>
    <s v="USD"/>
    <x v="2068"/>
    <n v="1449098391"/>
    <b v="0"/>
    <n v="263"/>
    <b v="1"/>
    <s v="technology/hardware"/>
    <n v="0"/>
    <n v="0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2000000"/>
    <n v="0"/>
    <x v="0"/>
    <s v="DE"/>
    <s v="EUR"/>
    <x v="2069"/>
    <n v="1464536723"/>
    <b v="0"/>
    <n v="1530"/>
    <b v="1"/>
    <s v="technology/hardware"/>
    <n v="0"/>
    <n v="0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125000"/>
    <n v="0"/>
    <x v="3"/>
    <s v="US"/>
    <s v="USD"/>
    <x v="2070"/>
    <n v="1471502484"/>
    <b v="0"/>
    <n v="278"/>
    <b v="1"/>
    <s v="technology/hardware"/>
    <n v="0"/>
    <n v="0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10"/>
    <x v="0"/>
    <s v="US"/>
    <s v="USD"/>
    <x v="2071"/>
    <n v="1460037432"/>
    <b v="0"/>
    <n v="350"/>
    <b v="1"/>
    <s v="technology/hardware"/>
    <n v="0"/>
    <n v="0.03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400000"/>
    <n v="605"/>
    <x v="2"/>
    <s v="US"/>
    <s v="USD"/>
    <x v="2072"/>
    <n v="1427212918"/>
    <b v="0"/>
    <n v="470"/>
    <b v="1"/>
    <s v="technology/hardware"/>
    <n v="0"/>
    <n v="1.29"/>
    <x v="2"/>
    <s v="hardware"/>
    <x v="2073"/>
    <x v="2072"/>
  </r>
  <r>
    <n v="2074"/>
    <s v="Advanced Simulation Products - PC Gaming Controllers"/>
    <s v="Creating PC gaming controllers to bring your gaming experience to a new level."/>
    <n v="3000"/>
    <n v="3465.32"/>
    <x v="1"/>
    <s v="US"/>
    <s v="USD"/>
    <x v="2073"/>
    <n v="1459972182"/>
    <b v="0"/>
    <n v="3"/>
    <b v="1"/>
    <s v="technology/hardware"/>
    <n v="116"/>
    <n v="1155.1099999999999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500000"/>
    <n v="0"/>
    <x v="0"/>
    <s v="US"/>
    <s v="USD"/>
    <x v="2074"/>
    <n v="1372177288"/>
    <b v="0"/>
    <n v="8200"/>
    <b v="1"/>
    <s v="technology/hardware"/>
    <n v="0"/>
    <n v="0"/>
    <x v="2"/>
    <s v="hardware"/>
    <x v="2075"/>
    <x v="2074"/>
  </r>
  <r>
    <n v="2076"/>
    <s v="Earin - The Worlds Smallest Wireless Earbuds"/>
    <s v="Wireless earbuds filled with sound, yet so small they are almost invisible!"/>
    <n v="10000000"/>
    <n v="0"/>
    <x v="0"/>
    <s v="GB"/>
    <s v="GBP"/>
    <x v="2075"/>
    <n v="1402693689"/>
    <b v="0"/>
    <n v="8359"/>
    <b v="1"/>
    <s v="technology/hardware"/>
    <n v="0"/>
    <n v="0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125000"/>
    <n v="170271"/>
    <x v="1"/>
    <s v="US"/>
    <s v="USD"/>
    <x v="2076"/>
    <n v="1428541276"/>
    <b v="0"/>
    <n v="188"/>
    <b v="1"/>
    <s v="technology/hardware"/>
    <n v="136"/>
    <n v="905.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58425"/>
    <n v="63460.18"/>
    <x v="1"/>
    <s v="ES"/>
    <s v="EUR"/>
    <x v="2077"/>
    <n v="1479493857"/>
    <b v="0"/>
    <n v="48"/>
    <b v="1"/>
    <s v="technology/hardware"/>
    <n v="109"/>
    <n v="1322.09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71748"/>
    <x v="1"/>
    <s v="GB"/>
    <s v="GBP"/>
    <x v="2078"/>
    <n v="1432659793"/>
    <b v="0"/>
    <n v="607"/>
    <b v="1"/>
    <s v="technology/hardware"/>
    <n v="110"/>
    <n v="118.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4000"/>
    <n v="4092"/>
    <x v="0"/>
    <s v="US"/>
    <s v="USD"/>
    <x v="2079"/>
    <n v="1444690700"/>
    <b v="0"/>
    <n v="50"/>
    <b v="1"/>
    <s v="technology/hardware"/>
    <n v="29"/>
    <n v="81.84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10000"/>
    <n v="11880"/>
    <x v="1"/>
    <s v="US"/>
    <s v="USD"/>
    <x v="2080"/>
    <n v="1333597555"/>
    <b v="0"/>
    <n v="55"/>
    <b v="1"/>
    <s v="music/indie rock"/>
    <n v="119"/>
    <n v="216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5000"/>
    <n v="5501"/>
    <x v="1"/>
    <s v="US"/>
    <s v="USD"/>
    <x v="2081"/>
    <n v="1316919196"/>
    <b v="0"/>
    <n v="38"/>
    <b v="1"/>
    <s v="music/indie rock"/>
    <n v="110"/>
    <n v="144.76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3500"/>
    <n v="4176.1099999999997"/>
    <x v="1"/>
    <s v="US"/>
    <s v="USD"/>
    <x v="2082"/>
    <n v="1336238395"/>
    <b v="0"/>
    <n v="25"/>
    <b v="1"/>
    <s v="music/indie rock"/>
    <n v="119"/>
    <n v="167.0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10000"/>
    <n v="2"/>
    <x v="0"/>
    <s v="US"/>
    <s v="USD"/>
    <x v="2083"/>
    <n v="1396468782"/>
    <b v="0"/>
    <n v="46"/>
    <b v="1"/>
    <s v="music/indie rock"/>
    <n v="0"/>
    <n v="0.0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20000"/>
    <n v="600"/>
    <x v="0"/>
    <s v="US"/>
    <s v="USD"/>
    <x v="2084"/>
    <n v="1339790587"/>
    <b v="0"/>
    <n v="83"/>
    <b v="1"/>
    <s v="music/indie rock"/>
    <n v="3"/>
    <n v="7.2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10000"/>
    <n v="12178"/>
    <x v="1"/>
    <s v="US"/>
    <s v="USD"/>
    <x v="2085"/>
    <n v="1321200332"/>
    <b v="0"/>
    <n v="35"/>
    <b v="1"/>
    <s v="music/indie rock"/>
    <n v="122"/>
    <n v="347.94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5066"/>
    <x v="1"/>
    <s v="US"/>
    <s v="USD"/>
    <x v="2086"/>
    <n v="1312865658"/>
    <b v="0"/>
    <n v="25"/>
    <b v="1"/>
    <s v="music/indie rock"/>
    <n v="101"/>
    <n v="202.64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10000"/>
    <n v="1050"/>
    <x v="0"/>
    <s v="US"/>
    <s v="USD"/>
    <x v="2087"/>
    <n v="1281028152"/>
    <b v="0"/>
    <n v="75"/>
    <b v="1"/>
    <s v="music/indie rock"/>
    <n v="11"/>
    <n v="14"/>
    <x v="4"/>
    <s v="indie rock"/>
    <x v="2088"/>
    <x v="2087"/>
  </r>
  <r>
    <n v="2089"/>
    <s v="Little Moses EP"/>
    <s v="Little Moses is trying to record their first EP, and we can't do it without your help!"/>
    <n v="8880"/>
    <n v="0"/>
    <x v="0"/>
    <s v="US"/>
    <s v="USD"/>
    <x v="2088"/>
    <n v="1372384194"/>
    <b v="0"/>
    <n v="62"/>
    <b v="1"/>
    <s v="music/indie rock"/>
    <n v="0"/>
    <n v="0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25000"/>
    <n v="199"/>
    <x v="0"/>
    <s v="US"/>
    <s v="USD"/>
    <x v="2089"/>
    <n v="1359104955"/>
    <b v="0"/>
    <n v="160"/>
    <b v="1"/>
    <s v="music/indie rock"/>
    <n v="1"/>
    <n v="1.24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50000"/>
    <n v="10775"/>
    <x v="0"/>
    <s v="US"/>
    <s v="USD"/>
    <x v="2090"/>
    <n v="1294818278"/>
    <b v="0"/>
    <n v="246"/>
    <b v="1"/>
    <s v="music/indie rock"/>
    <n v="22"/>
    <n v="43.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17000"/>
    <n v="5431"/>
    <x v="0"/>
    <s v="US"/>
    <s v="USD"/>
    <x v="2091"/>
    <n v="1312822732"/>
    <b v="0"/>
    <n v="55"/>
    <b v="1"/>
    <s v="music/indie rock"/>
    <n v="32"/>
    <n v="98.75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5000"/>
    <n v="5040"/>
    <x v="1"/>
    <s v="US"/>
    <s v="USD"/>
    <x v="2092"/>
    <n v="1351024232"/>
    <b v="0"/>
    <n v="23"/>
    <b v="1"/>
    <s v="music/indie rock"/>
    <n v="101"/>
    <n v="219.1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10500"/>
    <n v="10710"/>
    <x v="1"/>
    <s v="US"/>
    <s v="USD"/>
    <x v="2093"/>
    <n v="1327969730"/>
    <b v="0"/>
    <n v="72"/>
    <b v="1"/>
    <s v="music/indie rock"/>
    <n v="102"/>
    <n v="148.7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7500"/>
    <n v="45"/>
    <x v="0"/>
    <s v="US"/>
    <s v="USD"/>
    <x v="2094"/>
    <n v="1312392973"/>
    <b v="0"/>
    <n v="22"/>
    <b v="1"/>
    <s v="music/indie rock"/>
    <n v="1"/>
    <n v="2.0499999999999998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3000"/>
    <n v="3440"/>
    <x v="1"/>
    <s v="US"/>
    <s v="USD"/>
    <x v="2095"/>
    <n v="1349892735"/>
    <b v="0"/>
    <n v="14"/>
    <b v="1"/>
    <s v="music/indie rock"/>
    <n v="115"/>
    <n v="245.71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8500"/>
    <n v="11633"/>
    <x v="1"/>
    <s v="US"/>
    <s v="USD"/>
    <x v="2096"/>
    <n v="1317564135"/>
    <b v="0"/>
    <n v="38"/>
    <b v="1"/>
    <s v="music/indie rock"/>
    <n v="137"/>
    <n v="306.1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16000"/>
    <n v="6258"/>
    <x v="0"/>
    <s v="US"/>
    <s v="USD"/>
    <x v="2097"/>
    <n v="1328582635"/>
    <b v="0"/>
    <n v="32"/>
    <b v="1"/>
    <s v="music/indie rock"/>
    <n v="39"/>
    <n v="195.56"/>
    <x v="4"/>
    <s v="indie rock"/>
    <x v="2098"/>
    <x v="2097"/>
  </r>
  <r>
    <n v="2099"/>
    <s v="Roosevelt Died."/>
    <s v="Our tour van died, we need help!"/>
    <n v="10000"/>
    <n v="11176"/>
    <x v="1"/>
    <s v="US"/>
    <s v="USD"/>
    <x v="2098"/>
    <n v="1434650084"/>
    <b v="0"/>
    <n v="63"/>
    <b v="1"/>
    <s v="music/indie rock"/>
    <n v="112"/>
    <n v="177.4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3500"/>
    <n v="3803.55"/>
    <x v="1"/>
    <s v="US"/>
    <s v="USD"/>
    <x v="2099"/>
    <n v="1339704141"/>
    <b v="0"/>
    <n v="27"/>
    <b v="1"/>
    <s v="music/indie rock"/>
    <n v="109"/>
    <n v="140.8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8152"/>
    <x v="1"/>
    <s v="US"/>
    <s v="USD"/>
    <x v="2100"/>
    <n v="1323920114"/>
    <b v="0"/>
    <n v="44"/>
    <b v="1"/>
    <s v="music/indie rock"/>
    <n v="125"/>
    <n v="185.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5000"/>
    <n v="100"/>
    <x v="2"/>
    <s v="US"/>
    <s v="USD"/>
    <x v="2101"/>
    <n v="1302036648"/>
    <b v="0"/>
    <n v="38"/>
    <b v="1"/>
    <s v="music/indie rock"/>
    <n v="2"/>
    <n v="2.63"/>
    <x v="4"/>
    <s v="indie rock"/>
    <x v="2102"/>
    <x v="2101"/>
  </r>
  <r>
    <n v="2103"/>
    <s v="Matthew Moon's New Album"/>
    <s v="Indie rocker, Matthew Moon, has something to share with you..."/>
    <n v="30000"/>
    <n v="45"/>
    <x v="0"/>
    <s v="US"/>
    <s v="USD"/>
    <x v="2102"/>
    <n v="1349892427"/>
    <b v="0"/>
    <n v="115"/>
    <b v="1"/>
    <s v="music/indie rock"/>
    <n v="0"/>
    <n v="0.3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4000"/>
    <n v="4457"/>
    <x v="1"/>
    <s v="US"/>
    <s v="USD"/>
    <x v="2103"/>
    <n v="1367286434"/>
    <b v="0"/>
    <n v="37"/>
    <b v="1"/>
    <s v="music/indie rock"/>
    <n v="111"/>
    <n v="120.46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14000"/>
    <n v="15650"/>
    <x v="1"/>
    <s v="US"/>
    <s v="USD"/>
    <x v="2104"/>
    <n v="1415472953"/>
    <b v="0"/>
    <n v="99"/>
    <b v="1"/>
    <s v="music/indie rock"/>
    <n v="112"/>
    <n v="158.0800000000000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3598"/>
    <x v="0"/>
    <s v="US"/>
    <s v="USD"/>
    <x v="2105"/>
    <n v="1356584974"/>
    <b v="0"/>
    <n v="44"/>
    <b v="1"/>
    <s v="music/indie rock"/>
    <n v="51"/>
    <n v="81.77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6000"/>
    <n v="8306.42"/>
    <x v="1"/>
    <s v="US"/>
    <s v="USD"/>
    <x v="2106"/>
    <n v="1413997393"/>
    <b v="0"/>
    <n v="58"/>
    <b v="1"/>
    <s v="music/indie rock"/>
    <n v="138"/>
    <n v="143.21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45000"/>
    <n v="21300"/>
    <x v="2"/>
    <s v="US"/>
    <s v="USD"/>
    <x v="2107"/>
    <n v="1344917580"/>
    <b v="0"/>
    <n v="191"/>
    <b v="1"/>
    <s v="music/indie rock"/>
    <n v="47"/>
    <n v="111.52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11000"/>
    <n v="521"/>
    <x v="0"/>
    <s v="US"/>
    <s v="USD"/>
    <x v="2108"/>
    <n v="1433523617"/>
    <b v="0"/>
    <n v="40"/>
    <b v="1"/>
    <s v="music/indie rock"/>
    <n v="5"/>
    <n v="13.03"/>
    <x v="4"/>
    <s v="indie rock"/>
    <x v="2109"/>
    <x v="2108"/>
  </r>
  <r>
    <n v="2110"/>
    <s v="&quot;Vision&quot; - New Album - Brent Brown"/>
    <s v="Brent Brown's breakout new album! Requires help from the record label... You!"/>
    <n v="5500"/>
    <n v="5655.6"/>
    <x v="1"/>
    <s v="US"/>
    <s v="USD"/>
    <x v="2109"/>
    <n v="1398873969"/>
    <b v="0"/>
    <n v="38"/>
    <b v="1"/>
    <s v="music/indie rock"/>
    <n v="103"/>
    <n v="148.83000000000001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6400.47"/>
    <x v="1"/>
    <s v="US"/>
    <s v="USD"/>
    <x v="2110"/>
    <n v="1307594625"/>
    <b v="0"/>
    <n v="39"/>
    <b v="1"/>
    <s v="music/indie rock"/>
    <n v="107"/>
    <n v="164.1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2500"/>
    <n v="2606"/>
    <x v="1"/>
    <s v="US"/>
    <s v="USD"/>
    <x v="2111"/>
    <n v="1364854593"/>
    <b v="0"/>
    <n v="11"/>
    <b v="1"/>
    <s v="music/indie rock"/>
    <n v="104"/>
    <n v="236.91"/>
    <x v="4"/>
    <s v="indie rock"/>
    <x v="2112"/>
    <x v="2111"/>
  </r>
  <r>
    <n v="2113"/>
    <s v="Summer Underground // Honeycomb LP"/>
    <s v="Help us fund our second full-length album Honeycomb!"/>
    <n v="20000"/>
    <n v="453"/>
    <x v="0"/>
    <s v="US"/>
    <s v="USD"/>
    <x v="2112"/>
    <n v="1408481176"/>
    <b v="0"/>
    <n v="107"/>
    <b v="1"/>
    <s v="music/indie rock"/>
    <n v="2"/>
    <n v="4.230000000000000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25"/>
    <x v="0"/>
    <s v="US"/>
    <s v="USD"/>
    <x v="2113"/>
    <n v="1286480070"/>
    <b v="0"/>
    <n v="147"/>
    <b v="1"/>
    <s v="music/indie rock"/>
    <n v="0"/>
    <n v="0.1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0000"/>
    <n v="170"/>
    <x v="0"/>
    <s v="US"/>
    <s v="USD"/>
    <x v="2114"/>
    <n v="1295575001"/>
    <b v="0"/>
    <n v="36"/>
    <b v="1"/>
    <s v="music/indie rock"/>
    <n v="2"/>
    <n v="4.72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100000"/>
    <n v="100824"/>
    <x v="1"/>
    <s v="US"/>
    <s v="USD"/>
    <x v="2115"/>
    <n v="1345056003"/>
    <b v="0"/>
    <n v="92"/>
    <b v="1"/>
    <s v="music/indie rock"/>
    <n v="101"/>
    <n v="1095.9100000000001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5000"/>
    <n v="6235"/>
    <x v="1"/>
    <s v="US"/>
    <s v="USD"/>
    <x v="2116"/>
    <n v="1444699549"/>
    <b v="0"/>
    <n v="35"/>
    <b v="1"/>
    <s v="music/indie rock"/>
    <n v="125"/>
    <n v="178.14"/>
    <x v="4"/>
    <s v="indie rock"/>
    <x v="2117"/>
    <x v="2116"/>
  </r>
  <r>
    <n v="2118"/>
    <s v="PORCHES. vs. THE U.S.A."/>
    <s v="PORCHES.  and Documentarians tour from New York to San Francisco and back."/>
    <n v="5000"/>
    <n v="65"/>
    <x v="0"/>
    <s v="US"/>
    <s v="USD"/>
    <x v="2117"/>
    <n v="1308946136"/>
    <b v="0"/>
    <n v="17"/>
    <b v="1"/>
    <s v="music/indie rock"/>
    <n v="1"/>
    <n v="3.82"/>
    <x v="4"/>
    <s v="indie rock"/>
    <x v="2118"/>
    <x v="2117"/>
  </r>
  <r>
    <n v="2119"/>
    <s v="Big Long Now's Debut Album"/>
    <s v="big long now is recording our debut album and we are looking for help mastering and pressing it to vinyl"/>
    <n v="5500"/>
    <n v="7226"/>
    <x v="1"/>
    <s v="US"/>
    <s v="USD"/>
    <x v="2118"/>
    <n v="1342494445"/>
    <b v="0"/>
    <n v="22"/>
    <b v="1"/>
    <s v="music/indie rock"/>
    <n v="131"/>
    <n v="328.45"/>
    <x v="4"/>
    <s v="indie rock"/>
    <x v="2119"/>
    <x v="2118"/>
  </r>
  <r>
    <n v="2120"/>
    <s v="Hearty Har Full Length Album"/>
    <s v="&lt;3_x000a_Coming in from outer space. Help Hearty Har record their 1st album!!"/>
    <n v="20000"/>
    <n v="40502.99"/>
    <x v="1"/>
    <s v="US"/>
    <s v="USD"/>
    <x v="2119"/>
    <n v="1384384136"/>
    <b v="0"/>
    <n v="69"/>
    <b v="1"/>
    <s v="music/indie rock"/>
    <n v="203"/>
    <n v="587"/>
    <x v="4"/>
    <s v="indie rock"/>
    <x v="2120"/>
    <x v="2119"/>
  </r>
  <r>
    <n v="2121"/>
    <s v="Legend of Decay"/>
    <s v="Join us on an epic journey to discover a millennia old secret which will change the world forever."/>
    <n v="2500"/>
    <n v="2549"/>
    <x v="1"/>
    <s v="CH"/>
    <s v="CHF"/>
    <x v="2120"/>
    <n v="1481564948"/>
    <b v="0"/>
    <n v="10"/>
    <b v="0"/>
    <s v="games/video games"/>
    <n v="102"/>
    <n v="254.9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2500"/>
    <n v="2706.23"/>
    <x v="1"/>
    <s v="MX"/>
    <s v="MXN"/>
    <x v="2121"/>
    <n v="1481181169"/>
    <b v="0"/>
    <n v="3"/>
    <b v="0"/>
    <s v="games/video games"/>
    <n v="108"/>
    <n v="902.08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1655"/>
    <x v="1"/>
    <s v="US"/>
    <s v="USD"/>
    <x v="2122"/>
    <n v="1263982307"/>
    <b v="0"/>
    <n v="5"/>
    <b v="0"/>
    <s v="games/video games"/>
    <n v="110"/>
    <n v="331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2000"/>
    <n v="2020"/>
    <x v="1"/>
    <s v="US"/>
    <s v="USD"/>
    <x v="2123"/>
    <n v="1286930435"/>
    <b v="0"/>
    <n v="5"/>
    <b v="0"/>
    <s v="games/video games"/>
    <n v="101"/>
    <n v="404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3500"/>
    <n v="4310"/>
    <x v="1"/>
    <s v="US"/>
    <s v="USD"/>
    <x v="2124"/>
    <n v="1436142833"/>
    <b v="0"/>
    <n v="27"/>
    <b v="0"/>
    <s v="games/video games"/>
    <n v="123"/>
    <n v="159.63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1000"/>
    <n v="1130"/>
    <x v="1"/>
    <s v="US"/>
    <s v="USD"/>
    <x v="2125"/>
    <n v="1415488887"/>
    <b v="0"/>
    <n v="2"/>
    <b v="0"/>
    <s v="games/video games"/>
    <n v="113"/>
    <n v="565"/>
    <x v="6"/>
    <s v="video games"/>
    <x v="2126"/>
    <x v="2125"/>
  </r>
  <r>
    <n v="2127"/>
    <s v="Three Monkeys - Part 1: Into the Abyss"/>
    <s v="Three Monkeys is an audio adventure game for PC."/>
    <n v="20000"/>
    <n v="46643.07"/>
    <x v="1"/>
    <s v="GB"/>
    <s v="GBP"/>
    <x v="2126"/>
    <n v="1423570063"/>
    <b v="0"/>
    <n v="236"/>
    <b v="0"/>
    <s v="games/video games"/>
    <n v="233"/>
    <n v="197.6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200"/>
    <n v="1503"/>
    <x v="1"/>
    <s v="CA"/>
    <s v="CAD"/>
    <x v="2127"/>
    <n v="1406140369"/>
    <b v="0"/>
    <n v="1"/>
    <b v="0"/>
    <s v="games/video games"/>
    <n v="125"/>
    <n v="1503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500"/>
    <n v="0"/>
    <x v="0"/>
    <s v="US"/>
    <s v="USD"/>
    <x v="2128"/>
    <n v="1454978100"/>
    <b v="0"/>
    <n v="12"/>
    <b v="0"/>
    <s v="games/video games"/>
    <n v="0"/>
    <n v="0"/>
    <x v="6"/>
    <s v="video games"/>
    <x v="2129"/>
    <x v="2128"/>
  </r>
  <r>
    <n v="2130"/>
    <s v="Wondrous Adventures: A Kid's Game"/>
    <s v="You are the hero tasked to save your home from the villainous Sanword."/>
    <n v="2000"/>
    <n v="1"/>
    <x v="2"/>
    <s v="US"/>
    <s v="USD"/>
    <x v="2129"/>
    <n v="1405130663"/>
    <b v="0"/>
    <n v="4"/>
    <b v="0"/>
    <s v="games/video games"/>
    <n v="0"/>
    <n v="0.25"/>
    <x v="6"/>
    <s v="video games"/>
    <x v="2130"/>
    <x v="2129"/>
  </r>
  <r>
    <n v="2131"/>
    <s v="Scout's Honor"/>
    <s v="From frightened girl to empowered woman, Scout's Honor is a tale about facing your fears and overcoming odds."/>
    <n v="1200"/>
    <n v="1500"/>
    <x v="1"/>
    <s v="US"/>
    <s v="USD"/>
    <x v="2130"/>
    <n v="1434085091"/>
    <b v="0"/>
    <n v="3"/>
    <b v="0"/>
    <s v="games/video games"/>
    <n v="125"/>
    <n v="500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6000"/>
    <n v="6220"/>
    <x v="1"/>
    <s v="US"/>
    <s v="USD"/>
    <x v="2131"/>
    <n v="1388835692"/>
    <b v="0"/>
    <n v="99"/>
    <b v="0"/>
    <s v="games/video games"/>
    <n v="104"/>
    <n v="62.8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5078"/>
    <x v="1"/>
    <s v="US"/>
    <s v="USD"/>
    <x v="2132"/>
    <n v="1300328399"/>
    <b v="0"/>
    <n v="3"/>
    <b v="0"/>
    <s v="games/video games"/>
    <n v="508"/>
    <n v="1692.67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2000"/>
    <n v="2000"/>
    <x v="1"/>
    <s v="US"/>
    <s v="USD"/>
    <x v="2133"/>
    <n v="1364505391"/>
    <b v="0"/>
    <n v="3"/>
    <b v="0"/>
    <s v="games/video games"/>
    <n v="100"/>
    <n v="666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3000"/>
    <n v="25"/>
    <x v="0"/>
    <s v="US"/>
    <s v="USD"/>
    <x v="2134"/>
    <n v="1346800033"/>
    <b v="0"/>
    <n v="22"/>
    <b v="0"/>
    <s v="games/video games"/>
    <n v="1"/>
    <n v="1.1399999999999999"/>
    <x v="6"/>
    <s v="video games"/>
    <x v="2135"/>
    <x v="2134"/>
  </r>
  <r>
    <n v="2136"/>
    <s v="Dark Paradise"/>
    <s v="A dark and twisted game with physiological madness and corruption as a man becomes the ultimate bio weapon."/>
    <n v="1500"/>
    <n v="1557"/>
    <x v="1"/>
    <s v="US"/>
    <s v="USD"/>
    <x v="2135"/>
    <n v="1379592786"/>
    <b v="0"/>
    <n v="4"/>
    <b v="0"/>
    <s v="games/video games"/>
    <n v="104"/>
    <n v="389.2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35000"/>
    <n v="43758"/>
    <x v="1"/>
    <s v="CA"/>
    <s v="CAD"/>
    <x v="2136"/>
    <n v="1415212229"/>
    <b v="0"/>
    <n v="534"/>
    <b v="0"/>
    <s v="games/video games"/>
    <n v="125"/>
    <n v="81.94"/>
    <x v="6"/>
    <s v="video games"/>
    <x v="2137"/>
    <x v="2136"/>
  </r>
  <r>
    <n v="2138"/>
    <s v="Tales Of Tameria - Dawning Light"/>
    <s v="A game with a mixture of a few genres from RPG, Simulation and to adventure elements."/>
    <n v="2000"/>
    <n v="2095"/>
    <x v="1"/>
    <s v="GB"/>
    <s v="GBP"/>
    <x v="2137"/>
    <n v="1381364339"/>
    <b v="0"/>
    <n v="12"/>
    <b v="0"/>
    <s v="games/video games"/>
    <n v="105"/>
    <n v="174.58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5000"/>
    <n v="5355"/>
    <x v="1"/>
    <s v="US"/>
    <s v="USD"/>
    <x v="2138"/>
    <n v="1475604008"/>
    <b v="0"/>
    <n v="56"/>
    <b v="0"/>
    <s v="games/video games"/>
    <n v="107"/>
    <n v="95.63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3132.63"/>
    <x v="1"/>
    <s v="US"/>
    <s v="USD"/>
    <x v="2139"/>
    <n v="1355342424"/>
    <b v="0"/>
    <n v="11"/>
    <b v="0"/>
    <s v="games/video games"/>
    <n v="104"/>
    <n v="284.7799999999999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495"/>
    <n v="628"/>
    <x v="1"/>
    <s v="US"/>
    <s v="USD"/>
    <x v="2140"/>
    <n v="1413351559"/>
    <b v="0"/>
    <n v="0"/>
    <b v="0"/>
    <s v="games/video games"/>
    <n v="127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3000"/>
    <n v="3330"/>
    <x v="1"/>
    <s v="DE"/>
    <s v="EUR"/>
    <x v="2141"/>
    <n v="1449075010"/>
    <b v="0"/>
    <n v="12"/>
    <b v="0"/>
    <s v="games/video games"/>
    <n v="111"/>
    <n v="277.5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532"/>
    <x v="1"/>
    <s v="US"/>
    <s v="USD"/>
    <x v="2142"/>
    <n v="1275599812"/>
    <b v="0"/>
    <n v="5"/>
    <b v="0"/>
    <s v="games/video games"/>
    <n v="106"/>
    <n v="506.4"/>
    <x v="6"/>
    <s v="video games"/>
    <x v="2143"/>
    <x v="2142"/>
  </r>
  <r>
    <n v="2144"/>
    <s v="Project Starborn"/>
    <s v="A thousand community-built sandbox games (and more!) with a fully-customizable game engine."/>
    <n v="3000"/>
    <n v="3385"/>
    <x v="1"/>
    <s v="US"/>
    <s v="USD"/>
    <x v="2143"/>
    <n v="1376399240"/>
    <b v="0"/>
    <n v="24"/>
    <b v="0"/>
    <s v="games/video games"/>
    <n v="113"/>
    <n v="141.04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2000"/>
    <n v="12042"/>
    <x v="1"/>
    <s v="US"/>
    <s v="USD"/>
    <x v="2144"/>
    <n v="1382938914"/>
    <b v="0"/>
    <n v="89"/>
    <b v="0"/>
    <s v="games/video games"/>
    <n v="100"/>
    <n v="135.3000000000000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850"/>
    <n v="2879"/>
    <x v="1"/>
    <s v="US"/>
    <s v="USD"/>
    <x v="2145"/>
    <n v="1453997910"/>
    <b v="0"/>
    <n v="1"/>
    <b v="0"/>
    <s v="games/video games"/>
    <n v="339"/>
    <n v="2879"/>
    <x v="6"/>
    <s v="video games"/>
    <x v="2146"/>
    <x v="2145"/>
  </r>
  <r>
    <n v="2147"/>
    <s v="Johnny Rocketfingers 3"/>
    <s v="A Point and Click Adventure on Steroids."/>
    <n v="8000"/>
    <n v="8035"/>
    <x v="1"/>
    <s v="US"/>
    <s v="USD"/>
    <x v="2146"/>
    <n v="1413356748"/>
    <b v="0"/>
    <n v="55"/>
    <b v="0"/>
    <s v="games/video games"/>
    <n v="100"/>
    <n v="146.0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0"/>
    <n v="32"/>
    <x v="0"/>
    <s v="GB"/>
    <s v="GBP"/>
    <x v="2147"/>
    <n v="1425404182"/>
    <b v="0"/>
    <n v="2"/>
    <b v="0"/>
    <s v="games/video games"/>
    <n v="3"/>
    <n v="16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480"/>
    <n v="1069"/>
    <x v="1"/>
    <s v="US"/>
    <s v="USD"/>
    <x v="2148"/>
    <n v="1277512556"/>
    <b v="0"/>
    <n v="0"/>
    <b v="0"/>
    <s v="games/video games"/>
    <n v="223"/>
    <n v="0"/>
    <x v="6"/>
    <s v="video games"/>
    <x v="2149"/>
    <x v="2148"/>
  </r>
  <r>
    <n v="2150"/>
    <s v="The Unknown Door"/>
    <s v="A pixel styled open world detective game."/>
    <n v="2800"/>
    <n v="3055"/>
    <x v="1"/>
    <s v="NO"/>
    <s v="NOK"/>
    <x v="2149"/>
    <n v="1465800599"/>
    <b v="0"/>
    <n v="4"/>
    <b v="0"/>
    <s v="games/video games"/>
    <n v="109"/>
    <n v="763.7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2000"/>
    <n v="2030"/>
    <x v="1"/>
    <s v="US"/>
    <s v="USD"/>
    <x v="2150"/>
    <n v="1464639614"/>
    <b v="0"/>
    <n v="6"/>
    <b v="0"/>
    <s v="games/video games"/>
    <n v="102"/>
    <n v="338.33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1500"/>
    <n v="1650.69"/>
    <x v="1"/>
    <s v="US"/>
    <s v="USD"/>
    <x v="2151"/>
    <n v="1392321509"/>
    <b v="0"/>
    <n v="4"/>
    <b v="0"/>
    <s v="games/video games"/>
    <n v="110"/>
    <n v="412.67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1500"/>
    <n v="0"/>
    <x v="0"/>
    <s v="US"/>
    <s v="USD"/>
    <x v="2152"/>
    <n v="1417470718"/>
    <b v="0"/>
    <n v="4"/>
    <b v="0"/>
    <s v="games/video games"/>
    <n v="0"/>
    <n v="0"/>
    <x v="6"/>
    <s v="video games"/>
    <x v="2153"/>
    <x v="2152"/>
  </r>
  <r>
    <n v="2154"/>
    <s v="Demigods - Rise of the Children - Part 1 (Design)"/>
    <s v="A Real Time Strategy game based on Greek mythology in a fictional world."/>
    <n v="1000"/>
    <n v="25"/>
    <x v="0"/>
    <s v="US"/>
    <s v="USD"/>
    <x v="2153"/>
    <n v="1389193827"/>
    <b v="0"/>
    <n v="2"/>
    <b v="0"/>
    <s v="games/video games"/>
    <n v="3"/>
    <n v="12.5"/>
    <x v="6"/>
    <s v="video games"/>
    <x v="2154"/>
    <x v="2153"/>
  </r>
  <r>
    <n v="2155"/>
    <s v="VoxelMaze"/>
    <s v="A Level Editor, Turned up to eleven. Infinite creativity in one package, solo or with up to 16 of your friends."/>
    <n v="2000"/>
    <n v="2020"/>
    <x v="1"/>
    <s v="GB"/>
    <s v="GBP"/>
    <x v="2154"/>
    <n v="1456854985"/>
    <b v="0"/>
    <n v="5"/>
    <b v="0"/>
    <s v="games/video games"/>
    <n v="101"/>
    <n v="404"/>
    <x v="6"/>
    <s v="video games"/>
    <x v="2155"/>
    <x v="2154"/>
  </r>
  <r>
    <n v="2156"/>
    <s v="Beyond Black Space"/>
    <s v="Captain and manage your ship along with your crew in this deep space adventure! (PC/Linux/Mac)"/>
    <n v="5000"/>
    <n v="1097"/>
    <x v="0"/>
    <s v="US"/>
    <s v="USD"/>
    <x v="2155"/>
    <n v="1375475406"/>
    <b v="0"/>
    <n v="83"/>
    <b v="0"/>
    <s v="games/video games"/>
    <n v="22"/>
    <n v="13.22"/>
    <x v="6"/>
    <s v="video games"/>
    <x v="2156"/>
    <x v="2155"/>
  </r>
  <r>
    <n v="2157"/>
    <s v="Nin"/>
    <s v="Gamers and 90's fans unite in this small tale of epic proportions!"/>
    <n v="50000"/>
    <n v="2700"/>
    <x v="3"/>
    <s v="US"/>
    <s v="USD"/>
    <x v="2156"/>
    <n v="1479684783"/>
    <b v="0"/>
    <n v="57"/>
    <b v="0"/>
    <s v="games/video games"/>
    <n v="5"/>
    <n v="47.37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50000"/>
    <n v="74"/>
    <x v="0"/>
    <s v="US"/>
    <s v="USD"/>
    <x v="2157"/>
    <n v="1356121774"/>
    <b v="0"/>
    <n v="311"/>
    <b v="0"/>
    <s v="games/video games"/>
    <n v="0"/>
    <n v="0.24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1250"/>
    <n v="855"/>
    <x v="0"/>
    <s v="US"/>
    <s v="USD"/>
    <x v="2158"/>
    <n v="1308245574"/>
    <b v="0"/>
    <n v="2"/>
    <b v="0"/>
    <s v="games/video games"/>
    <n v="68"/>
    <n v="427.5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2000"/>
    <n v="1"/>
    <x v="0"/>
    <s v="US"/>
    <s v="USD"/>
    <x v="2159"/>
    <n v="1334855105"/>
    <b v="0"/>
    <n v="16"/>
    <b v="0"/>
    <s v="games/video games"/>
    <n v="0"/>
    <n v="0.06"/>
    <x v="6"/>
    <s v="video games"/>
    <x v="2160"/>
    <x v="2159"/>
  </r>
  <r>
    <n v="2161"/>
    <s v="CallMeGhost DEBUT ALBUM preorder!"/>
    <s v="We're trying to fund hard copies of our debut album!"/>
    <n v="3000"/>
    <n v="15"/>
    <x v="0"/>
    <s v="US"/>
    <s v="USD"/>
    <x v="2160"/>
    <n v="1440448059"/>
    <b v="0"/>
    <n v="13"/>
    <b v="1"/>
    <s v="music/rock"/>
    <n v="1"/>
    <n v="1.1499999999999999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14000"/>
    <n v="0"/>
    <x v="2"/>
    <s v="US"/>
    <s v="USD"/>
    <x v="2161"/>
    <n v="1403547791"/>
    <b v="0"/>
    <n v="58"/>
    <b v="1"/>
    <s v="music/rock"/>
    <n v="0"/>
    <n v="0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10000"/>
    <n v="51"/>
    <x v="0"/>
    <s v="US"/>
    <s v="USD"/>
    <x v="2162"/>
    <n v="1429306520"/>
    <b v="0"/>
    <n v="44"/>
    <b v="1"/>
    <s v="music/rock"/>
    <n v="1"/>
    <n v="1.1599999999999999"/>
    <x v="4"/>
    <s v="rock"/>
    <x v="2163"/>
    <x v="2162"/>
  </r>
  <r>
    <n v="2164"/>
    <s v="Rosaline debut record"/>
    <s v="South Florida roots country/rock outfit's long awaited debut record"/>
    <n v="15000"/>
    <n v="15808"/>
    <x v="1"/>
    <s v="US"/>
    <s v="USD"/>
    <x v="2163"/>
    <n v="1464196414"/>
    <b v="0"/>
    <n v="83"/>
    <b v="1"/>
    <s v="music/rock"/>
    <n v="105"/>
    <n v="190.46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10000"/>
    <n v="1145"/>
    <x v="0"/>
    <s v="FR"/>
    <s v="EUR"/>
    <x v="2164"/>
    <n v="1457539235"/>
    <b v="0"/>
    <n v="117"/>
    <b v="1"/>
    <s v="music/rock"/>
    <n v="11"/>
    <n v="9.789999999999999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8300"/>
    <n v="9170"/>
    <x v="1"/>
    <s v="US"/>
    <s v="USD"/>
    <x v="2165"/>
    <n v="1413922018"/>
    <b v="0"/>
    <n v="32"/>
    <b v="1"/>
    <s v="music/rock"/>
    <n v="110"/>
    <n v="286.56"/>
    <x v="4"/>
    <s v="rock"/>
    <x v="2166"/>
    <x v="2165"/>
  </r>
  <r>
    <n v="2167"/>
    <s v="Planes and Planets needs to get their EP finished!!"/>
    <s v="We need YOUR HELP to take one more step to this make release sound amazing!"/>
    <n v="2000"/>
    <n v="2636"/>
    <x v="1"/>
    <s v="US"/>
    <s v="USD"/>
    <x v="2166"/>
    <n v="1346463337"/>
    <b v="0"/>
    <n v="8"/>
    <b v="1"/>
    <s v="music/rock"/>
    <n v="132"/>
    <n v="329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50000"/>
    <n v="14203"/>
    <x v="0"/>
    <s v="US"/>
    <s v="USD"/>
    <x v="2167"/>
    <n v="1484058261"/>
    <b v="0"/>
    <n v="340"/>
    <b v="1"/>
    <s v="music/rock"/>
    <n v="28"/>
    <n v="41.7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2000"/>
    <n v="2335"/>
    <x v="1"/>
    <s v="US"/>
    <s v="USD"/>
    <x v="2168"/>
    <n v="1488214151"/>
    <b v="0"/>
    <n v="7"/>
    <b v="1"/>
    <s v="music/rock"/>
    <n v="117"/>
    <n v="333.57"/>
    <x v="4"/>
    <s v="rock"/>
    <x v="2169"/>
    <x v="2168"/>
  </r>
  <r>
    <n v="2170"/>
    <s v="STETSON'S NEW EP"/>
    <s v="We are a hard rock band from Northern California trying to raise $350 for our next EP. Be a part of our journey!"/>
    <n v="3000"/>
    <n v="3908"/>
    <x v="1"/>
    <s v="US"/>
    <s v="USD"/>
    <x v="2169"/>
    <n v="1436810422"/>
    <b v="0"/>
    <n v="19"/>
    <b v="1"/>
    <s v="music/rock"/>
    <n v="130"/>
    <n v="205.68"/>
    <x v="4"/>
    <s v="rock"/>
    <x v="2170"/>
    <x v="2169"/>
  </r>
  <r>
    <n v="2171"/>
    <s v="Brainspoonâ€™s New Record"/>
    <s v="Like records? We do, too! Help this Los Angeles based rock 'n' roll band get their new album out on vinyl!"/>
    <n v="10600"/>
    <n v="12772.6"/>
    <x v="1"/>
    <s v="US"/>
    <s v="USD"/>
    <x v="2170"/>
    <n v="1431903495"/>
    <b v="0"/>
    <n v="47"/>
    <b v="1"/>
    <s v="music/rock"/>
    <n v="120"/>
    <n v="271.7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4000"/>
    <n v="1656"/>
    <x v="0"/>
    <s v="US"/>
    <s v="USD"/>
    <x v="2171"/>
    <n v="1426773320"/>
    <b v="0"/>
    <n v="13"/>
    <b v="1"/>
    <s v="music/rock"/>
    <n v="41"/>
    <n v="127.38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15000"/>
    <n v="280"/>
    <x v="2"/>
    <s v="US"/>
    <s v="USD"/>
    <x v="2172"/>
    <n v="1376066243"/>
    <b v="0"/>
    <n v="90"/>
    <b v="1"/>
    <s v="music/rock"/>
    <n v="2"/>
    <n v="3.11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10000"/>
    <n v="25445"/>
    <x v="1"/>
    <s v="GB"/>
    <s v="GBP"/>
    <x v="2173"/>
    <n v="1459861307"/>
    <b v="0"/>
    <n v="63"/>
    <b v="1"/>
    <s v="music/rock"/>
    <n v="254"/>
    <n v="403.89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5000"/>
    <n v="6019.01"/>
    <x v="1"/>
    <s v="US"/>
    <s v="USD"/>
    <x v="2174"/>
    <n v="1468455186"/>
    <b v="0"/>
    <n v="26"/>
    <b v="1"/>
    <s v="music/rock"/>
    <n v="120"/>
    <n v="231.5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18000"/>
    <n v="18645"/>
    <x v="1"/>
    <s v="US"/>
    <s v="USD"/>
    <x v="2175"/>
    <n v="1427987509"/>
    <b v="0"/>
    <n v="71"/>
    <b v="1"/>
    <s v="music/rock"/>
    <n v="104"/>
    <n v="262.61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7500"/>
    <n v="1101"/>
    <x v="2"/>
    <s v="US"/>
    <s v="USD"/>
    <x v="2176"/>
    <n v="1463032867"/>
    <b v="0"/>
    <n v="38"/>
    <b v="1"/>
    <s v="music/rock"/>
    <n v="15"/>
    <n v="28.9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88000"/>
    <n v="31272.92"/>
    <x v="0"/>
    <s v="US"/>
    <s v="USD"/>
    <x v="2177"/>
    <n v="1482160597"/>
    <b v="0"/>
    <n v="859"/>
    <b v="1"/>
    <s v="music/rock"/>
    <n v="36"/>
    <n v="36.409999999999997"/>
    <x v="4"/>
    <s v="rock"/>
    <x v="2178"/>
    <x v="2177"/>
  </r>
  <r>
    <n v="2179"/>
    <s v="Woodhouse EP"/>
    <s v="Woodhouse is making an EP!  If you are a fan of whiskey and loud guitars, contribute to the cause!"/>
    <n v="5000"/>
    <n v="5285"/>
    <x v="1"/>
    <s v="US"/>
    <s v="USD"/>
    <x v="2178"/>
    <n v="1426133192"/>
    <b v="0"/>
    <n v="21"/>
    <b v="1"/>
    <s v="music/rock"/>
    <n v="106"/>
    <n v="251.67"/>
    <x v="4"/>
    <s v="rock"/>
    <x v="2179"/>
    <x v="2178"/>
  </r>
  <r>
    <n v="2180"/>
    <s v="FOUR STAR MARY &quot;PIECES&quot;"/>
    <s v="Help fund the new record by independent alternative rockers FOUR STAR MARY &quot;PIECES&quot;"/>
    <n v="15000"/>
    <n v="360"/>
    <x v="0"/>
    <s v="US"/>
    <s v="USD"/>
    <x v="2179"/>
    <n v="1443801868"/>
    <b v="0"/>
    <n v="78"/>
    <b v="1"/>
    <s v="music/rock"/>
    <n v="2"/>
    <n v="4.62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9500"/>
    <n v="1381"/>
    <x v="0"/>
    <s v="US"/>
    <s v="USD"/>
    <x v="2180"/>
    <n v="1486426053"/>
    <b v="0"/>
    <n v="53"/>
    <b v="1"/>
    <s v="games/tabletop games"/>
    <n v="15"/>
    <n v="26.06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40000"/>
    <n v="42642"/>
    <x v="1"/>
    <s v="CA"/>
    <s v="CAD"/>
    <x v="2181"/>
    <n v="1409261825"/>
    <b v="0"/>
    <n v="356"/>
    <b v="1"/>
    <s v="games/tabletop games"/>
    <n v="107"/>
    <n v="119.78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25000"/>
    <n v="10"/>
    <x v="0"/>
    <s v="US"/>
    <s v="USD"/>
    <x v="2182"/>
    <n v="1484037977"/>
    <b v="0"/>
    <n v="279"/>
    <b v="1"/>
    <s v="games/tabletop games"/>
    <n v="0"/>
    <n v="0.0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65000"/>
    <n v="45"/>
    <x v="0"/>
    <s v="US"/>
    <s v="USD"/>
    <x v="2183"/>
    <n v="1452530041"/>
    <b v="1"/>
    <n v="266"/>
    <b v="1"/>
    <s v="games/tabletop games"/>
    <n v="0"/>
    <n v="0.1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200000"/>
    <n v="18"/>
    <x v="2"/>
    <s v="GB"/>
    <s v="GBP"/>
    <x v="2184"/>
    <n v="1360830239"/>
    <b v="0"/>
    <n v="623"/>
    <b v="1"/>
    <s v="games/tabletop games"/>
    <n v="0"/>
    <n v="0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50000"/>
    <n v="21380"/>
    <x v="0"/>
    <s v="US"/>
    <s v="USD"/>
    <x v="2185"/>
    <n v="1470062743"/>
    <b v="0"/>
    <n v="392"/>
    <b v="1"/>
    <s v="games/tabletop games"/>
    <n v="43"/>
    <n v="54.54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800000"/>
    <n v="26"/>
    <x v="2"/>
    <s v="US"/>
    <s v="USD"/>
    <x v="2186"/>
    <n v="1425531666"/>
    <b v="1"/>
    <n v="3562"/>
    <b v="1"/>
    <s v="games/tabletop games"/>
    <n v="0"/>
    <n v="0.01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0000"/>
    <n v="52198"/>
    <x v="1"/>
    <s v="AU"/>
    <s v="AUD"/>
    <x v="2187"/>
    <n v="1474380241"/>
    <b v="0"/>
    <n v="514"/>
    <b v="1"/>
    <s v="games/tabletop games"/>
    <n v="104"/>
    <n v="101.55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6300"/>
    <n v="16700"/>
    <x v="1"/>
    <s v="GB"/>
    <s v="GBP"/>
    <x v="2188"/>
    <n v="1460055300"/>
    <b v="0"/>
    <n v="88"/>
    <b v="1"/>
    <s v="games/tabletop games"/>
    <n v="102"/>
    <n v="189.77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88888"/>
    <n v="346"/>
    <x v="0"/>
    <s v="US"/>
    <s v="USD"/>
    <x v="2189"/>
    <n v="1455721204"/>
    <b v="0"/>
    <n v="537"/>
    <b v="1"/>
    <s v="games/tabletop games"/>
    <n v="0"/>
    <n v="0.6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3780"/>
    <n v="113"/>
    <x v="0"/>
    <s v="GB"/>
    <s v="GBP"/>
    <x v="2190"/>
    <n v="1486065627"/>
    <b v="0"/>
    <n v="25"/>
    <b v="1"/>
    <s v="games/tabletop games"/>
    <n v="3"/>
    <n v="4.5199999999999996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471567"/>
    <x v="1"/>
    <s v="GB"/>
    <s v="GBP"/>
    <x v="2191"/>
    <n v="1479414344"/>
    <b v="0"/>
    <n v="3238"/>
    <b v="1"/>
    <s v="games/tabletop games"/>
    <n v="157"/>
    <n v="145.63999999999999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0"/>
    <n v="1026"/>
    <x v="2"/>
    <s v="US"/>
    <s v="USD"/>
    <x v="2192"/>
    <n v="1477043072"/>
    <b v="0"/>
    <n v="897"/>
    <b v="1"/>
    <s v="games/tabletop games"/>
    <n v="1"/>
    <n v="1.1399999999999999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10000"/>
    <n v="879"/>
    <x v="0"/>
    <s v="US"/>
    <s v="USD"/>
    <x v="2193"/>
    <n v="1456423890"/>
    <b v="0"/>
    <n v="878"/>
    <b v="1"/>
    <s v="games/tabletop games"/>
    <n v="1"/>
    <n v="1"/>
    <x v="6"/>
    <s v="tabletop games"/>
    <x v="2194"/>
    <x v="2193"/>
  </r>
  <r>
    <n v="2195"/>
    <s v="Purgatoria: City of Angels"/>
    <s v="A gritty, noir tabletop RPG with a fast-paced combo-based battle system."/>
    <n v="15000"/>
    <n v="15230.03"/>
    <x v="1"/>
    <s v="US"/>
    <s v="USD"/>
    <x v="2194"/>
    <n v="1436725900"/>
    <b v="0"/>
    <n v="115"/>
    <b v="1"/>
    <s v="games/tabletop games"/>
    <n v="102"/>
    <n v="132.44"/>
    <x v="6"/>
    <s v="tabletop games"/>
    <x v="2195"/>
    <x v="2194"/>
  </r>
  <r>
    <n v="2196"/>
    <s v="LACORSA Grand Prix Game (relaunch)"/>
    <s v="Race your friends in style with this classic Grand Prix game."/>
    <n v="40000"/>
    <n v="52576"/>
    <x v="1"/>
    <s v="US"/>
    <s v="USD"/>
    <x v="2195"/>
    <n v="1478000502"/>
    <b v="0"/>
    <n v="234"/>
    <b v="1"/>
    <s v="games/tabletop games"/>
    <n v="131"/>
    <n v="224.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1000000"/>
    <n v="17"/>
    <x v="0"/>
    <s v="US"/>
    <s v="USD"/>
    <x v="2196"/>
    <n v="1422540059"/>
    <b v="0"/>
    <n v="4330"/>
    <b v="1"/>
    <s v="games/tabletop games"/>
    <n v="0"/>
    <n v="0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110000"/>
    <n v="20"/>
    <x v="0"/>
    <s v="US"/>
    <s v="USD"/>
    <x v="2197"/>
    <n v="1444911600"/>
    <b v="0"/>
    <n v="651"/>
    <b v="1"/>
    <s v="games/tabletop games"/>
    <n v="0"/>
    <n v="0.03"/>
    <x v="6"/>
    <s v="tabletop games"/>
    <x v="2198"/>
    <x v="2197"/>
  </r>
  <r>
    <n v="2199"/>
    <s v="Decadolo. Flip it!"/>
    <s v="A new strategic board game designed to flip out your opponent."/>
    <n v="35000"/>
    <n v="125"/>
    <x v="0"/>
    <s v="IE"/>
    <s v="EUR"/>
    <x v="2198"/>
    <n v="1442311198"/>
    <b v="1"/>
    <n v="251"/>
    <b v="1"/>
    <s v="games/tabletop games"/>
    <n v="0"/>
    <n v="0.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8076"/>
    <x v="0"/>
    <s v="GB"/>
    <s v="GBP"/>
    <x v="2199"/>
    <n v="1433775668"/>
    <b v="0"/>
    <n v="263"/>
    <b v="1"/>
    <s v="games/tabletop games"/>
    <n v="29"/>
    <n v="30.7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2900"/>
    <n v="0"/>
    <x v="0"/>
    <s v="GB"/>
    <s v="GBP"/>
    <x v="2200"/>
    <n v="1357157965"/>
    <b v="0"/>
    <n v="28"/>
    <b v="1"/>
    <s v="music/electronic music"/>
    <n v="0"/>
    <n v="0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60000"/>
    <n v="92340.21"/>
    <x v="1"/>
    <s v="US"/>
    <s v="USD"/>
    <x v="2201"/>
    <n v="1349209368"/>
    <b v="0"/>
    <n v="721"/>
    <b v="1"/>
    <s v="music/electronic music"/>
    <n v="154"/>
    <n v="128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6500"/>
    <n v="0"/>
    <x v="0"/>
    <s v="CA"/>
    <s v="CAD"/>
    <x v="2202"/>
    <n v="1440535082"/>
    <b v="0"/>
    <n v="50"/>
    <b v="1"/>
    <s v="music/electronic music"/>
    <n v="0"/>
    <n v="0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5500"/>
    <n v="0"/>
    <x v="0"/>
    <s v="US"/>
    <s v="USD"/>
    <x v="2203"/>
    <n v="1360222119"/>
    <b v="0"/>
    <n v="73"/>
    <b v="1"/>
    <s v="music/electronic music"/>
    <n v="0"/>
    <n v="0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4500"/>
    <n v="4550"/>
    <x v="1"/>
    <s v="US"/>
    <s v="USD"/>
    <x v="2204"/>
    <n v="1335987789"/>
    <b v="0"/>
    <n v="27"/>
    <b v="1"/>
    <s v="music/electronic music"/>
    <n v="101"/>
    <n v="168.5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4500"/>
    <n v="4511"/>
    <x v="1"/>
    <s v="US"/>
    <s v="USD"/>
    <x v="2205"/>
    <n v="1333001424"/>
    <b v="0"/>
    <n v="34"/>
    <b v="1"/>
    <s v="music/electronic music"/>
    <n v="100"/>
    <n v="132.6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5500"/>
    <n v="620"/>
    <x v="0"/>
    <s v="US"/>
    <s v="USD"/>
    <x v="2206"/>
    <n v="1381984773"/>
    <b v="0"/>
    <n v="7"/>
    <b v="1"/>
    <s v="music/electronic music"/>
    <n v="11"/>
    <n v="88.57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4000"/>
    <n v="4119"/>
    <x v="1"/>
    <s v="US"/>
    <s v="USD"/>
    <x v="2207"/>
    <n v="1328649026"/>
    <b v="0"/>
    <n v="24"/>
    <b v="1"/>
    <s v="music/electronic music"/>
    <n v="103"/>
    <n v="171.6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3500"/>
    <n v="29"/>
    <x v="0"/>
    <s v="GB"/>
    <s v="GBP"/>
    <x v="2208"/>
    <n v="1396524644"/>
    <b v="0"/>
    <n v="15"/>
    <b v="1"/>
    <s v="music/electronic music"/>
    <n v="1"/>
    <n v="1.93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12000"/>
    <n v="550"/>
    <x v="0"/>
    <s v="US"/>
    <s v="USD"/>
    <x v="2209"/>
    <n v="1329442510"/>
    <b v="0"/>
    <n v="72"/>
    <b v="1"/>
    <s v="music/electronic music"/>
    <n v="5"/>
    <n v="7.64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12500"/>
    <n v="4482"/>
    <x v="0"/>
    <s v="US"/>
    <s v="USD"/>
    <x v="2210"/>
    <n v="1395168625"/>
    <b v="0"/>
    <n v="120"/>
    <b v="1"/>
    <s v="music/electronic music"/>
    <n v="36"/>
    <n v="37.3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20000"/>
    <n v="6"/>
    <x v="0"/>
    <s v="US"/>
    <s v="USD"/>
    <x v="2211"/>
    <n v="1380650177"/>
    <b v="0"/>
    <n v="123"/>
    <b v="1"/>
    <s v="music/electronic music"/>
    <n v="0"/>
    <n v="0.0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1000"/>
    <n v="1120"/>
    <x v="1"/>
    <s v="US"/>
    <s v="USD"/>
    <x v="2212"/>
    <n v="1429127379"/>
    <b v="0"/>
    <n v="1"/>
    <b v="1"/>
    <s v="music/electronic music"/>
    <n v="112"/>
    <n v="112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5000"/>
    <n v="6030"/>
    <x v="1"/>
    <s v="US"/>
    <s v="USD"/>
    <x v="2213"/>
    <n v="1389121248"/>
    <b v="0"/>
    <n v="24"/>
    <b v="1"/>
    <s v="music/electronic music"/>
    <n v="121"/>
    <n v="251.25"/>
    <x v="4"/>
    <s v="electronic music"/>
    <x v="2214"/>
    <x v="2213"/>
  </r>
  <r>
    <n v="2215"/>
    <s v="&quot;Something to See, Not to Say&quot; - Anemometer's First EP Album"/>
    <s v="Ambient Electro Grind-fest!"/>
    <n v="3500"/>
    <n v="4395"/>
    <x v="1"/>
    <s v="US"/>
    <s v="USD"/>
    <x v="2214"/>
    <n v="1329671572"/>
    <b v="0"/>
    <n v="33"/>
    <b v="1"/>
    <s v="music/electronic music"/>
    <n v="126"/>
    <n v="133.18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2500"/>
    <n v="2746"/>
    <x v="1"/>
    <s v="US"/>
    <s v="USD"/>
    <x v="2215"/>
    <n v="1436464945"/>
    <b v="0"/>
    <n v="14"/>
    <b v="1"/>
    <s v="music/electronic music"/>
    <n v="110"/>
    <n v="196.1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2954"/>
    <x v="1"/>
    <s v="US"/>
    <s v="USD"/>
    <x v="2216"/>
    <n v="1445539113"/>
    <b v="0"/>
    <n v="9"/>
    <b v="1"/>
    <s v="music/electronic music"/>
    <n v="102"/>
    <n v="328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7175"/>
    <n v="0"/>
    <x v="0"/>
    <s v="US"/>
    <s v="USD"/>
    <x v="2217"/>
    <n v="1344281383"/>
    <b v="0"/>
    <n v="76"/>
    <b v="1"/>
    <s v="music/electronic music"/>
    <n v="0"/>
    <n v="0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4000"/>
    <n v="4090"/>
    <x v="1"/>
    <s v="US"/>
    <s v="USD"/>
    <x v="2218"/>
    <n v="1437412512"/>
    <b v="0"/>
    <n v="19"/>
    <b v="1"/>
    <s v="music/electronic music"/>
    <n v="102"/>
    <n v="215.26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10000"/>
    <n v="3685"/>
    <x v="0"/>
    <s v="US"/>
    <s v="USD"/>
    <x v="2219"/>
    <n v="1372296436"/>
    <b v="0"/>
    <n v="69"/>
    <b v="1"/>
    <s v="music/electronic music"/>
    <n v="37"/>
    <n v="53.4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20000"/>
    <n v="115816"/>
    <x v="1"/>
    <s v="US"/>
    <s v="USD"/>
    <x v="2220"/>
    <n v="1458748809"/>
    <b v="0"/>
    <n v="218"/>
    <b v="1"/>
    <s v="games/tabletop games"/>
    <n v="579"/>
    <n v="531.2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3500"/>
    <n v="3746"/>
    <x v="1"/>
    <s v="US"/>
    <s v="USD"/>
    <x v="2221"/>
    <n v="1325184847"/>
    <b v="0"/>
    <n v="30"/>
    <b v="1"/>
    <s v="games/tabletop games"/>
    <n v="107"/>
    <n v="124.8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50000"/>
    <n v="995"/>
    <x v="0"/>
    <s v="CA"/>
    <s v="CAD"/>
    <x v="2222"/>
    <n v="1432826568"/>
    <b v="0"/>
    <n v="100"/>
    <b v="1"/>
    <s v="games/tabletop games"/>
    <n v="2"/>
    <n v="9.9499999999999993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50000"/>
    <n v="117210.24000000001"/>
    <x v="1"/>
    <s v="US"/>
    <s v="USD"/>
    <x v="2223"/>
    <n v="1475337675"/>
    <b v="0"/>
    <n v="296"/>
    <b v="1"/>
    <s v="games/tabletop games"/>
    <n v="234"/>
    <n v="395.98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510000"/>
    <n v="0"/>
    <x v="2"/>
    <s v="GB"/>
    <s v="GBP"/>
    <x v="2224"/>
    <n v="1408734015"/>
    <b v="0"/>
    <n v="1204"/>
    <b v="1"/>
    <s v="games/tabletop games"/>
    <n v="0"/>
    <n v="0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50000"/>
    <n v="40"/>
    <x v="2"/>
    <s v="US"/>
    <s v="USD"/>
    <x v="2225"/>
    <n v="1452625822"/>
    <b v="0"/>
    <n v="321"/>
    <b v="1"/>
    <s v="games/tabletop games"/>
    <n v="0"/>
    <n v="0.1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50000"/>
    <n v="410"/>
    <x v="0"/>
    <s v="GB"/>
    <s v="GBP"/>
    <x v="2226"/>
    <n v="1381778555"/>
    <b v="0"/>
    <n v="301"/>
    <b v="1"/>
    <s v="games/tabletop games"/>
    <n v="1"/>
    <n v="1.36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982"/>
    <x v="0"/>
    <s v="DE"/>
    <s v="EUR"/>
    <x v="2227"/>
    <n v="1437115236"/>
    <b v="0"/>
    <n v="144"/>
    <b v="1"/>
    <s v="games/tabletop games"/>
    <n v="7"/>
    <n v="13.7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35640"/>
    <x v="1"/>
    <s v="US"/>
    <s v="USD"/>
    <x v="2228"/>
    <n v="1375113391"/>
    <b v="0"/>
    <n v="539"/>
    <b v="1"/>
    <s v="games/tabletop games"/>
    <n v="102"/>
    <n v="66.12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27000"/>
    <n v="5680"/>
    <x v="0"/>
    <s v="US"/>
    <s v="USD"/>
    <x v="2229"/>
    <n v="1395868127"/>
    <b v="0"/>
    <n v="498"/>
    <b v="1"/>
    <s v="games/tabletop games"/>
    <n v="21"/>
    <n v="11.4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74997"/>
    <n v="215"/>
    <x v="0"/>
    <s v="US"/>
    <s v="USD"/>
    <x v="2230"/>
    <n v="1369864301"/>
    <b v="0"/>
    <n v="1113"/>
    <b v="1"/>
    <s v="games/tabletop games"/>
    <n v="0"/>
    <n v="0.19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0"/>
    <n v="349474"/>
    <x v="1"/>
    <s v="US"/>
    <s v="USD"/>
    <x v="2231"/>
    <n v="1402945408"/>
    <b v="0"/>
    <n v="988"/>
    <b v="1"/>
    <s v="games/tabletop games"/>
    <n v="699"/>
    <n v="353.72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2500"/>
    <n v="1"/>
    <x v="0"/>
    <s v="GB"/>
    <s v="GBP"/>
    <x v="2232"/>
    <n v="1448269539"/>
    <b v="0"/>
    <n v="391"/>
    <b v="1"/>
    <s v="games/tabletop games"/>
    <n v="0"/>
    <n v="0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4500"/>
    <n v="7670"/>
    <x v="1"/>
    <s v="US"/>
    <s v="USD"/>
    <x v="2233"/>
    <n v="1481053647"/>
    <b v="0"/>
    <n v="28"/>
    <b v="1"/>
    <s v="games/tabletop games"/>
    <n v="170"/>
    <n v="273.93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50000"/>
    <n v="75"/>
    <x v="0"/>
    <s v="CA"/>
    <s v="CAD"/>
    <x v="2234"/>
    <n v="1424997111"/>
    <b v="0"/>
    <n v="147"/>
    <b v="1"/>
    <s v="games/tabletop games"/>
    <n v="0"/>
    <n v="0.51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35500"/>
    <n v="607"/>
    <x v="0"/>
    <s v="US"/>
    <s v="USD"/>
    <x v="2235"/>
    <n v="1451746123"/>
    <b v="0"/>
    <n v="680"/>
    <b v="1"/>
    <s v="games/tabletop games"/>
    <n v="2"/>
    <n v="0.89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50000"/>
    <n v="0"/>
    <x v="0"/>
    <s v="US"/>
    <s v="USD"/>
    <x v="2236"/>
    <n v="1412294683"/>
    <b v="0"/>
    <n v="983"/>
    <b v="1"/>
    <s v="games/tabletop games"/>
    <n v="0"/>
    <n v="0"/>
    <x v="6"/>
    <s v="tabletop games"/>
    <x v="2237"/>
    <x v="2236"/>
  </r>
  <r>
    <n v="2238"/>
    <s v="28mm Fantasy Miniature range Feral Orcs!"/>
    <s v="28mm Fantasy Miniature Range in leadfree white metal: Orcs, wolves and more."/>
    <n v="15000"/>
    <n v="4884"/>
    <x v="0"/>
    <s v="DE"/>
    <s v="EUR"/>
    <x v="2237"/>
    <n v="1486565716"/>
    <b v="0"/>
    <n v="79"/>
    <b v="1"/>
    <s v="games/tabletop games"/>
    <n v="33"/>
    <n v="61.82"/>
    <x v="6"/>
    <s v="tabletop games"/>
    <x v="2238"/>
    <x v="2237"/>
  </r>
  <r>
    <n v="2239"/>
    <s v="Pro Tabletop Gaming Audio Collection"/>
    <s v="Next stretch goal unlocks at $33,000 and/or 500 backers unlocks 2 bonus stretch goals."/>
    <n v="80000"/>
    <n v="0"/>
    <x v="2"/>
    <s v="US"/>
    <s v="USD"/>
    <x v="2238"/>
    <n v="1382742014"/>
    <b v="0"/>
    <n v="426"/>
    <b v="1"/>
    <s v="games/tabletop games"/>
    <n v="0"/>
    <n v="0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35000"/>
    <n v="21994"/>
    <x v="0"/>
    <s v="US"/>
    <s v="USD"/>
    <x v="2239"/>
    <n v="1458762544"/>
    <b v="0"/>
    <n v="96"/>
    <b v="1"/>
    <s v="games/tabletop games"/>
    <n v="63"/>
    <n v="229.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20000"/>
    <n v="35307"/>
    <x v="1"/>
    <s v="GB"/>
    <s v="GBP"/>
    <x v="2240"/>
    <n v="1485892300"/>
    <b v="0"/>
    <n v="163"/>
    <b v="1"/>
    <s v="games/tabletop games"/>
    <n v="177"/>
    <n v="216.61"/>
    <x v="6"/>
    <s v="tabletop games"/>
    <x v="2241"/>
    <x v="2240"/>
  </r>
  <r>
    <n v="2242"/>
    <s v="The Princess Bride Playing Cards from USPCC"/>
    <s v="Inconceivable! An amazing new illustrative deck based on The Princess Bride movie."/>
    <n v="320000"/>
    <n v="23948"/>
    <x v="0"/>
    <s v="US"/>
    <s v="USD"/>
    <x v="2241"/>
    <n v="1382449733"/>
    <b v="0"/>
    <n v="2525"/>
    <b v="1"/>
    <s v="games/tabletop games"/>
    <n v="7"/>
    <n v="9.48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25000"/>
    <n v="279"/>
    <x v="0"/>
    <s v="US"/>
    <s v="USD"/>
    <x v="2242"/>
    <n v="1488823290"/>
    <b v="0"/>
    <n v="2035"/>
    <b v="1"/>
    <s v="games/tabletop games"/>
    <n v="1"/>
    <n v="0.14000000000000001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0"/>
    <n v="5"/>
    <x v="0"/>
    <s v="US"/>
    <s v="USD"/>
    <x v="2243"/>
    <n v="1475609946"/>
    <b v="0"/>
    <n v="290"/>
    <b v="1"/>
    <s v="games/tabletop games"/>
    <n v="0"/>
    <n v="0.02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200000"/>
    <n v="229802.31"/>
    <x v="1"/>
    <s v="US"/>
    <s v="USD"/>
    <x v="2244"/>
    <n v="1390323617"/>
    <b v="0"/>
    <n v="1980"/>
    <b v="1"/>
    <s v="games/tabletop games"/>
    <n v="115"/>
    <n v="116.06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7500"/>
    <n v="980"/>
    <x v="2"/>
    <s v="GB"/>
    <s v="GBP"/>
    <x v="2245"/>
    <n v="1438801210"/>
    <b v="0"/>
    <n v="57"/>
    <b v="1"/>
    <s v="games/tabletop games"/>
    <n v="13"/>
    <n v="17.190000000000001"/>
    <x v="6"/>
    <s v="tabletop games"/>
    <x v="2246"/>
    <x v="2245"/>
  </r>
  <r>
    <n v="2247"/>
    <s v="Foragers"/>
    <s v="Take on the role of an ancient forager in this fun strategy game from the designer of Biblios."/>
    <n v="50000"/>
    <n v="20"/>
    <x v="0"/>
    <s v="US"/>
    <s v="USD"/>
    <x v="2246"/>
    <n v="1436975965"/>
    <b v="0"/>
    <n v="380"/>
    <b v="1"/>
    <s v="games/tabletop games"/>
    <n v="0"/>
    <n v="0.0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20000"/>
    <n v="1605"/>
    <x v="2"/>
    <s v="GB"/>
    <s v="GBP"/>
    <x v="2247"/>
    <n v="1479157278"/>
    <b v="0"/>
    <n v="128"/>
    <b v="1"/>
    <s v="games/tabletop games"/>
    <n v="8"/>
    <n v="12.54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15000"/>
    <n v="26445"/>
    <x v="1"/>
    <s v="US"/>
    <s v="USD"/>
    <x v="2248"/>
    <n v="1362329565"/>
    <b v="0"/>
    <n v="180"/>
    <b v="1"/>
    <s v="games/tabletop games"/>
    <n v="176"/>
    <n v="146.91999999999999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1000000"/>
    <n v="2"/>
    <x v="0"/>
    <s v="US"/>
    <s v="USD"/>
    <x v="2249"/>
    <n v="1478131673"/>
    <b v="0"/>
    <n v="571"/>
    <b v="1"/>
    <s v="games/tabletop games"/>
    <n v="0"/>
    <n v="0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30000"/>
    <n v="50"/>
    <x v="0"/>
    <s v="US"/>
    <s v="USD"/>
    <x v="2250"/>
    <n v="1406362677"/>
    <b v="0"/>
    <n v="480"/>
    <b v="1"/>
    <s v="games/tabletop games"/>
    <n v="0"/>
    <n v="0.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50000"/>
    <n v="176524"/>
    <x v="1"/>
    <s v="ES"/>
    <s v="EUR"/>
    <x v="2251"/>
    <n v="1469173938"/>
    <b v="0"/>
    <n v="249"/>
    <b v="1"/>
    <s v="games/tabletop games"/>
    <n v="353"/>
    <n v="708.93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25000"/>
    <n v="26"/>
    <x v="0"/>
    <s v="US"/>
    <s v="USD"/>
    <x v="2252"/>
    <n v="1445267347"/>
    <b v="0"/>
    <n v="84"/>
    <b v="1"/>
    <s v="games/tabletop games"/>
    <n v="0"/>
    <n v="0.31"/>
    <x v="6"/>
    <s v="tabletop games"/>
    <x v="2253"/>
    <x v="2252"/>
  </r>
  <r>
    <n v="2254"/>
    <s v="Green Couch Games Limited: FrogFlip!"/>
    <s v="A dexterity microgame by father/daughter team, Jason and Claire Kotarski. Make 100 project."/>
    <n v="7000"/>
    <n v="0"/>
    <x v="0"/>
    <s v="US"/>
    <s v="USD"/>
    <x v="2253"/>
    <n v="1484667168"/>
    <b v="0"/>
    <n v="197"/>
    <b v="1"/>
    <s v="games/tabletop games"/>
    <n v="0"/>
    <n v="0"/>
    <x v="6"/>
    <s v="tabletop games"/>
    <x v="2254"/>
    <x v="2253"/>
  </r>
  <r>
    <n v="2255"/>
    <s v="Jumbo Jets - Jet Set Expansion Set #2"/>
    <s v="This is the second set of 5 expansions for our route-building game, Jet Set!"/>
    <n v="30000"/>
    <n v="1"/>
    <x v="0"/>
    <s v="US"/>
    <s v="USD"/>
    <x v="2254"/>
    <n v="1460069451"/>
    <b v="0"/>
    <n v="271"/>
    <b v="1"/>
    <s v="games/tabletop games"/>
    <n v="0"/>
    <n v="0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000"/>
    <n v="10610"/>
    <x v="1"/>
    <s v="GB"/>
    <s v="GBP"/>
    <x v="2255"/>
    <n v="1478602246"/>
    <b v="0"/>
    <n v="50"/>
    <b v="1"/>
    <s v="games/tabletop games"/>
    <n v="265"/>
    <n v="212.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47665"/>
    <x v="1"/>
    <s v="GB"/>
    <s v="GBP"/>
    <x v="2256"/>
    <n v="1463351329"/>
    <b v="0"/>
    <n v="169"/>
    <b v="1"/>
    <s v="games/tabletop games"/>
    <n v="119"/>
    <n v="282.04000000000002"/>
    <x v="6"/>
    <s v="tabletop games"/>
    <x v="2257"/>
    <x v="2256"/>
  </r>
  <r>
    <n v="2258"/>
    <s v="A Sundered World"/>
    <s v="A Dungeon World campaign setting that takes place after the end of the worlds."/>
    <n v="10000"/>
    <n v="0"/>
    <x v="0"/>
    <s v="US"/>
    <s v="USD"/>
    <x v="2257"/>
    <n v="1431453687"/>
    <b v="0"/>
    <n v="205"/>
    <b v="1"/>
    <s v="games/tabletop games"/>
    <n v="0"/>
    <n v="0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50000"/>
    <n v="4"/>
    <x v="0"/>
    <s v="GB"/>
    <s v="GBP"/>
    <x v="2258"/>
    <n v="1480360736"/>
    <b v="0"/>
    <n v="206"/>
    <b v="1"/>
    <s v="games/tabletop games"/>
    <n v="0"/>
    <n v="0.02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2000"/>
    <n v="3"/>
    <x v="0"/>
    <s v="US"/>
    <s v="USD"/>
    <x v="2259"/>
    <n v="1393287850"/>
    <b v="0"/>
    <n v="84"/>
    <b v="1"/>
    <s v="games/tabletop games"/>
    <n v="0"/>
    <n v="0.04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20000"/>
    <n v="20253"/>
    <x v="1"/>
    <s v="AU"/>
    <s v="AUD"/>
    <x v="2260"/>
    <n v="1485278620"/>
    <b v="0"/>
    <n v="210"/>
    <b v="1"/>
    <s v="games/tabletop games"/>
    <n v="101"/>
    <n v="96.44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14000"/>
    <n v="15937"/>
    <x v="1"/>
    <s v="US"/>
    <s v="USD"/>
    <x v="2261"/>
    <n v="1413295358"/>
    <b v="0"/>
    <n v="181"/>
    <b v="1"/>
    <s v="games/tabletop games"/>
    <n v="114"/>
    <n v="88.05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25000"/>
    <n v="0"/>
    <x v="0"/>
    <s v="SE"/>
    <s v="SEK"/>
    <x v="2262"/>
    <n v="1420919913"/>
    <b v="0"/>
    <n v="60"/>
    <b v="1"/>
    <s v="games/tabletop games"/>
    <n v="0"/>
    <n v="0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0"/>
    <x v="0"/>
    <s v="US"/>
    <s v="USD"/>
    <x v="2263"/>
    <n v="1462543114"/>
    <b v="0"/>
    <n v="445"/>
    <b v="1"/>
    <s v="games/tabletop games"/>
    <n v="0"/>
    <n v="0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3289"/>
    <x v="1"/>
    <s v="GB"/>
    <s v="GBP"/>
    <x v="2264"/>
    <n v="1479241707"/>
    <b v="0"/>
    <n v="17"/>
    <b v="1"/>
    <s v="games/tabletop games"/>
    <n v="110"/>
    <n v="193.47"/>
    <x v="6"/>
    <s v="tabletop games"/>
    <x v="2265"/>
    <x v="2264"/>
  </r>
  <r>
    <n v="2266"/>
    <s v="GOAT LORDS."/>
    <s v="Want to be LORD OF THE GOATS? Start building your herd using thievery, magic, bombs and mostly goats."/>
    <n v="12100"/>
    <n v="80"/>
    <x v="2"/>
    <s v="US"/>
    <s v="USD"/>
    <x v="2265"/>
    <n v="1460235592"/>
    <b v="0"/>
    <n v="194"/>
    <b v="1"/>
    <s v="games/tabletop games"/>
    <n v="1"/>
    <n v="0.41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160000"/>
    <n v="26"/>
    <x v="0"/>
    <s v="US"/>
    <s v="USD"/>
    <x v="2266"/>
    <n v="1416945297"/>
    <b v="0"/>
    <n v="404"/>
    <b v="1"/>
    <s v="games/tabletop games"/>
    <n v="0"/>
    <n v="0.06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65000"/>
    <n v="66458.23"/>
    <x v="1"/>
    <s v="US"/>
    <s v="USD"/>
    <x v="2267"/>
    <n v="1486691915"/>
    <b v="0"/>
    <n v="194"/>
    <b v="1"/>
    <s v="games/tabletop games"/>
    <n v="102"/>
    <n v="342.57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100000"/>
    <n v="2484"/>
    <x v="0"/>
    <s v="US"/>
    <s v="USD"/>
    <x v="2268"/>
    <n v="1486745663"/>
    <b v="0"/>
    <n v="902"/>
    <b v="1"/>
    <s v="games/tabletop games"/>
    <n v="2"/>
    <n v="2.75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500000"/>
    <n v="1550"/>
    <x v="0"/>
    <s v="US"/>
    <s v="USD"/>
    <x v="2269"/>
    <n v="1482353513"/>
    <b v="0"/>
    <n v="1670"/>
    <b v="1"/>
    <s v="games/tabletop games"/>
    <n v="0"/>
    <n v="0.93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125000"/>
    <n v="30"/>
    <x v="0"/>
    <s v="US"/>
    <s v="USD"/>
    <x v="2270"/>
    <n v="1478736004"/>
    <b v="0"/>
    <n v="1328"/>
    <b v="1"/>
    <s v="games/tabletop games"/>
    <n v="0"/>
    <n v="0.02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35000"/>
    <n v="28986.16"/>
    <x v="0"/>
    <s v="US"/>
    <s v="USD"/>
    <x v="2271"/>
    <n v="1446914836"/>
    <b v="0"/>
    <n v="944"/>
    <b v="1"/>
    <s v="games/tabletop games"/>
    <n v="83"/>
    <n v="30.71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15000"/>
    <n v="15126"/>
    <x v="1"/>
    <s v="CA"/>
    <s v="CAD"/>
    <x v="2272"/>
    <n v="1487164242"/>
    <b v="0"/>
    <n v="147"/>
    <b v="1"/>
    <s v="games/tabletop games"/>
    <n v="101"/>
    <n v="102.9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8636"/>
    <x v="1"/>
    <s v="US"/>
    <s v="USD"/>
    <x v="2273"/>
    <n v="1390564857"/>
    <b v="0"/>
    <n v="99"/>
    <b v="1"/>
    <s v="games/tabletop games"/>
    <n v="102"/>
    <n v="87.23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8000"/>
    <n v="195"/>
    <x v="0"/>
    <s v="GB"/>
    <s v="GBP"/>
    <x v="2274"/>
    <n v="1416667679"/>
    <b v="0"/>
    <n v="79"/>
    <b v="1"/>
    <s v="games/tabletop games"/>
    <n v="2"/>
    <n v="2.4700000000000002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12500"/>
    <n v="35"/>
    <x v="0"/>
    <s v="US"/>
    <s v="USD"/>
    <x v="2275"/>
    <n v="1386344289"/>
    <b v="0"/>
    <n v="75"/>
    <b v="1"/>
    <s v="games/tabletop games"/>
    <n v="0"/>
    <n v="0.4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30000"/>
    <n v="13296"/>
    <x v="2"/>
    <s v="US"/>
    <s v="USD"/>
    <x v="2276"/>
    <n v="1327767423"/>
    <b v="0"/>
    <n v="207"/>
    <b v="1"/>
    <s v="games/tabletop games"/>
    <n v="44"/>
    <n v="64.2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15000"/>
    <n v="1296"/>
    <x v="0"/>
    <s v="IT"/>
    <s v="EUR"/>
    <x v="2277"/>
    <n v="1448902867"/>
    <b v="0"/>
    <n v="102"/>
    <b v="1"/>
    <s v="games/tabletop games"/>
    <n v="9"/>
    <n v="12.71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5000"/>
    <n v="5041"/>
    <x v="1"/>
    <s v="US"/>
    <s v="USD"/>
    <x v="2278"/>
    <n v="1421436099"/>
    <b v="0"/>
    <n v="32"/>
    <b v="1"/>
    <s v="games/tabletop games"/>
    <n v="101"/>
    <n v="157.53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100000"/>
    <n v="0"/>
    <x v="2"/>
    <s v="US"/>
    <s v="USD"/>
    <x v="2279"/>
    <n v="1439909991"/>
    <b v="0"/>
    <n v="480"/>
    <b v="1"/>
    <s v="games/tabletop games"/>
    <n v="0"/>
    <n v="0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0"/>
    <n v="3100"/>
    <x v="1"/>
    <s v="US"/>
    <s v="USD"/>
    <x v="2280"/>
    <n v="1306219897"/>
    <b v="0"/>
    <n v="11"/>
    <b v="1"/>
    <s v="music/rock"/>
    <n v="103"/>
    <n v="281.82"/>
    <x v="4"/>
    <s v="rock"/>
    <x v="2281"/>
    <x v="2280"/>
  </r>
  <r>
    <n v="2282"/>
    <s v="Sage King's Debut Album"/>
    <s v="Sage King is recording his debut album and wants YOU to be a part of the creation process"/>
    <n v="5000"/>
    <n v="250"/>
    <x v="0"/>
    <s v="US"/>
    <s v="USD"/>
    <x v="2281"/>
    <n v="1447560686"/>
    <b v="0"/>
    <n v="12"/>
    <b v="1"/>
    <s v="music/rock"/>
    <n v="5"/>
    <n v="20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223"/>
    <x v="2"/>
    <s v="US"/>
    <s v="USD"/>
    <x v="2282"/>
    <n v="1331348404"/>
    <b v="0"/>
    <n v="48"/>
    <b v="1"/>
    <s v="music/rock"/>
    <n v="2"/>
    <n v="4.6500000000000004"/>
    <x v="4"/>
    <s v="rock"/>
    <x v="2283"/>
    <x v="2282"/>
  </r>
  <r>
    <n v="2284"/>
    <s v="Make a record, write a song, take the Vinyl Skyway. "/>
    <s v="The Vinyl Skyway reunite to make a third album. "/>
    <n v="18000"/>
    <n v="21684.2"/>
    <x v="1"/>
    <s v="US"/>
    <s v="USD"/>
    <x v="2283"/>
    <n v="1297451245"/>
    <b v="0"/>
    <n v="59"/>
    <b v="1"/>
    <s v="music/rock"/>
    <n v="120"/>
    <n v="367.53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10000"/>
    <n v="10065"/>
    <x v="1"/>
    <s v="US"/>
    <s v="USD"/>
    <x v="2284"/>
    <n v="1338352043"/>
    <b v="0"/>
    <n v="79"/>
    <b v="1"/>
    <s v="music/rock"/>
    <n v="101"/>
    <n v="127.4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5000"/>
    <n v="2230"/>
    <x v="0"/>
    <s v="US"/>
    <s v="USD"/>
    <x v="2285"/>
    <n v="1376003254"/>
    <b v="0"/>
    <n v="14"/>
    <b v="1"/>
    <s v="music/rock"/>
    <n v="45"/>
    <n v="159.29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15000"/>
    <n v="886"/>
    <x v="0"/>
    <s v="US"/>
    <s v="USD"/>
    <x v="2286"/>
    <n v="1401724860"/>
    <b v="0"/>
    <n v="106"/>
    <b v="1"/>
    <s v="music/rock"/>
    <n v="6"/>
    <n v="8.36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4000"/>
    <n v="4015.71"/>
    <x v="1"/>
    <s v="US"/>
    <s v="USD"/>
    <x v="2287"/>
    <n v="1339098689"/>
    <b v="0"/>
    <n v="25"/>
    <b v="1"/>
    <s v="music/rock"/>
    <n v="100"/>
    <n v="160.63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5000"/>
    <n v="5263"/>
    <x v="1"/>
    <s v="US"/>
    <s v="USD"/>
    <x v="2288"/>
    <n v="1382659060"/>
    <b v="0"/>
    <n v="25"/>
    <b v="1"/>
    <s v="music/rock"/>
    <n v="105"/>
    <n v="210.52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5000"/>
    <n v="5103"/>
    <x v="1"/>
    <s v="US"/>
    <s v="USD"/>
    <x v="2289"/>
    <n v="1252908330"/>
    <b v="0"/>
    <n v="29"/>
    <b v="1"/>
    <s v="music/rock"/>
    <n v="102"/>
    <n v="175.97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11500"/>
    <n v="11500"/>
    <x v="1"/>
    <s v="US"/>
    <s v="USD"/>
    <x v="2290"/>
    <n v="1332199618"/>
    <b v="0"/>
    <n v="43"/>
    <b v="1"/>
    <s v="music/rock"/>
    <n v="100"/>
    <n v="267.44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6000"/>
    <n v="7559"/>
    <x v="1"/>
    <s v="US"/>
    <s v="USD"/>
    <x v="2291"/>
    <n v="1332175476"/>
    <b v="0"/>
    <n v="46"/>
    <b v="1"/>
    <s v="music/rock"/>
    <n v="126"/>
    <n v="164.33"/>
    <x v="4"/>
    <s v="rock"/>
    <x v="2292"/>
    <x v="2291"/>
  </r>
  <r>
    <n v="2293"/>
    <s v="&quot;Hurt N' Wrong&quot; New Album Fundraiser!"/>
    <s v="Donate here to be a part of the upcoming album. Every little bit helps!"/>
    <n v="4000"/>
    <n v="0"/>
    <x v="0"/>
    <s v="US"/>
    <s v="USD"/>
    <x v="2292"/>
    <n v="1346345999"/>
    <b v="0"/>
    <n v="27"/>
    <b v="1"/>
    <s v="music/rock"/>
    <n v="0"/>
    <n v="0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230"/>
    <x v="0"/>
    <s v="US"/>
    <s v="USD"/>
    <x v="2293"/>
    <n v="1356110480"/>
    <b v="0"/>
    <n v="112"/>
    <b v="1"/>
    <s v="music/rock"/>
    <n v="1"/>
    <n v="2.0499999999999998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5000"/>
    <n v="2296"/>
    <x v="0"/>
    <s v="US"/>
    <s v="USD"/>
    <x v="2294"/>
    <n v="1356648856"/>
    <b v="0"/>
    <n v="34"/>
    <b v="1"/>
    <s v="music/rock"/>
    <n v="46"/>
    <n v="67.53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25000"/>
    <n v="44669"/>
    <x v="1"/>
    <s v="US"/>
    <s v="USD"/>
    <x v="2295"/>
    <n v="1326994426"/>
    <b v="0"/>
    <n v="145"/>
    <b v="1"/>
    <s v="music/rock"/>
    <n v="179"/>
    <n v="308.06"/>
    <x v="4"/>
    <s v="rock"/>
    <x v="2296"/>
    <x v="2295"/>
  </r>
  <r>
    <n v="2297"/>
    <s v="Company Company: Debut EP"/>
    <s v="New Jersey Alternative Rock band COCO needs YOUR help self-releasing debut EP!"/>
    <n v="4000"/>
    <n v="4073"/>
    <x v="1"/>
    <s v="US"/>
    <s v="USD"/>
    <x v="2296"/>
    <n v="1328749249"/>
    <b v="0"/>
    <n v="19"/>
    <b v="1"/>
    <s v="music/rock"/>
    <n v="102"/>
    <n v="214.37"/>
    <x v="4"/>
    <s v="rock"/>
    <x v="2297"/>
    <x v="2296"/>
  </r>
  <r>
    <n v="2298"/>
    <s v="Jonny Gray: First Full Length Album"/>
    <s v="My name is Jonny Gray, and my friends and I are working together to raise funds for my debut album"/>
    <n v="75000"/>
    <n v="77710.8"/>
    <x v="1"/>
    <s v="US"/>
    <s v="USD"/>
    <x v="2297"/>
    <n v="1393272633"/>
    <b v="0"/>
    <n v="288"/>
    <b v="1"/>
    <s v="music/rock"/>
    <n v="104"/>
    <n v="269.83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4000"/>
    <n v="5157"/>
    <x v="1"/>
    <s v="US"/>
    <s v="USD"/>
    <x v="2298"/>
    <n v="1295657209"/>
    <b v="0"/>
    <n v="14"/>
    <b v="1"/>
    <s v="music/rock"/>
    <n v="129"/>
    <n v="368.3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3500"/>
    <n v="3735"/>
    <x v="1"/>
    <s v="US"/>
    <s v="USD"/>
    <x v="2299"/>
    <n v="1339694816"/>
    <b v="0"/>
    <n v="7"/>
    <b v="1"/>
    <s v="music/rock"/>
    <n v="107"/>
    <n v="533.57000000000005"/>
    <x v="4"/>
    <s v="rock"/>
    <x v="2300"/>
    <x v="2299"/>
  </r>
  <r>
    <n v="2301"/>
    <s v="Time Crash"/>
    <s v="We are America's first trock band, and we're ready to bring you our first album!"/>
    <n v="20000"/>
    <n v="0"/>
    <x v="0"/>
    <s v="US"/>
    <s v="USD"/>
    <x v="2300"/>
    <n v="1369193496"/>
    <b v="1"/>
    <n v="211"/>
    <b v="1"/>
    <s v="music/indie rock"/>
    <n v="0"/>
    <n v="0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10000"/>
    <n v="11094.23"/>
    <x v="1"/>
    <s v="US"/>
    <s v="USD"/>
    <x v="2301"/>
    <n v="1385585434"/>
    <b v="1"/>
    <n v="85"/>
    <b v="1"/>
    <s v="music/indie rock"/>
    <n v="111"/>
    <n v="130.5200000000000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20000"/>
    <n v="48"/>
    <x v="0"/>
    <s v="US"/>
    <s v="USD"/>
    <x v="2302"/>
    <n v="1320287996"/>
    <b v="1"/>
    <n v="103"/>
    <b v="1"/>
    <s v="music/indie rock"/>
    <n v="0"/>
    <n v="0.4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16500"/>
    <n v="1739"/>
    <x v="3"/>
    <s v="US"/>
    <s v="USD"/>
    <x v="1254"/>
    <n v="1290281691"/>
    <b v="1"/>
    <n v="113"/>
    <b v="1"/>
    <s v="music/indie rock"/>
    <n v="11"/>
    <n v="15.39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50000"/>
    <n v="0"/>
    <x v="0"/>
    <s v="US"/>
    <s v="USD"/>
    <x v="2303"/>
    <n v="1405356072"/>
    <b v="1"/>
    <n v="167"/>
    <b v="1"/>
    <s v="music/indie rock"/>
    <n v="0"/>
    <n v="0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10000"/>
    <n v="10290"/>
    <x v="1"/>
    <s v="US"/>
    <s v="USD"/>
    <x v="2304"/>
    <n v="1328760129"/>
    <b v="1"/>
    <n v="73"/>
    <b v="1"/>
    <s v="music/indie rock"/>
    <n v="103"/>
    <n v="140.96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6000"/>
    <n v="6041.6"/>
    <x v="1"/>
    <s v="US"/>
    <s v="USD"/>
    <x v="2305"/>
    <n v="1333653333"/>
    <b v="1"/>
    <n v="75"/>
    <b v="1"/>
    <s v="music/indie rock"/>
    <n v="101"/>
    <n v="80.55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100000"/>
    <n v="147233.76999999999"/>
    <x v="1"/>
    <s v="US"/>
    <s v="USD"/>
    <x v="2306"/>
    <n v="1406847996"/>
    <b v="1"/>
    <n v="614"/>
    <b v="1"/>
    <s v="music/indie rock"/>
    <n v="147"/>
    <n v="239.79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18500"/>
    <n v="19324"/>
    <x v="1"/>
    <s v="US"/>
    <s v="USD"/>
    <x v="2307"/>
    <n v="1359848537"/>
    <b v="1"/>
    <n v="107"/>
    <b v="1"/>
    <s v="music/indie rock"/>
    <n v="104"/>
    <n v="180.6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79000"/>
    <n v="972594.99"/>
    <x v="1"/>
    <s v="US"/>
    <s v="USD"/>
    <x v="2308"/>
    <n v="1361300615"/>
    <b v="1"/>
    <n v="1224"/>
    <b v="1"/>
    <s v="music/indie rock"/>
    <n v="543"/>
    <n v="794.6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25000"/>
    <n v="433"/>
    <x v="0"/>
    <s v="US"/>
    <s v="USD"/>
    <x v="2309"/>
    <n v="1396829189"/>
    <b v="1"/>
    <n v="104"/>
    <b v="1"/>
    <s v="music/indie rock"/>
    <n v="2"/>
    <n v="4.16"/>
    <x v="4"/>
    <s v="indie rock"/>
    <x v="2311"/>
    <x v="2309"/>
  </r>
  <r>
    <n v="2312"/>
    <s v="DINOWALRUS: 3RD RECORD ON VINYL"/>
    <s v="Help Brooklyn psychedelic synth rockers DINOWALRUS release their 3rd Record, COMPLEXION, on vinyl!"/>
    <n v="10000"/>
    <n v="0"/>
    <x v="0"/>
    <s v="US"/>
    <s v="USD"/>
    <x v="2310"/>
    <n v="1395155478"/>
    <b v="1"/>
    <n v="79"/>
    <b v="1"/>
    <s v="music/indie rock"/>
    <n v="0"/>
    <n v="0"/>
    <x v="4"/>
    <s v="indie rock"/>
    <x v="2312"/>
    <x v="2310"/>
  </r>
  <r>
    <n v="2313"/>
    <s v="A SUNNY DAY IN GLASGOW"/>
    <s v="A Sunny Day in Glasgow are recording a new album and we need your help!"/>
    <n v="25000"/>
    <n v="5"/>
    <x v="0"/>
    <s v="US"/>
    <s v="USD"/>
    <x v="2311"/>
    <n v="1333494026"/>
    <b v="1"/>
    <n v="157"/>
    <b v="1"/>
    <s v="music/indie rock"/>
    <n v="0"/>
    <n v="0.03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5273"/>
    <x v="1"/>
    <s v="US"/>
    <s v="USD"/>
    <x v="2312"/>
    <n v="1336482857"/>
    <b v="1"/>
    <n v="50"/>
    <b v="1"/>
    <s v="music/indie rock"/>
    <n v="305"/>
    <n v="305.4599999999999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7501"/>
    <n v="7733"/>
    <x v="1"/>
    <s v="US"/>
    <s v="USD"/>
    <x v="2313"/>
    <n v="1333646743"/>
    <b v="1"/>
    <n v="64"/>
    <b v="1"/>
    <s v="music/indie rock"/>
    <n v="103"/>
    <n v="120.83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8837"/>
    <x v="0"/>
    <s v="US"/>
    <s v="USD"/>
    <x v="2314"/>
    <n v="1253726650"/>
    <b v="1"/>
    <n v="200"/>
    <b v="1"/>
    <s v="music/indie rock"/>
    <n v="22"/>
    <n v="44.19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2827"/>
    <n v="2925"/>
    <x v="1"/>
    <s v="US"/>
    <s v="USD"/>
    <x v="2315"/>
    <n v="1263474049"/>
    <b v="1"/>
    <n v="22"/>
    <b v="1"/>
    <s v="music/indie rock"/>
    <n v="103"/>
    <n v="132.9499999999999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16700"/>
    <n v="17396"/>
    <x v="1"/>
    <s v="US"/>
    <s v="USD"/>
    <x v="2316"/>
    <n v="1251214014"/>
    <b v="1"/>
    <n v="163"/>
    <b v="1"/>
    <s v="music/indie rock"/>
    <n v="104"/>
    <n v="106.72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0"/>
    <x v="0"/>
    <s v="US"/>
    <s v="USD"/>
    <x v="2317"/>
    <n v="1384480685"/>
    <b v="1"/>
    <n v="77"/>
    <b v="1"/>
    <s v="music/indie rock"/>
    <n v="0"/>
    <n v="0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15000"/>
    <n v="1825"/>
    <x v="0"/>
    <s v="US"/>
    <s v="USD"/>
    <x v="2318"/>
    <n v="1393443400"/>
    <b v="1"/>
    <n v="89"/>
    <b v="1"/>
    <s v="music/indie rock"/>
    <n v="12"/>
    <n v="20.5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000"/>
    <n v="28817"/>
    <x v="1"/>
    <s v="AT"/>
    <s v="EUR"/>
    <x v="2319"/>
    <n v="1488694501"/>
    <b v="0"/>
    <n v="64"/>
    <b v="0"/>
    <s v="food/small batch"/>
    <n v="288"/>
    <n v="450.27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000"/>
    <n v="0"/>
    <x v="0"/>
    <s v="US"/>
    <s v="USD"/>
    <x v="2320"/>
    <n v="1489181369"/>
    <b v="0"/>
    <n v="4"/>
    <b v="0"/>
    <s v="food/small batch"/>
    <n v="0"/>
    <n v="0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000"/>
    <n v="2041"/>
    <x v="1"/>
    <s v="US"/>
    <s v="USD"/>
    <x v="2321"/>
    <n v="1489428447"/>
    <b v="0"/>
    <n v="4"/>
    <b v="0"/>
    <s v="food/small batch"/>
    <n v="102"/>
    <n v="510.25"/>
    <x v="7"/>
    <s v="small batch"/>
    <x v="2323"/>
    <x v="2321"/>
  </r>
  <r>
    <n v="2324"/>
    <s v="Pies not Lies"/>
    <s v="A city centre shop selling great locally made food with room to chat and learn about eachother."/>
    <n v="5000"/>
    <n v="5070"/>
    <x v="1"/>
    <s v="GB"/>
    <s v="GBP"/>
    <x v="2322"/>
    <n v="1487970885"/>
    <b v="0"/>
    <n v="61"/>
    <b v="0"/>
    <s v="food/small batch"/>
    <n v="101"/>
    <n v="83.11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2000"/>
    <n v="0"/>
    <x v="0"/>
    <s v="US"/>
    <s v="USD"/>
    <x v="2323"/>
    <n v="1488241931"/>
    <b v="0"/>
    <n v="7"/>
    <b v="0"/>
    <s v="food/small batch"/>
    <n v="0"/>
    <n v="0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2000"/>
    <n v="2007"/>
    <x v="1"/>
    <s v="US"/>
    <s v="USD"/>
    <x v="2324"/>
    <n v="1489106948"/>
    <b v="0"/>
    <n v="1"/>
    <b v="0"/>
    <s v="food/small batch"/>
    <n v="100"/>
    <n v="2007"/>
    <x v="7"/>
    <s v="small batch"/>
    <x v="2326"/>
    <x v="2324"/>
  </r>
  <r>
    <n v="2327"/>
    <s v="Kraut Source - Fermentation Made Simple"/>
    <s v="Gourmet Fermentation in a Mason Jar. Create delicious, nutritious fermented foods at home."/>
    <n v="500000"/>
    <n v="25174"/>
    <x v="0"/>
    <s v="US"/>
    <s v="USD"/>
    <x v="2325"/>
    <n v="1406066440"/>
    <b v="1"/>
    <n v="3355"/>
    <b v="1"/>
    <s v="food/small batch"/>
    <n v="5"/>
    <n v="7.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55000"/>
    <n v="0"/>
    <x v="2"/>
    <s v="US"/>
    <s v="USD"/>
    <x v="2326"/>
    <n v="1431715537"/>
    <b v="1"/>
    <n v="537"/>
    <b v="1"/>
    <s v="food/small batch"/>
    <n v="0"/>
    <n v="0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60000"/>
    <n v="71"/>
    <x v="0"/>
    <s v="US"/>
    <s v="USD"/>
    <x v="2327"/>
    <n v="1403017146"/>
    <b v="1"/>
    <n v="125"/>
    <b v="1"/>
    <s v="food/small batch"/>
    <n v="0"/>
    <n v="0.56999999999999995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0"/>
    <x v="0"/>
    <s v="US"/>
    <s v="USD"/>
    <x v="2328"/>
    <n v="1448400943"/>
    <b v="1"/>
    <n v="163"/>
    <b v="1"/>
    <s v="food/small batch"/>
    <n v="0"/>
    <n v="0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30000"/>
    <n v="861"/>
    <x v="0"/>
    <s v="US"/>
    <s v="USD"/>
    <x v="2329"/>
    <n v="1405728490"/>
    <b v="1"/>
    <n v="283"/>
    <b v="1"/>
    <s v="food/small batch"/>
    <n v="3"/>
    <n v="3.0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135"/>
    <x v="0"/>
    <s v="US"/>
    <s v="USD"/>
    <x v="2330"/>
    <n v="1420643071"/>
    <b v="1"/>
    <n v="352"/>
    <b v="1"/>
    <s v="food/small batch"/>
    <n v="0"/>
    <n v="0.3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5000"/>
    <n v="6"/>
    <x v="0"/>
    <s v="US"/>
    <s v="USD"/>
    <x v="2331"/>
    <n v="1399563390"/>
    <b v="1"/>
    <n v="94"/>
    <b v="1"/>
    <s v="food/small batch"/>
    <n v="0"/>
    <n v="0.0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10000"/>
    <n v="15696"/>
    <x v="1"/>
    <s v="US"/>
    <s v="USD"/>
    <x v="2332"/>
    <n v="1412611498"/>
    <b v="1"/>
    <n v="67"/>
    <b v="1"/>
    <s v="food/small batch"/>
    <n v="157"/>
    <n v="234.2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55000"/>
    <n v="151"/>
    <x v="2"/>
    <s v="US"/>
    <s v="USD"/>
    <x v="2333"/>
    <n v="1399902243"/>
    <b v="1"/>
    <n v="221"/>
    <b v="1"/>
    <s v="food/small batch"/>
    <n v="0"/>
    <n v="0.68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0"/>
    <n v="115297.5"/>
    <x v="0"/>
    <s v="US"/>
    <s v="USD"/>
    <x v="2334"/>
    <n v="1390860695"/>
    <b v="1"/>
    <n v="2165"/>
    <b v="1"/>
    <s v="food/small batch"/>
    <n v="58"/>
    <n v="53.26"/>
    <x v="7"/>
    <s v="small batch"/>
    <x v="2336"/>
    <x v="2334"/>
  </r>
  <r>
    <n v="2337"/>
    <s v="The Hudson Standard Bitters and Shrubs"/>
    <s v="We make small batch, locally sourced bitters and shrubs for cocktails and cooking."/>
    <n v="35000"/>
    <n v="298"/>
    <x v="0"/>
    <s v="US"/>
    <s v="USD"/>
    <x v="2335"/>
    <n v="1401204143"/>
    <b v="1"/>
    <n v="179"/>
    <b v="1"/>
    <s v="food/small batch"/>
    <n v="1"/>
    <n v="1.66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8315.01"/>
    <x v="0"/>
    <s v="US"/>
    <s v="USD"/>
    <x v="2336"/>
    <n v="1401485484"/>
    <b v="1"/>
    <n v="123"/>
    <b v="1"/>
    <s v="food/small batch"/>
    <n v="22"/>
    <n v="67.599999999999994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150000"/>
    <n v="4712"/>
    <x v="2"/>
    <s v="US"/>
    <s v="USD"/>
    <x v="2337"/>
    <n v="1479496309"/>
    <b v="1"/>
    <n v="1104"/>
    <b v="1"/>
    <s v="food/small batch"/>
    <n v="3"/>
    <n v="4.2699999999999996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100000"/>
    <n v="503"/>
    <x v="2"/>
    <s v="US"/>
    <s v="USD"/>
    <x v="2338"/>
    <n v="1475249138"/>
    <b v="1"/>
    <n v="403"/>
    <b v="1"/>
    <s v="food/small batch"/>
    <n v="1"/>
    <n v="1.25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451"/>
    <n v="559"/>
    <x v="1"/>
    <s v="US"/>
    <s v="USD"/>
    <x v="2339"/>
    <n v="1434137504"/>
    <b v="0"/>
    <n v="0"/>
    <b v="0"/>
    <s v="technology/web"/>
    <n v="124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450"/>
    <n v="632"/>
    <x v="1"/>
    <s v="US"/>
    <s v="USD"/>
    <x v="2340"/>
    <n v="1410799870"/>
    <b v="0"/>
    <n v="0"/>
    <b v="0"/>
    <s v="technology/web"/>
    <n v="14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2500"/>
    <n v="2605"/>
    <x v="1"/>
    <s v="US"/>
    <s v="USD"/>
    <x v="2341"/>
    <n v="1447962505"/>
    <b v="0"/>
    <n v="1"/>
    <b v="0"/>
    <s v="technology/web"/>
    <n v="104"/>
    <n v="2605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235"/>
    <x v="1"/>
    <s v="CA"/>
    <s v="CAD"/>
    <x v="2342"/>
    <n v="1464197269"/>
    <b v="0"/>
    <n v="1"/>
    <b v="0"/>
    <s v="technology/web"/>
    <n v="145"/>
    <n v="1235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450"/>
    <n v="485"/>
    <x v="1"/>
    <s v="US"/>
    <s v="USD"/>
    <x v="2343"/>
    <n v="1424822556"/>
    <b v="0"/>
    <n v="0"/>
    <b v="0"/>
    <s v="technology/web"/>
    <n v="108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1500"/>
    <n v="51"/>
    <x v="0"/>
    <s v="US"/>
    <s v="USD"/>
    <x v="2344"/>
    <n v="1472843431"/>
    <b v="0"/>
    <n v="3"/>
    <b v="0"/>
    <s v="technology/web"/>
    <n v="3"/>
    <n v="17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860"/>
    <x v="1"/>
    <s v="US"/>
    <s v="USD"/>
    <x v="2345"/>
    <n v="1469543676"/>
    <b v="0"/>
    <n v="1"/>
    <b v="0"/>
    <s v="technology/web"/>
    <n v="186"/>
    <n v="186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2500"/>
    <n v="953"/>
    <x v="0"/>
    <s v="US"/>
    <s v="USD"/>
    <x v="2346"/>
    <n v="1450822938"/>
    <b v="0"/>
    <n v="5"/>
    <b v="0"/>
    <s v="technology/web"/>
    <n v="38"/>
    <n v="190.6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50"/>
    <n v="180"/>
    <x v="0"/>
    <s v="SE"/>
    <s v="SEK"/>
    <x v="2347"/>
    <n v="1436812628"/>
    <b v="0"/>
    <n v="0"/>
    <b v="0"/>
    <s v="technology/web"/>
    <n v="4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450"/>
    <n v="15"/>
    <x v="0"/>
    <s v="IE"/>
    <s v="EUR"/>
    <x v="2348"/>
    <n v="1480882370"/>
    <b v="0"/>
    <n v="0"/>
    <b v="0"/>
    <s v="technology/web"/>
    <n v="3"/>
    <n v="0"/>
    <x v="2"/>
    <s v="web"/>
    <x v="2350"/>
    <x v="2348"/>
  </r>
  <r>
    <n v="2351"/>
    <s v="NZ Auction site.  No listing or success fees. Only $2 p/m"/>
    <s v="Donate $30 or more and receive a free selfie stick."/>
    <n v="2000"/>
    <n v="2005"/>
    <x v="1"/>
    <s v="NZ"/>
    <s v="NZD"/>
    <x v="2349"/>
    <n v="1427768739"/>
    <b v="0"/>
    <n v="7"/>
    <b v="0"/>
    <s v="technology/web"/>
    <n v="100"/>
    <n v="286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0"/>
    <s v="US"/>
    <s v="USD"/>
    <x v="2350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420"/>
    <n v="425"/>
    <x v="1"/>
    <s v="US"/>
    <s v="USD"/>
    <x v="2351"/>
    <n v="1428596022"/>
    <b v="0"/>
    <n v="0"/>
    <b v="0"/>
    <s v="technology/web"/>
    <n v="101"/>
    <n v="0"/>
    <x v="2"/>
    <s v="web"/>
    <x v="2353"/>
    <x v="2351"/>
  </r>
  <r>
    <n v="2354"/>
    <s v="Dissertation (Canceled)"/>
    <s v="Almost done with doctorate degree but need funding of $35,000 to complete research of project."/>
    <n v="1200"/>
    <n v="1437"/>
    <x v="1"/>
    <s v="US"/>
    <s v="USD"/>
    <x v="2352"/>
    <n v="1415726460"/>
    <b v="0"/>
    <n v="1"/>
    <b v="0"/>
    <s v="technology/web"/>
    <n v="120"/>
    <n v="1437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1500"/>
    <n v="2282"/>
    <x v="1"/>
    <s v="AU"/>
    <s v="AUD"/>
    <x v="2353"/>
    <n v="1428012136"/>
    <b v="0"/>
    <n v="2"/>
    <b v="0"/>
    <s v="technology/web"/>
    <n v="152"/>
    <n v="1141"/>
    <x v="2"/>
    <s v="web"/>
    <x v="2355"/>
    <x v="2353"/>
  </r>
  <r>
    <n v="2356"/>
    <s v="HardstyleUnited.com (Canceled)"/>
    <s v="HardstyleUnited.com The Global Hardstyle community. Your Hardstyle community."/>
    <n v="420"/>
    <n v="120"/>
    <x v="2"/>
    <s v="NL"/>
    <s v="EUR"/>
    <x v="2354"/>
    <n v="1430938104"/>
    <b v="0"/>
    <n v="0"/>
    <b v="0"/>
    <s v="technology/web"/>
    <n v="29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400"/>
    <n v="1570"/>
    <x v="1"/>
    <s v="GB"/>
    <s v="GBP"/>
    <x v="2355"/>
    <n v="1442501578"/>
    <b v="0"/>
    <n v="0"/>
    <b v="0"/>
    <s v="technology/web"/>
    <n v="393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400"/>
    <n v="1050"/>
    <x v="1"/>
    <s v="GB"/>
    <s v="GBP"/>
    <x v="2356"/>
    <n v="1417818036"/>
    <b v="0"/>
    <n v="0"/>
    <b v="0"/>
    <s v="technology/web"/>
    <n v="263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4336"/>
    <n v="0"/>
    <x v="2"/>
    <s v="US"/>
    <s v="USD"/>
    <x v="2357"/>
    <n v="1433432124"/>
    <b v="0"/>
    <n v="3"/>
    <b v="0"/>
    <s v="technology/web"/>
    <n v="0"/>
    <n v="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1000"/>
    <n v="25"/>
    <x v="0"/>
    <s v="CA"/>
    <s v="CAD"/>
    <x v="2358"/>
    <n v="1452272280"/>
    <b v="0"/>
    <n v="1"/>
    <b v="0"/>
    <s v="technology/web"/>
    <n v="3"/>
    <n v="25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400"/>
    <n v="875"/>
    <x v="1"/>
    <s v="CA"/>
    <s v="CAD"/>
    <x v="2359"/>
    <n v="1459975008"/>
    <b v="0"/>
    <n v="0"/>
    <b v="0"/>
    <s v="technology/web"/>
    <n v="219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2000"/>
    <n v="2035"/>
    <x v="1"/>
    <s v="US"/>
    <s v="USD"/>
    <x v="2360"/>
    <n v="1415723470"/>
    <b v="0"/>
    <n v="2"/>
    <b v="0"/>
    <s v="technology/web"/>
    <n v="102"/>
    <n v="1017.5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679.44"/>
    <x v="1"/>
    <s v="US"/>
    <s v="USD"/>
    <x v="2361"/>
    <n v="1447460200"/>
    <b v="0"/>
    <n v="0"/>
    <b v="0"/>
    <s v="technology/web"/>
    <n v="17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400"/>
    <n v="463"/>
    <x v="1"/>
    <s v="US"/>
    <s v="USD"/>
    <x v="2362"/>
    <n v="1441146356"/>
    <b v="0"/>
    <n v="0"/>
    <b v="0"/>
    <s v="technology/web"/>
    <n v="116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400"/>
    <n v="450"/>
    <x v="1"/>
    <s v="IT"/>
    <s v="EUR"/>
    <x v="2363"/>
    <n v="1449596425"/>
    <b v="0"/>
    <n v="0"/>
    <b v="0"/>
    <s v="technology/web"/>
    <n v="113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8000"/>
    <n v="55"/>
    <x v="0"/>
    <s v="GB"/>
    <s v="GBP"/>
    <x v="2364"/>
    <n v="1442839533"/>
    <b v="0"/>
    <n v="27"/>
    <b v="0"/>
    <s v="technology/web"/>
    <n v="1"/>
    <n v="2.04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3200"/>
    <n v="3205"/>
    <x v="1"/>
    <s v="US"/>
    <s v="USD"/>
    <x v="2365"/>
    <n v="1456442216"/>
    <b v="0"/>
    <n v="14"/>
    <b v="0"/>
    <s v="technology/web"/>
    <n v="100"/>
    <n v="228.93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2000"/>
    <n v="251"/>
    <x v="0"/>
    <s v="US"/>
    <s v="USD"/>
    <x v="2366"/>
    <n v="1425143965"/>
    <b v="0"/>
    <n v="2"/>
    <b v="0"/>
    <s v="technology/web"/>
    <n v="13"/>
    <n v="125.5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440"/>
    <x v="1"/>
    <s v="US"/>
    <s v="USD"/>
    <x v="2367"/>
    <n v="1452540611"/>
    <b v="0"/>
    <n v="0"/>
    <b v="0"/>
    <s v="technology/web"/>
    <n v="11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000"/>
    <n v="0"/>
    <x v="0"/>
    <s v="US"/>
    <s v="USD"/>
    <x v="2368"/>
    <n v="1416285141"/>
    <b v="0"/>
    <n v="4"/>
    <b v="0"/>
    <s v="technology/web"/>
    <n v="0"/>
    <n v="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400"/>
    <n v="435"/>
    <x v="1"/>
    <s v="US"/>
    <s v="USD"/>
    <x v="2369"/>
    <n v="1432665596"/>
    <b v="0"/>
    <n v="0"/>
    <b v="0"/>
    <s v="technology/web"/>
    <n v="109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2000"/>
    <n v="2609"/>
    <x v="1"/>
    <s v="AU"/>
    <s v="AUD"/>
    <x v="2370"/>
    <n v="1427247571"/>
    <b v="0"/>
    <n v="6"/>
    <b v="0"/>
    <s v="technology/web"/>
    <n v="130"/>
    <n v="434.83"/>
    <x v="2"/>
    <s v="web"/>
    <x v="2372"/>
    <x v="2370"/>
  </r>
  <r>
    <n v="2373"/>
    <s v="Cykelauktion.com (Canceled)"/>
    <s v="We want to create a safe marketplace for buying and selling bicycles."/>
    <n v="1500"/>
    <n v="1650"/>
    <x v="1"/>
    <s v="SE"/>
    <s v="SEK"/>
    <x v="2371"/>
    <n v="1438271624"/>
    <b v="0"/>
    <n v="1"/>
    <b v="0"/>
    <s v="technology/web"/>
    <n v="110"/>
    <n v="16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1000"/>
    <n v="1119"/>
    <x v="1"/>
    <s v="US"/>
    <s v="USD"/>
    <x v="2372"/>
    <n v="1421180060"/>
    <b v="0"/>
    <n v="1"/>
    <b v="0"/>
    <s v="technology/web"/>
    <n v="112"/>
    <n v="1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400"/>
    <n v="430"/>
    <x v="1"/>
    <s v="US"/>
    <s v="USD"/>
    <x v="2373"/>
    <n v="1470859437"/>
    <b v="0"/>
    <n v="0"/>
    <b v="0"/>
    <s v="technology/web"/>
    <n v="108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2500"/>
    <n v="2935"/>
    <x v="1"/>
    <s v="US"/>
    <s v="USD"/>
    <x v="2374"/>
    <n v="1447193566"/>
    <b v="0"/>
    <n v="4"/>
    <b v="0"/>
    <s v="technology/web"/>
    <n v="117"/>
    <n v="733.75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400"/>
    <n v="425"/>
    <x v="1"/>
    <s v="CA"/>
    <s v="CAD"/>
    <x v="2375"/>
    <n v="1477515183"/>
    <b v="0"/>
    <n v="0"/>
    <b v="0"/>
    <s v="technology/web"/>
    <n v="106"/>
    <n v="0"/>
    <x v="2"/>
    <s v="web"/>
    <x v="2377"/>
    <x v="2375"/>
  </r>
  <r>
    <n v="2378"/>
    <s v="KEEPUP INC (Canceled)"/>
    <s v="KEEPUP allows you to extend your social circle by introducing you to new people via your friends."/>
    <n v="400"/>
    <n v="416"/>
    <x v="1"/>
    <s v="US"/>
    <s v="USD"/>
    <x v="2376"/>
    <n v="1438042730"/>
    <b v="0"/>
    <n v="0"/>
    <b v="0"/>
    <s v="technology/web"/>
    <n v="104"/>
    <n v="0"/>
    <x v="2"/>
    <s v="web"/>
    <x v="2378"/>
    <x v="2376"/>
  </r>
  <r>
    <n v="2379"/>
    <s v="SelectCooks.com (Canceled)"/>
    <s v="Selectcooks.com is a community marketplace for people to list, find and hire chefs."/>
    <n v="400"/>
    <n v="400"/>
    <x v="1"/>
    <s v="US"/>
    <s v="USD"/>
    <x v="2377"/>
    <n v="1440116616"/>
    <b v="0"/>
    <n v="0"/>
    <b v="0"/>
    <s v="technology/web"/>
    <n v="10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"/>
    <n v="2222"/>
    <x v="1"/>
    <s v="US"/>
    <s v="USD"/>
    <x v="2378"/>
    <n v="1441134142"/>
    <b v="0"/>
    <n v="3"/>
    <b v="0"/>
    <s v="technology/web"/>
    <n v="148"/>
    <n v="740.67"/>
    <x v="2"/>
    <s v="web"/>
    <x v="2380"/>
    <x v="2378"/>
  </r>
  <r>
    <n v="2381"/>
    <s v="Cannabis Connection (Canceled)"/>
    <s v="Social Media Platform for the Marijuana Industry to create professionalism and a stable lasting market."/>
    <n v="5000"/>
    <n v="5175"/>
    <x v="1"/>
    <s v="US"/>
    <s v="USD"/>
    <x v="2379"/>
    <n v="1426112848"/>
    <b v="0"/>
    <n v="7"/>
    <b v="0"/>
    <s v="technology/web"/>
    <n v="104"/>
    <n v="739.29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1800"/>
    <n v="2361"/>
    <x v="1"/>
    <s v="US"/>
    <s v="USD"/>
    <x v="2380"/>
    <n v="1436502603"/>
    <b v="0"/>
    <n v="2"/>
    <b v="0"/>
    <s v="technology/web"/>
    <n v="131"/>
    <n v="1180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3000"/>
    <n v="0"/>
    <x v="0"/>
    <s v="NZ"/>
    <s v="NZD"/>
    <x v="2381"/>
    <n v="1421976107"/>
    <b v="0"/>
    <n v="3"/>
    <b v="0"/>
    <s v="technology/web"/>
    <n v="0"/>
    <n v="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020"/>
    <x v="1"/>
    <s v="US"/>
    <s v="USD"/>
    <x v="2382"/>
    <n v="1413337043"/>
    <b v="0"/>
    <n v="8"/>
    <b v="0"/>
    <s v="technology/web"/>
    <n v="102"/>
    <n v="127.5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1465"/>
    <x v="0"/>
    <s v="US"/>
    <s v="USD"/>
    <x v="2383"/>
    <n v="1436201432"/>
    <b v="0"/>
    <n v="7"/>
    <b v="0"/>
    <s v="technology/web"/>
    <n v="42"/>
    <n v="209.29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400"/>
    <n v="165"/>
    <x v="0"/>
    <s v="CA"/>
    <s v="CAD"/>
    <x v="2384"/>
    <n v="1415736424"/>
    <b v="0"/>
    <n v="0"/>
    <b v="0"/>
    <s v="technology/web"/>
    <n v="41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4000"/>
    <n v="4250"/>
    <x v="1"/>
    <s v="US"/>
    <s v="USD"/>
    <x v="2385"/>
    <n v="1465311740"/>
    <b v="0"/>
    <n v="3"/>
    <b v="0"/>
    <s v="technology/web"/>
    <n v="106"/>
    <n v="1416.67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10"/>
    <x v="2"/>
    <s v="US"/>
    <s v="USD"/>
    <x v="2386"/>
    <n v="1418761759"/>
    <b v="0"/>
    <n v="8"/>
    <b v="0"/>
    <s v="technology/web"/>
    <n v="0"/>
    <n v="1.2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1395"/>
    <x v="1"/>
    <s v="FR"/>
    <s v="EUR"/>
    <x v="2387"/>
    <n v="1435160452"/>
    <b v="0"/>
    <n v="1"/>
    <b v="0"/>
    <s v="technology/web"/>
    <n v="100"/>
    <n v="1395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400"/>
    <n v="151"/>
    <x v="0"/>
    <s v="AU"/>
    <s v="AUD"/>
    <x v="2388"/>
    <n v="1416896264"/>
    <b v="0"/>
    <n v="0"/>
    <b v="0"/>
    <s v="technology/web"/>
    <n v="38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1200"/>
    <n v="1400"/>
    <x v="1"/>
    <s v="US"/>
    <s v="USD"/>
    <x v="2389"/>
    <n v="1425236644"/>
    <b v="0"/>
    <n v="1"/>
    <b v="0"/>
    <s v="technology/web"/>
    <n v="117"/>
    <n v="140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00"/>
    <n v="130"/>
    <x v="0"/>
    <s v="US"/>
    <s v="USD"/>
    <x v="2390"/>
    <n v="1443495223"/>
    <b v="0"/>
    <n v="0"/>
    <b v="0"/>
    <s v="technology/web"/>
    <n v="33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500"/>
    <n v="1635"/>
    <x v="1"/>
    <s v="US"/>
    <s v="USD"/>
    <x v="2391"/>
    <n v="1436456017"/>
    <b v="0"/>
    <n v="1"/>
    <b v="0"/>
    <s v="technology/web"/>
    <n v="109"/>
    <n v="1635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1000"/>
    <n v="72"/>
    <x v="0"/>
    <s v="IE"/>
    <s v="EUR"/>
    <x v="2392"/>
    <n v="1422348093"/>
    <b v="0"/>
    <n v="2"/>
    <b v="0"/>
    <s v="technology/web"/>
    <n v="7"/>
    <n v="36"/>
    <x v="2"/>
    <s v="web"/>
    <x v="2394"/>
    <x v="2392"/>
  </r>
  <r>
    <n v="2395"/>
    <s v="VENT it out (Canceled)"/>
    <s v="I am making a social website where people can anonymously or openly vent, All walks of life all over the world"/>
    <n v="400"/>
    <n v="0"/>
    <x v="0"/>
    <s v="US"/>
    <s v="USD"/>
    <x v="2393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1000"/>
    <n v="1110"/>
    <x v="1"/>
    <s v="CH"/>
    <s v="CHF"/>
    <x v="2394"/>
    <n v="1442348558"/>
    <b v="0"/>
    <n v="1"/>
    <b v="0"/>
    <s v="technology/web"/>
    <n v="111"/>
    <n v="11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400"/>
    <n v="0"/>
    <x v="0"/>
    <s v="US"/>
    <s v="USD"/>
    <x v="2395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"/>
    <n v="0"/>
    <x v="2"/>
    <s v="US"/>
    <s v="USD"/>
    <x v="2396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350"/>
    <n v="633"/>
    <x v="1"/>
    <s v="SE"/>
    <s v="SEK"/>
    <x v="2397"/>
    <n v="1415910506"/>
    <b v="0"/>
    <n v="0"/>
    <b v="0"/>
    <s v="technology/web"/>
    <n v="181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350"/>
    <n v="593"/>
    <x v="1"/>
    <s v="AU"/>
    <s v="AUD"/>
    <x v="2398"/>
    <n v="1458023164"/>
    <b v="0"/>
    <n v="0"/>
    <b v="0"/>
    <s v="technology/web"/>
    <n v="169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644"/>
    <x v="0"/>
    <s v="US"/>
    <s v="USD"/>
    <x v="2399"/>
    <n v="1452023096"/>
    <b v="0"/>
    <n v="9"/>
    <b v="0"/>
    <s v="food/food trucks"/>
    <n v="31"/>
    <n v="71.56"/>
    <x v="7"/>
    <s v="food trucks"/>
    <x v="2401"/>
    <x v="2399"/>
  </r>
  <r>
    <n v="2402"/>
    <s v="Cupcake Truck Unite"/>
    <s v="Small town, delicious treats, and a mobile truck"/>
    <n v="1500"/>
    <n v="2000"/>
    <x v="1"/>
    <s v="US"/>
    <s v="USD"/>
    <x v="2400"/>
    <n v="1428941931"/>
    <b v="0"/>
    <n v="1"/>
    <b v="0"/>
    <s v="food/food trucks"/>
    <n v="133"/>
    <n v="20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119.9899999999998"/>
    <x v="1"/>
    <s v="GB"/>
    <s v="GBP"/>
    <x v="2401"/>
    <n v="1454188258"/>
    <b v="0"/>
    <n v="12"/>
    <b v="0"/>
    <s v="food/food trucks"/>
    <n v="101"/>
    <n v="176.6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350"/>
    <n v="586"/>
    <x v="1"/>
    <s v="US"/>
    <s v="USD"/>
    <x v="2402"/>
    <n v="1449190607"/>
    <b v="0"/>
    <n v="0"/>
    <b v="0"/>
    <s v="food/food trucks"/>
    <n v="167"/>
    <n v="0"/>
    <x v="7"/>
    <s v="food trucks"/>
    <x v="2404"/>
    <x v="2402"/>
  </r>
  <r>
    <n v="2405"/>
    <s v="JoyShtick Food Truck"/>
    <s v="We are the first gaming-themed food truck, bringing gourmet pub fare to the Jacksonville area."/>
    <n v="4500"/>
    <n v="4500"/>
    <x v="1"/>
    <s v="US"/>
    <s v="USD"/>
    <x v="2403"/>
    <n v="1471096975"/>
    <b v="0"/>
    <n v="20"/>
    <b v="0"/>
    <s v="food/food trucks"/>
    <n v="100"/>
    <n v="225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5000"/>
    <n v="65"/>
    <x v="0"/>
    <s v="US"/>
    <s v="USD"/>
    <x v="2404"/>
    <n v="1418179190"/>
    <b v="0"/>
    <n v="16"/>
    <b v="0"/>
    <s v="food/food trucks"/>
    <n v="1"/>
    <n v="4.059999999999999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15000"/>
    <n v="15318.55"/>
    <x v="1"/>
    <s v="US"/>
    <s v="USD"/>
    <x v="2405"/>
    <n v="1426772928"/>
    <b v="0"/>
    <n v="33"/>
    <b v="0"/>
    <s v="food/food trucks"/>
    <n v="102"/>
    <n v="464.2"/>
    <x v="7"/>
    <s v="food trucks"/>
    <x v="2407"/>
    <x v="2405"/>
  </r>
  <r>
    <n v="2408"/>
    <s v="Sabroso On Wheels"/>
    <s v="A US Army Vet trying to get a Peruvian food truck going! Really good Peruvian food now mobile!"/>
    <n v="1385"/>
    <n v="7011"/>
    <x v="1"/>
    <s v="US"/>
    <s v="USD"/>
    <x v="2406"/>
    <n v="1412652157"/>
    <b v="0"/>
    <n v="2"/>
    <b v="0"/>
    <s v="food/food trucks"/>
    <n v="506"/>
    <n v="3505.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3000"/>
    <n v="7"/>
    <x v="0"/>
    <s v="US"/>
    <s v="USD"/>
    <x v="2407"/>
    <n v="1437339675"/>
    <b v="0"/>
    <n v="6"/>
    <b v="0"/>
    <s v="food/food trucks"/>
    <n v="0"/>
    <n v="1.1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350"/>
    <n v="558"/>
    <x v="1"/>
    <s v="AU"/>
    <s v="AUD"/>
    <x v="2408"/>
    <n v="1439027275"/>
    <b v="0"/>
    <n v="0"/>
    <b v="0"/>
    <s v="food/food trucks"/>
    <n v="159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000"/>
    <n v="2300"/>
    <x v="1"/>
    <s v="US"/>
    <s v="USD"/>
    <x v="2409"/>
    <n v="1437932082"/>
    <b v="0"/>
    <n v="3"/>
    <b v="0"/>
    <s v="food/food trucks"/>
    <n v="115"/>
    <n v="766.67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545"/>
    <x v="1"/>
    <s v="FR"/>
    <s v="EUR"/>
    <x v="2410"/>
    <n v="1476294073"/>
    <b v="0"/>
    <n v="0"/>
    <b v="0"/>
    <s v="food/food trucks"/>
    <n v="156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1200"/>
    <n v="1370"/>
    <x v="1"/>
    <s v="US"/>
    <s v="USD"/>
    <x v="2411"/>
    <n v="1398911882"/>
    <b v="0"/>
    <n v="3"/>
    <b v="0"/>
    <s v="food/food trucks"/>
    <n v="114"/>
    <n v="456.67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3000"/>
    <n v="6"/>
    <x v="0"/>
    <s v="US"/>
    <s v="USD"/>
    <x v="2412"/>
    <n v="1436805660"/>
    <b v="0"/>
    <n v="13"/>
    <b v="0"/>
    <s v="food/food trucks"/>
    <n v="0"/>
    <n v="0.4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2500"/>
    <n v="3000"/>
    <x v="1"/>
    <s v="US"/>
    <s v="USD"/>
    <x v="2413"/>
    <n v="1466023346"/>
    <b v="0"/>
    <n v="6"/>
    <b v="0"/>
    <s v="food/food trucks"/>
    <n v="120"/>
    <n v="500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1000"/>
    <n v="320"/>
    <x v="0"/>
    <s v="US"/>
    <s v="USD"/>
    <x v="2414"/>
    <n v="1421343743"/>
    <b v="0"/>
    <n v="1"/>
    <b v="0"/>
    <s v="food/food trucks"/>
    <n v="32"/>
    <n v="32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350"/>
    <n v="504"/>
    <x v="1"/>
    <s v="US"/>
    <s v="USD"/>
    <x v="2415"/>
    <n v="1405113187"/>
    <b v="0"/>
    <n v="0"/>
    <b v="0"/>
    <s v="food/food trucks"/>
    <n v="144"/>
    <n v="0"/>
    <x v="7"/>
    <s v="food trucks"/>
    <x v="2417"/>
    <x v="2415"/>
  </r>
  <r>
    <n v="2418"/>
    <s v="Mexican food truck"/>
    <s v="I want to start my food truck business."/>
    <n v="1000"/>
    <n v="289"/>
    <x v="0"/>
    <s v="US"/>
    <s v="USD"/>
    <x v="2416"/>
    <n v="1422045244"/>
    <b v="0"/>
    <n v="5"/>
    <b v="0"/>
    <s v="food/food trucks"/>
    <n v="29"/>
    <n v="57.8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500"/>
    <x v="1"/>
    <s v="US"/>
    <s v="USD"/>
    <x v="2417"/>
    <n v="1419097389"/>
    <b v="0"/>
    <n v="0"/>
    <b v="0"/>
    <s v="food/food trucks"/>
    <n v="143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7500"/>
    <n v="668"/>
    <x v="0"/>
    <s v="US"/>
    <s v="USD"/>
    <x v="2418"/>
    <n v="1410396095"/>
    <b v="0"/>
    <n v="36"/>
    <b v="0"/>
    <s v="food/food trucks"/>
    <n v="9"/>
    <n v="18.559999999999999"/>
    <x v="7"/>
    <s v="food trucks"/>
    <x v="2420"/>
    <x v="2418"/>
  </r>
  <r>
    <n v="2421"/>
    <s v="hot dog cart"/>
    <s v="help me start Merrill's first hot dog cart in this empty lot"/>
    <n v="850"/>
    <n v="1200"/>
    <x v="1"/>
    <s v="US"/>
    <s v="USD"/>
    <x v="2419"/>
    <n v="1421944196"/>
    <b v="0"/>
    <n v="1"/>
    <b v="0"/>
    <s v="food/food trucks"/>
    <n v="141"/>
    <n v="1200"/>
    <x v="7"/>
    <s v="food trucks"/>
    <x v="2421"/>
    <x v="2419"/>
  </r>
  <r>
    <n v="2422"/>
    <s v="Help starting a family owned food truck"/>
    <s v="Family owned business serving BBQ and seafood to the public"/>
    <n v="850"/>
    <n v="920"/>
    <x v="1"/>
    <s v="US"/>
    <s v="USD"/>
    <x v="2420"/>
    <n v="1423502636"/>
    <b v="0"/>
    <n v="1"/>
    <b v="0"/>
    <s v="food/food trucks"/>
    <n v="108"/>
    <n v="920"/>
    <x v="7"/>
    <s v="food trucks"/>
    <x v="2422"/>
    <x v="2420"/>
  </r>
  <r>
    <n v="2423"/>
    <s v="FBTR BBQ"/>
    <s v="FBTR is a Texas-style, North Carolina based, homemade BBQ company looking to bring good meat to the masses."/>
    <n v="1000"/>
    <n v="1016"/>
    <x v="1"/>
    <s v="US"/>
    <s v="USD"/>
    <x v="2421"/>
    <n v="1417452890"/>
    <b v="0"/>
    <n v="1"/>
    <b v="0"/>
    <s v="food/food trucks"/>
    <n v="102"/>
    <n v="1016"/>
    <x v="7"/>
    <s v="food trucks"/>
    <x v="2423"/>
    <x v="2421"/>
  </r>
  <r>
    <n v="2424"/>
    <s v="Lily and Memphs"/>
    <s v="Great and creative food from the heart in the form of a sweet food truck!"/>
    <n v="2500"/>
    <n v="2705"/>
    <x v="1"/>
    <s v="US"/>
    <s v="USD"/>
    <x v="2422"/>
    <n v="1411853108"/>
    <b v="0"/>
    <n v="9"/>
    <b v="0"/>
    <s v="food/food trucks"/>
    <n v="108"/>
    <n v="300.56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850"/>
    <n v="850"/>
    <x v="1"/>
    <s v="US"/>
    <s v="USD"/>
    <x v="2423"/>
    <n v="1463090149"/>
    <b v="0"/>
    <n v="1"/>
    <b v="0"/>
    <s v="food/food trucks"/>
    <n v="100"/>
    <n v="85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350"/>
    <n v="481.5"/>
    <x v="1"/>
    <s v="US"/>
    <s v="USD"/>
    <x v="2424"/>
    <n v="1433822692"/>
    <b v="0"/>
    <n v="0"/>
    <b v="0"/>
    <s v="food/food trucks"/>
    <n v="138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850"/>
    <n v="170"/>
    <x v="0"/>
    <s v="US"/>
    <s v="USD"/>
    <x v="2425"/>
    <n v="1455262733"/>
    <b v="0"/>
    <n v="1"/>
    <b v="0"/>
    <s v="food/food trucks"/>
    <n v="20"/>
    <n v="170"/>
    <x v="7"/>
    <s v="food trucks"/>
    <x v="2427"/>
    <x v="2425"/>
  </r>
  <r>
    <n v="2428"/>
    <s v="Premium Burgers"/>
    <s v="From Moo 2 You! We want to offer premium burgers to a taco flooded environment."/>
    <n v="850"/>
    <n v="131"/>
    <x v="0"/>
    <s v="US"/>
    <s v="USD"/>
    <x v="2426"/>
    <n v="1423594151"/>
    <b v="0"/>
    <n v="1"/>
    <b v="0"/>
    <s v="food/food trucks"/>
    <n v="15"/>
    <n v="13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5623"/>
    <x v="1"/>
    <s v="NO"/>
    <s v="NOK"/>
    <x v="2427"/>
    <n v="1483131966"/>
    <b v="0"/>
    <n v="4"/>
    <b v="0"/>
    <s v="food/food trucks"/>
    <n v="102"/>
    <n v="1405.7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1150"/>
    <n v="1330"/>
    <x v="1"/>
    <s v="US"/>
    <s v="USD"/>
    <x v="2428"/>
    <n v="1452654504"/>
    <b v="0"/>
    <n v="2"/>
    <b v="0"/>
    <s v="food/food trucks"/>
    <n v="116"/>
    <n v="665"/>
    <x v="7"/>
    <s v="food trucks"/>
    <x v="2430"/>
    <x v="2428"/>
  </r>
  <r>
    <n v="2431"/>
    <s v="Murphy's good eatin'"/>
    <s v="Go to Colorado and run a food truck with homemade food of all kinds."/>
    <n v="1000"/>
    <n v="24"/>
    <x v="0"/>
    <s v="US"/>
    <s v="USD"/>
    <x v="2429"/>
    <n v="1461896613"/>
    <b v="0"/>
    <n v="2"/>
    <b v="0"/>
    <s v="food/food trucks"/>
    <n v="2"/>
    <n v="12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000"/>
    <n v="16"/>
    <x v="0"/>
    <s v="US"/>
    <s v="USD"/>
    <x v="2430"/>
    <n v="1423199697"/>
    <b v="0"/>
    <n v="2"/>
    <b v="0"/>
    <s v="food/food trucks"/>
    <n v="2"/>
    <n v="8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350"/>
    <n v="460"/>
    <x v="1"/>
    <s v="US"/>
    <s v="USD"/>
    <x v="2431"/>
    <n v="1454016943"/>
    <b v="0"/>
    <n v="0"/>
    <b v="0"/>
    <s v="food/food trucks"/>
    <n v="131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1250"/>
    <n v="715"/>
    <x v="0"/>
    <s v="US"/>
    <s v="USD"/>
    <x v="2432"/>
    <n v="1435206474"/>
    <b v="0"/>
    <n v="2"/>
    <b v="0"/>
    <s v="food/food trucks"/>
    <n v="57"/>
    <n v="357.5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5000"/>
    <n v="0"/>
    <x v="0"/>
    <s v="SE"/>
    <s v="SEK"/>
    <x v="2433"/>
    <n v="1441435186"/>
    <b v="0"/>
    <n v="4"/>
    <b v="0"/>
    <s v="food/food trucks"/>
    <n v="0"/>
    <n v="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1511"/>
    <x v="1"/>
    <s v="CA"/>
    <s v="CAD"/>
    <x v="2434"/>
    <n v="1448894770"/>
    <b v="0"/>
    <n v="2"/>
    <b v="0"/>
    <s v="food/food trucks"/>
    <n v="101"/>
    <n v="755.5"/>
    <x v="7"/>
    <s v="food trucks"/>
    <x v="2436"/>
    <x v="2434"/>
  </r>
  <r>
    <n v="2437"/>
    <s v="Cuppa Gumbos"/>
    <s v="Homemade Gumbo, Stews and Curry to be served hot and fresh everyday at any festival or concert we can attend."/>
    <n v="350"/>
    <n v="410"/>
    <x v="1"/>
    <s v="US"/>
    <s v="USD"/>
    <x v="2435"/>
    <n v="1422400188"/>
    <b v="0"/>
    <n v="0"/>
    <b v="0"/>
    <s v="food/food trucks"/>
    <n v="117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"/>
    <n v="1625"/>
    <x v="1"/>
    <s v="US"/>
    <s v="USD"/>
    <x v="2436"/>
    <n v="1444341462"/>
    <b v="0"/>
    <n v="1"/>
    <b v="0"/>
    <s v="food/food trucks"/>
    <n v="108"/>
    <n v="1625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350"/>
    <n v="360"/>
    <x v="3"/>
    <s v="US"/>
    <s v="USD"/>
    <x v="2437"/>
    <n v="1442605129"/>
    <b v="0"/>
    <n v="0"/>
    <b v="0"/>
    <s v="food/food trucks"/>
    <n v="103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1000"/>
    <n v="1106"/>
    <x v="1"/>
    <s v="BE"/>
    <s v="EUR"/>
    <x v="2438"/>
    <n v="1452807313"/>
    <b v="0"/>
    <n v="2"/>
    <b v="0"/>
    <s v="food/food trucks"/>
    <n v="111"/>
    <n v="553"/>
    <x v="7"/>
    <s v="food trucks"/>
    <x v="2440"/>
    <x v="2438"/>
  </r>
  <r>
    <n v="2441"/>
    <s v="Bring Alchemy Pops to the People!"/>
    <s v="YOU can help Alchemy Pops POP up on a street near you!"/>
    <n v="20000"/>
    <n v="74026"/>
    <x v="1"/>
    <s v="US"/>
    <s v="USD"/>
    <x v="2439"/>
    <n v="1435806054"/>
    <b v="0"/>
    <n v="109"/>
    <b v="1"/>
    <s v="food/small batch"/>
    <n v="370"/>
    <n v="679.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70000"/>
    <n v="82532"/>
    <x v="1"/>
    <s v="US"/>
    <s v="USD"/>
    <x v="2440"/>
    <n v="1424188828"/>
    <b v="0"/>
    <n v="372"/>
    <b v="1"/>
    <s v="food/small batch"/>
    <n v="118"/>
    <n v="221.86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100000"/>
    <n v="51"/>
    <x v="2"/>
    <s v="US"/>
    <s v="USD"/>
    <x v="2441"/>
    <n v="1405522822"/>
    <b v="0"/>
    <n v="311"/>
    <b v="1"/>
    <s v="food/small batch"/>
    <n v="0"/>
    <n v="0.16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10000"/>
    <n v="9"/>
    <x v="0"/>
    <s v="US"/>
    <s v="USD"/>
    <x v="2442"/>
    <n v="1461607591"/>
    <b v="0"/>
    <n v="61"/>
    <b v="1"/>
    <s v="food/small batch"/>
    <n v="0"/>
    <n v="0.1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0"/>
    <x v="2"/>
    <s v="US"/>
    <s v="USD"/>
    <x v="2443"/>
    <n v="1440650021"/>
    <b v="0"/>
    <n v="115"/>
    <b v="1"/>
    <s v="food/small batch"/>
    <n v="0"/>
    <n v="0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23000"/>
    <n v="27541"/>
    <x v="1"/>
    <s v="US"/>
    <s v="USD"/>
    <x v="2444"/>
    <n v="1477578471"/>
    <b v="0"/>
    <n v="111"/>
    <b v="1"/>
    <s v="food/small batch"/>
    <n v="120"/>
    <n v="248.12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6500"/>
    <n v="27189"/>
    <x v="1"/>
    <s v="US"/>
    <s v="USD"/>
    <x v="2445"/>
    <n v="1476184593"/>
    <b v="0"/>
    <n v="337"/>
    <b v="1"/>
    <s v="food/small batch"/>
    <n v="103"/>
    <n v="80.68000000000000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3000"/>
    <n v="0"/>
    <x v="0"/>
    <s v="US"/>
    <s v="USD"/>
    <x v="2446"/>
    <n v="1472110513"/>
    <b v="0"/>
    <n v="9"/>
    <b v="1"/>
    <s v="food/small batch"/>
    <n v="0"/>
    <n v="0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27800"/>
    <n v="32865.300000000003"/>
    <x v="1"/>
    <s v="US"/>
    <s v="USD"/>
    <x v="2447"/>
    <n v="1414725915"/>
    <b v="0"/>
    <n v="120"/>
    <b v="1"/>
    <s v="food/small batch"/>
    <n v="118"/>
    <n v="273.88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38000"/>
    <n v="38500"/>
    <x v="1"/>
    <s v="US"/>
    <s v="USD"/>
    <x v="2448"/>
    <n v="1411177456"/>
    <b v="0"/>
    <n v="102"/>
    <b v="1"/>
    <s v="food/small batch"/>
    <n v="101"/>
    <n v="377.45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30000"/>
    <n v="800"/>
    <x v="0"/>
    <s v="US"/>
    <s v="USD"/>
    <x v="2449"/>
    <n v="1487022490"/>
    <b v="0"/>
    <n v="186"/>
    <b v="1"/>
    <s v="food/small batch"/>
    <n v="3"/>
    <n v="4.3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3500"/>
    <n v="3655"/>
    <x v="1"/>
    <s v="US"/>
    <s v="USD"/>
    <x v="2450"/>
    <n v="1448914500"/>
    <b v="0"/>
    <n v="15"/>
    <b v="1"/>
    <s v="food/small batch"/>
    <n v="104"/>
    <n v="243.67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12000"/>
    <n v="12870"/>
    <x v="1"/>
    <s v="US"/>
    <s v="USD"/>
    <x v="2451"/>
    <n v="1483461409"/>
    <b v="0"/>
    <n v="67"/>
    <b v="1"/>
    <s v="food/small batch"/>
    <n v="107"/>
    <n v="192.0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90000"/>
    <n v="1305"/>
    <x v="0"/>
    <s v="US"/>
    <s v="USD"/>
    <x v="2452"/>
    <n v="1486183808"/>
    <b v="0"/>
    <n v="130"/>
    <b v="1"/>
    <s v="food/small batch"/>
    <n v="1"/>
    <n v="10.039999999999999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0"/>
    <n v="3046"/>
    <x v="1"/>
    <s v="US"/>
    <s v="USD"/>
    <x v="2453"/>
    <n v="1458758750"/>
    <b v="0"/>
    <n v="16"/>
    <b v="1"/>
    <s v="food/small batch"/>
    <n v="102"/>
    <n v="190.38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8000"/>
    <n v="8026"/>
    <x v="1"/>
    <s v="US"/>
    <s v="USD"/>
    <x v="2454"/>
    <n v="1485471839"/>
    <b v="0"/>
    <n v="67"/>
    <b v="1"/>
    <s v="food/small batch"/>
    <n v="100"/>
    <n v="119.7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50000"/>
    <n v="64203.33"/>
    <x v="1"/>
    <s v="US"/>
    <s v="USD"/>
    <x v="2455"/>
    <n v="1456237656"/>
    <b v="0"/>
    <n v="124"/>
    <b v="1"/>
    <s v="food/small batch"/>
    <n v="128"/>
    <n v="517.77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15000"/>
    <n v="15091.06"/>
    <x v="1"/>
    <s v="US"/>
    <s v="USD"/>
    <x v="2456"/>
    <n v="1462481718"/>
    <b v="0"/>
    <n v="80"/>
    <b v="1"/>
    <s v="food/small batch"/>
    <n v="101"/>
    <n v="188.64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68"/>
    <x v="0"/>
    <s v="US"/>
    <s v="USD"/>
    <x v="2457"/>
    <n v="1454858285"/>
    <b v="0"/>
    <n v="282"/>
    <b v="1"/>
    <s v="food/small batch"/>
    <n v="0"/>
    <n v="0.24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25000"/>
    <n v="0"/>
    <x v="0"/>
    <s v="US"/>
    <s v="USD"/>
    <x v="2458"/>
    <n v="1480480167"/>
    <b v="0"/>
    <n v="68"/>
    <b v="1"/>
    <s v="food/small batch"/>
    <n v="0"/>
    <n v="0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20000"/>
    <n v="20120"/>
    <x v="1"/>
    <s v="US"/>
    <s v="USD"/>
    <x v="1837"/>
    <n v="1314577097"/>
    <b v="0"/>
    <n v="86"/>
    <b v="1"/>
    <s v="music/indie rock"/>
    <n v="101"/>
    <n v="233.95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10000"/>
    <n v="82"/>
    <x v="0"/>
    <s v="US"/>
    <s v="USD"/>
    <x v="2459"/>
    <n v="1340944096"/>
    <b v="0"/>
    <n v="115"/>
    <b v="1"/>
    <s v="music/indie rock"/>
    <n v="1"/>
    <n v="0.71"/>
    <x v="4"/>
    <s v="indie rock"/>
    <x v="2462"/>
    <x v="2459"/>
  </r>
  <r>
    <n v="2463"/>
    <s v="Emma Ate the Lion &quot;Songs Two Count Too&quot;"/>
    <s v="Emma Ate The Lion's debut full length album"/>
    <n v="7000"/>
    <n v="25"/>
    <x v="0"/>
    <s v="US"/>
    <s v="USD"/>
    <x v="2460"/>
    <n v="1362710425"/>
    <b v="0"/>
    <n v="75"/>
    <b v="1"/>
    <s v="music/indie rock"/>
    <n v="0"/>
    <n v="0.33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6500"/>
    <n v="2700"/>
    <x v="0"/>
    <s v="CA"/>
    <s v="CAD"/>
    <x v="2461"/>
    <n v="1441143397"/>
    <b v="0"/>
    <n v="43"/>
    <b v="1"/>
    <s v="music/indie rock"/>
    <n v="42"/>
    <n v="62.79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5000"/>
    <n v="5"/>
    <x v="0"/>
    <s v="US"/>
    <s v="USD"/>
    <x v="2462"/>
    <n v="1345828548"/>
    <b v="0"/>
    <n v="48"/>
    <b v="1"/>
    <s v="music/indie rock"/>
    <n v="0"/>
    <n v="0.1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7500"/>
    <n v="35"/>
    <x v="0"/>
    <s v="US"/>
    <s v="USD"/>
    <x v="2463"/>
    <n v="1365474453"/>
    <b v="0"/>
    <n v="52"/>
    <b v="1"/>
    <s v="music/indie rock"/>
    <n v="0"/>
    <n v="0.67"/>
    <x v="4"/>
    <s v="indie rock"/>
    <x v="2466"/>
    <x v="2463"/>
  </r>
  <r>
    <n v="2467"/>
    <s v="Nature Boy Explorer EP"/>
    <s v="We've finished our first EP and we're taking it on the road in three weeks! Help us fund manufacturing?"/>
    <n v="4900"/>
    <n v="4900"/>
    <x v="1"/>
    <s v="US"/>
    <s v="USD"/>
    <x v="2464"/>
    <n v="1335473931"/>
    <b v="0"/>
    <n v="43"/>
    <b v="1"/>
    <s v="music/indie rock"/>
    <n v="100"/>
    <n v="113.95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6000"/>
    <n v="7140"/>
    <x v="1"/>
    <s v="US"/>
    <s v="USD"/>
    <x v="2465"/>
    <n v="1348285321"/>
    <b v="0"/>
    <n v="58"/>
    <b v="1"/>
    <s v="music/indie rock"/>
    <n v="119"/>
    <n v="123.1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5000"/>
    <n v="110"/>
    <x v="0"/>
    <s v="US"/>
    <s v="USD"/>
    <x v="2466"/>
    <n v="1295000329"/>
    <b v="0"/>
    <n v="47"/>
    <b v="1"/>
    <s v="music/indie rock"/>
    <n v="2"/>
    <n v="2.34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4000"/>
    <n v="4306.1099999999997"/>
    <x v="1"/>
    <s v="US"/>
    <s v="USD"/>
    <x v="2467"/>
    <n v="1335232055"/>
    <b v="0"/>
    <n v="36"/>
    <b v="1"/>
    <s v="music/indie rock"/>
    <n v="108"/>
    <n v="119.61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3000"/>
    <n v="4145"/>
    <x v="1"/>
    <s v="US"/>
    <s v="USD"/>
    <x v="2468"/>
    <n v="1324079392"/>
    <b v="0"/>
    <n v="17"/>
    <b v="1"/>
    <s v="music/indie rock"/>
    <n v="138"/>
    <n v="243.82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28633.5"/>
    <x v="1"/>
    <s v="US"/>
    <s v="USD"/>
    <x v="2469"/>
    <n v="1277433980"/>
    <b v="0"/>
    <n v="104"/>
    <b v="1"/>
    <s v="music/indie rock"/>
    <n v="115"/>
    <n v="275.3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5500"/>
    <n v="560"/>
    <x v="0"/>
    <s v="US"/>
    <s v="USD"/>
    <x v="2470"/>
    <n v="1349978269"/>
    <b v="0"/>
    <n v="47"/>
    <b v="1"/>
    <s v="music/indie rock"/>
    <n v="10"/>
    <n v="11.9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13000"/>
    <n v="0"/>
    <x v="0"/>
    <s v="US"/>
    <s v="USD"/>
    <x v="2471"/>
    <n v="1282868176"/>
    <b v="0"/>
    <n v="38"/>
    <b v="1"/>
    <s v="music/indie rock"/>
    <n v="0"/>
    <n v="0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8000"/>
    <n v="36"/>
    <x v="0"/>
    <s v="US"/>
    <s v="USD"/>
    <x v="2472"/>
    <n v="1273647255"/>
    <b v="0"/>
    <n v="81"/>
    <b v="1"/>
    <s v="music/indie rock"/>
    <n v="0"/>
    <n v="0.44"/>
    <x v="4"/>
    <s v="indie rock"/>
    <x v="2475"/>
    <x v="2472"/>
  </r>
  <r>
    <n v="2476"/>
    <s v="Arts &amp; Crafts"/>
    <s v="Eleven songs, the accumulation of several memorable occurrences in a sleepy town; stories of fiction &amp; fact."/>
    <n v="10000"/>
    <n v="102"/>
    <x v="0"/>
    <s v="US"/>
    <s v="USD"/>
    <x v="2473"/>
    <n v="1412149970"/>
    <b v="0"/>
    <n v="55"/>
    <b v="1"/>
    <s v="music/indie rock"/>
    <n v="1"/>
    <n v="1.85"/>
    <x v="4"/>
    <s v="indie rock"/>
    <x v="2476"/>
    <x v="2473"/>
  </r>
  <r>
    <n v="2477"/>
    <s v="Debut Album"/>
    <s v="Releasing my first album in August, and I need your help in order to get it done!"/>
    <n v="5000"/>
    <n v="11"/>
    <x v="0"/>
    <s v="US"/>
    <s v="USD"/>
    <x v="2474"/>
    <n v="1340901345"/>
    <b v="0"/>
    <n v="41"/>
    <b v="1"/>
    <s v="music/indie rock"/>
    <n v="0"/>
    <n v="0.27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28690"/>
    <x v="1"/>
    <s v="US"/>
    <s v="USD"/>
    <x v="2475"/>
    <n v="1355525313"/>
    <b v="0"/>
    <n v="79"/>
    <b v="1"/>
    <s v="music/indie rock"/>
    <n v="115"/>
    <n v="363.16"/>
    <x v="4"/>
    <s v="indie rock"/>
    <x v="2478"/>
    <x v="2475"/>
  </r>
  <r>
    <n v="2479"/>
    <s v="FUEL FAKE NATIVES"/>
    <s v="Fake Natives is headed on tour this summer. Help them fill their tank with fossil fuels."/>
    <n v="2750"/>
    <n v="735"/>
    <x v="0"/>
    <s v="US"/>
    <s v="USD"/>
    <x v="2476"/>
    <n v="1342545994"/>
    <b v="0"/>
    <n v="16"/>
    <b v="1"/>
    <s v="music/indie rock"/>
    <n v="27"/>
    <n v="45.94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5500"/>
    <n v="500"/>
    <x v="0"/>
    <s v="US"/>
    <s v="USD"/>
    <x v="2477"/>
    <n v="1439332084"/>
    <b v="0"/>
    <n v="8"/>
    <b v="1"/>
    <s v="music/indie rock"/>
    <n v="9"/>
    <n v="62.5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12000"/>
    <n v="1691"/>
    <x v="2"/>
    <s v="US"/>
    <s v="USD"/>
    <x v="2478"/>
    <n v="1333207808"/>
    <b v="0"/>
    <n v="95"/>
    <b v="1"/>
    <s v="music/indie rock"/>
    <n v="14"/>
    <n v="17.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4000"/>
    <n v="4005"/>
    <x v="1"/>
    <s v="US"/>
    <s v="USD"/>
    <x v="2479"/>
    <n v="1308336383"/>
    <b v="0"/>
    <n v="25"/>
    <b v="1"/>
    <s v="music/indie rock"/>
    <n v="100"/>
    <n v="160.19999999999999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5000"/>
    <n v="1"/>
    <x v="0"/>
    <s v="US"/>
    <s v="USD"/>
    <x v="2480"/>
    <n v="1330711203"/>
    <b v="0"/>
    <n v="19"/>
    <b v="1"/>
    <s v="music/indie rock"/>
    <n v="0"/>
    <n v="0.05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0"/>
    <x v="2"/>
    <s v="US"/>
    <s v="USD"/>
    <x v="2481"/>
    <n v="1313532003"/>
    <b v="0"/>
    <n v="90"/>
    <b v="1"/>
    <s v="music/indie rock"/>
    <n v="0"/>
    <n v="0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6000"/>
    <n v="1060"/>
    <x v="0"/>
    <s v="US"/>
    <s v="USD"/>
    <x v="2482"/>
    <n v="1315439879"/>
    <b v="0"/>
    <n v="41"/>
    <b v="1"/>
    <s v="music/indie rock"/>
    <n v="18"/>
    <n v="25.85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500"/>
    <n v="3526"/>
    <x v="1"/>
    <s v="US"/>
    <s v="USD"/>
    <x v="2483"/>
    <n v="1332521976"/>
    <b v="0"/>
    <n v="30"/>
    <b v="1"/>
    <s v="music/indie rock"/>
    <n v="101"/>
    <n v="117.53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5000"/>
    <n v="2001"/>
    <x v="0"/>
    <s v="US"/>
    <s v="USD"/>
    <x v="2484"/>
    <n v="1335491997"/>
    <b v="0"/>
    <n v="38"/>
    <b v="1"/>
    <s v="music/indie rock"/>
    <n v="40"/>
    <n v="52.66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10000"/>
    <n v="0"/>
    <x v="0"/>
    <s v="US"/>
    <s v="USD"/>
    <x v="2485"/>
    <n v="1318864308"/>
    <b v="0"/>
    <n v="65"/>
    <b v="1"/>
    <s v="music/indie rock"/>
    <n v="0"/>
    <n v="0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12000"/>
    <n v="21588"/>
    <x v="1"/>
    <s v="US"/>
    <s v="USD"/>
    <x v="2486"/>
    <n v="1365525239"/>
    <b v="0"/>
    <n v="75"/>
    <b v="1"/>
    <s v="music/indie rock"/>
    <n v="180"/>
    <n v="287.83999999999997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3000"/>
    <n v="3383"/>
    <x v="1"/>
    <s v="US"/>
    <s v="USD"/>
    <x v="2487"/>
    <n v="1335245276"/>
    <b v="0"/>
    <n v="16"/>
    <b v="1"/>
    <s v="music/indie rock"/>
    <n v="113"/>
    <n v="211.4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3000"/>
    <n v="1142"/>
    <x v="0"/>
    <s v="US"/>
    <s v="USD"/>
    <x v="2488"/>
    <n v="1293739714"/>
    <b v="0"/>
    <n v="10"/>
    <b v="1"/>
    <s v="music/indie rock"/>
    <n v="38"/>
    <n v="114.2"/>
    <x v="4"/>
    <s v="indie rock"/>
    <x v="2491"/>
    <x v="2488"/>
  </r>
  <r>
    <n v="2492"/>
    <s v="SUPER NICE EP 2012"/>
    <s v="We're a band from Hawaii trying to produce our first EP and we need help!"/>
    <n v="3500"/>
    <n v="10"/>
    <x v="0"/>
    <s v="US"/>
    <s v="USD"/>
    <x v="2489"/>
    <n v="1335397188"/>
    <b v="0"/>
    <n v="27"/>
    <b v="1"/>
    <s v="music/indie rock"/>
    <n v="0"/>
    <n v="0.37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55000"/>
    <n v="6780"/>
    <x v="0"/>
    <s v="US"/>
    <s v="USD"/>
    <x v="2490"/>
    <n v="1363320140"/>
    <b v="0"/>
    <n v="259"/>
    <b v="1"/>
    <s v="music/indie rock"/>
    <n v="12"/>
    <n v="26.1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5000"/>
    <n v="3530"/>
    <x v="0"/>
    <s v="US"/>
    <s v="USD"/>
    <x v="2491"/>
    <n v="1335194944"/>
    <b v="0"/>
    <n v="39"/>
    <b v="1"/>
    <s v="music/indie rock"/>
    <n v="71"/>
    <n v="90.51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6590"/>
    <x v="1"/>
    <s v="US"/>
    <s v="USD"/>
    <x v="2492"/>
    <n v="1336430575"/>
    <b v="0"/>
    <n v="42"/>
    <b v="1"/>
    <s v="music/indie rock"/>
    <n v="1132"/>
    <n v="1347.3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15000"/>
    <n v="67856"/>
    <x v="1"/>
    <s v="US"/>
    <s v="USD"/>
    <x v="2493"/>
    <n v="1361577292"/>
    <b v="0"/>
    <n v="10"/>
    <b v="1"/>
    <s v="music/indie rock"/>
    <n v="452"/>
    <n v="6785.6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12000"/>
    <n v="1293"/>
    <x v="2"/>
    <s v="US"/>
    <s v="USD"/>
    <x v="2494"/>
    <n v="1309986338"/>
    <b v="0"/>
    <n v="56"/>
    <b v="1"/>
    <s v="music/indie rock"/>
    <n v="11"/>
    <n v="23.0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4000"/>
    <n v="5308.26"/>
    <x v="1"/>
    <s v="US"/>
    <s v="USD"/>
    <x v="2495"/>
    <n v="1421190787"/>
    <b v="0"/>
    <n v="20"/>
    <b v="1"/>
    <s v="music/indie rock"/>
    <n v="133"/>
    <n v="265.4100000000000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20000"/>
    <n v="104146.51"/>
    <x v="1"/>
    <s v="US"/>
    <s v="USD"/>
    <x v="2496"/>
    <n v="1352820837"/>
    <b v="0"/>
    <n v="170"/>
    <b v="1"/>
    <s v="music/indie rock"/>
    <n v="521"/>
    <n v="612.63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3250"/>
    <n v="75"/>
    <x v="0"/>
    <s v="US"/>
    <s v="USD"/>
    <x v="2497"/>
    <n v="1337884375"/>
    <b v="0"/>
    <n v="29"/>
    <b v="1"/>
    <s v="music/indie rock"/>
    <n v="2"/>
    <n v="2.59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2500"/>
    <n v="2547.69"/>
    <x v="1"/>
    <s v="CA"/>
    <s v="CAD"/>
    <x v="2498"/>
    <n v="1440787104"/>
    <b v="0"/>
    <n v="7"/>
    <b v="0"/>
    <s v="food/restaurants"/>
    <n v="102"/>
    <n v="363.9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2000"/>
    <n v="5"/>
    <x v="0"/>
    <s v="US"/>
    <s v="USD"/>
    <x v="2499"/>
    <n v="1407440918"/>
    <b v="0"/>
    <n v="5"/>
    <b v="0"/>
    <s v="food/restaurants"/>
    <n v="0"/>
    <n v="1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350"/>
    <n v="355"/>
    <x v="1"/>
    <s v="US"/>
    <s v="USD"/>
    <x v="2500"/>
    <n v="1462743308"/>
    <b v="0"/>
    <n v="0"/>
    <b v="0"/>
    <s v="food/restaurants"/>
    <n v="101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"/>
    <n v="351"/>
    <x v="1"/>
    <s v="US"/>
    <s v="USD"/>
    <x v="2501"/>
    <n v="1413418934"/>
    <b v="0"/>
    <n v="0"/>
    <b v="0"/>
    <s v="food/restaurants"/>
    <n v="10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347"/>
    <n v="353"/>
    <x v="1"/>
    <s v="US"/>
    <s v="USD"/>
    <x v="2502"/>
    <n v="1423704016"/>
    <b v="0"/>
    <n v="0"/>
    <b v="0"/>
    <s v="food/restaurants"/>
    <n v="102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1350"/>
    <n v="1605"/>
    <x v="1"/>
    <s v="GB"/>
    <s v="GBP"/>
    <x v="2503"/>
    <n v="1441955269"/>
    <b v="0"/>
    <n v="2"/>
    <b v="0"/>
    <s v="food/restaurants"/>
    <n v="119"/>
    <n v="802.5"/>
    <x v="7"/>
    <s v="restaurants"/>
    <x v="2506"/>
    <x v="2503"/>
  </r>
  <r>
    <n v="2507"/>
    <s v="Help Cafe Talavera get a New Kitchen!"/>
    <s v="Unique dishes for a unique city!."/>
    <n v="333"/>
    <n v="430"/>
    <x v="1"/>
    <s v="US"/>
    <s v="USD"/>
    <x v="2504"/>
    <n v="1428716704"/>
    <b v="0"/>
    <n v="0"/>
    <b v="0"/>
    <s v="food/restaurants"/>
    <n v="129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315"/>
    <n v="469"/>
    <x v="1"/>
    <s v="US"/>
    <s v="USD"/>
    <x v="2505"/>
    <n v="1405464634"/>
    <b v="0"/>
    <n v="0"/>
    <b v="0"/>
    <s v="food/restaurants"/>
    <n v="149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4000"/>
    <n v="1185"/>
    <x v="0"/>
    <s v="GB"/>
    <s v="GBP"/>
    <x v="2506"/>
    <n v="1424719549"/>
    <b v="0"/>
    <n v="28"/>
    <b v="0"/>
    <s v="food/restaurants"/>
    <n v="30"/>
    <n v="42.32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1800"/>
    <n v="2355"/>
    <x v="1"/>
    <s v="US"/>
    <s v="USD"/>
    <x v="2507"/>
    <n v="1426463772"/>
    <b v="0"/>
    <n v="2"/>
    <b v="0"/>
    <s v="food/restaurants"/>
    <n v="131"/>
    <n v="117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300"/>
    <n v="1373.24"/>
    <x v="1"/>
    <s v="GB"/>
    <s v="GBP"/>
    <x v="2508"/>
    <n v="1451731413"/>
    <b v="0"/>
    <n v="0"/>
    <b v="0"/>
    <s v="food/restaurants"/>
    <n v="458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300"/>
    <n v="1050.5"/>
    <x v="1"/>
    <s v="US"/>
    <s v="USD"/>
    <x v="2509"/>
    <n v="1417208561"/>
    <b v="0"/>
    <n v="0"/>
    <b v="0"/>
    <s v="food/restaurants"/>
    <n v="35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300"/>
    <n v="867"/>
    <x v="1"/>
    <s v="DE"/>
    <s v="EUR"/>
    <x v="2510"/>
    <n v="1482883789"/>
    <b v="0"/>
    <n v="0"/>
    <b v="0"/>
    <s v="food/restaurants"/>
    <n v="289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2200"/>
    <n v="2331"/>
    <x v="1"/>
    <s v="US"/>
    <s v="USD"/>
    <x v="2511"/>
    <n v="1407057677"/>
    <b v="0"/>
    <n v="4"/>
    <b v="0"/>
    <s v="food/restaurants"/>
    <n v="106"/>
    <n v="582.7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4000"/>
    <n v="0"/>
    <x v="2"/>
    <s v="US"/>
    <s v="USD"/>
    <x v="2512"/>
    <n v="1422043753"/>
    <b v="0"/>
    <n v="12"/>
    <b v="0"/>
    <s v="food/restaurants"/>
    <n v="0"/>
    <n v="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300"/>
    <n v="797"/>
    <x v="1"/>
    <s v="US"/>
    <s v="USD"/>
    <x v="2513"/>
    <n v="1414683652"/>
    <b v="0"/>
    <n v="0"/>
    <b v="0"/>
    <s v="food/restaurants"/>
    <n v="266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5000"/>
    <n v="6120"/>
    <x v="1"/>
    <s v="CA"/>
    <s v="CAD"/>
    <x v="2514"/>
    <n v="1424200530"/>
    <b v="0"/>
    <n v="33"/>
    <b v="0"/>
    <s v="food/restaurants"/>
    <n v="122"/>
    <n v="185.4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300"/>
    <n v="752"/>
    <x v="1"/>
    <s v="US"/>
    <s v="USD"/>
    <x v="2515"/>
    <n v="1413303628"/>
    <b v="0"/>
    <n v="0"/>
    <b v="0"/>
    <s v="food/restaurants"/>
    <n v="251"/>
    <n v="0"/>
    <x v="7"/>
    <s v="restaurants"/>
    <x v="2518"/>
    <x v="2515"/>
  </r>
  <r>
    <n v="2519"/>
    <s v="Kelli's Kitchen"/>
    <s v="Better than your mom's, better than Cracker Barrel, only at Kelli's Kitchen (all from scratch)."/>
    <n v="1600"/>
    <n v="1647"/>
    <x v="1"/>
    <s v="US"/>
    <s v="USD"/>
    <x v="2516"/>
    <n v="1403149404"/>
    <b v="0"/>
    <n v="4"/>
    <b v="0"/>
    <s v="food/restaurants"/>
    <n v="103"/>
    <n v="411.7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300"/>
    <n v="555"/>
    <x v="1"/>
    <s v="US"/>
    <s v="USD"/>
    <x v="2517"/>
    <n v="1472567085"/>
    <b v="0"/>
    <n v="0"/>
    <b v="0"/>
    <s v="food/restaurants"/>
    <n v="185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35275.64"/>
    <x v="1"/>
    <s v="US"/>
    <s v="USD"/>
    <x v="2518"/>
    <n v="1442963621"/>
    <b v="0"/>
    <n v="132"/>
    <b v="1"/>
    <s v="music/classical music"/>
    <n v="101"/>
    <n v="267.2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12800"/>
    <n v="13451"/>
    <x v="1"/>
    <s v="US"/>
    <s v="USD"/>
    <x v="2519"/>
    <n v="1459431960"/>
    <b v="0"/>
    <n v="27"/>
    <b v="1"/>
    <s v="music/classical music"/>
    <n v="105"/>
    <n v="498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5000"/>
    <n v="419"/>
    <x v="0"/>
    <s v="US"/>
    <s v="USD"/>
    <x v="2520"/>
    <n v="1413674692"/>
    <b v="0"/>
    <n v="26"/>
    <b v="1"/>
    <s v="music/classical music"/>
    <n v="8"/>
    <n v="16.12"/>
    <x v="4"/>
    <s v="classical music"/>
    <x v="2523"/>
    <x v="2520"/>
  </r>
  <r>
    <n v="2524"/>
    <s v="Les Bostonades' First CD"/>
    <s v="We're bringing some of our favorite music from the past 10 years to disc for the first time ever."/>
    <n v="20000"/>
    <n v="3562"/>
    <x v="0"/>
    <s v="US"/>
    <s v="USD"/>
    <x v="2521"/>
    <n v="1416338557"/>
    <b v="0"/>
    <n v="43"/>
    <b v="1"/>
    <s v="music/classical music"/>
    <n v="18"/>
    <n v="82.8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20000"/>
    <n v="25740"/>
    <x v="1"/>
    <s v="US"/>
    <s v="USD"/>
    <x v="2522"/>
    <n v="1338322571"/>
    <b v="0"/>
    <n v="80"/>
    <b v="1"/>
    <s v="music/classical music"/>
    <n v="129"/>
    <n v="321.7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12000"/>
    <n v="1827"/>
    <x v="0"/>
    <s v="US"/>
    <s v="USD"/>
    <x v="2523"/>
    <n v="1415585474"/>
    <b v="0"/>
    <n v="33"/>
    <b v="1"/>
    <s v="music/classical music"/>
    <n v="15"/>
    <n v="55.36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10000"/>
    <n v="17176.13"/>
    <x v="1"/>
    <s v="US"/>
    <s v="USD"/>
    <x v="2524"/>
    <n v="1380477691"/>
    <b v="0"/>
    <n v="71"/>
    <b v="1"/>
    <s v="music/classical music"/>
    <n v="172"/>
    <n v="241.9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11000"/>
    <n v="12106"/>
    <x v="1"/>
    <s v="GB"/>
    <s v="GBP"/>
    <x v="2525"/>
    <n v="1438459303"/>
    <b v="0"/>
    <n v="81"/>
    <b v="1"/>
    <s v="music/classical music"/>
    <n v="110"/>
    <n v="149.46"/>
    <x v="4"/>
    <s v="classical music"/>
    <x v="2528"/>
    <x v="2525"/>
  </r>
  <r>
    <n v="2529"/>
    <s v="UrbanArias is DC's Contemporary Opera Company"/>
    <s v="Opera. Short. New."/>
    <n v="18000"/>
    <n v="9419"/>
    <x v="0"/>
    <s v="US"/>
    <s v="USD"/>
    <x v="2526"/>
    <n v="1328752575"/>
    <b v="0"/>
    <n v="76"/>
    <b v="1"/>
    <s v="music/classical music"/>
    <n v="52"/>
    <n v="123.9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18500"/>
    <n v="23096"/>
    <x v="1"/>
    <s v="US"/>
    <s v="USD"/>
    <x v="2527"/>
    <n v="1426711505"/>
    <b v="0"/>
    <n v="48"/>
    <b v="1"/>
    <s v="music/classical music"/>
    <n v="125"/>
    <n v="481.17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12000"/>
    <n v="1776"/>
    <x v="0"/>
    <s v="US"/>
    <s v="USD"/>
    <x v="2528"/>
    <n v="1437668354"/>
    <b v="0"/>
    <n v="61"/>
    <b v="1"/>
    <s v="music/classical music"/>
    <n v="15"/>
    <n v="29.1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13000"/>
    <n v="18083"/>
    <x v="1"/>
    <s v="US"/>
    <s v="USD"/>
    <x v="2529"/>
    <n v="1342556566"/>
    <b v="0"/>
    <n v="60"/>
    <b v="1"/>
    <s v="music/classical music"/>
    <n v="139"/>
    <n v="301.3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22400"/>
    <n v="22542"/>
    <x v="1"/>
    <s v="US"/>
    <s v="USD"/>
    <x v="2530"/>
    <n v="1359568911"/>
    <b v="0"/>
    <n v="136"/>
    <b v="1"/>
    <s v="music/classical music"/>
    <n v="101"/>
    <n v="165.75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6080"/>
    <x v="1"/>
    <s v="US"/>
    <s v="USD"/>
    <x v="2531"/>
    <n v="1257871712"/>
    <b v="0"/>
    <n v="14"/>
    <b v="1"/>
    <s v="music/classical music"/>
    <n v="101"/>
    <n v="434.29"/>
    <x v="4"/>
    <s v="classical music"/>
    <x v="2534"/>
    <x v="2531"/>
  </r>
  <r>
    <n v="2535"/>
    <s v="Mark Hayes Requiem Recording"/>
    <s v="Mark Hayes: Requiem Recording"/>
    <n v="50000"/>
    <n v="1161"/>
    <x v="0"/>
    <s v="US"/>
    <s v="USD"/>
    <x v="2532"/>
    <n v="1414781945"/>
    <b v="0"/>
    <n v="78"/>
    <b v="1"/>
    <s v="music/classical music"/>
    <n v="2"/>
    <n v="14.88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1300"/>
    <n v="1651"/>
    <x v="1"/>
    <s v="US"/>
    <s v="USD"/>
    <x v="2533"/>
    <n v="1373337166"/>
    <b v="0"/>
    <n v="4"/>
    <b v="1"/>
    <s v="music/classical music"/>
    <n v="127"/>
    <n v="412.7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4300"/>
    <n v="4409.55"/>
    <x v="1"/>
    <s v="US"/>
    <s v="USD"/>
    <x v="2534"/>
    <n v="1307028855"/>
    <b v="0"/>
    <n v="11"/>
    <b v="1"/>
    <s v="music/classical music"/>
    <n v="103"/>
    <n v="400.87"/>
    <x v="4"/>
    <s v="classical music"/>
    <x v="2537"/>
    <x v="2534"/>
  </r>
  <r>
    <n v="2538"/>
    <s v="Me, Myself and Albinoni"/>
    <s v="I will record 2 of Tomaso Albinoni's concertos for 2 oboes playing both parts myself."/>
    <n v="50000"/>
    <n v="396"/>
    <x v="0"/>
    <s v="US"/>
    <s v="USD"/>
    <x v="2535"/>
    <n v="1359029661"/>
    <b v="0"/>
    <n v="185"/>
    <b v="1"/>
    <s v="music/classical music"/>
    <n v="1"/>
    <n v="2.14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25000"/>
    <n v="15281"/>
    <x v="0"/>
    <s v="US"/>
    <s v="USD"/>
    <x v="2536"/>
    <n v="1417729152"/>
    <b v="0"/>
    <n v="59"/>
    <b v="1"/>
    <s v="music/classical music"/>
    <n v="61"/>
    <n v="25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7900"/>
    <n v="15077"/>
    <x v="1"/>
    <s v="US"/>
    <s v="USD"/>
    <x v="2537"/>
    <n v="1314720721"/>
    <b v="0"/>
    <n v="27"/>
    <b v="1"/>
    <s v="music/classical music"/>
    <n v="191"/>
    <n v="558.41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10291"/>
    <x v="1"/>
    <s v="GB"/>
    <s v="GBP"/>
    <x v="2538"/>
    <n v="1375008418"/>
    <b v="0"/>
    <n v="63"/>
    <b v="1"/>
    <s v="music/classical music"/>
    <n v="103"/>
    <n v="163.3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3400"/>
    <n v="3508"/>
    <x v="1"/>
    <s v="US"/>
    <s v="USD"/>
    <x v="2539"/>
    <n v="1377252857"/>
    <b v="0"/>
    <n v="13"/>
    <b v="1"/>
    <s v="music/classical music"/>
    <n v="103"/>
    <n v="269.8500000000000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909"/>
    <x v="0"/>
    <s v="US"/>
    <s v="USD"/>
    <x v="2540"/>
    <n v="1291257298"/>
    <b v="0"/>
    <n v="13"/>
    <b v="1"/>
    <s v="music/classical music"/>
    <n v="34"/>
    <n v="69.92"/>
    <x v="4"/>
    <s v="classical music"/>
    <x v="2543"/>
    <x v="2540"/>
  </r>
  <r>
    <n v="2544"/>
    <s v="Singing City Children's Choir"/>
    <s v="Bringing choral music and performance opportunities to under-served youth in West Philadelphia"/>
    <n v="13000"/>
    <n v="15435.55"/>
    <x v="1"/>
    <s v="US"/>
    <s v="USD"/>
    <x v="2541"/>
    <n v="1339158569"/>
    <b v="0"/>
    <n v="57"/>
    <b v="1"/>
    <s v="music/classical music"/>
    <n v="119"/>
    <n v="270.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10000"/>
    <n v="10804.45"/>
    <x v="1"/>
    <s v="US"/>
    <s v="USD"/>
    <x v="2542"/>
    <n v="1421983138"/>
    <b v="0"/>
    <n v="61"/>
    <b v="1"/>
    <s v="music/classical music"/>
    <n v="108"/>
    <n v="177.12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10000"/>
    <n v="11056.75"/>
    <x v="1"/>
    <s v="US"/>
    <s v="USD"/>
    <x v="2543"/>
    <n v="1378586179"/>
    <b v="0"/>
    <n v="65"/>
    <b v="1"/>
    <s v="music/classical music"/>
    <n v="111"/>
    <n v="170.1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19500"/>
    <n v="3415"/>
    <x v="0"/>
    <s v="US"/>
    <s v="USD"/>
    <x v="2544"/>
    <n v="1330972403"/>
    <b v="0"/>
    <n v="134"/>
    <b v="1"/>
    <s v="music/classical music"/>
    <n v="18"/>
    <n v="25.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17500"/>
    <n v="0"/>
    <x v="0"/>
    <s v="FR"/>
    <s v="EUR"/>
    <x v="2545"/>
    <n v="1473087637"/>
    <b v="0"/>
    <n v="37"/>
    <b v="1"/>
    <s v="music/classical music"/>
    <n v="0"/>
    <n v="0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5000"/>
    <n v="5271"/>
    <x v="1"/>
    <s v="GB"/>
    <s v="GBP"/>
    <x v="2546"/>
    <n v="1366999870"/>
    <b v="0"/>
    <n v="37"/>
    <b v="1"/>
    <s v="music/classical music"/>
    <n v="105"/>
    <n v="142.46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24108"/>
    <x v="1"/>
    <s v="US"/>
    <s v="USD"/>
    <x v="2547"/>
    <n v="1439392406"/>
    <b v="0"/>
    <n v="150"/>
    <b v="1"/>
    <s v="music/classical music"/>
    <n v="127"/>
    <n v="160.72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10000"/>
    <n v="10338"/>
    <x v="1"/>
    <s v="US"/>
    <s v="USD"/>
    <x v="2548"/>
    <n v="1329890585"/>
    <b v="0"/>
    <n v="56"/>
    <b v="1"/>
    <s v="music/classical music"/>
    <n v="103"/>
    <n v="184.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10000"/>
    <n v="0"/>
    <x v="0"/>
    <s v="US"/>
    <s v="USD"/>
    <x v="2549"/>
    <n v="1486149981"/>
    <b v="0"/>
    <n v="18"/>
    <b v="1"/>
    <s v="music/classical music"/>
    <n v="0"/>
    <n v="0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7000"/>
    <n v="189"/>
    <x v="0"/>
    <s v="US"/>
    <s v="USD"/>
    <x v="2550"/>
    <n v="1343018807"/>
    <b v="0"/>
    <n v="60"/>
    <b v="1"/>
    <s v="music/classical music"/>
    <n v="3"/>
    <n v="3.15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10000"/>
    <n v="10119"/>
    <x v="1"/>
    <s v="US"/>
    <s v="USD"/>
    <x v="2551"/>
    <n v="1430445163"/>
    <b v="0"/>
    <n v="67"/>
    <b v="1"/>
    <s v="music/classical music"/>
    <n v="101"/>
    <n v="151.03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6000"/>
    <n v="7665"/>
    <x v="1"/>
    <s v="US"/>
    <s v="USD"/>
    <x v="2552"/>
    <n v="1335541393"/>
    <b v="0"/>
    <n v="35"/>
    <b v="1"/>
    <s v="music/classical music"/>
    <n v="128"/>
    <n v="219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1276"/>
    <x v="0"/>
    <s v="US"/>
    <s v="USD"/>
    <x v="2553"/>
    <n v="1352504857"/>
    <b v="0"/>
    <n v="34"/>
    <b v="1"/>
    <s v="music/classical music"/>
    <n v="36"/>
    <n v="37.53"/>
    <x v="4"/>
    <s v="classical music"/>
    <x v="2556"/>
    <x v="2553"/>
  </r>
  <r>
    <n v="2557"/>
    <s v="European Tour"/>
    <s v="Raising money for our concert tour of Switzerland and Germany in June/July 2014"/>
    <n v="4000"/>
    <n v="6853"/>
    <x v="1"/>
    <s v="GB"/>
    <s v="GBP"/>
    <x v="2554"/>
    <n v="1397584386"/>
    <b v="0"/>
    <n v="36"/>
    <b v="1"/>
    <s v="music/classical music"/>
    <n v="171"/>
    <n v="190.36"/>
    <x v="4"/>
    <s v="classical music"/>
    <x v="2557"/>
    <x v="2554"/>
  </r>
  <r>
    <n v="2558"/>
    <s v="Hopkins Sinfonia 2015 Season"/>
    <s v="The Hopkins Sinfonia is looking for your support to run our 2015 Season made up of five concerts."/>
    <n v="5000"/>
    <n v="100"/>
    <x v="0"/>
    <s v="AU"/>
    <s v="AUD"/>
    <x v="2555"/>
    <n v="1427747906"/>
    <b v="0"/>
    <n v="18"/>
    <b v="1"/>
    <s v="music/classical music"/>
    <n v="2"/>
    <n v="5.56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3750"/>
    <n v="4000"/>
    <x v="1"/>
    <s v="US"/>
    <s v="USD"/>
    <x v="2556"/>
    <n v="1318539484"/>
    <b v="0"/>
    <n v="25"/>
    <b v="1"/>
    <s v="music/classical music"/>
    <n v="107"/>
    <n v="16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8750"/>
    <n v="13480.16"/>
    <x v="1"/>
    <s v="GB"/>
    <s v="GBP"/>
    <x v="2557"/>
    <n v="1423090174"/>
    <b v="0"/>
    <n v="21"/>
    <b v="1"/>
    <s v="music/classical music"/>
    <n v="154"/>
    <n v="641.91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300"/>
    <n v="546"/>
    <x v="1"/>
    <s v="CA"/>
    <s v="CAD"/>
    <x v="2558"/>
    <n v="1442148089"/>
    <b v="0"/>
    <n v="0"/>
    <b v="0"/>
    <s v="food/food trucks"/>
    <n v="182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800"/>
    <n v="2231"/>
    <x v="1"/>
    <s v="DE"/>
    <s v="EUR"/>
    <x v="2559"/>
    <n v="1471005339"/>
    <b v="0"/>
    <n v="3"/>
    <b v="0"/>
    <s v="food/food trucks"/>
    <n v="124"/>
    <n v="743.67"/>
    <x v="7"/>
    <s v="food trucks"/>
    <x v="2562"/>
    <x v="2559"/>
  </r>
  <r>
    <n v="2563"/>
    <s v="Phoenix Pearl Boba Tea Truck (Canceled)"/>
    <s v="Michigan based bubble tea and specialty ice cream food truck"/>
    <n v="300"/>
    <n v="525"/>
    <x v="1"/>
    <s v="US"/>
    <s v="USD"/>
    <x v="2560"/>
    <n v="1433042451"/>
    <b v="0"/>
    <n v="0"/>
    <b v="0"/>
    <s v="food/food trucks"/>
    <n v="175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300"/>
    <n v="492"/>
    <x v="1"/>
    <s v="CA"/>
    <s v="CAD"/>
    <x v="2561"/>
    <n v="1404262699"/>
    <b v="0"/>
    <n v="0"/>
    <b v="0"/>
    <s v="food/food trucks"/>
    <n v="164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2000"/>
    <n v="236"/>
    <x v="0"/>
    <s v="US"/>
    <s v="USD"/>
    <x v="2562"/>
    <n v="1457710589"/>
    <b v="0"/>
    <n v="1"/>
    <b v="0"/>
    <s v="food/food trucks"/>
    <n v="12"/>
    <n v="236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00"/>
    <n v="460"/>
    <x v="1"/>
    <s v="US"/>
    <s v="USD"/>
    <x v="2563"/>
    <n v="1406071948"/>
    <b v="0"/>
    <n v="0"/>
    <b v="0"/>
    <s v="food/food trucks"/>
    <n v="153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2000"/>
    <n v="2035"/>
    <x v="1"/>
    <s v="US"/>
    <s v="USD"/>
    <x v="2564"/>
    <n v="1427231138"/>
    <b v="0"/>
    <n v="2"/>
    <b v="0"/>
    <s v="food/food trucks"/>
    <n v="102"/>
    <n v="1017.5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500"/>
    <n v="1616"/>
    <x v="1"/>
    <s v="GB"/>
    <s v="GBP"/>
    <x v="2565"/>
    <n v="1470153594"/>
    <b v="0"/>
    <n v="1"/>
    <b v="0"/>
    <s v="food/food trucks"/>
    <n v="108"/>
    <n v="1616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2000"/>
    <n v="2204"/>
    <x v="1"/>
    <s v="US"/>
    <s v="USD"/>
    <x v="2566"/>
    <n v="1439865112"/>
    <b v="0"/>
    <n v="2"/>
    <b v="0"/>
    <s v="food/food trucks"/>
    <n v="110"/>
    <n v="1102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1500"/>
    <n v="2630"/>
    <x v="1"/>
    <s v="US"/>
    <s v="USD"/>
    <x v="2567"/>
    <n v="1483998035"/>
    <b v="0"/>
    <n v="2"/>
    <b v="0"/>
    <s v="food/food trucks"/>
    <n v="175"/>
    <n v="131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2500"/>
    <n v="68"/>
    <x v="0"/>
    <s v="AU"/>
    <s v="AUD"/>
    <x v="2568"/>
    <n v="1458461521"/>
    <b v="0"/>
    <n v="4"/>
    <b v="0"/>
    <s v="food/food trucks"/>
    <n v="3"/>
    <n v="17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"/>
    <n v="430"/>
    <x v="1"/>
    <s v="US"/>
    <s v="USD"/>
    <x v="2569"/>
    <n v="1426301517"/>
    <b v="0"/>
    <n v="0"/>
    <b v="0"/>
    <s v="food/food trucks"/>
    <n v="143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300"/>
    <n v="409.01"/>
    <x v="1"/>
    <s v="US"/>
    <s v="USD"/>
    <x v="2570"/>
    <n v="1404915149"/>
    <b v="0"/>
    <n v="0"/>
    <b v="0"/>
    <s v="food/food trucks"/>
    <n v="136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300"/>
    <n v="400.33"/>
    <x v="1"/>
    <s v="US"/>
    <s v="USD"/>
    <x v="2571"/>
    <n v="1461786545"/>
    <b v="0"/>
    <n v="0"/>
    <b v="0"/>
    <s v="food/food trucks"/>
    <n v="133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300"/>
    <n v="385"/>
    <x v="1"/>
    <s v="US"/>
    <s v="USD"/>
    <x v="2572"/>
    <n v="1418438194"/>
    <b v="0"/>
    <n v="0"/>
    <b v="0"/>
    <s v="food/food trucks"/>
    <n v="128"/>
    <n v="0"/>
    <x v="7"/>
    <s v="food trucks"/>
    <x v="2575"/>
    <x v="2572"/>
  </r>
  <r>
    <n v="2576"/>
    <s v="2 Go Fast Food (Canceled)"/>
    <s v="A New Twist with an American and Philippine fast food Mobile Trailer."/>
    <n v="300"/>
    <n v="381"/>
    <x v="1"/>
    <s v="US"/>
    <s v="USD"/>
    <x v="2573"/>
    <n v="1424823247"/>
    <b v="0"/>
    <n v="0"/>
    <b v="0"/>
    <s v="food/food trucks"/>
    <n v="127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300"/>
    <n v="376"/>
    <x v="1"/>
    <s v="US"/>
    <s v="USD"/>
    <x v="2574"/>
    <n v="1405021297"/>
    <b v="0"/>
    <n v="0"/>
    <b v="0"/>
    <s v="food/food trucks"/>
    <n v="125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375"/>
    <x v="1"/>
    <s v="US"/>
    <s v="USD"/>
    <x v="2575"/>
    <n v="1440203579"/>
    <b v="0"/>
    <n v="0"/>
    <b v="0"/>
    <s v="food/food trucks"/>
    <n v="125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500"/>
    <n v="2501"/>
    <x v="1"/>
    <s v="US"/>
    <s v="USD"/>
    <x v="2576"/>
    <n v="1405626903"/>
    <b v="0"/>
    <n v="12"/>
    <b v="0"/>
    <s v="food/food trucks"/>
    <n v="100"/>
    <n v="208.4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1500"/>
    <n v="1877"/>
    <x v="1"/>
    <s v="US"/>
    <s v="USD"/>
    <x v="2577"/>
    <n v="1429170603"/>
    <b v="0"/>
    <n v="2"/>
    <b v="0"/>
    <s v="food/food trucks"/>
    <n v="125"/>
    <n v="938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3000"/>
    <n v="3017"/>
    <x v="1"/>
    <s v="US"/>
    <s v="USD"/>
    <x v="2578"/>
    <n v="1445094298"/>
    <b v="0"/>
    <n v="11"/>
    <b v="0"/>
    <s v="food/food trucks"/>
    <n v="101"/>
    <n v="274.27"/>
    <x v="7"/>
    <s v="food trucks"/>
    <x v="2581"/>
    <x v="2578"/>
  </r>
  <r>
    <n v="2582"/>
    <s v="Drunken Wings"/>
    <s v="The place where chicken meets liquor for the first time!"/>
    <n v="850"/>
    <n v="0"/>
    <x v="0"/>
    <s v="US"/>
    <s v="USD"/>
    <x v="2579"/>
    <n v="1475192634"/>
    <b v="0"/>
    <n v="1"/>
    <b v="0"/>
    <s v="food/food trucks"/>
    <n v="0"/>
    <n v="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250"/>
    <x v="0"/>
    <s v="US"/>
    <s v="USD"/>
    <x v="2580"/>
    <n v="1421346480"/>
    <b v="0"/>
    <n v="5"/>
    <b v="0"/>
    <s v="food/food trucks"/>
    <n v="25"/>
    <n v="50"/>
    <x v="7"/>
    <s v="food trucks"/>
    <x v="2583"/>
    <x v="2580"/>
  </r>
  <r>
    <n v="2584"/>
    <s v="Culinary Arts Food Truck Style"/>
    <s v="Bringing quality food to the masses using local premium ingredients, but at a food truck price!"/>
    <n v="300"/>
    <n v="371"/>
    <x v="1"/>
    <s v="US"/>
    <s v="USD"/>
    <x v="2581"/>
    <n v="1431749369"/>
    <b v="0"/>
    <n v="0"/>
    <b v="0"/>
    <s v="food/food trucks"/>
    <n v="124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1500"/>
    <n v="1611"/>
    <x v="1"/>
    <s v="US"/>
    <s v="USD"/>
    <x v="2582"/>
    <n v="1402009632"/>
    <b v="0"/>
    <n v="1"/>
    <b v="0"/>
    <s v="food/food trucks"/>
    <n v="107"/>
    <n v="1611"/>
    <x v="7"/>
    <s v="food trucks"/>
    <x v="2585"/>
    <x v="2582"/>
  </r>
  <r>
    <n v="2586"/>
    <s v="Inspire Healthy Eating"/>
    <s v="I would like to bring fresh salad and food to the streets of London at a reasonable price."/>
    <n v="1000"/>
    <n v="250"/>
    <x v="0"/>
    <s v="GB"/>
    <s v="GBP"/>
    <x v="2583"/>
    <n v="1448438136"/>
    <b v="0"/>
    <n v="1"/>
    <b v="0"/>
    <s v="food/food trucks"/>
    <n v="25"/>
    <n v="25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"/>
    <n v="0"/>
    <x v="2"/>
    <s v="US"/>
    <s v="USD"/>
    <x v="2584"/>
    <n v="1448899953"/>
    <b v="0"/>
    <n v="6"/>
    <b v="0"/>
    <s v="food/food trucks"/>
    <n v="0"/>
    <n v="0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2500"/>
    <n v="0"/>
    <x v="2"/>
    <s v="US"/>
    <s v="USD"/>
    <x v="2585"/>
    <n v="1423325626"/>
    <b v="0"/>
    <n v="8"/>
    <b v="0"/>
    <s v="food/food trucks"/>
    <n v="0"/>
    <n v="0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1000"/>
    <n v="225"/>
    <x v="3"/>
    <s v="DK"/>
    <s v="DKK"/>
    <x v="2586"/>
    <n v="1456145527"/>
    <b v="0"/>
    <n v="1"/>
    <b v="0"/>
    <s v="food/food trucks"/>
    <n v="23"/>
    <n v="22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"/>
    <n v="369"/>
    <x v="1"/>
    <s v="AU"/>
    <s v="AUD"/>
    <x v="2587"/>
    <n v="1453212497"/>
    <b v="0"/>
    <n v="0"/>
    <b v="0"/>
    <s v="food/food trucks"/>
    <n v="123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250"/>
    <n v="430"/>
    <x v="0"/>
    <s v="US"/>
    <s v="USD"/>
    <x v="2588"/>
    <n v="1452721524"/>
    <b v="0"/>
    <n v="2"/>
    <b v="0"/>
    <s v="food/food trucks"/>
    <n v="34"/>
    <n v="215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1500"/>
    <n v="1601"/>
    <x v="1"/>
    <s v="US"/>
    <s v="USD"/>
    <x v="2589"/>
    <n v="1409944421"/>
    <b v="0"/>
    <n v="1"/>
    <b v="0"/>
    <s v="food/food trucks"/>
    <n v="107"/>
    <n v="1601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300"/>
    <n v="340"/>
    <x v="1"/>
    <s v="US"/>
    <s v="USD"/>
    <x v="2590"/>
    <n v="1427401026"/>
    <b v="0"/>
    <n v="0"/>
    <b v="0"/>
    <s v="food/food trucks"/>
    <n v="113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39"/>
    <n v="926"/>
    <x v="1"/>
    <s v="US"/>
    <s v="USD"/>
    <x v="2591"/>
    <n v="1404861228"/>
    <b v="0"/>
    <n v="1"/>
    <b v="0"/>
    <s v="food/food trucks"/>
    <n v="110"/>
    <n v="926"/>
    <x v="7"/>
    <s v="food trucks"/>
    <x v="2594"/>
    <x v="2591"/>
  </r>
  <r>
    <n v="2595"/>
    <s v="Food Truck for Little Fox Bakery"/>
    <s v="Looking to put the best baked goods in Bowling Green on wheels"/>
    <n v="5000"/>
    <n v="8272"/>
    <x v="1"/>
    <s v="US"/>
    <s v="USD"/>
    <x v="2592"/>
    <n v="1485323500"/>
    <b v="0"/>
    <n v="19"/>
    <b v="0"/>
    <s v="food/food trucks"/>
    <n v="165"/>
    <n v="435.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22000"/>
    <n v="24490"/>
    <x v="1"/>
    <s v="CA"/>
    <s v="CAD"/>
    <x v="2593"/>
    <n v="1404835009"/>
    <b v="0"/>
    <n v="27"/>
    <b v="0"/>
    <s v="food/food trucks"/>
    <n v="111"/>
    <n v="907.04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2000"/>
    <n v="0"/>
    <x v="2"/>
    <s v="GB"/>
    <s v="GBP"/>
    <x v="2594"/>
    <n v="1463731917"/>
    <b v="0"/>
    <n v="7"/>
    <b v="0"/>
    <s v="food/food trucks"/>
    <n v="0"/>
    <n v="0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4589"/>
    <n v="4856"/>
    <x v="1"/>
    <s v="US"/>
    <s v="USD"/>
    <x v="2595"/>
    <n v="1440447001"/>
    <b v="0"/>
    <n v="14"/>
    <b v="0"/>
    <s v="food/food trucks"/>
    <n v="106"/>
    <n v="346.86"/>
    <x v="7"/>
    <s v="food trucks"/>
    <x v="2598"/>
    <x v="2595"/>
  </r>
  <r>
    <n v="2599"/>
    <s v="Empty Ramekins Catering Group"/>
    <s v="The Empty Ramekins Catering Group is looking for your help to start up in Miami Florida!!!!"/>
    <n v="2000"/>
    <n v="11"/>
    <x v="0"/>
    <s v="US"/>
    <s v="USD"/>
    <x v="2596"/>
    <n v="1403201147"/>
    <b v="0"/>
    <n v="5"/>
    <b v="0"/>
    <s v="food/food trucks"/>
    <n v="1"/>
    <n v="2.2000000000000002"/>
    <x v="7"/>
    <s v="food trucks"/>
    <x v="2599"/>
    <x v="2596"/>
  </r>
  <r>
    <n v="2600"/>
    <s v="Help Buttz Return From the Ashes"/>
    <s v="On Sunday November 8, 2015 our food truck burned to the ground. Please help us get rebuilt."/>
    <n v="10000"/>
    <n v="1136"/>
    <x v="2"/>
    <s v="US"/>
    <s v="USD"/>
    <x v="2597"/>
    <n v="1453757800"/>
    <b v="0"/>
    <n v="30"/>
    <b v="0"/>
    <s v="food/food trucks"/>
    <n v="11"/>
    <n v="37.869999999999997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10000"/>
    <n v="55"/>
    <x v="2"/>
    <s v="US"/>
    <s v="USD"/>
    <x v="2598"/>
    <n v="1346276349"/>
    <b v="1"/>
    <n v="151"/>
    <b v="1"/>
    <s v="technology/space exploration"/>
    <n v="1"/>
    <n v="0.36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00000"/>
    <n v="0"/>
    <x v="2"/>
    <s v="US"/>
    <s v="USD"/>
    <x v="2599"/>
    <n v="1412358968"/>
    <b v="1"/>
    <n v="489"/>
    <b v="1"/>
    <s v="technology/space exploration"/>
    <n v="0"/>
    <n v="0"/>
    <x v="2"/>
    <s v="space exploration"/>
    <x v="2602"/>
    <x v="2599"/>
  </r>
  <r>
    <n v="2603"/>
    <s v="Manned Mock Mars Mission"/>
    <s v="I will be building a mock space station and simulate living on Mars for two weeks."/>
    <n v="5000"/>
    <n v="6300"/>
    <x v="1"/>
    <s v="US"/>
    <s v="USD"/>
    <x v="2600"/>
    <n v="1386626054"/>
    <b v="1"/>
    <n v="50"/>
    <b v="1"/>
    <s v="technology/space exploration"/>
    <n v="126"/>
    <n v="126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50000"/>
    <n v="1529"/>
    <x v="0"/>
    <s v="US"/>
    <s v="USD"/>
    <x v="2601"/>
    <n v="1333070023"/>
    <b v="1"/>
    <n v="321"/>
    <b v="1"/>
    <s v="technology/space exploration"/>
    <n v="3"/>
    <n v="4.76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250000"/>
    <n v="0"/>
    <x v="0"/>
    <s v="US"/>
    <s v="USD"/>
    <x v="2602"/>
    <n v="1463576390"/>
    <b v="1"/>
    <n v="1762"/>
    <b v="1"/>
    <s v="technology/space exploration"/>
    <n v="0"/>
    <n v="0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30000"/>
    <n v="31675"/>
    <x v="1"/>
    <s v="US"/>
    <s v="USD"/>
    <x v="2603"/>
    <n v="1396026382"/>
    <b v="1"/>
    <n v="385"/>
    <b v="1"/>
    <s v="technology/space exploration"/>
    <n v="106"/>
    <n v="82.27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0"/>
    <n v="100"/>
    <x v="0"/>
    <s v="US"/>
    <s v="USD"/>
    <x v="2604"/>
    <n v="1435611572"/>
    <b v="1"/>
    <n v="398"/>
    <b v="1"/>
    <s v="technology/space exploration"/>
    <n v="0"/>
    <n v="0.2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50000"/>
    <n v="0"/>
    <x v="2"/>
    <s v="US"/>
    <s v="USD"/>
    <x v="2605"/>
    <n v="1485976468"/>
    <b v="1"/>
    <n v="304"/>
    <b v="1"/>
    <s v="technology/space exploration"/>
    <n v="0"/>
    <n v="0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225000"/>
    <n v="11432"/>
    <x v="0"/>
    <s v="US"/>
    <s v="USD"/>
    <x v="2606"/>
    <n v="1339738951"/>
    <b v="1"/>
    <n v="676"/>
    <b v="1"/>
    <s v="technology/space exploration"/>
    <n v="5"/>
    <n v="16.91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80000"/>
    <n v="47.69"/>
    <x v="0"/>
    <s v="US"/>
    <s v="USD"/>
    <x v="2607"/>
    <n v="1468444125"/>
    <b v="1"/>
    <n v="577"/>
    <b v="1"/>
    <s v="technology/space exploration"/>
    <n v="0"/>
    <n v="0.08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300000"/>
    <n v="128"/>
    <x v="0"/>
    <s v="DE"/>
    <s v="EUR"/>
    <x v="2608"/>
    <n v="1480493014"/>
    <b v="1"/>
    <n v="3663"/>
    <b v="1"/>
    <s v="technology/space exploration"/>
    <n v="0"/>
    <n v="0.0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45000"/>
    <n v="45535"/>
    <x v="1"/>
    <s v="US"/>
    <s v="USD"/>
    <x v="2609"/>
    <n v="1418095570"/>
    <b v="1"/>
    <n v="294"/>
    <b v="1"/>
    <s v="technology/space exploration"/>
    <n v="101"/>
    <n v="154.8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20000"/>
    <n v="2550"/>
    <x v="0"/>
    <s v="US"/>
    <s v="USD"/>
    <x v="2610"/>
    <n v="1345664294"/>
    <b v="1"/>
    <n v="28"/>
    <b v="1"/>
    <s v="technology/space exploration"/>
    <n v="13"/>
    <n v="91.0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40594"/>
    <x v="1"/>
    <s v="US"/>
    <s v="USD"/>
    <x v="2611"/>
    <n v="1396371612"/>
    <b v="1"/>
    <n v="100"/>
    <b v="1"/>
    <s v="technology/space exploration"/>
    <n v="150"/>
    <n v="405.94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10000"/>
    <n v="285"/>
    <x v="0"/>
    <s v="GB"/>
    <s v="GBP"/>
    <x v="2612"/>
    <n v="1458820564"/>
    <b v="0"/>
    <n v="72"/>
    <b v="1"/>
    <s v="technology/space exploration"/>
    <n v="3"/>
    <n v="3.96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65000"/>
    <n v="788"/>
    <x v="2"/>
    <s v="US"/>
    <s v="USD"/>
    <x v="2613"/>
    <n v="1437954729"/>
    <b v="1"/>
    <n v="238"/>
    <b v="1"/>
    <s v="technology/space exploration"/>
    <n v="1"/>
    <n v="3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12000"/>
    <n v="2"/>
    <x v="0"/>
    <s v="US"/>
    <s v="USD"/>
    <x v="2614"/>
    <n v="1411246751"/>
    <b v="1"/>
    <n v="159"/>
    <b v="1"/>
    <s v="technology/space exploration"/>
    <n v="0"/>
    <n v="0.01"/>
    <x v="2"/>
    <s v="space exploration"/>
    <x v="2617"/>
    <x v="2614"/>
  </r>
  <r>
    <n v="2618"/>
    <s v="SPACE ART FEATURING ASTRONAUTS #WeBelieveInAstronauts"/>
    <s v="LTD ED COLLECTIBLE SPACE ART FEAT. ASTRONAUTS"/>
    <n v="40000"/>
    <n v="45126"/>
    <x v="1"/>
    <s v="US"/>
    <s v="USD"/>
    <x v="2615"/>
    <n v="1443812461"/>
    <b v="1"/>
    <n v="77"/>
    <b v="1"/>
    <s v="technology/space exploration"/>
    <n v="113"/>
    <n v="586.0499999999999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5000"/>
    <n v="17731"/>
    <x v="1"/>
    <s v="US"/>
    <s v="USD"/>
    <x v="2616"/>
    <n v="1443302004"/>
    <b v="1"/>
    <n v="53"/>
    <b v="1"/>
    <s v="technology/space exploration"/>
    <n v="355"/>
    <n v="334.55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200"/>
    <x v="0"/>
    <s v="AU"/>
    <s v="AUD"/>
    <x v="2617"/>
    <n v="1441339242"/>
    <b v="1"/>
    <n v="1251"/>
    <b v="1"/>
    <s v="technology/space exploration"/>
    <n v="0"/>
    <n v="0.16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50000"/>
    <n v="13692"/>
    <x v="0"/>
    <s v="US"/>
    <s v="USD"/>
    <x v="2618"/>
    <n v="1429638988"/>
    <b v="1"/>
    <n v="465"/>
    <b v="1"/>
    <s v="technology/space exploration"/>
    <n v="27"/>
    <n v="29.45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5494"/>
    <n v="22645"/>
    <x v="1"/>
    <s v="IT"/>
    <s v="EUR"/>
    <x v="2619"/>
    <n v="1479232216"/>
    <b v="0"/>
    <n v="74"/>
    <b v="1"/>
    <s v="technology/space exploration"/>
    <n v="412"/>
    <n v="306.01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6500"/>
    <n v="18066"/>
    <x v="1"/>
    <s v="US"/>
    <s v="USD"/>
    <x v="2620"/>
    <n v="1479449366"/>
    <b v="0"/>
    <n v="62"/>
    <b v="1"/>
    <s v="technology/space exploration"/>
    <n v="278"/>
    <n v="291.39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29"/>
    <x v="0"/>
    <s v="US"/>
    <s v="USD"/>
    <x v="2621"/>
    <n v="1345716422"/>
    <b v="0"/>
    <n v="3468"/>
    <b v="1"/>
    <s v="technology/space exploration"/>
    <n v="0"/>
    <n v="0.01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5000"/>
    <n v="527"/>
    <x v="0"/>
    <s v="DE"/>
    <s v="EUR"/>
    <x v="2622"/>
    <n v="1476559608"/>
    <b v="0"/>
    <n v="52"/>
    <b v="1"/>
    <s v="technology/space exploration"/>
    <n v="11"/>
    <n v="10.130000000000001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8000"/>
    <n v="8241"/>
    <x v="1"/>
    <s v="US"/>
    <s v="USD"/>
    <x v="2623"/>
    <n v="1430751869"/>
    <b v="0"/>
    <n v="50"/>
    <b v="1"/>
    <s v="technology/space exploration"/>
    <n v="103"/>
    <n v="164.82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4000"/>
    <n v="27"/>
    <x v="0"/>
    <s v="US"/>
    <s v="USD"/>
    <x v="2624"/>
    <n v="1445975661"/>
    <b v="0"/>
    <n v="45"/>
    <b v="1"/>
    <s v="technology/space exploration"/>
    <n v="1"/>
    <n v="0.6"/>
    <x v="2"/>
    <s v="space exploration"/>
    <x v="2627"/>
    <x v="2624"/>
  </r>
  <r>
    <n v="2628"/>
    <s v="Pie In Space!"/>
    <s v="A high school freshman is sending pie into space and you can be a part of it.  GO SCIENCE!!!"/>
    <n v="4000"/>
    <n v="0"/>
    <x v="0"/>
    <s v="US"/>
    <s v="USD"/>
    <x v="2625"/>
    <n v="1415661067"/>
    <b v="0"/>
    <n v="21"/>
    <b v="1"/>
    <s v="technology/space exploration"/>
    <n v="0"/>
    <n v="0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18500"/>
    <n v="18667"/>
    <x v="1"/>
    <s v="GB"/>
    <s v="GBP"/>
    <x v="2626"/>
    <n v="1429016122"/>
    <b v="0"/>
    <n v="100"/>
    <b v="1"/>
    <s v="technology/space exploration"/>
    <n v="101"/>
    <n v="186.6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10000"/>
    <n v="0"/>
    <x v="0"/>
    <s v="AU"/>
    <s v="AUD"/>
    <x v="2627"/>
    <n v="1464921112"/>
    <b v="0"/>
    <n v="81"/>
    <b v="1"/>
    <s v="technology/space exploration"/>
    <n v="0"/>
    <n v="0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50000"/>
    <n v="53001.3"/>
    <x v="1"/>
    <s v="US"/>
    <s v="USD"/>
    <x v="2628"/>
    <n v="1438488227"/>
    <b v="0"/>
    <n v="286"/>
    <b v="1"/>
    <s v="technology/space exploration"/>
    <n v="106"/>
    <n v="185.32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5000"/>
    <n v="881"/>
    <x v="0"/>
    <s v="US"/>
    <s v="USD"/>
    <x v="2629"/>
    <n v="1462325339"/>
    <b v="0"/>
    <n v="42"/>
    <b v="1"/>
    <s v="technology/space exploration"/>
    <n v="18"/>
    <n v="20.98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0"/>
    <n v="0"/>
    <x v="0"/>
    <s v="US"/>
    <s v="USD"/>
    <x v="2630"/>
    <n v="1390938332"/>
    <b v="0"/>
    <n v="199"/>
    <b v="1"/>
    <s v="technology/space exploration"/>
    <n v="0"/>
    <n v="0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4000"/>
    <n v="69.83"/>
    <x v="0"/>
    <s v="US"/>
    <s v="USD"/>
    <x v="2631"/>
    <n v="1472571921"/>
    <b v="0"/>
    <n v="25"/>
    <b v="1"/>
    <s v="technology/space exploration"/>
    <n v="2"/>
    <n v="2.7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0"/>
    <x v="0"/>
    <s v="CA"/>
    <s v="CAD"/>
    <x v="2632"/>
    <n v="1422917361"/>
    <b v="0"/>
    <n v="84"/>
    <b v="1"/>
    <s v="technology/space exploration"/>
    <n v="0"/>
    <n v="1.31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5000"/>
    <n v="13114"/>
    <x v="1"/>
    <s v="US"/>
    <s v="USD"/>
    <x v="2633"/>
    <n v="1474641914"/>
    <b v="0"/>
    <n v="50"/>
    <b v="1"/>
    <s v="technology/space exploration"/>
    <n v="262"/>
    <n v="262.2799999999999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3500"/>
    <n v="3978"/>
    <x v="1"/>
    <s v="US"/>
    <s v="USD"/>
    <x v="2634"/>
    <n v="1474895475"/>
    <b v="0"/>
    <n v="26"/>
    <b v="1"/>
    <s v="technology/space exploration"/>
    <n v="114"/>
    <n v="153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2500"/>
    <n v="3466"/>
    <x v="1"/>
    <s v="US"/>
    <s v="USD"/>
    <x v="2635"/>
    <n v="1418766895"/>
    <b v="0"/>
    <n v="14"/>
    <b v="1"/>
    <s v="technology/space exploration"/>
    <n v="139"/>
    <n v="247.57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0"/>
    <n v="94"/>
    <x v="0"/>
    <s v="GB"/>
    <s v="GBP"/>
    <x v="2636"/>
    <n v="1421786748"/>
    <b v="0"/>
    <n v="49"/>
    <b v="1"/>
    <s v="technology/space exploration"/>
    <n v="3"/>
    <n v="1.9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10000"/>
    <n v="0"/>
    <x v="2"/>
    <s v="US"/>
    <s v="USD"/>
    <x v="2637"/>
    <n v="1428551474"/>
    <b v="0"/>
    <n v="69"/>
    <b v="1"/>
    <s v="technology/space exploration"/>
    <n v="0"/>
    <n v="0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000"/>
    <n v="1855"/>
    <x v="1"/>
    <s v="US"/>
    <s v="USD"/>
    <x v="2638"/>
    <n v="1409341863"/>
    <b v="0"/>
    <n v="1"/>
    <b v="0"/>
    <s v="technology/space exploration"/>
    <n v="186"/>
    <n v="185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300"/>
    <n v="317"/>
    <x v="1"/>
    <s v="DE"/>
    <s v="EUR"/>
    <x v="2639"/>
    <n v="1465970108"/>
    <b v="0"/>
    <n v="0"/>
    <b v="0"/>
    <s v="technology/space exploration"/>
    <n v="106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0"/>
    <x v="2"/>
    <s v="US"/>
    <s v="USD"/>
    <x v="323"/>
    <n v="1479218315"/>
    <b v="1"/>
    <n v="1501"/>
    <b v="0"/>
    <s v="technology/space exploration"/>
    <n v="0"/>
    <n v="0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195"/>
    <x v="0"/>
    <s v="US"/>
    <s v="USD"/>
    <x v="2640"/>
    <n v="1486580435"/>
    <b v="1"/>
    <n v="52"/>
    <b v="0"/>
    <s v="technology/space exploration"/>
    <n v="3"/>
    <n v="3.75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6077"/>
    <x v="1"/>
    <s v="AU"/>
    <s v="AUD"/>
    <x v="2641"/>
    <n v="1412885603"/>
    <b v="1"/>
    <n v="23"/>
    <b v="0"/>
    <s v="technology/space exploration"/>
    <n v="101"/>
    <n v="264.2200000000000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100000"/>
    <n v="467"/>
    <x v="0"/>
    <s v="US"/>
    <s v="USD"/>
    <x v="2642"/>
    <n v="1439191869"/>
    <b v="1"/>
    <n v="535"/>
    <b v="0"/>
    <s v="technology/space exploration"/>
    <n v="0"/>
    <n v="0.8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40"/>
    <x v="2"/>
    <s v="CA"/>
    <s v="CAD"/>
    <x v="2643"/>
    <n v="1436941019"/>
    <b v="0"/>
    <n v="3"/>
    <b v="0"/>
    <s v="technology/space exploration"/>
    <n v="3"/>
    <n v="13.33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2000"/>
    <n v="2000"/>
    <x v="1"/>
    <s v="US"/>
    <s v="USD"/>
    <x v="2644"/>
    <n v="1454951360"/>
    <b v="0"/>
    <n v="6"/>
    <b v="0"/>
    <s v="technology/space exploration"/>
    <n v="100"/>
    <n v="333.33"/>
    <x v="2"/>
    <s v="space exploration"/>
    <x v="2648"/>
    <x v="2644"/>
  </r>
  <r>
    <n v="2649"/>
    <s v="The Mission - Please Check Back Soon (Canceled)"/>
    <s v="They have launched a Kickstarter."/>
    <n v="2000"/>
    <n v="2050"/>
    <x v="1"/>
    <s v="US"/>
    <s v="USD"/>
    <x v="2645"/>
    <n v="1449186941"/>
    <b v="0"/>
    <n v="3"/>
    <b v="0"/>
    <s v="technology/space exploration"/>
    <n v="103"/>
    <n v="683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2500"/>
    <n v="4022"/>
    <x v="1"/>
    <s v="US"/>
    <s v="USD"/>
    <x v="2646"/>
    <n v="1479740343"/>
    <b v="0"/>
    <n v="5"/>
    <b v="0"/>
    <s v="technology/space exploration"/>
    <n v="161"/>
    <n v="804.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11"/>
    <x v="0"/>
    <s v="US"/>
    <s v="USD"/>
    <x v="2647"/>
    <n v="1447960809"/>
    <b v="0"/>
    <n v="17"/>
    <b v="0"/>
    <s v="technology/space exploration"/>
    <n v="0"/>
    <n v="0.6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3675"/>
    <n v="3775.5"/>
    <x v="1"/>
    <s v="AU"/>
    <s v="AUD"/>
    <x v="2648"/>
    <n v="1415591325"/>
    <b v="0"/>
    <n v="11"/>
    <b v="0"/>
    <s v="technology/space exploration"/>
    <n v="103"/>
    <n v="343.2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15000"/>
    <n v="24297"/>
    <x v="1"/>
    <s v="US"/>
    <s v="USD"/>
    <x v="2649"/>
    <n v="1399909127"/>
    <b v="0"/>
    <n v="70"/>
    <b v="0"/>
    <s v="technology/space exploration"/>
    <n v="162"/>
    <n v="347.1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500"/>
    <n v="1876"/>
    <x v="1"/>
    <s v="US"/>
    <s v="USD"/>
    <x v="2650"/>
    <n v="1424442326"/>
    <b v="0"/>
    <n v="6"/>
    <b v="0"/>
    <s v="technology/space exploration"/>
    <n v="125"/>
    <n v="312.67"/>
    <x v="2"/>
    <s v="space exploration"/>
    <x v="2654"/>
    <x v="2650"/>
  </r>
  <r>
    <n v="2655"/>
    <s v="Balloons (Canceled)"/>
    <s v="Thank you for your support!"/>
    <n v="10000"/>
    <n v="0"/>
    <x v="0"/>
    <s v="US"/>
    <s v="USD"/>
    <x v="2651"/>
    <n v="1452631647"/>
    <b v="0"/>
    <n v="43"/>
    <b v="0"/>
    <s v="technology/space exploration"/>
    <n v="0"/>
    <n v="0"/>
    <x v="2"/>
    <s v="space exploration"/>
    <x v="2655"/>
    <x v="2651"/>
  </r>
  <r>
    <n v="2656"/>
    <s v="MoonWatcher: A 24/7 Live Video of the Moon for Everyone (Canceled)"/>
    <s v="MoonWatcher will be bringing the Moon closer to all of us."/>
    <n v="45000"/>
    <n v="6382.34"/>
    <x v="0"/>
    <s v="US"/>
    <s v="USD"/>
    <x v="2652"/>
    <n v="1485966688"/>
    <b v="0"/>
    <n v="152"/>
    <b v="0"/>
    <s v="technology/space exploration"/>
    <n v="14"/>
    <n v="41.99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15000"/>
    <n v="15677.5"/>
    <x v="1"/>
    <s v="US"/>
    <s v="USD"/>
    <x v="2653"/>
    <n v="1467325053"/>
    <b v="0"/>
    <n v="59"/>
    <b v="0"/>
    <s v="technology/space exploration"/>
    <n v="105"/>
    <n v="265.72000000000003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2000"/>
    <n v="26"/>
    <x v="0"/>
    <s v="US"/>
    <s v="USD"/>
    <x v="2654"/>
    <n v="1467321194"/>
    <b v="0"/>
    <n v="4"/>
    <b v="0"/>
    <s v="technology/space exploration"/>
    <n v="1"/>
    <n v="6.5"/>
    <x v="2"/>
    <s v="space exploration"/>
    <x v="2658"/>
    <x v="2654"/>
  </r>
  <r>
    <n v="2659"/>
    <s v="test (Canceled)"/>
    <s v="test"/>
    <n v="5000"/>
    <n v="51"/>
    <x v="0"/>
    <s v="US"/>
    <s v="USD"/>
    <x v="2655"/>
    <n v="1426729210"/>
    <b v="0"/>
    <n v="10"/>
    <b v="0"/>
    <s v="technology/space exploration"/>
    <n v="1"/>
    <n v="5.0999999999999996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1010"/>
    <n v="1"/>
    <x v="0"/>
    <s v="US"/>
    <s v="USD"/>
    <x v="2656"/>
    <n v="1443200818"/>
    <b v="0"/>
    <n v="5"/>
    <b v="0"/>
    <s v="technology/space exploration"/>
    <n v="0"/>
    <n v="0.2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14920"/>
    <n v="50"/>
    <x v="0"/>
    <s v="US"/>
    <s v="USD"/>
    <x v="2657"/>
    <n v="1380150010"/>
    <b v="0"/>
    <n v="60"/>
    <b v="1"/>
    <s v="technology/makerspaces"/>
    <n v="0"/>
    <n v="0.83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50000"/>
    <n v="5010"/>
    <x v="0"/>
    <s v="US"/>
    <s v="USD"/>
    <x v="2658"/>
    <n v="1437587713"/>
    <b v="0"/>
    <n v="80"/>
    <b v="1"/>
    <s v="technology/makerspaces"/>
    <n v="10"/>
    <n v="62.63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50000"/>
    <n v="1937"/>
    <x v="2"/>
    <s v="CA"/>
    <s v="CAD"/>
    <x v="2659"/>
    <n v="1438873007"/>
    <b v="0"/>
    <n v="56"/>
    <b v="1"/>
    <s v="technology/makerspaces"/>
    <n v="4"/>
    <n v="34.59000000000000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50000"/>
    <n v="0"/>
    <x v="0"/>
    <s v="US"/>
    <s v="USD"/>
    <x v="2660"/>
    <n v="1446683797"/>
    <b v="0"/>
    <n v="104"/>
    <b v="1"/>
    <s v="technology/makerspaces"/>
    <n v="0"/>
    <n v="0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11200"/>
    <n v="29"/>
    <x v="0"/>
    <s v="US"/>
    <s v="USD"/>
    <x v="2661"/>
    <n v="1426886974"/>
    <b v="0"/>
    <n v="46"/>
    <b v="1"/>
    <s v="technology/makerspaces"/>
    <n v="0"/>
    <n v="0.63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51184"/>
    <x v="1"/>
    <s v="US"/>
    <s v="USD"/>
    <x v="2662"/>
    <n v="1440008439"/>
    <b v="0"/>
    <n v="206"/>
    <b v="1"/>
    <s v="technology/makerspaces"/>
    <n v="128"/>
    <n v="248.4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5000"/>
    <n v="5478"/>
    <x v="1"/>
    <s v="US"/>
    <s v="USD"/>
    <x v="2663"/>
    <n v="1452550416"/>
    <b v="0"/>
    <n v="18"/>
    <b v="1"/>
    <s v="technology/makerspaces"/>
    <n v="110"/>
    <n v="304.33"/>
    <x v="2"/>
    <s v="makerspaces"/>
    <x v="2667"/>
    <x v="2663"/>
  </r>
  <r>
    <n v="2668"/>
    <s v="UOttawa Makermobile"/>
    <s v="Creativity on the go! |_x000a_CrÃ©ativitÃ© en mouvement !"/>
    <n v="5000"/>
    <n v="5713"/>
    <x v="1"/>
    <s v="CA"/>
    <s v="CAD"/>
    <x v="2664"/>
    <n v="1443449265"/>
    <b v="0"/>
    <n v="28"/>
    <b v="1"/>
    <s v="technology/makerspaces"/>
    <n v="114"/>
    <n v="204.04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4000"/>
    <n v="4002"/>
    <x v="1"/>
    <s v="US"/>
    <s v="USD"/>
    <x v="2665"/>
    <n v="1447203096"/>
    <b v="0"/>
    <n v="11"/>
    <b v="1"/>
    <s v="technology/makerspaces"/>
    <n v="100"/>
    <n v="363.82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7500"/>
    <n v="0"/>
    <x v="0"/>
    <s v="AU"/>
    <s v="AUD"/>
    <x v="2666"/>
    <n v="1404174580"/>
    <b v="1"/>
    <n v="60"/>
    <b v="0"/>
    <s v="technology/makerspaces"/>
    <n v="0"/>
    <n v="0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8000"/>
    <n v="8581"/>
    <x v="1"/>
    <s v="US"/>
    <s v="USD"/>
    <x v="2667"/>
    <n v="1416419916"/>
    <b v="1"/>
    <n v="84"/>
    <b v="0"/>
    <s v="technology/makerspaces"/>
    <n v="107"/>
    <n v="102.15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76"/>
    <x v="0"/>
    <s v="US"/>
    <s v="USD"/>
    <x v="2668"/>
    <n v="1449436390"/>
    <b v="1"/>
    <n v="47"/>
    <b v="0"/>
    <s v="technology/makerspaces"/>
    <n v="1"/>
    <n v="1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28450"/>
    <n v="28520"/>
    <x v="1"/>
    <s v="US"/>
    <s v="USD"/>
    <x v="2669"/>
    <n v="1412081999"/>
    <b v="1"/>
    <n v="66"/>
    <b v="0"/>
    <s v="technology/makerspaces"/>
    <n v="100"/>
    <n v="432.12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4691"/>
    <x v="2"/>
    <s v="US"/>
    <s v="USD"/>
    <x v="2670"/>
    <n v="1465398670"/>
    <b v="1"/>
    <n v="171"/>
    <b v="0"/>
    <s v="technology/makerspaces"/>
    <n v="49"/>
    <n v="144.3899999999999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5000"/>
    <n v="24201"/>
    <x v="1"/>
    <s v="US"/>
    <s v="USD"/>
    <x v="2671"/>
    <n v="1413059689"/>
    <b v="1"/>
    <n v="29"/>
    <b v="0"/>
    <s v="technology/makerspaces"/>
    <n v="484"/>
    <n v="834.52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4000"/>
    <n v="5456"/>
    <x v="1"/>
    <s v="CA"/>
    <s v="CAD"/>
    <x v="2672"/>
    <n v="1461337174"/>
    <b v="0"/>
    <n v="9"/>
    <b v="0"/>
    <s v="technology/makerspaces"/>
    <n v="136"/>
    <n v="606.22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0000"/>
    <n v="467"/>
    <x v="0"/>
    <s v="US"/>
    <s v="USD"/>
    <x v="2673"/>
    <n v="1401756143"/>
    <b v="0"/>
    <n v="27"/>
    <b v="0"/>
    <s v="technology/makerspaces"/>
    <n v="5"/>
    <n v="17.3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4300"/>
    <n v="2115"/>
    <x v="0"/>
    <s v="ES"/>
    <s v="EUR"/>
    <x v="2674"/>
    <n v="1440529765"/>
    <b v="0"/>
    <n v="2"/>
    <b v="0"/>
    <s v="technology/makerspaces"/>
    <n v="49"/>
    <n v="1057.5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2000"/>
    <n v="2132"/>
    <x v="1"/>
    <s v="US"/>
    <s v="USD"/>
    <x v="2675"/>
    <n v="1422489694"/>
    <b v="0"/>
    <n v="3"/>
    <b v="0"/>
    <s v="technology/makerspaces"/>
    <n v="107"/>
    <n v="710.67"/>
    <x v="2"/>
    <s v="makerspaces"/>
    <x v="2679"/>
    <x v="2675"/>
  </r>
  <r>
    <n v="2680"/>
    <s v="iHeart Pillow"/>
    <s v="iHeartPillow, Connecting loved ones"/>
    <n v="2500"/>
    <n v="2500"/>
    <x v="1"/>
    <s v="ES"/>
    <s v="EUR"/>
    <x v="2676"/>
    <n v="1457327091"/>
    <b v="0"/>
    <n v="4"/>
    <b v="0"/>
    <s v="technology/makerspaces"/>
    <n v="100"/>
    <n v="625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1500"/>
    <n v="2180"/>
    <x v="1"/>
    <s v="US"/>
    <s v="USD"/>
    <x v="2677"/>
    <n v="1402867750"/>
    <b v="0"/>
    <n v="2"/>
    <b v="0"/>
    <s v="food/food trucks"/>
    <n v="145"/>
    <n v="109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5000"/>
    <n v="5671.11"/>
    <x v="1"/>
    <s v="US"/>
    <s v="USD"/>
    <x v="2678"/>
    <n v="1413838540"/>
    <b v="0"/>
    <n v="20"/>
    <b v="0"/>
    <s v="food/food trucks"/>
    <n v="113"/>
    <n v="283.56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"/>
    <n v="32"/>
    <x v="0"/>
    <s v="US"/>
    <s v="USD"/>
    <x v="2679"/>
    <n v="1422641240"/>
    <b v="0"/>
    <n v="3"/>
    <b v="0"/>
    <s v="food/food trucks"/>
    <n v="2"/>
    <n v="10.67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3500"/>
    <n v="3535"/>
    <x v="1"/>
    <s v="US"/>
    <s v="USD"/>
    <x v="2680"/>
    <n v="1404165425"/>
    <b v="0"/>
    <n v="4"/>
    <b v="0"/>
    <s v="food/food trucks"/>
    <n v="101"/>
    <n v="883.75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1000"/>
    <n v="1101"/>
    <x v="1"/>
    <s v="US"/>
    <s v="USD"/>
    <x v="2681"/>
    <n v="1424968930"/>
    <b v="0"/>
    <n v="1"/>
    <b v="0"/>
    <s v="food/food trucks"/>
    <n v="110"/>
    <n v="1101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312"/>
    <x v="1"/>
    <s v="US"/>
    <s v="USD"/>
    <x v="2682"/>
    <n v="1410391423"/>
    <b v="0"/>
    <n v="0"/>
    <b v="0"/>
    <s v="food/food trucks"/>
    <n v="104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300"/>
    <n v="310"/>
    <x v="1"/>
    <s v="US"/>
    <s v="USD"/>
    <x v="2683"/>
    <n v="1432999318"/>
    <b v="0"/>
    <n v="0"/>
    <b v="0"/>
    <s v="food/food trucks"/>
    <n v="103"/>
    <n v="0"/>
    <x v="7"/>
    <s v="food trucks"/>
    <x v="2687"/>
    <x v="2683"/>
  </r>
  <r>
    <n v="2688"/>
    <s v="Mac N Cheez Food Truck"/>
    <s v="The amazing gourmet Mac N Cheez Food Truck Campaigne!"/>
    <n v="1800"/>
    <n v="1805"/>
    <x v="1"/>
    <s v="US"/>
    <s v="USD"/>
    <x v="2684"/>
    <n v="1422067870"/>
    <b v="0"/>
    <n v="14"/>
    <b v="0"/>
    <s v="food/food trucks"/>
    <n v="100"/>
    <n v="128.93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800"/>
    <n v="1686"/>
    <x v="1"/>
    <s v="US"/>
    <s v="USD"/>
    <x v="2685"/>
    <n v="1467327890"/>
    <b v="0"/>
    <n v="1"/>
    <b v="0"/>
    <s v="food/food trucks"/>
    <n v="211"/>
    <n v="1686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25000"/>
    <n v="0"/>
    <x v="3"/>
    <s v="US"/>
    <s v="USD"/>
    <x v="2686"/>
    <n v="1429410676"/>
    <b v="0"/>
    <n v="118"/>
    <b v="0"/>
    <s v="food/food trucks"/>
    <n v="0"/>
    <n v="0"/>
    <x v="7"/>
    <s v="food trucks"/>
    <x v="2690"/>
    <x v="2686"/>
  </r>
  <r>
    <n v="2691"/>
    <s v="Cook"/>
    <s v="A Great New local Food Truck serving up ethnic fusion inspired eats in Ottawa."/>
    <n v="1500"/>
    <n v="3"/>
    <x v="0"/>
    <s v="CA"/>
    <s v="CAD"/>
    <x v="2687"/>
    <n v="1427390557"/>
    <b v="0"/>
    <n v="2"/>
    <b v="0"/>
    <s v="food/food trucks"/>
    <n v="0"/>
    <n v="1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1200"/>
    <n v="1364"/>
    <x v="1"/>
    <s v="US"/>
    <s v="USD"/>
    <x v="2688"/>
    <n v="1424678460"/>
    <b v="0"/>
    <n v="1"/>
    <b v="0"/>
    <s v="food/food trucks"/>
    <n v="114"/>
    <n v="1364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1500"/>
    <n v="173"/>
    <x v="0"/>
    <s v="US"/>
    <s v="USD"/>
    <x v="2689"/>
    <n v="1405307966"/>
    <b v="0"/>
    <n v="3"/>
    <b v="0"/>
    <s v="food/food trucks"/>
    <n v="12"/>
    <n v="57.67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436"/>
    <x v="1"/>
    <s v="US"/>
    <s v="USD"/>
    <x v="2690"/>
    <n v="1409109739"/>
    <b v="0"/>
    <n v="1"/>
    <b v="0"/>
    <s v="food/food trucks"/>
    <n v="180"/>
    <n v="1436"/>
    <x v="7"/>
    <s v="food trucks"/>
    <x v="2694"/>
    <x v="2690"/>
  </r>
  <r>
    <n v="2695"/>
    <s v="Fat daddy mac food truck"/>
    <s v="I am creating food magic on the go! Amazing food isn't just for sitdown restaraunts anymore!"/>
    <n v="1750"/>
    <n v="1955"/>
    <x v="1"/>
    <s v="US"/>
    <s v="USD"/>
    <x v="2691"/>
    <n v="1423801318"/>
    <b v="0"/>
    <n v="3"/>
    <b v="0"/>
    <s v="food/food trucks"/>
    <n v="112"/>
    <n v="651.66999999999996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10000"/>
    <n v="250"/>
    <x v="0"/>
    <s v="US"/>
    <s v="USD"/>
    <x v="2692"/>
    <n v="1416600960"/>
    <b v="0"/>
    <n v="38"/>
    <b v="0"/>
    <s v="food/food trucks"/>
    <n v="3"/>
    <n v="6.5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17000"/>
    <n v="2355"/>
    <x v="0"/>
    <s v="US"/>
    <s v="USD"/>
    <x v="2693"/>
    <n v="1435876423"/>
    <b v="0"/>
    <n v="52"/>
    <b v="0"/>
    <s v="food/food trucks"/>
    <n v="14"/>
    <n v="45.29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1250"/>
    <n v="1940"/>
    <x v="1"/>
    <s v="US"/>
    <s v="USD"/>
    <x v="2694"/>
    <n v="1401312808"/>
    <b v="0"/>
    <n v="2"/>
    <b v="0"/>
    <s v="food/food trucks"/>
    <n v="155"/>
    <n v="970"/>
    <x v="7"/>
    <s v="food trucks"/>
    <x v="2698"/>
    <x v="2694"/>
  </r>
  <r>
    <n v="2699"/>
    <s v="my bakery truck"/>
    <s v="Hi, I want make my first bakery. Food truck was great, but I not have a car licence. So, help me to be my dream!"/>
    <n v="300"/>
    <n v="310"/>
    <x v="1"/>
    <s v="CA"/>
    <s v="CAD"/>
    <x v="2695"/>
    <n v="1404941463"/>
    <b v="0"/>
    <n v="0"/>
    <b v="0"/>
    <s v="food/food trucks"/>
    <n v="103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1750"/>
    <n v="0"/>
    <x v="2"/>
    <s v="US"/>
    <s v="USD"/>
    <x v="2696"/>
    <n v="1408481972"/>
    <b v="0"/>
    <n v="4"/>
    <b v="0"/>
    <s v="food/food trucks"/>
    <n v="0"/>
    <n v="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5000"/>
    <n v="5145"/>
    <x v="1"/>
    <s v="IE"/>
    <s v="EUR"/>
    <x v="2697"/>
    <n v="1488911734"/>
    <b v="0"/>
    <n v="46"/>
    <b v="0"/>
    <s v="theater/spaces"/>
    <n v="103"/>
    <n v="111.8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726"/>
    <x v="0"/>
    <s v="US"/>
    <s v="USD"/>
    <x v="2698"/>
    <n v="1488827677"/>
    <b v="1"/>
    <n v="26"/>
    <b v="0"/>
    <s v="theater/spaces"/>
    <n v="7"/>
    <n v="27.92"/>
    <x v="1"/>
    <s v="spaces"/>
    <x v="2702"/>
    <x v="2698"/>
  </r>
  <r>
    <n v="2703"/>
    <s v="Bisagra Teatro: Foro Multidisciplinario"/>
    <s v="Â¡Tu nuevo espacio cultural multidisciplinario en el centro de Pachuca, Hidalgo"/>
    <n v="100000"/>
    <n v="280"/>
    <x v="0"/>
    <s v="MX"/>
    <s v="MXN"/>
    <x v="2699"/>
    <n v="1485016430"/>
    <b v="0"/>
    <n v="45"/>
    <b v="0"/>
    <s v="theater/spaces"/>
    <n v="0"/>
    <n v="6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4500"/>
    <n v="4660"/>
    <x v="1"/>
    <s v="US"/>
    <s v="USD"/>
    <x v="2700"/>
    <n v="1487709714"/>
    <b v="0"/>
    <n v="7"/>
    <b v="0"/>
    <s v="theater/spaces"/>
    <n v="104"/>
    <n v="665.71"/>
    <x v="1"/>
    <s v="spaces"/>
    <x v="2704"/>
    <x v="2700"/>
  </r>
  <r>
    <n v="2705"/>
    <s v="Fischer Theatre Marquee"/>
    <s v="Help light the lights at the historic Fischer Theatre in Danville, IL."/>
    <n v="5000"/>
    <n v="5940"/>
    <x v="1"/>
    <s v="US"/>
    <s v="USD"/>
    <x v="2701"/>
    <n v="1486504758"/>
    <b v="0"/>
    <n v="8"/>
    <b v="0"/>
    <s v="theater/spaces"/>
    <n v="119"/>
    <n v="742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100000"/>
    <n v="0"/>
    <x v="0"/>
    <s v="US"/>
    <s v="USD"/>
    <x v="2702"/>
    <n v="1410937483"/>
    <b v="1"/>
    <n v="263"/>
    <b v="1"/>
    <s v="theater/spaces"/>
    <n v="0"/>
    <n v="0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60000"/>
    <n v="35135"/>
    <x v="0"/>
    <s v="US"/>
    <s v="USD"/>
    <x v="2703"/>
    <n v="1367088443"/>
    <b v="1"/>
    <n v="394"/>
    <b v="1"/>
    <s v="theater/spaces"/>
    <n v="59"/>
    <n v="89.18"/>
    <x v="1"/>
    <s v="spaces"/>
    <x v="2707"/>
    <x v="2703"/>
  </r>
  <r>
    <n v="2708"/>
    <s v="Angel Comedy Club"/>
    <s v="Angel Comedy Club: A permanent home for Londonâ€™s loveliest comedy night - a community comedy club"/>
    <n v="100000"/>
    <n v="15390"/>
    <x v="0"/>
    <s v="GB"/>
    <s v="GBP"/>
    <x v="2704"/>
    <n v="1463935526"/>
    <b v="1"/>
    <n v="1049"/>
    <b v="1"/>
    <s v="theater/spaces"/>
    <n v="15"/>
    <n v="14.67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100000"/>
    <n v="152604.29999999999"/>
    <x v="1"/>
    <s v="US"/>
    <s v="USD"/>
    <x v="2705"/>
    <n v="1472528141"/>
    <b v="1"/>
    <n v="308"/>
    <b v="1"/>
    <s v="theater/spaces"/>
    <n v="153"/>
    <n v="495.47"/>
    <x v="1"/>
    <s v="spaces"/>
    <x v="2709"/>
    <x v="2705"/>
  </r>
  <r>
    <n v="2710"/>
    <s v="House of Yes"/>
    <s v="Building Brooklyn's own creative venue for circus, theater and events of all types."/>
    <n v="200000"/>
    <n v="8"/>
    <x v="0"/>
    <s v="US"/>
    <s v="USD"/>
    <x v="2706"/>
    <n v="1404797428"/>
    <b v="1"/>
    <n v="1088"/>
    <b v="1"/>
    <s v="theater/spaces"/>
    <n v="0"/>
    <n v="0.01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10000"/>
    <n v="11122"/>
    <x v="1"/>
    <s v="GB"/>
    <s v="GBP"/>
    <x v="2707"/>
    <n v="1400694790"/>
    <b v="1"/>
    <n v="73"/>
    <b v="1"/>
    <s v="theater/spaces"/>
    <n v="111"/>
    <n v="152.36000000000001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20000"/>
    <n v="212"/>
    <x v="0"/>
    <s v="US"/>
    <s v="USD"/>
    <x v="2708"/>
    <n v="1370568560"/>
    <b v="1"/>
    <n v="143"/>
    <b v="1"/>
    <s v="theater/spaces"/>
    <n v="1"/>
    <n v="1.48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400000"/>
    <n v="1052110.8700000001"/>
    <x v="1"/>
    <s v="US"/>
    <s v="USD"/>
    <x v="2709"/>
    <n v="1447515684"/>
    <b v="1"/>
    <n v="1420"/>
    <b v="1"/>
    <s v="theater/spaces"/>
    <n v="263"/>
    <n v="740.92"/>
    <x v="1"/>
    <s v="spaces"/>
    <x v="2713"/>
    <x v="2709"/>
  </r>
  <r>
    <n v="2714"/>
    <s v="The Crane Theater"/>
    <s v="The Crane will be the new home for independent theater in Northeast Minneapolis"/>
    <n v="65108"/>
    <n v="2994"/>
    <x v="0"/>
    <s v="US"/>
    <s v="USD"/>
    <x v="2710"/>
    <n v="1474040596"/>
    <b v="1"/>
    <n v="305"/>
    <b v="1"/>
    <s v="theater/spaces"/>
    <n v="5"/>
    <n v="9.8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75000"/>
    <n v="117108"/>
    <x v="1"/>
    <s v="US"/>
    <s v="USD"/>
    <x v="2711"/>
    <n v="1453109628"/>
    <b v="1"/>
    <n v="551"/>
    <b v="1"/>
    <s v="theater/spaces"/>
    <n v="156"/>
    <n v="212.54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4000"/>
    <x v="0"/>
    <s v="DE"/>
    <s v="EUR"/>
    <x v="2712"/>
    <n v="1441699193"/>
    <b v="1"/>
    <n v="187"/>
    <b v="1"/>
    <s v="theater/spaces"/>
    <n v="47"/>
    <n v="74.87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70000"/>
    <n v="270"/>
    <x v="2"/>
    <s v="US"/>
    <s v="USD"/>
    <x v="2713"/>
    <n v="1414015049"/>
    <b v="1"/>
    <n v="325"/>
    <b v="1"/>
    <s v="theater/spaces"/>
    <n v="0"/>
    <n v="0.83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50000"/>
    <n v="1"/>
    <x v="0"/>
    <s v="US"/>
    <s v="USD"/>
    <x v="2714"/>
    <n v="1459865945"/>
    <b v="1"/>
    <n v="148"/>
    <b v="1"/>
    <s v="theater/spaces"/>
    <n v="0"/>
    <n v="0.01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19000"/>
    <n v="4190"/>
    <x v="0"/>
    <s v="US"/>
    <s v="USD"/>
    <x v="2715"/>
    <n v="1455756294"/>
    <b v="0"/>
    <n v="69"/>
    <b v="1"/>
    <s v="theater/spaces"/>
    <n v="22"/>
    <n v="60.72"/>
    <x v="1"/>
    <s v="spaces"/>
    <x v="2719"/>
    <x v="2715"/>
  </r>
  <r>
    <n v="2720"/>
    <s v="The Comedy Project"/>
    <s v="An improv, sketch and experimental comedy and cocktail venue in downtown Grand Rapids, Michigan"/>
    <n v="68000"/>
    <n v="123444.12"/>
    <x v="1"/>
    <s v="US"/>
    <s v="USD"/>
    <x v="2716"/>
    <n v="1476270653"/>
    <b v="0"/>
    <n v="173"/>
    <b v="1"/>
    <s v="theater/spaces"/>
    <n v="182"/>
    <n v="713.55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28728"/>
    <x v="1"/>
    <s v="GB"/>
    <s v="GBP"/>
    <x v="2717"/>
    <n v="1375880598"/>
    <b v="0"/>
    <n v="269"/>
    <b v="1"/>
    <s v="technology/hardware"/>
    <n v="103"/>
    <n v="106.8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276"/>
    <x v="0"/>
    <s v="US"/>
    <s v="USD"/>
    <x v="2718"/>
    <n v="1480538053"/>
    <b v="0"/>
    <n v="185"/>
    <b v="1"/>
    <s v="technology/hardware"/>
    <n v="1"/>
    <n v="1.49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50"/>
    <x v="0"/>
    <s v="US"/>
    <s v="USD"/>
    <x v="2719"/>
    <n v="1414872488"/>
    <b v="0"/>
    <n v="176"/>
    <b v="1"/>
    <s v="technology/hardware"/>
    <n v="0"/>
    <n v="0.28000000000000003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273"/>
    <x v="0"/>
    <s v="GB"/>
    <s v="GBP"/>
    <x v="2720"/>
    <n v="1436860259"/>
    <b v="0"/>
    <n v="1019"/>
    <b v="1"/>
    <s v="technology/hardware"/>
    <n v="1"/>
    <n v="0.2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125000"/>
    <n v="396659"/>
    <x v="1"/>
    <s v="CA"/>
    <s v="CAD"/>
    <x v="2721"/>
    <n v="1484070735"/>
    <b v="0"/>
    <n v="113"/>
    <b v="1"/>
    <s v="technology/hardware"/>
    <n v="317"/>
    <n v="3510.26"/>
    <x v="2"/>
    <s v="hardware"/>
    <x v="2725"/>
    <x v="2721"/>
  </r>
  <r>
    <n v="2726"/>
    <s v="Krimston TWO - Dual SIM case for iPhone"/>
    <s v="Krimston TWO: iPhone Dual SIM Case"/>
    <n v="200000"/>
    <n v="150102"/>
    <x v="2"/>
    <s v="US"/>
    <s v="USD"/>
    <x v="2722"/>
    <n v="1458741311"/>
    <b v="0"/>
    <n v="404"/>
    <b v="1"/>
    <s v="technology/hardware"/>
    <n v="75"/>
    <n v="371.54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0"/>
    <n v="107421.57"/>
    <x v="1"/>
    <s v="US"/>
    <s v="USD"/>
    <x v="2723"/>
    <n v="1436804063"/>
    <b v="0"/>
    <n v="707"/>
    <b v="1"/>
    <s v="technology/hardware"/>
    <n v="107"/>
    <n v="151.94"/>
    <x v="2"/>
    <s v="hardware"/>
    <x v="2727"/>
    <x v="2723"/>
  </r>
  <r>
    <n v="2728"/>
    <s v="Multi-Function SSD Shield for the Raspberry Pi 2"/>
    <s v="SSD, WiFi, RTC w/Battery and high power USB all in one shield."/>
    <n v="71764"/>
    <n v="0"/>
    <x v="2"/>
    <s v="US"/>
    <s v="USD"/>
    <x v="2724"/>
    <n v="1448461434"/>
    <b v="0"/>
    <n v="392"/>
    <b v="1"/>
    <s v="technology/hardware"/>
    <n v="0"/>
    <n v="0"/>
    <x v="2"/>
    <s v="hardware"/>
    <x v="2728"/>
    <x v="2724"/>
  </r>
  <r>
    <n v="2729"/>
    <s v="McChi Luggage: It's a Luggage, USB Charger and a Table Top"/>
    <s v="A luggage that is more than a luggage! It is what you want it to be."/>
    <n v="20000"/>
    <n v="20755"/>
    <x v="1"/>
    <s v="US"/>
    <s v="USD"/>
    <x v="2725"/>
    <n v="1427867197"/>
    <b v="0"/>
    <n v="23"/>
    <b v="1"/>
    <s v="technology/hardware"/>
    <n v="104"/>
    <n v="902.39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100000"/>
    <n v="3550"/>
    <x v="0"/>
    <s v="US"/>
    <s v="USD"/>
    <x v="2726"/>
    <n v="1363611575"/>
    <b v="0"/>
    <n v="682"/>
    <b v="1"/>
    <s v="technology/hardware"/>
    <n v="4"/>
    <n v="5.21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21144"/>
    <x v="0"/>
    <s v="US"/>
    <s v="USD"/>
    <x v="2727"/>
    <n v="1408624622"/>
    <b v="0"/>
    <n v="37"/>
    <b v="1"/>
    <s v="technology/hardware"/>
    <n v="28"/>
    <n v="571.46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40690"/>
    <x v="1"/>
    <s v="US"/>
    <s v="USD"/>
    <x v="2728"/>
    <n v="1366917828"/>
    <b v="0"/>
    <n v="146"/>
    <b v="1"/>
    <s v="technology/hardware"/>
    <n v="116"/>
    <n v="278.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110000"/>
    <n v="71771"/>
    <x v="2"/>
    <s v="US"/>
    <s v="USD"/>
    <x v="2729"/>
    <n v="1423463574"/>
    <b v="0"/>
    <n v="119"/>
    <b v="1"/>
    <s v="technology/hardware"/>
    <n v="65"/>
    <n v="603.1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51906"/>
    <x v="1"/>
    <s v="US"/>
    <s v="USD"/>
    <x v="2730"/>
    <n v="1473782592"/>
    <b v="0"/>
    <n v="163"/>
    <b v="1"/>
    <s v="technology/hardware"/>
    <n v="104"/>
    <n v="318.44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20000"/>
    <n v="411"/>
    <x v="0"/>
    <s v="GB"/>
    <s v="GBP"/>
    <x v="2731"/>
    <n v="1360551250"/>
    <b v="0"/>
    <n v="339"/>
    <b v="1"/>
    <s v="technology/hardware"/>
    <n v="2"/>
    <n v="1.2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4345"/>
    <x v="2"/>
    <s v="CA"/>
    <s v="CAD"/>
    <x v="2732"/>
    <n v="1395676773"/>
    <b v="0"/>
    <n v="58"/>
    <b v="1"/>
    <s v="technology/hardware"/>
    <n v="17"/>
    <n v="74.91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5051"/>
    <x v="0"/>
    <s v="US"/>
    <s v="USD"/>
    <x v="2733"/>
    <n v="1386108087"/>
    <b v="0"/>
    <n v="456"/>
    <b v="1"/>
    <s v="technology/hardware"/>
    <n v="3"/>
    <n v="11.0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20000"/>
    <n v="591"/>
    <x v="0"/>
    <s v="US"/>
    <s v="USD"/>
    <x v="2734"/>
    <n v="1473218804"/>
    <b v="0"/>
    <n v="15"/>
    <b v="1"/>
    <s v="technology/hardware"/>
    <n v="3"/>
    <n v="39.4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0500"/>
    <n v="11045"/>
    <x v="1"/>
    <s v="GB"/>
    <s v="GBP"/>
    <x v="2735"/>
    <n v="1395436717"/>
    <b v="0"/>
    <n v="191"/>
    <b v="1"/>
    <s v="technology/hardware"/>
    <n v="105"/>
    <n v="57.83"/>
    <x v="2"/>
    <s v="hardware"/>
    <x v="2739"/>
    <x v="2735"/>
  </r>
  <r>
    <n v="2740"/>
    <s v="Vertical Garden Prototype"/>
    <s v="I am interested in testing the plant yields of this vertical garden as well as some other applications"/>
    <n v="2500"/>
    <n v="2700"/>
    <x v="1"/>
    <s v="US"/>
    <s v="USD"/>
    <x v="2736"/>
    <n v="1423529152"/>
    <b v="0"/>
    <n v="17"/>
    <b v="1"/>
    <s v="technology/hardware"/>
    <n v="108"/>
    <n v="158.82"/>
    <x v="2"/>
    <s v="hardware"/>
    <x v="2740"/>
    <x v="2736"/>
  </r>
  <r>
    <n v="2741"/>
    <s v="Mrs. Brown and Her Lost Puppy."/>
    <s v="Help me publish my 1st children's book as an aspiring author!"/>
    <n v="1500"/>
    <n v="2"/>
    <x v="0"/>
    <s v="US"/>
    <s v="USD"/>
    <x v="2737"/>
    <n v="1412005602"/>
    <b v="0"/>
    <n v="4"/>
    <b v="0"/>
    <s v="publishing/children's books"/>
    <n v="0"/>
    <n v="0.5"/>
    <x v="3"/>
    <s v="children's books"/>
    <x v="2741"/>
    <x v="2737"/>
  </r>
  <r>
    <n v="2742"/>
    <s v="What a Zoo!"/>
    <s v="The pachyderms at the Denver Zoo are moving. Follow along on the convoluted journey to their new home."/>
    <n v="3423"/>
    <n v="722"/>
    <x v="0"/>
    <s v="US"/>
    <s v="USD"/>
    <x v="2738"/>
    <n v="1335892587"/>
    <b v="0"/>
    <n v="18"/>
    <b v="0"/>
    <s v="publishing/children's books"/>
    <n v="21"/>
    <n v="40.1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300"/>
    <n v="301"/>
    <x v="1"/>
    <s v="US"/>
    <s v="USD"/>
    <x v="2739"/>
    <n v="1474271607"/>
    <b v="0"/>
    <n v="0"/>
    <b v="0"/>
    <s v="publishing/children's books"/>
    <n v="10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3981.5"/>
    <x v="1"/>
    <s v="US"/>
    <s v="USD"/>
    <x v="2740"/>
    <n v="1327886998"/>
    <b v="0"/>
    <n v="22"/>
    <b v="0"/>
    <s v="publishing/children's books"/>
    <n v="114"/>
    <n v="180.98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5000"/>
    <n v="6025"/>
    <x v="1"/>
    <s v="US"/>
    <s v="USD"/>
    <x v="2741"/>
    <n v="1337125368"/>
    <b v="0"/>
    <n v="49"/>
    <b v="0"/>
    <s v="publishing/children's books"/>
    <n v="121"/>
    <n v="122.96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500"/>
    <n v="3638"/>
    <x v="1"/>
    <s v="US"/>
    <s v="USD"/>
    <x v="2742"/>
    <n v="1406745911"/>
    <b v="0"/>
    <n v="19"/>
    <b v="0"/>
    <s v="publishing/children's books"/>
    <n v="104"/>
    <n v="191.47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2000"/>
    <n v="2159"/>
    <x v="1"/>
    <s v="US"/>
    <s v="USD"/>
    <x v="2743"/>
    <n v="1337095997"/>
    <b v="0"/>
    <n v="4"/>
    <b v="0"/>
    <s v="publishing/children's books"/>
    <n v="108"/>
    <n v="539.7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1500"/>
    <n v="2056.66"/>
    <x v="1"/>
    <s v="US"/>
    <s v="USD"/>
    <x v="2744"/>
    <n v="1470243802"/>
    <b v="0"/>
    <n v="4"/>
    <b v="0"/>
    <s v="publishing/children's books"/>
    <n v="137"/>
    <n v="514.16999999999996"/>
    <x v="3"/>
    <s v="children's books"/>
    <x v="2748"/>
    <x v="2744"/>
  </r>
  <r>
    <n v="2749"/>
    <s v="A Tree is a Tree, no matter what you see.  CHILDREN'S BOOK"/>
    <s v="Self-publishing my children's book."/>
    <n v="2000"/>
    <n v="2015"/>
    <x v="1"/>
    <s v="US"/>
    <s v="USD"/>
    <x v="2745"/>
    <n v="1425582637"/>
    <b v="0"/>
    <n v="2"/>
    <b v="0"/>
    <s v="publishing/children's books"/>
    <n v="101"/>
    <n v="1007.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300"/>
    <n v="300"/>
    <x v="1"/>
    <s v="US"/>
    <s v="USD"/>
    <x v="2746"/>
    <n v="1340055345"/>
    <b v="0"/>
    <n v="0"/>
    <b v="0"/>
    <s v="publishing/children's books"/>
    <n v="10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300"/>
    <x v="1"/>
    <s v="US"/>
    <s v="USD"/>
    <x v="2747"/>
    <n v="1397855842"/>
    <b v="0"/>
    <n v="0"/>
    <b v="0"/>
    <s v="publishing/children's books"/>
    <n v="10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3000"/>
    <n v="3061"/>
    <x v="1"/>
    <s v="US"/>
    <s v="USD"/>
    <x v="2748"/>
    <n v="1320776504"/>
    <b v="0"/>
    <n v="14"/>
    <b v="0"/>
    <s v="publishing/children's books"/>
    <n v="102"/>
    <n v="218.64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560"/>
    <n v="4308"/>
    <x v="1"/>
    <s v="US"/>
    <s v="USD"/>
    <x v="2749"/>
    <n v="1343425023"/>
    <b v="0"/>
    <n v="8"/>
    <b v="0"/>
    <s v="publishing/children's books"/>
    <n v="168"/>
    <n v="538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300"/>
    <n v="300"/>
    <x v="1"/>
    <s v="US"/>
    <s v="USD"/>
    <x v="2750"/>
    <n v="1407856551"/>
    <b v="0"/>
    <n v="0"/>
    <b v="0"/>
    <s v="publishing/children's books"/>
    <n v="10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2500"/>
    <n v="504"/>
    <x v="0"/>
    <s v="IE"/>
    <s v="EUR"/>
    <x v="2751"/>
    <n v="1425927527"/>
    <b v="0"/>
    <n v="15"/>
    <b v="0"/>
    <s v="publishing/children's books"/>
    <n v="20"/>
    <n v="33.6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4000"/>
    <n v="5045"/>
    <x v="1"/>
    <s v="US"/>
    <s v="USD"/>
    <x v="2752"/>
    <n v="1386884201"/>
    <b v="0"/>
    <n v="33"/>
    <b v="0"/>
    <s v="publishing/children's books"/>
    <n v="126"/>
    <n v="152.88"/>
    <x v="3"/>
    <s v="children's books"/>
    <x v="2756"/>
    <x v="2752"/>
  </r>
  <r>
    <n v="2757"/>
    <s v="C is for Crooked"/>
    <s v="A children's letter book that Lampoons Hillary Clinton"/>
    <n v="1000"/>
    <n v="1100"/>
    <x v="1"/>
    <s v="US"/>
    <s v="USD"/>
    <x v="2753"/>
    <n v="1469202332"/>
    <b v="0"/>
    <n v="2"/>
    <b v="0"/>
    <s v="publishing/children's books"/>
    <n v="110"/>
    <n v="55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500"/>
    <n v="0"/>
    <x v="2"/>
    <s v="AU"/>
    <s v="AUD"/>
    <x v="2754"/>
    <n v="1474886183"/>
    <b v="0"/>
    <n v="6"/>
    <b v="0"/>
    <s v="publishing/children's books"/>
    <n v="0"/>
    <n v="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2000"/>
    <n v="2000"/>
    <x v="1"/>
    <s v="AU"/>
    <s v="AUD"/>
    <x v="2755"/>
    <n v="1464943666"/>
    <b v="0"/>
    <n v="2"/>
    <b v="0"/>
    <s v="publishing/children's books"/>
    <n v="100"/>
    <n v="100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300"/>
    <x v="1"/>
    <s v="GB"/>
    <s v="GBP"/>
    <x v="2756"/>
    <n v="1369134258"/>
    <b v="0"/>
    <n v="0"/>
    <b v="0"/>
    <s v="publishing/children's books"/>
    <n v="10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1500"/>
    <n v="26"/>
    <x v="0"/>
    <s v="US"/>
    <s v="USD"/>
    <x v="2757"/>
    <n v="1354584693"/>
    <b v="0"/>
    <n v="4"/>
    <b v="0"/>
    <s v="publishing/children's books"/>
    <n v="2"/>
    <n v="6.5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1200"/>
    <n v="1330"/>
    <x v="1"/>
    <s v="US"/>
    <s v="USD"/>
    <x v="2758"/>
    <n v="1326934395"/>
    <b v="0"/>
    <n v="1"/>
    <b v="0"/>
    <s v="publishing/children's books"/>
    <n v="111"/>
    <n v="1330"/>
    <x v="3"/>
    <s v="children's books"/>
    <x v="2762"/>
    <x v="2758"/>
  </r>
  <r>
    <n v="2763"/>
    <s v="My Christmas Star"/>
    <s v="How Santa finds childrens homes without getting lost by following certain stars."/>
    <n v="2000"/>
    <n v="10"/>
    <x v="0"/>
    <s v="US"/>
    <s v="USD"/>
    <x v="2759"/>
    <n v="1365515684"/>
    <b v="0"/>
    <n v="3"/>
    <b v="0"/>
    <s v="publishing/children's books"/>
    <n v="1"/>
    <n v="3.33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1500"/>
    <n v="1510"/>
    <x v="1"/>
    <s v="US"/>
    <s v="USD"/>
    <x v="2760"/>
    <n v="1335855631"/>
    <b v="0"/>
    <n v="4"/>
    <b v="0"/>
    <s v="publishing/children's books"/>
    <n v="101"/>
    <n v="377.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300"/>
    <n v="300"/>
    <x v="1"/>
    <s v="US"/>
    <s v="USD"/>
    <x v="2761"/>
    <n v="1350050028"/>
    <b v="0"/>
    <n v="0"/>
    <b v="0"/>
    <s v="publishing/children's books"/>
    <n v="10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2000"/>
    <n v="234"/>
    <x v="0"/>
    <s v="US"/>
    <s v="USD"/>
    <x v="2762"/>
    <n v="1310486518"/>
    <b v="0"/>
    <n v="4"/>
    <b v="0"/>
    <s v="publishing/children's books"/>
    <n v="12"/>
    <n v="58.5"/>
    <x v="3"/>
    <s v="children's books"/>
    <x v="2766"/>
    <x v="2762"/>
  </r>
  <r>
    <n v="2767"/>
    <s v="the Giant Turnip"/>
    <s v="An animated bedtime story with Dedka, Babka and the rest of the family working together on a BIG problem"/>
    <n v="1500"/>
    <n v="0"/>
    <x v="0"/>
    <s v="CA"/>
    <s v="CAD"/>
    <x v="2763"/>
    <n v="1434582050"/>
    <b v="0"/>
    <n v="3"/>
    <b v="0"/>
    <s v="publishing/children's books"/>
    <n v="0"/>
    <n v="0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4000"/>
    <n v="4035"/>
    <x v="1"/>
    <s v="US"/>
    <s v="USD"/>
    <x v="2764"/>
    <n v="1330440323"/>
    <b v="0"/>
    <n v="34"/>
    <b v="0"/>
    <s v="publishing/children's books"/>
    <n v="101"/>
    <n v="118.68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1000"/>
    <n v="15"/>
    <x v="2"/>
    <s v="GB"/>
    <s v="GBP"/>
    <x v="2765"/>
    <n v="1397677790"/>
    <b v="0"/>
    <n v="2"/>
    <b v="0"/>
    <s v="publishing/children's books"/>
    <n v="2"/>
    <n v="7.5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6000"/>
    <n v="6000.66"/>
    <x v="1"/>
    <s v="US"/>
    <s v="USD"/>
    <x v="2766"/>
    <n v="1392569730"/>
    <b v="0"/>
    <n v="33"/>
    <b v="0"/>
    <s v="publishing/children's books"/>
    <n v="100"/>
    <n v="181.84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300"/>
    <n v="86"/>
    <x v="0"/>
    <s v="US"/>
    <s v="USD"/>
    <x v="2767"/>
    <n v="1355489140"/>
    <b v="0"/>
    <n v="0"/>
    <b v="0"/>
    <s v="publishing/children's books"/>
    <n v="29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300"/>
    <n v="42.25"/>
    <x v="0"/>
    <s v="US"/>
    <s v="USD"/>
    <x v="2768"/>
    <n v="1379710294"/>
    <b v="0"/>
    <n v="0"/>
    <b v="0"/>
    <s v="publishing/children's books"/>
    <n v="14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800"/>
    <n v="1365"/>
    <x v="1"/>
    <s v="CA"/>
    <s v="CAD"/>
    <x v="2769"/>
    <n v="1460666721"/>
    <b v="0"/>
    <n v="1"/>
    <b v="0"/>
    <s v="publishing/children's books"/>
    <n v="171"/>
    <n v="1365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3000"/>
    <n v="3221"/>
    <x v="1"/>
    <s v="US"/>
    <s v="USD"/>
    <x v="2770"/>
    <n v="1360119728"/>
    <b v="0"/>
    <n v="13"/>
    <b v="0"/>
    <s v="publishing/children's books"/>
    <n v="107"/>
    <n v="247.7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2000"/>
    <n v="2257"/>
    <x v="1"/>
    <s v="US"/>
    <s v="USD"/>
    <x v="2771"/>
    <n v="1321402754"/>
    <b v="0"/>
    <n v="2"/>
    <b v="0"/>
    <s v="publishing/children's books"/>
    <n v="113"/>
    <n v="1128.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5000"/>
    <n v="5430"/>
    <x v="1"/>
    <s v="US"/>
    <s v="USD"/>
    <x v="2772"/>
    <n v="1431414476"/>
    <b v="0"/>
    <n v="36"/>
    <b v="0"/>
    <s v="publishing/children's books"/>
    <n v="109"/>
    <n v="150.8300000000000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91"/>
    <x v="1"/>
    <s v="US"/>
    <s v="USD"/>
    <x v="2773"/>
    <n v="1434557004"/>
    <b v="0"/>
    <n v="1"/>
    <b v="0"/>
    <s v="publishing/children's books"/>
    <n v="109"/>
    <n v="1091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367"/>
    <x v="0"/>
    <s v="US"/>
    <s v="USD"/>
    <x v="2774"/>
    <n v="1406417306"/>
    <b v="0"/>
    <n v="15"/>
    <b v="0"/>
    <s v="publishing/children's books"/>
    <n v="7"/>
    <n v="24.4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1500"/>
    <n v="2052"/>
    <x v="1"/>
    <s v="US"/>
    <s v="USD"/>
    <x v="2775"/>
    <n v="1445609021"/>
    <b v="0"/>
    <n v="1"/>
    <b v="0"/>
    <s v="publishing/children's books"/>
    <n v="137"/>
    <n v="2052"/>
    <x v="3"/>
    <s v="children's books"/>
    <x v="2779"/>
    <x v="2775"/>
  </r>
  <r>
    <n v="2780"/>
    <s v="Travel with baby"/>
    <s v="Turn the World with my kids, and then write a book with the advice for traveling with baby"/>
    <n v="300"/>
    <n v="0"/>
    <x v="0"/>
    <s v="IT"/>
    <s v="EUR"/>
    <x v="2776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5000"/>
    <n v="35"/>
    <x v="0"/>
    <s v="US"/>
    <s v="USD"/>
    <x v="2777"/>
    <n v="1421274954"/>
    <b v="0"/>
    <n v="28"/>
    <b v="1"/>
    <s v="theater/plays"/>
    <n v="1"/>
    <n v="1.25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5000"/>
    <n v="0"/>
    <x v="0"/>
    <s v="US"/>
    <s v="USD"/>
    <x v="2778"/>
    <n v="1421964718"/>
    <b v="0"/>
    <n v="18"/>
    <b v="1"/>
    <s v="theater/plays"/>
    <n v="0"/>
    <n v="0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4500"/>
    <n v="4648.33"/>
    <x v="1"/>
    <s v="GB"/>
    <s v="GBP"/>
    <x v="2779"/>
    <n v="1428583846"/>
    <b v="0"/>
    <n v="61"/>
    <b v="1"/>
    <s v="theater/plays"/>
    <n v="103"/>
    <n v="76.2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20000"/>
    <n v="56"/>
    <x v="0"/>
    <s v="US"/>
    <s v="USD"/>
    <x v="2780"/>
    <n v="1412794443"/>
    <b v="0"/>
    <n v="108"/>
    <b v="1"/>
    <s v="theater/plays"/>
    <n v="0"/>
    <n v="0.52"/>
    <x v="1"/>
    <s v="plays"/>
    <x v="2784"/>
    <x v="2780"/>
  </r>
  <r>
    <n v="2785"/>
    <s v="Henry VI: The War of the Roses"/>
    <s v="Bare Theatre and Raleigh Little Theatre present Shakespeare's epic, set in a post-apocalyptic dystopia."/>
    <n v="15000"/>
    <n v="15"/>
    <x v="0"/>
    <s v="US"/>
    <s v="USD"/>
    <x v="2781"/>
    <n v="1467865967"/>
    <b v="0"/>
    <n v="142"/>
    <b v="1"/>
    <s v="theater/plays"/>
    <n v="0"/>
    <n v="0.11"/>
    <x v="1"/>
    <s v="plays"/>
    <x v="2785"/>
    <x v="2781"/>
  </r>
  <r>
    <n v="2786"/>
    <s v="Fierce"/>
    <s v="A heart-melting farce about sex, art and the lovelorn lay-abouts of London-town."/>
    <n v="8500"/>
    <n v="25"/>
    <x v="0"/>
    <s v="GB"/>
    <s v="GBP"/>
    <x v="2782"/>
    <n v="1403703580"/>
    <b v="0"/>
    <n v="74"/>
    <b v="1"/>
    <s v="theater/plays"/>
    <n v="0"/>
    <n v="0.3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40140.01"/>
    <x v="1"/>
    <s v="US"/>
    <s v="USD"/>
    <x v="2783"/>
    <n v="1403066752"/>
    <b v="0"/>
    <n v="38"/>
    <b v="1"/>
    <s v="theater/plays"/>
    <n v="819"/>
    <n v="1056.32"/>
    <x v="1"/>
    <s v="plays"/>
    <x v="2787"/>
    <x v="2783"/>
  </r>
  <r>
    <n v="2788"/>
    <s v="ACT Underground Theatre, TLDC"/>
    <s v="MOVING FORWARD! WE HAVE REACHED GOAL BUT HAVE MORE TIME!! PLEASE CONSIDER PLEDGING."/>
    <n v="6000"/>
    <n v="110"/>
    <x v="0"/>
    <s v="US"/>
    <s v="USD"/>
    <x v="2784"/>
    <n v="1467219043"/>
    <b v="0"/>
    <n v="20"/>
    <b v="1"/>
    <s v="theater/plays"/>
    <n v="2"/>
    <n v="5.5"/>
    <x v="1"/>
    <s v="plays"/>
    <x v="2788"/>
    <x v="2784"/>
  </r>
  <r>
    <n v="2789"/>
    <s v="The Adventurers Club"/>
    <s v="BNT's Biggest Adventure So Far: Our 2015 full length production!"/>
    <n v="9000"/>
    <n v="9137"/>
    <x v="1"/>
    <s v="US"/>
    <s v="USD"/>
    <x v="2785"/>
    <n v="1424477934"/>
    <b v="0"/>
    <n v="24"/>
    <b v="1"/>
    <s v="theater/plays"/>
    <n v="102"/>
    <n v="380.71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0"/>
    <x v="0"/>
    <s v="US"/>
    <s v="USD"/>
    <x v="2786"/>
    <n v="1421101903"/>
    <b v="0"/>
    <n v="66"/>
    <b v="1"/>
    <s v="theater/plays"/>
    <n v="0"/>
    <n v="0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104"/>
    <x v="0"/>
    <s v="US"/>
    <s v="USD"/>
    <x v="2787"/>
    <n v="1470778559"/>
    <b v="0"/>
    <n v="28"/>
    <b v="1"/>
    <s v="theater/plays"/>
    <n v="2"/>
    <n v="3.71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6000"/>
    <n v="7877"/>
    <x v="1"/>
    <s v="US"/>
    <s v="USD"/>
    <x v="2788"/>
    <n v="1435469559"/>
    <b v="0"/>
    <n v="24"/>
    <b v="1"/>
    <s v="theater/plays"/>
    <n v="131"/>
    <n v="328.2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250"/>
    <x v="0"/>
    <s v="AU"/>
    <s v="AUD"/>
    <x v="2789"/>
    <n v="1434881005"/>
    <b v="0"/>
    <n v="73"/>
    <b v="1"/>
    <s v="theater/plays"/>
    <n v="1"/>
    <n v="3.42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2086"/>
    <x v="1"/>
    <s v="GB"/>
    <s v="GBP"/>
    <x v="2790"/>
    <n v="1455640559"/>
    <b v="0"/>
    <n v="3"/>
    <b v="1"/>
    <s v="theater/plays"/>
    <n v="116"/>
    <n v="695.33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3400"/>
    <n v="7876"/>
    <x v="1"/>
    <s v="US"/>
    <s v="USD"/>
    <x v="2791"/>
    <n v="1400675841"/>
    <b v="0"/>
    <n v="20"/>
    <b v="1"/>
    <s v="theater/plays"/>
    <n v="232"/>
    <n v="393.8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4000"/>
    <n v="0"/>
    <x v="2"/>
    <s v="GB"/>
    <s v="GBP"/>
    <x v="2792"/>
    <n v="1401972028"/>
    <b v="0"/>
    <n v="21"/>
    <b v="1"/>
    <s v="theater/plays"/>
    <n v="0"/>
    <n v="0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22000"/>
    <n v="22318"/>
    <x v="1"/>
    <s v="GB"/>
    <s v="GBP"/>
    <x v="2793"/>
    <n v="1402266840"/>
    <b v="0"/>
    <n v="94"/>
    <b v="1"/>
    <s v="theater/plays"/>
    <n v="101"/>
    <n v="237.4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2540"/>
    <x v="0"/>
    <s v="GB"/>
    <s v="GBP"/>
    <x v="2794"/>
    <n v="1437063121"/>
    <b v="0"/>
    <n v="139"/>
    <b v="1"/>
    <s v="theater/plays"/>
    <n v="18"/>
    <n v="18.2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15000"/>
    <n v="18542"/>
    <x v="1"/>
    <s v="GB"/>
    <s v="GBP"/>
    <x v="2795"/>
    <n v="1463466070"/>
    <b v="0"/>
    <n v="130"/>
    <b v="1"/>
    <s v="theater/plays"/>
    <n v="124"/>
    <n v="142.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5000"/>
    <n v="45"/>
    <x v="0"/>
    <s v="GB"/>
    <s v="GBP"/>
    <x v="2796"/>
    <n v="1415193366"/>
    <b v="0"/>
    <n v="31"/>
    <b v="1"/>
    <s v="theater/plays"/>
    <n v="1"/>
    <n v="1.45"/>
    <x v="1"/>
    <s v="plays"/>
    <x v="2800"/>
    <x v="2796"/>
  </r>
  <r>
    <n v="2801"/>
    <s v="A Dream Play"/>
    <s v="Arise Theatre Company's production of August Strindberg's expressionist masterpiece 'A Dream Play'."/>
    <n v="3200"/>
    <n v="0"/>
    <x v="0"/>
    <s v="AU"/>
    <s v="AUD"/>
    <x v="2797"/>
    <n v="1411019409"/>
    <b v="0"/>
    <n v="13"/>
    <b v="1"/>
    <s v="theater/plays"/>
    <n v="0"/>
    <n v="0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24505"/>
    <x v="1"/>
    <s v="GB"/>
    <s v="GBP"/>
    <x v="2798"/>
    <n v="1436283107"/>
    <b v="0"/>
    <n v="90"/>
    <b v="1"/>
    <s v="theater/plays"/>
    <n v="272"/>
    <n v="272.27999999999997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0"/>
    <x v="2"/>
    <s v="US"/>
    <s v="USD"/>
    <x v="2799"/>
    <n v="1433295276"/>
    <b v="0"/>
    <n v="141"/>
    <b v="1"/>
    <s v="theater/plays"/>
    <n v="0"/>
    <n v="0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4500"/>
    <n v="5221"/>
    <x v="1"/>
    <s v="GB"/>
    <s v="GBP"/>
    <x v="2800"/>
    <n v="1409395990"/>
    <b v="0"/>
    <n v="23"/>
    <b v="1"/>
    <s v="theater/plays"/>
    <n v="116"/>
    <n v="227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0"/>
    <x v="0"/>
    <s v="GB"/>
    <s v="GBP"/>
    <x v="2801"/>
    <n v="1438085273"/>
    <b v="0"/>
    <n v="18"/>
    <b v="1"/>
    <s v="theater/plays"/>
    <n v="0"/>
    <n v="0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10000"/>
    <n v="105"/>
    <x v="0"/>
    <s v="GB"/>
    <s v="GBP"/>
    <x v="2802"/>
    <n v="1435645490"/>
    <b v="0"/>
    <n v="76"/>
    <b v="1"/>
    <s v="theater/plays"/>
    <n v="1"/>
    <n v="1.38"/>
    <x v="1"/>
    <s v="plays"/>
    <x v="2806"/>
    <x v="2802"/>
  </r>
  <r>
    <n v="2807"/>
    <s v="The Commission Theatre Co."/>
    <s v="Bringing Shakespeare back to the Playwrights"/>
    <n v="18000"/>
    <n v="18221"/>
    <x v="1"/>
    <s v="US"/>
    <s v="USD"/>
    <x v="2803"/>
    <n v="1433019438"/>
    <b v="0"/>
    <n v="93"/>
    <b v="1"/>
    <s v="theater/plays"/>
    <n v="101"/>
    <n v="195.92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12000"/>
    <n v="1405"/>
    <x v="3"/>
    <s v="US"/>
    <s v="USD"/>
    <x v="2804"/>
    <n v="1437682735"/>
    <b v="0"/>
    <n v="69"/>
    <b v="1"/>
    <s v="theater/plays"/>
    <n v="12"/>
    <n v="20.3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7500"/>
    <n v="11530"/>
    <x v="1"/>
    <s v="US"/>
    <s v="USD"/>
    <x v="2805"/>
    <n v="1458647725"/>
    <b v="0"/>
    <n v="21"/>
    <b v="1"/>
    <s v="theater/plays"/>
    <n v="154"/>
    <n v="549.04999999999995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8000"/>
    <n v="3200"/>
    <x v="0"/>
    <s v="US"/>
    <s v="USD"/>
    <x v="2806"/>
    <n v="1398828064"/>
    <b v="0"/>
    <n v="57"/>
    <b v="1"/>
    <s v="theater/plays"/>
    <n v="40"/>
    <n v="56.14"/>
    <x v="1"/>
    <s v="plays"/>
    <x v="2810"/>
    <x v="2806"/>
  </r>
  <r>
    <n v="2811"/>
    <s v="Ray Gunn and Starburst"/>
    <s v="Ray Gunn and Starburst is an audio sci-fi/comedy sending up the tropes of classic and pulp science-fiction."/>
    <n v="25000"/>
    <n v="20552"/>
    <x v="2"/>
    <s v="GB"/>
    <s v="GBP"/>
    <x v="2807"/>
    <n v="1422100503"/>
    <b v="0"/>
    <n v="108"/>
    <b v="1"/>
    <s v="theater/plays"/>
    <n v="82"/>
    <n v="190.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15000"/>
    <n v="16200"/>
    <x v="1"/>
    <s v="CA"/>
    <s v="CAD"/>
    <x v="2808"/>
    <n v="1424368298"/>
    <b v="0"/>
    <n v="83"/>
    <b v="1"/>
    <s v="theater/plays"/>
    <n v="108"/>
    <n v="195.1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10000"/>
    <n v="10000"/>
    <x v="1"/>
    <s v="US"/>
    <s v="USD"/>
    <x v="2809"/>
    <n v="1479577761"/>
    <b v="0"/>
    <n v="96"/>
    <b v="1"/>
    <s v="theater/plays"/>
    <n v="100"/>
    <n v="104.1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5000"/>
    <n v="5291"/>
    <x v="1"/>
    <s v="GB"/>
    <s v="GBP"/>
    <x v="2810"/>
    <n v="1428572115"/>
    <b v="0"/>
    <n v="64"/>
    <b v="1"/>
    <s v="theater/plays"/>
    <n v="106"/>
    <n v="82.67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3000"/>
    <n v="3353"/>
    <x v="1"/>
    <s v="CA"/>
    <s v="CAD"/>
    <x v="2811"/>
    <n v="1468003109"/>
    <b v="0"/>
    <n v="14"/>
    <b v="1"/>
    <s v="theater/plays"/>
    <n v="112"/>
    <n v="239.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11000"/>
    <n v="0"/>
    <x v="0"/>
    <s v="GB"/>
    <s v="GBP"/>
    <x v="2812"/>
    <n v="1435921992"/>
    <b v="0"/>
    <n v="169"/>
    <b v="1"/>
    <s v="theater/plays"/>
    <n v="0"/>
    <n v="0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3500"/>
    <n v="775"/>
    <x v="0"/>
    <s v="GB"/>
    <s v="GBP"/>
    <x v="2813"/>
    <n v="1421680462"/>
    <b v="0"/>
    <n v="33"/>
    <b v="1"/>
    <s v="theater/plays"/>
    <n v="22"/>
    <n v="23.48"/>
    <x v="1"/>
    <s v="plays"/>
    <x v="2817"/>
    <x v="2813"/>
  </r>
  <r>
    <n v="2818"/>
    <s v="Joe West's THEATER OF DEATH"/>
    <s v="Joe West and his wonderful theater company THEATER OF DEATH present original plays both horrific and comical."/>
    <n v="26000"/>
    <n v="25"/>
    <x v="0"/>
    <s v="US"/>
    <s v="USD"/>
    <x v="2814"/>
    <n v="1441290086"/>
    <b v="0"/>
    <n v="102"/>
    <b v="1"/>
    <s v="theater/plays"/>
    <n v="0"/>
    <n v="0.2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15000"/>
    <n v="30"/>
    <x v="0"/>
    <s v="GB"/>
    <s v="GBP"/>
    <x v="2815"/>
    <n v="1431693409"/>
    <b v="0"/>
    <n v="104"/>
    <b v="1"/>
    <s v="theater/plays"/>
    <n v="0"/>
    <n v="0.2899999999999999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500"/>
    <n v="2500"/>
    <x v="1"/>
    <s v="GB"/>
    <s v="GBP"/>
    <x v="2816"/>
    <n v="1454337589"/>
    <b v="0"/>
    <n v="20"/>
    <b v="1"/>
    <s v="theater/plays"/>
    <n v="100"/>
    <n v="125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910"/>
    <x v="0"/>
    <s v="GB"/>
    <s v="GBP"/>
    <x v="2817"/>
    <n v="1408918135"/>
    <b v="0"/>
    <n v="35"/>
    <b v="1"/>
    <s v="theater/plays"/>
    <n v="23"/>
    <n v="26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15000"/>
    <n v="37994"/>
    <x v="1"/>
    <s v="US"/>
    <s v="USD"/>
    <x v="2818"/>
    <n v="1424881492"/>
    <b v="0"/>
    <n v="94"/>
    <b v="1"/>
    <s v="theater/plays"/>
    <n v="253"/>
    <n v="404.19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2050"/>
    <x v="1"/>
    <s v="GB"/>
    <s v="GBP"/>
    <x v="2819"/>
    <n v="1425428206"/>
    <b v="0"/>
    <n v="14"/>
    <b v="1"/>
    <s v="theater/plays"/>
    <n v="103"/>
    <n v="146.43"/>
    <x v="1"/>
    <s v="plays"/>
    <x v="2823"/>
    <x v="2819"/>
  </r>
  <r>
    <n v="2824"/>
    <s v="The Rooftop"/>
    <s v="I wrote a One Act play called The Rooftop for a Female Playwright's festival. Every little bit helps!"/>
    <n v="3500"/>
    <n v="45"/>
    <x v="0"/>
    <s v="US"/>
    <s v="USD"/>
    <x v="2820"/>
    <n v="1431412196"/>
    <b v="0"/>
    <n v="15"/>
    <b v="1"/>
    <s v="theater/plays"/>
    <n v="1"/>
    <n v="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9600"/>
    <n v="264"/>
    <x v="0"/>
    <s v="GB"/>
    <s v="GBP"/>
    <x v="2821"/>
    <n v="1446663686"/>
    <b v="0"/>
    <n v="51"/>
    <b v="1"/>
    <s v="theater/plays"/>
    <n v="3"/>
    <n v="5.1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6000"/>
    <n v="8529"/>
    <x v="1"/>
    <s v="US"/>
    <s v="USD"/>
    <x v="2822"/>
    <n v="1434415812"/>
    <b v="0"/>
    <n v="19"/>
    <b v="1"/>
    <s v="theater/plays"/>
    <n v="142"/>
    <n v="448.89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7905"/>
    <x v="1"/>
    <s v="US"/>
    <s v="USD"/>
    <x v="2823"/>
    <n v="1462379066"/>
    <b v="0"/>
    <n v="23"/>
    <b v="1"/>
    <s v="theater/plays"/>
    <n v="113"/>
    <n v="343.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25000"/>
    <n v="1897"/>
    <x v="0"/>
    <s v="GB"/>
    <s v="GBP"/>
    <x v="2824"/>
    <n v="1441606869"/>
    <b v="0"/>
    <n v="97"/>
    <b v="1"/>
    <s v="theater/plays"/>
    <n v="8"/>
    <n v="19.559999999999999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8000"/>
    <n v="200"/>
    <x v="0"/>
    <s v="GB"/>
    <s v="GBP"/>
    <x v="2825"/>
    <n v="1462443918"/>
    <b v="0"/>
    <n v="76"/>
    <b v="1"/>
    <s v="theater/plays"/>
    <n v="3"/>
    <n v="2.63"/>
    <x v="1"/>
    <s v="plays"/>
    <x v="2829"/>
    <x v="2825"/>
  </r>
  <r>
    <n v="2830"/>
    <s v="Nakhtik and Avalon"/>
    <s v="Avalon is a new South African Township play and Nakhtik is a  danced political lecture."/>
    <n v="8500"/>
    <n v="11428.19"/>
    <x v="1"/>
    <s v="US"/>
    <s v="USD"/>
    <x v="2826"/>
    <n v="1398802148"/>
    <b v="0"/>
    <n v="11"/>
    <b v="1"/>
    <s v="theater/plays"/>
    <n v="134"/>
    <n v="1038.93"/>
    <x v="1"/>
    <s v="plays"/>
    <x v="2830"/>
    <x v="2826"/>
  </r>
  <r>
    <n v="2831"/>
    <s v="Tackett &amp; Pyke put on a Play"/>
    <s v="We each wrote a play and would like to produce them for you for nothing more than art's sake!"/>
    <n v="10000"/>
    <n v="77"/>
    <x v="0"/>
    <s v="US"/>
    <s v="USD"/>
    <x v="2827"/>
    <n v="1434484070"/>
    <b v="0"/>
    <n v="52"/>
    <b v="1"/>
    <s v="theater/plays"/>
    <n v="1"/>
    <n v="1.48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8000"/>
    <n v="9203.23"/>
    <x v="1"/>
    <s v="GB"/>
    <s v="GBP"/>
    <x v="2828"/>
    <n v="1414342894"/>
    <b v="0"/>
    <n v="95"/>
    <b v="1"/>
    <s v="theater/plays"/>
    <n v="115"/>
    <n v="96.88"/>
    <x v="1"/>
    <s v="plays"/>
    <x v="2832"/>
    <x v="2828"/>
  </r>
  <r>
    <n v="2833"/>
    <s v="Star Man Rocket Man"/>
    <s v="A new play about exploring outer space"/>
    <n v="8000"/>
    <n v="32616"/>
    <x v="1"/>
    <s v="US"/>
    <s v="USD"/>
    <x v="2829"/>
    <n v="1442804633"/>
    <b v="0"/>
    <n v="35"/>
    <b v="1"/>
    <s v="theater/plays"/>
    <n v="408"/>
    <n v="931.89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5000"/>
    <n v="100"/>
    <x v="0"/>
    <s v="GB"/>
    <s v="GBP"/>
    <x v="2830"/>
    <n v="1421362930"/>
    <b v="0"/>
    <n v="21"/>
    <b v="1"/>
    <s v="theater/plays"/>
    <n v="2"/>
    <n v="4.76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5000"/>
    <n v="12627"/>
    <x v="1"/>
    <s v="GB"/>
    <s v="GBP"/>
    <x v="2831"/>
    <n v="1446742417"/>
    <b v="0"/>
    <n v="93"/>
    <b v="1"/>
    <s v="theater/plays"/>
    <n v="253"/>
    <n v="135.77000000000001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3000"/>
    <n v="57"/>
    <x v="0"/>
    <s v="US"/>
    <s v="USD"/>
    <x v="2832"/>
    <n v="1484115418"/>
    <b v="0"/>
    <n v="11"/>
    <b v="1"/>
    <s v="theater/plays"/>
    <n v="2"/>
    <n v="5.18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4170.17"/>
    <x v="1"/>
    <s v="CA"/>
    <s v="CAD"/>
    <x v="2833"/>
    <n v="1446241684"/>
    <b v="0"/>
    <n v="21"/>
    <b v="1"/>
    <s v="theater/plays"/>
    <n v="119"/>
    <n v="198.58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7000"/>
    <n v="7750"/>
    <x v="1"/>
    <s v="US"/>
    <s v="USD"/>
    <x v="2834"/>
    <n v="1406039696"/>
    <b v="0"/>
    <n v="54"/>
    <b v="1"/>
    <s v="theater/plays"/>
    <n v="111"/>
    <n v="143.52000000000001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10000"/>
    <n v="10685"/>
    <x v="1"/>
    <s v="US"/>
    <s v="USD"/>
    <x v="2835"/>
    <n v="1406958354"/>
    <b v="0"/>
    <n v="31"/>
    <b v="1"/>
    <s v="theater/plays"/>
    <n v="107"/>
    <n v="344.68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8000"/>
    <n v="0"/>
    <x v="2"/>
    <s v="GB"/>
    <s v="GBP"/>
    <x v="2836"/>
    <n v="1424825479"/>
    <b v="0"/>
    <n v="132"/>
    <b v="1"/>
    <s v="theater/plays"/>
    <n v="0"/>
    <n v="0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88"/>
    <x v="1"/>
    <s v="GB"/>
    <s v="GBP"/>
    <x v="2837"/>
    <n v="1444844697"/>
    <b v="0"/>
    <n v="1"/>
    <b v="0"/>
    <s v="theater/plays"/>
    <n v="109"/>
    <n v="1088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300"/>
    <n v="0"/>
    <x v="0"/>
    <s v="GB"/>
    <s v="GBP"/>
    <x v="2838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280"/>
    <n v="0"/>
    <x v="0"/>
    <s v="US"/>
    <s v="USD"/>
    <x v="2839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1328"/>
    <n v="1366"/>
    <x v="1"/>
    <s v="AT"/>
    <s v="EUR"/>
    <x v="2840"/>
    <n v="1480943180"/>
    <b v="0"/>
    <n v="1"/>
    <b v="0"/>
    <s v="theater/plays"/>
    <n v="103"/>
    <n v="1366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000"/>
    <n v="7164"/>
    <x v="1"/>
    <s v="US"/>
    <s v="USD"/>
    <x v="2841"/>
    <n v="1428539033"/>
    <b v="0"/>
    <n v="39"/>
    <b v="0"/>
    <s v="theater/plays"/>
    <n v="102"/>
    <n v="183.69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0"/>
    <s v="US"/>
    <s v="USD"/>
    <x v="2842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50"/>
    <n v="825"/>
    <x v="1"/>
    <s v="US"/>
    <s v="USD"/>
    <x v="2843"/>
    <n v="1458847265"/>
    <b v="0"/>
    <n v="0"/>
    <b v="0"/>
    <s v="theater/plays"/>
    <n v="33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1920"/>
    <x v="1"/>
    <s v="US"/>
    <s v="USD"/>
    <x v="2844"/>
    <n v="1430321659"/>
    <b v="0"/>
    <n v="3"/>
    <b v="0"/>
    <s v="theater/plays"/>
    <n v="113"/>
    <n v="640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1000"/>
    <n v="211"/>
    <x v="0"/>
    <s v="GB"/>
    <s v="GBP"/>
    <x v="2845"/>
    <n v="1458814600"/>
    <b v="0"/>
    <n v="1"/>
    <b v="0"/>
    <s v="theater/plays"/>
    <n v="21"/>
    <n v="211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2500"/>
    <n v="2725"/>
    <x v="1"/>
    <s v="US"/>
    <s v="USD"/>
    <x v="2846"/>
    <n v="1407370211"/>
    <b v="0"/>
    <n v="13"/>
    <b v="0"/>
    <s v="theater/plays"/>
    <n v="109"/>
    <n v="209.6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250"/>
    <n v="605"/>
    <x v="1"/>
    <s v="IE"/>
    <s v="EUR"/>
    <x v="2847"/>
    <n v="1453334629"/>
    <b v="0"/>
    <n v="0"/>
    <b v="0"/>
    <s v="theater/plays"/>
    <n v="242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2000"/>
    <n v="100"/>
    <x v="0"/>
    <s v="US"/>
    <s v="USD"/>
    <x v="2848"/>
    <n v="1400720703"/>
    <b v="0"/>
    <n v="6"/>
    <b v="0"/>
    <s v="theater/plays"/>
    <n v="5"/>
    <n v="16.670000000000002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250"/>
    <n v="605"/>
    <x v="1"/>
    <s v="CA"/>
    <s v="CAD"/>
    <x v="2849"/>
    <n v="1405485297"/>
    <b v="0"/>
    <n v="0"/>
    <b v="0"/>
    <s v="theater/plays"/>
    <n v="242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2880"/>
    <n v="1"/>
    <x v="0"/>
    <s v="GB"/>
    <s v="GBP"/>
    <x v="2850"/>
    <n v="1429290719"/>
    <b v="0"/>
    <n v="14"/>
    <b v="0"/>
    <s v="theater/plays"/>
    <n v="0"/>
    <n v="7.0000000000000007E-2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2500"/>
    <n v="2600"/>
    <x v="1"/>
    <s v="US"/>
    <s v="USD"/>
    <x v="2851"/>
    <n v="1451607071"/>
    <b v="0"/>
    <n v="5"/>
    <b v="0"/>
    <s v="theater/plays"/>
    <n v="104"/>
    <n v="52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2000"/>
    <n v="2222"/>
    <x v="1"/>
    <s v="US"/>
    <s v="USD"/>
    <x v="2852"/>
    <n v="1433897647"/>
    <b v="0"/>
    <n v="6"/>
    <b v="0"/>
    <s v="theater/plays"/>
    <n v="111"/>
    <n v="370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20000"/>
    <n v="1306"/>
    <x v="0"/>
    <s v="MX"/>
    <s v="MXN"/>
    <x v="2853"/>
    <n v="1482444295"/>
    <b v="0"/>
    <n v="15"/>
    <b v="0"/>
    <s v="theater/plays"/>
    <n v="7"/>
    <n v="87.07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250"/>
    <n v="595"/>
    <x v="1"/>
    <s v="NL"/>
    <s v="EUR"/>
    <x v="2854"/>
    <n v="1415711095"/>
    <b v="0"/>
    <n v="0"/>
    <b v="0"/>
    <s v="theater/plays"/>
    <n v="238"/>
    <n v="0"/>
    <x v="1"/>
    <s v="plays"/>
    <x v="2858"/>
    <x v="2854"/>
  </r>
  <r>
    <n v="2859"/>
    <s v="Grover Theatre Company (GTC)"/>
    <s v="A theatre company that will create works to inspire young people and get everyone involved."/>
    <n v="1500"/>
    <n v="1"/>
    <x v="0"/>
    <s v="AU"/>
    <s v="AUD"/>
    <x v="2855"/>
    <n v="1439800904"/>
    <b v="0"/>
    <n v="1"/>
    <b v="0"/>
    <s v="theater/plays"/>
    <n v="0"/>
    <n v="1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2500"/>
    <n v="814"/>
    <x v="0"/>
    <s v="US"/>
    <s v="USD"/>
    <x v="2856"/>
    <n v="1461179576"/>
    <b v="0"/>
    <n v="9"/>
    <b v="0"/>
    <s v="theater/plays"/>
    <n v="33"/>
    <n v="90.44"/>
    <x v="1"/>
    <s v="plays"/>
    <x v="2860"/>
    <x v="2856"/>
  </r>
  <r>
    <n v="2861"/>
    <s v="Julius Caesar"/>
    <s v="The University of Queensland Drama Production Course is putting on an adaptation of William Shakespeares Julius Caesar"/>
    <n v="1999"/>
    <n v="0"/>
    <x v="0"/>
    <s v="AU"/>
    <s v="AUD"/>
    <x v="2857"/>
    <n v="1441894248"/>
    <b v="0"/>
    <n v="3"/>
    <b v="0"/>
    <s v="theater/plays"/>
    <n v="0"/>
    <n v="0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500"/>
    <n v="2161"/>
    <x v="1"/>
    <s v="US"/>
    <s v="USD"/>
    <x v="2858"/>
    <n v="1401044229"/>
    <b v="0"/>
    <n v="3"/>
    <b v="0"/>
    <s v="theater/plays"/>
    <n v="144"/>
    <n v="720.3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1100"/>
    <n v="0"/>
    <x v="2"/>
    <s v="US"/>
    <s v="USD"/>
    <x v="2859"/>
    <n v="1405095123"/>
    <b v="0"/>
    <n v="1"/>
    <b v="0"/>
    <s v="theater/plays"/>
    <n v="0"/>
    <n v="0"/>
    <x v="1"/>
    <s v="plays"/>
    <x v="2863"/>
    <x v="2859"/>
  </r>
  <r>
    <n v="2864"/>
    <s v="'Haunting Julia' by Alan Ayckbourn"/>
    <s v="Accessible, original theatre for all!"/>
    <n v="1500"/>
    <n v="130"/>
    <x v="0"/>
    <s v="GB"/>
    <s v="GBP"/>
    <x v="2860"/>
    <n v="1434552207"/>
    <b v="0"/>
    <n v="3"/>
    <b v="0"/>
    <s v="theater/plays"/>
    <n v="9"/>
    <n v="4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50"/>
    <n v="570"/>
    <x v="1"/>
    <s v="US"/>
    <s v="USD"/>
    <x v="2861"/>
    <n v="1415328259"/>
    <b v="0"/>
    <n v="0"/>
    <b v="0"/>
    <s v="theater/plays"/>
    <n v="228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1500"/>
    <n v="1510"/>
    <x v="1"/>
    <s v="US"/>
    <s v="USD"/>
    <x v="2862"/>
    <n v="1473893721"/>
    <b v="0"/>
    <n v="2"/>
    <b v="0"/>
    <s v="theater/plays"/>
    <n v="101"/>
    <n v="75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3000"/>
    <n v="730"/>
    <x v="0"/>
    <s v="US"/>
    <s v="USD"/>
    <x v="2863"/>
    <n v="1465533672"/>
    <b v="0"/>
    <n v="10"/>
    <b v="0"/>
    <s v="theater/plays"/>
    <n v="24"/>
    <n v="73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8000"/>
    <n v="19523.310000000001"/>
    <x v="1"/>
    <s v="US"/>
    <s v="USD"/>
    <x v="2864"/>
    <n v="1473105054"/>
    <b v="0"/>
    <n v="60"/>
    <b v="0"/>
    <s v="theater/plays"/>
    <n v="108"/>
    <n v="325.39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512"/>
    <x v="1"/>
    <s v="US"/>
    <s v="USD"/>
    <x v="2865"/>
    <n v="1466345681"/>
    <b v="0"/>
    <n v="5"/>
    <b v="0"/>
    <s v="theater/plays"/>
    <n v="126"/>
    <n v="502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3500"/>
    <n v="1"/>
    <x v="0"/>
    <s v="US"/>
    <s v="USD"/>
    <x v="2866"/>
    <n v="1397709165"/>
    <b v="0"/>
    <n v="9"/>
    <b v="0"/>
    <s v="theater/plays"/>
    <n v="0"/>
    <n v="0.11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3000"/>
    <n v="20"/>
    <x v="0"/>
    <s v="US"/>
    <s v="USD"/>
    <x v="2867"/>
    <n v="1417455813"/>
    <b v="0"/>
    <n v="13"/>
    <b v="0"/>
    <s v="theater/plays"/>
    <n v="1"/>
    <n v="1.54"/>
    <x v="1"/>
    <s v="plays"/>
    <x v="2871"/>
    <x v="2867"/>
  </r>
  <r>
    <n v="2872"/>
    <s v="Loud Arts"/>
    <s v="Local Theatre group in Loudoun County, Virginia. Looking for funds to start producing shows!"/>
    <n v="250"/>
    <n v="545"/>
    <x v="1"/>
    <s v="US"/>
    <s v="USD"/>
    <x v="2868"/>
    <n v="1429584438"/>
    <b v="0"/>
    <n v="0"/>
    <b v="0"/>
    <s v="theater/plays"/>
    <n v="218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4000"/>
    <n v="0"/>
    <x v="2"/>
    <s v="US"/>
    <s v="USD"/>
    <x v="2869"/>
    <n v="1419881831"/>
    <b v="0"/>
    <n v="8"/>
    <b v="0"/>
    <s v="theater/plays"/>
    <n v="0"/>
    <n v="0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2500"/>
    <n v="2500"/>
    <x v="1"/>
    <s v="US"/>
    <s v="USD"/>
    <x v="2870"/>
    <n v="1482092186"/>
    <b v="0"/>
    <n v="3"/>
    <b v="0"/>
    <s v="theater/plays"/>
    <n v="100"/>
    <n v="833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1000"/>
    <n v="1015"/>
    <x v="1"/>
    <s v="US"/>
    <s v="USD"/>
    <x v="2871"/>
    <n v="1459825493"/>
    <b v="0"/>
    <n v="3"/>
    <b v="0"/>
    <s v="theater/plays"/>
    <n v="102"/>
    <n v="338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250"/>
    <n v="505"/>
    <x v="1"/>
    <s v="US"/>
    <s v="USD"/>
    <x v="2872"/>
    <n v="1434477079"/>
    <b v="0"/>
    <n v="0"/>
    <b v="0"/>
    <s v="theater/plays"/>
    <n v="202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3000"/>
    <n v="6210"/>
    <x v="1"/>
    <s v="US"/>
    <s v="USD"/>
    <x v="2873"/>
    <n v="1477781724"/>
    <b v="0"/>
    <n v="6"/>
    <b v="0"/>
    <s v="theater/plays"/>
    <n v="207"/>
    <n v="1035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1839"/>
    <x v="1"/>
    <s v="GB"/>
    <s v="GBP"/>
    <x v="2874"/>
    <n v="1430750795"/>
    <b v="0"/>
    <n v="4"/>
    <b v="0"/>
    <s v="theater/plays"/>
    <n v="117"/>
    <n v="459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300"/>
    <n v="1510"/>
    <x v="1"/>
    <s v="US"/>
    <s v="USD"/>
    <x v="2875"/>
    <n v="1450718661"/>
    <b v="0"/>
    <n v="1"/>
    <b v="0"/>
    <s v="theater/plays"/>
    <n v="116"/>
    <n v="151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8000"/>
    <n v="8230"/>
    <x v="1"/>
    <s v="US"/>
    <s v="USD"/>
    <x v="2876"/>
    <n v="1436305452"/>
    <b v="0"/>
    <n v="29"/>
    <b v="0"/>
    <s v="theater/plays"/>
    <n v="103"/>
    <n v="283.7900000000000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460"/>
    <x v="1"/>
    <s v="US"/>
    <s v="USD"/>
    <x v="2877"/>
    <n v="1412432436"/>
    <b v="0"/>
    <n v="0"/>
    <b v="0"/>
    <s v="theater/plays"/>
    <n v="184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0"/>
    <s v="US"/>
    <s v="USD"/>
    <x v="2878"/>
    <n v="1459520318"/>
    <b v="0"/>
    <n v="4"/>
    <b v="0"/>
    <s v="theater/plays"/>
    <n v="10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5000"/>
    <n v="24790"/>
    <x v="1"/>
    <s v="US"/>
    <s v="USD"/>
    <x v="2879"/>
    <n v="1451684437"/>
    <b v="0"/>
    <n v="5"/>
    <b v="0"/>
    <s v="theater/plays"/>
    <n v="496"/>
    <n v="4958"/>
    <x v="1"/>
    <s v="plays"/>
    <x v="2883"/>
    <x v="2879"/>
  </r>
  <r>
    <n v="2884"/>
    <s v="The Lizard King, a play by Jay Jeff Jones"/>
    <s v="Come explore the dream world of Jim Morrison, rock singer, mystic, poet, shaman."/>
    <n v="2000"/>
    <n v="2831"/>
    <x v="1"/>
    <s v="US"/>
    <s v="USD"/>
    <x v="2880"/>
    <n v="1415208435"/>
    <b v="0"/>
    <n v="4"/>
    <b v="0"/>
    <s v="theater/plays"/>
    <n v="142"/>
    <n v="707.75"/>
    <x v="1"/>
    <s v="plays"/>
    <x v="2884"/>
    <x v="2880"/>
  </r>
  <r>
    <n v="2885"/>
    <s v="The Wedding"/>
    <s v="An historic and proud work of Polish nationalistic literature performed on stage."/>
    <n v="2000"/>
    <n v="2102"/>
    <x v="1"/>
    <s v="US"/>
    <s v="USD"/>
    <x v="2881"/>
    <n v="1423705801"/>
    <b v="0"/>
    <n v="5"/>
    <b v="0"/>
    <s v="theater/plays"/>
    <n v="105"/>
    <n v="420.4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1000"/>
    <n v="1082.5"/>
    <x v="1"/>
    <s v="US"/>
    <s v="USD"/>
    <x v="2882"/>
    <n v="1442243484"/>
    <b v="0"/>
    <n v="1"/>
    <b v="0"/>
    <s v="theater/plays"/>
    <n v="108"/>
    <n v="1082.5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205"/>
    <x v="0"/>
    <s v="US"/>
    <s v="USD"/>
    <x v="2883"/>
    <n v="1418379324"/>
    <b v="0"/>
    <n v="1"/>
    <b v="0"/>
    <s v="theater/plays"/>
    <n v="21"/>
    <n v="20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391"/>
    <x v="1"/>
    <s v="US"/>
    <s v="USD"/>
    <x v="2884"/>
    <n v="1412945440"/>
    <b v="0"/>
    <n v="0"/>
    <b v="0"/>
    <s v="theater/plays"/>
    <n v="156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4500"/>
    <n v="4569"/>
    <x v="1"/>
    <s v="US"/>
    <s v="USD"/>
    <x v="2885"/>
    <n v="1406752985"/>
    <b v="0"/>
    <n v="14"/>
    <b v="0"/>
    <s v="theater/plays"/>
    <n v="102"/>
    <n v="326.36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1150"/>
    <n v="0"/>
    <x v="0"/>
    <s v="US"/>
    <s v="USD"/>
    <x v="2886"/>
    <n v="1405100992"/>
    <b v="0"/>
    <n v="3"/>
    <b v="0"/>
    <s v="theater/plays"/>
    <n v="0"/>
    <n v="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2500"/>
    <n v="2500"/>
    <x v="1"/>
    <s v="US"/>
    <s v="USD"/>
    <x v="2887"/>
    <n v="1455570728"/>
    <b v="0"/>
    <n v="10"/>
    <b v="0"/>
    <s v="theater/plays"/>
    <n v="100"/>
    <n v="25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3000"/>
    <n v="326.33"/>
    <x v="2"/>
    <s v="US"/>
    <s v="USD"/>
    <x v="2888"/>
    <n v="1408381704"/>
    <b v="0"/>
    <n v="17"/>
    <b v="0"/>
    <s v="theater/plays"/>
    <n v="11"/>
    <n v="19.2"/>
    <x v="1"/>
    <s v="plays"/>
    <x v="2892"/>
    <x v="2888"/>
  </r>
  <r>
    <n v="2893"/>
    <s v="REDISCOVERING KIA THE PLAY"/>
    <s v="Fundraising for REDISCOVERING KIA THE PLAY"/>
    <n v="1200"/>
    <n v="1260"/>
    <x v="1"/>
    <s v="US"/>
    <s v="USD"/>
    <x v="2889"/>
    <n v="1415644395"/>
    <b v="0"/>
    <n v="2"/>
    <b v="0"/>
    <s v="theater/plays"/>
    <n v="105"/>
    <n v="630"/>
    <x v="1"/>
    <s v="plays"/>
    <x v="2893"/>
    <x v="2889"/>
  </r>
  <r>
    <n v="2894"/>
    <s v="How Could You Do This To Me (The Stage Play)"/>
    <s v="This Is A Story About A Woman A Man And A Woman"/>
    <n v="250"/>
    <n v="375"/>
    <x v="1"/>
    <s v="US"/>
    <s v="USD"/>
    <x v="2890"/>
    <n v="1422920415"/>
    <b v="0"/>
    <n v="0"/>
    <b v="0"/>
    <s v="theater/plays"/>
    <n v="15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5"/>
    <x v="0"/>
    <s v="US"/>
    <s v="USD"/>
    <x v="2891"/>
    <n v="1403356792"/>
    <b v="0"/>
    <n v="4"/>
    <b v="0"/>
    <s v="theater/plays"/>
    <n v="2"/>
    <n v="6.2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3636"/>
    <x v="1"/>
    <s v="US"/>
    <s v="USD"/>
    <x v="2892"/>
    <n v="1480283321"/>
    <b v="0"/>
    <n v="12"/>
    <b v="0"/>
    <s v="theater/plays"/>
    <n v="121"/>
    <n v="30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3000"/>
    <n v="3058"/>
    <x v="1"/>
    <s v="US"/>
    <s v="USD"/>
    <x v="2893"/>
    <n v="1441985458"/>
    <b v="0"/>
    <n v="3"/>
    <b v="0"/>
    <s v="theater/plays"/>
    <n v="102"/>
    <n v="1019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2500"/>
    <n v="2734.11"/>
    <x v="1"/>
    <s v="US"/>
    <s v="USD"/>
    <x v="2894"/>
    <n v="1443715053"/>
    <b v="0"/>
    <n v="12"/>
    <b v="0"/>
    <s v="theater/plays"/>
    <n v="109"/>
    <n v="227.84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250"/>
    <n v="350"/>
    <x v="1"/>
    <s v="US"/>
    <s v="USD"/>
    <x v="2895"/>
    <n v="1464141158"/>
    <b v="0"/>
    <n v="0"/>
    <b v="0"/>
    <s v="theater/plays"/>
    <n v="14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10000"/>
    <n v="334"/>
    <x v="0"/>
    <s v="US"/>
    <s v="USD"/>
    <x v="2896"/>
    <n v="1404970632"/>
    <b v="0"/>
    <n v="7"/>
    <b v="0"/>
    <s v="theater/plays"/>
    <n v="3"/>
    <n v="47.71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1000"/>
    <n v="1000.99"/>
    <x v="1"/>
    <s v="US"/>
    <s v="USD"/>
    <x v="2897"/>
    <n v="1418161339"/>
    <b v="0"/>
    <n v="2"/>
    <b v="0"/>
    <s v="theater/plays"/>
    <n v="100"/>
    <n v="500.5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200"/>
    <n v="1256"/>
    <x v="1"/>
    <s v="US"/>
    <s v="USD"/>
    <x v="2898"/>
    <n v="1437820396"/>
    <b v="0"/>
    <n v="1"/>
    <b v="0"/>
    <s v="theater/plays"/>
    <n v="105"/>
    <n v="1256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50"/>
    <x v="0"/>
    <s v="US"/>
    <s v="USD"/>
    <x v="2899"/>
    <n v="1436587218"/>
    <b v="0"/>
    <n v="4"/>
    <b v="0"/>
    <s v="theater/plays"/>
    <n v="3"/>
    <n v="12.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800"/>
    <n v="2076"/>
    <x v="1"/>
    <s v="GB"/>
    <s v="GBP"/>
    <x v="2900"/>
    <n v="1414538031"/>
    <b v="0"/>
    <n v="4"/>
    <b v="0"/>
    <s v="theater/plays"/>
    <n v="115"/>
    <n v="519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000"/>
    <n v="3600"/>
    <x v="1"/>
    <s v="US"/>
    <s v="USD"/>
    <x v="2901"/>
    <n v="1472001713"/>
    <b v="0"/>
    <n v="17"/>
    <b v="0"/>
    <s v="theater/plays"/>
    <n v="120"/>
    <n v="211.76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3000"/>
    <n v="3178"/>
    <x v="1"/>
    <s v="US"/>
    <s v="USD"/>
    <x v="2902"/>
    <n v="1436888066"/>
    <b v="0"/>
    <n v="7"/>
    <b v="0"/>
    <s v="theater/plays"/>
    <n v="106"/>
    <n v="45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1000"/>
    <n v="12"/>
    <x v="0"/>
    <s v="US"/>
    <s v="USD"/>
    <x v="2903"/>
    <n v="1458075837"/>
    <b v="0"/>
    <n v="2"/>
    <b v="0"/>
    <s v="theater/plays"/>
    <n v="1"/>
    <n v="6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2500"/>
    <n v="746"/>
    <x v="0"/>
    <s v="US"/>
    <s v="USD"/>
    <x v="2904"/>
    <n v="1462815219"/>
    <b v="0"/>
    <n v="5"/>
    <b v="0"/>
    <s v="theater/plays"/>
    <n v="30"/>
    <n v="149.19999999999999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100"/>
    <n v="0"/>
    <x v="0"/>
    <s v="US"/>
    <s v="USD"/>
    <x v="2905"/>
    <n v="1413527001"/>
    <b v="0"/>
    <n v="1"/>
    <b v="0"/>
    <s v="theater/plays"/>
    <n v="0"/>
    <n v="0"/>
    <x v="1"/>
    <s v="plays"/>
    <x v="2909"/>
    <x v="2905"/>
  </r>
  <r>
    <n v="2910"/>
    <s v="Strive"/>
    <s v="Free drama, dance and singing workshops for disadvantaged young people to inspire, create and help them follow their dreams."/>
    <n v="800"/>
    <n v="1360"/>
    <x v="1"/>
    <s v="GB"/>
    <s v="GBP"/>
    <x v="2906"/>
    <n v="1428955887"/>
    <b v="0"/>
    <n v="1"/>
    <b v="0"/>
    <s v="theater/plays"/>
    <n v="170"/>
    <n v="136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15725"/>
    <x v="1"/>
    <s v="US"/>
    <s v="USD"/>
    <x v="2907"/>
    <n v="1431973626"/>
    <b v="0"/>
    <n v="14"/>
    <b v="0"/>
    <s v="theater/plays"/>
    <n v="524"/>
    <n v="1123.2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6000"/>
    <n v="0"/>
    <x v="0"/>
    <s v="US"/>
    <s v="USD"/>
    <x v="2908"/>
    <n v="1450235374"/>
    <b v="0"/>
    <n v="26"/>
    <b v="0"/>
    <s v="theater/plays"/>
    <n v="0"/>
    <n v="0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"/>
    <n v="10"/>
    <x v="0"/>
    <s v="US"/>
    <s v="USD"/>
    <x v="2909"/>
    <n v="1404857339"/>
    <b v="0"/>
    <n v="2"/>
    <b v="0"/>
    <s v="theater/plays"/>
    <n v="1"/>
    <n v="5"/>
    <x v="1"/>
    <s v="plays"/>
    <x v="2913"/>
    <x v="2909"/>
  </r>
  <r>
    <n v="2914"/>
    <s v="Hercules the Panto"/>
    <s v="Hercules must complete four challenges in order to meet the father he never knew"/>
    <n v="800"/>
    <n v="1246"/>
    <x v="1"/>
    <s v="GB"/>
    <s v="GBP"/>
    <x v="2910"/>
    <n v="1421185594"/>
    <b v="0"/>
    <n v="1"/>
    <b v="0"/>
    <s v="theater/plays"/>
    <n v="156"/>
    <n v="1246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3000"/>
    <n v="3465"/>
    <x v="1"/>
    <s v="GB"/>
    <s v="GBP"/>
    <x v="2911"/>
    <n v="1455528790"/>
    <b v="0"/>
    <n v="3"/>
    <b v="0"/>
    <s v="theater/plays"/>
    <n v="116"/>
    <n v="1155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2000"/>
    <n v="2202"/>
    <x v="1"/>
    <s v="GB"/>
    <s v="GBP"/>
    <x v="2912"/>
    <n v="1398511589"/>
    <b v="0"/>
    <n v="7"/>
    <b v="0"/>
    <s v="theater/plays"/>
    <n v="110"/>
    <n v="314.57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3000"/>
    <n v="0"/>
    <x v="0"/>
    <s v="US"/>
    <s v="USD"/>
    <x v="2913"/>
    <n v="1440826647"/>
    <b v="0"/>
    <n v="9"/>
    <b v="0"/>
    <s v="theater/plays"/>
    <n v="0"/>
    <n v="0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05"/>
    <x v="0"/>
    <s v="US"/>
    <s v="USD"/>
    <x v="2914"/>
    <n v="1443712007"/>
    <b v="0"/>
    <n v="20"/>
    <b v="0"/>
    <s v="theater/plays"/>
    <n v="2"/>
    <n v="5.25"/>
    <x v="1"/>
    <s v="plays"/>
    <x v="2918"/>
    <x v="2914"/>
  </r>
  <r>
    <n v="2919"/>
    <s v="While the Stars Fall"/>
    <s v="A full staged reading of a new play about a boy who learns how to be happy from the most unexpected person."/>
    <n v="1500"/>
    <n v="1831"/>
    <x v="1"/>
    <s v="US"/>
    <s v="USD"/>
    <x v="2915"/>
    <n v="1404658329"/>
    <b v="0"/>
    <n v="6"/>
    <b v="0"/>
    <s v="theater/plays"/>
    <n v="122"/>
    <n v="305.17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3200"/>
    <n v="3210"/>
    <x v="1"/>
    <s v="CA"/>
    <s v="CAD"/>
    <x v="2916"/>
    <n v="1424718070"/>
    <b v="0"/>
    <n v="13"/>
    <b v="0"/>
    <s v="theater/plays"/>
    <n v="100"/>
    <n v="246.9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2000"/>
    <n v="2100"/>
    <x v="1"/>
    <s v="US"/>
    <s v="USD"/>
    <x v="2917"/>
    <n v="1409087804"/>
    <b v="0"/>
    <n v="3"/>
    <b v="1"/>
    <s v="theater/musical"/>
    <n v="105"/>
    <n v="70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3000"/>
    <n v="289"/>
    <x v="0"/>
    <s v="GB"/>
    <s v="GBP"/>
    <x v="2918"/>
    <n v="1428094727"/>
    <b v="0"/>
    <n v="6"/>
    <b v="1"/>
    <s v="theater/musical"/>
    <n v="10"/>
    <n v="48.17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2500"/>
    <n v="2600"/>
    <x v="1"/>
    <s v="US"/>
    <s v="USD"/>
    <x v="2919"/>
    <n v="1420774779"/>
    <b v="0"/>
    <n v="10"/>
    <b v="1"/>
    <s v="theater/musical"/>
    <n v="104"/>
    <n v="26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55000"/>
    <n v="55201.52"/>
    <x v="1"/>
    <s v="US"/>
    <s v="USD"/>
    <x v="2920"/>
    <n v="1428585710"/>
    <b v="0"/>
    <n v="147"/>
    <b v="1"/>
    <s v="theater/musical"/>
    <n v="100"/>
    <n v="375.5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100000"/>
    <n v="11943"/>
    <x v="0"/>
    <s v="US"/>
    <s v="USD"/>
    <x v="2921"/>
    <n v="1407852068"/>
    <b v="0"/>
    <n v="199"/>
    <b v="1"/>
    <s v="theater/musical"/>
    <n v="12"/>
    <n v="60.02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10000"/>
    <n v="10299"/>
    <x v="1"/>
    <s v="US"/>
    <s v="USD"/>
    <x v="2922"/>
    <n v="1423506179"/>
    <b v="0"/>
    <n v="50"/>
    <b v="1"/>
    <s v="theater/musical"/>
    <n v="103"/>
    <n v="205.98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7000"/>
    <n v="2521"/>
    <x v="0"/>
    <s v="US"/>
    <s v="USD"/>
    <x v="2923"/>
    <n v="1402934629"/>
    <b v="0"/>
    <n v="21"/>
    <b v="1"/>
    <s v="theater/musical"/>
    <n v="36"/>
    <n v="120.05"/>
    <x v="1"/>
    <s v="musical"/>
    <x v="2927"/>
    <x v="2923"/>
  </r>
  <r>
    <n v="2928"/>
    <s v="Music Theatre of Idaho Presents &quot;A Year with Frog and Toad"/>
    <s v="This is a touring production for schools in the Treasure Valley!"/>
    <n v="4000"/>
    <n v="850"/>
    <x v="0"/>
    <s v="US"/>
    <s v="USD"/>
    <x v="2924"/>
    <n v="1454543846"/>
    <b v="0"/>
    <n v="24"/>
    <b v="1"/>
    <s v="theater/musical"/>
    <n v="21"/>
    <n v="35.4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22000"/>
    <n v="0"/>
    <x v="0"/>
    <s v="US"/>
    <s v="USD"/>
    <x v="2925"/>
    <n v="1398432758"/>
    <b v="0"/>
    <n v="32"/>
    <b v="1"/>
    <s v="theater/musical"/>
    <n v="0"/>
    <n v="0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25000"/>
    <n v="26480"/>
    <x v="1"/>
    <s v="GB"/>
    <s v="GBP"/>
    <x v="2926"/>
    <n v="1428415264"/>
    <b v="0"/>
    <n v="62"/>
    <b v="1"/>
    <s v="theater/musical"/>
    <n v="106"/>
    <n v="427.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3500"/>
    <n v="3501.52"/>
    <x v="1"/>
    <s v="CA"/>
    <s v="CAD"/>
    <x v="2927"/>
    <n v="1408604363"/>
    <b v="0"/>
    <n v="9"/>
    <b v="1"/>
    <s v="theater/musical"/>
    <n v="100"/>
    <n v="389.06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10000"/>
    <n v="5"/>
    <x v="3"/>
    <s v="AU"/>
    <s v="AUD"/>
    <x v="2928"/>
    <n v="1421812637"/>
    <b v="0"/>
    <n v="38"/>
    <b v="1"/>
    <s v="theater/musical"/>
    <n v="0"/>
    <n v="0.13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7750"/>
    <n v="7860"/>
    <x v="1"/>
    <s v="US"/>
    <s v="USD"/>
    <x v="2929"/>
    <n v="1462489053"/>
    <b v="0"/>
    <n v="54"/>
    <b v="1"/>
    <s v="theater/musical"/>
    <n v="101"/>
    <n v="145.5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8000"/>
    <n v="2500"/>
    <x v="0"/>
    <s v="CA"/>
    <s v="CAD"/>
    <x v="2930"/>
    <n v="1400253364"/>
    <b v="0"/>
    <n v="37"/>
    <b v="1"/>
    <s v="theater/musical"/>
    <n v="31"/>
    <n v="67.56999999999999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10000"/>
    <n v="3319"/>
    <x v="0"/>
    <s v="US"/>
    <s v="USD"/>
    <x v="2931"/>
    <n v="1467468008"/>
    <b v="0"/>
    <n v="39"/>
    <b v="1"/>
    <s v="theater/musical"/>
    <n v="33"/>
    <n v="85.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5000"/>
    <n v="10"/>
    <x v="0"/>
    <s v="US"/>
    <s v="USD"/>
    <x v="2932"/>
    <n v="1412091423"/>
    <b v="0"/>
    <n v="34"/>
    <b v="1"/>
    <s v="theater/musical"/>
    <n v="0"/>
    <n v="0.28999999999999998"/>
    <x v="1"/>
    <s v="musical"/>
    <x v="2936"/>
    <x v="2932"/>
  </r>
  <r>
    <n v="2937"/>
    <s v="UCAS"/>
    <s v="UCAS is a new British musical premiering at the Edinburgh Fringe Festival 2014."/>
    <n v="5500"/>
    <n v="180"/>
    <x v="2"/>
    <s v="GB"/>
    <s v="GBP"/>
    <x v="2933"/>
    <n v="1402657113"/>
    <b v="0"/>
    <n v="55"/>
    <b v="1"/>
    <s v="theater/musical"/>
    <n v="3"/>
    <n v="3.2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10000"/>
    <n v="14511"/>
    <x v="1"/>
    <s v="US"/>
    <s v="USD"/>
    <x v="2934"/>
    <n v="1420044814"/>
    <b v="0"/>
    <n v="32"/>
    <b v="1"/>
    <s v="theater/musical"/>
    <n v="145"/>
    <n v="453.47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22000"/>
    <n v="23086"/>
    <x v="1"/>
    <s v="US"/>
    <s v="USD"/>
    <x v="2935"/>
    <n v="1406316312"/>
    <b v="0"/>
    <n v="25"/>
    <b v="1"/>
    <s v="theater/musical"/>
    <n v="105"/>
    <n v="923.44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8000"/>
    <n v="273"/>
    <x v="0"/>
    <s v="US"/>
    <s v="USD"/>
    <x v="2936"/>
    <n v="1418150018"/>
    <b v="0"/>
    <n v="33"/>
    <b v="1"/>
    <s v="theater/musical"/>
    <n v="3"/>
    <n v="8.27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800"/>
    <n v="1065.23"/>
    <x v="1"/>
    <s v="US"/>
    <s v="USD"/>
    <x v="2937"/>
    <n v="1422658955"/>
    <b v="0"/>
    <n v="1"/>
    <b v="0"/>
    <s v="theater/spaces"/>
    <n v="133"/>
    <n v="1065.23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100000"/>
    <n v="226"/>
    <x v="0"/>
    <s v="CA"/>
    <s v="CAD"/>
    <x v="2938"/>
    <n v="1448565459"/>
    <b v="0"/>
    <n v="202"/>
    <b v="0"/>
    <s v="theater/spaces"/>
    <n v="0"/>
    <n v="1.1200000000000001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250"/>
    <n v="280"/>
    <x v="1"/>
    <s v="US"/>
    <s v="USD"/>
    <x v="2939"/>
    <n v="1426302380"/>
    <b v="0"/>
    <n v="0"/>
    <b v="0"/>
    <s v="theater/spaces"/>
    <n v="112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2000"/>
    <n v="225"/>
    <x v="0"/>
    <s v="US"/>
    <s v="USD"/>
    <x v="2940"/>
    <n v="1431122198"/>
    <b v="0"/>
    <n v="1"/>
    <b v="0"/>
    <s v="theater/spaces"/>
    <n v="11"/>
    <n v="225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250"/>
    <n v="270"/>
    <x v="1"/>
    <s v="US"/>
    <s v="USD"/>
    <x v="2941"/>
    <n v="1429845660"/>
    <b v="0"/>
    <n v="0"/>
    <b v="0"/>
    <s v="theater/spaces"/>
    <n v="108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1000"/>
    <n v="10"/>
    <x v="0"/>
    <s v="GB"/>
    <s v="GBP"/>
    <x v="2942"/>
    <n v="1468673092"/>
    <b v="0"/>
    <n v="2"/>
    <b v="0"/>
    <s v="theater/spaces"/>
    <n v="1"/>
    <n v="5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4000"/>
    <n v="11215"/>
    <x v="1"/>
    <s v="US"/>
    <s v="USD"/>
    <x v="2943"/>
    <n v="1475760567"/>
    <b v="0"/>
    <n v="13"/>
    <b v="0"/>
    <s v="theater/spaces"/>
    <n v="280"/>
    <n v="862.69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1200"/>
    <n v="100"/>
    <x v="0"/>
    <s v="US"/>
    <s v="USD"/>
    <x v="2944"/>
    <n v="1428075293"/>
    <b v="0"/>
    <n v="9"/>
    <b v="0"/>
    <s v="theater/spaces"/>
    <n v="8"/>
    <n v="11.11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1250"/>
    <x v="1"/>
    <s v="US"/>
    <s v="USD"/>
    <x v="2945"/>
    <n v="1445370317"/>
    <b v="0"/>
    <n v="2"/>
    <b v="0"/>
    <s v="theater/spaces"/>
    <n v="104"/>
    <n v="62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250"/>
    <n v="260"/>
    <x v="1"/>
    <s v="US"/>
    <s v="USD"/>
    <x v="2946"/>
    <n v="1450946752"/>
    <b v="0"/>
    <n v="0"/>
    <b v="0"/>
    <s v="theater/spaces"/>
    <n v="104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4200"/>
    <n v="4794.82"/>
    <x v="1"/>
    <s v="US"/>
    <s v="USD"/>
    <x v="2947"/>
    <n v="1408648573"/>
    <b v="0"/>
    <n v="58"/>
    <b v="0"/>
    <s v="theater/spaces"/>
    <n v="114"/>
    <n v="82.67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5260"/>
    <x v="1"/>
    <s v="US"/>
    <s v="USD"/>
    <x v="2948"/>
    <n v="1473957239"/>
    <b v="0"/>
    <n v="8"/>
    <b v="0"/>
    <s v="theater/spaces"/>
    <n v="105"/>
    <n v="657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3000"/>
    <n v="3350"/>
    <x v="1"/>
    <s v="US"/>
    <s v="USD"/>
    <x v="2949"/>
    <n v="1441738821"/>
    <b v="0"/>
    <n v="3"/>
    <b v="0"/>
    <s v="theater/spaces"/>
    <n v="112"/>
    <n v="1116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251"/>
    <x v="1"/>
    <s v="US"/>
    <s v="USD"/>
    <x v="2950"/>
    <n v="1487944803"/>
    <b v="0"/>
    <n v="0"/>
    <b v="0"/>
    <s v="theater/spaces"/>
    <n v="10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3300"/>
    <n v="5087"/>
    <x v="1"/>
    <s v="US"/>
    <s v="USD"/>
    <x v="2951"/>
    <n v="1431884849"/>
    <b v="0"/>
    <n v="11"/>
    <b v="0"/>
    <s v="theater/spaces"/>
    <n v="154"/>
    <n v="462.4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5000"/>
    <n v="39"/>
    <x v="0"/>
    <s v="US"/>
    <s v="USD"/>
    <x v="2952"/>
    <n v="1459810850"/>
    <b v="0"/>
    <n v="20"/>
    <b v="0"/>
    <s v="theater/spaces"/>
    <n v="1"/>
    <n v="1.95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2500"/>
    <n v="2520"/>
    <x v="1"/>
    <s v="US"/>
    <s v="USD"/>
    <x v="2953"/>
    <n v="1422317772"/>
    <b v="0"/>
    <n v="3"/>
    <b v="0"/>
    <s v="theater/spaces"/>
    <n v="101"/>
    <n v="840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250"/>
    <n v="250"/>
    <x v="1"/>
    <s v="US"/>
    <s v="USD"/>
    <x v="2954"/>
    <n v="1457548917"/>
    <b v="0"/>
    <n v="0"/>
    <b v="0"/>
    <s v="theater/spaces"/>
    <n v="10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250"/>
    <n v="250"/>
    <x v="1"/>
    <s v="GB"/>
    <s v="GBP"/>
    <x v="2955"/>
    <n v="1462666325"/>
    <b v="0"/>
    <n v="0"/>
    <b v="0"/>
    <s v="theater/spaces"/>
    <n v="10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250"/>
    <n v="250"/>
    <x v="1"/>
    <s v="US"/>
    <s v="USD"/>
    <x v="2956"/>
    <n v="1407867023"/>
    <b v="0"/>
    <n v="0"/>
    <b v="0"/>
    <s v="theater/spaces"/>
    <n v="10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15000"/>
    <n v="4635"/>
    <x v="0"/>
    <s v="US"/>
    <s v="USD"/>
    <x v="2957"/>
    <n v="1424927159"/>
    <b v="0"/>
    <n v="108"/>
    <b v="1"/>
    <s v="theater/plays"/>
    <n v="31"/>
    <n v="42.92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5000"/>
    <n v="0"/>
    <x v="0"/>
    <s v="US"/>
    <s v="USD"/>
    <x v="2958"/>
    <n v="1422769906"/>
    <b v="0"/>
    <n v="20"/>
    <b v="1"/>
    <s v="theater/plays"/>
    <n v="0"/>
    <n v="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27000"/>
    <n v="0"/>
    <x v="2"/>
    <s v="US"/>
    <s v="USD"/>
    <x v="2959"/>
    <n v="1433243824"/>
    <b v="0"/>
    <n v="98"/>
    <b v="1"/>
    <s v="theater/plays"/>
    <n v="0"/>
    <n v="0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14450"/>
    <x v="1"/>
    <s v="US"/>
    <s v="USD"/>
    <x v="2960"/>
    <n v="1404769819"/>
    <b v="0"/>
    <n v="196"/>
    <b v="1"/>
    <s v="theater/plays"/>
    <n v="111"/>
    <n v="73.72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359.21"/>
    <x v="1"/>
    <s v="US"/>
    <s v="USD"/>
    <x v="2961"/>
    <n v="1433698233"/>
    <b v="0"/>
    <n v="39"/>
    <b v="1"/>
    <s v="theater/plays"/>
    <n v="107"/>
    <n v="137.41999999999999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30000"/>
    <n v="10"/>
    <x v="3"/>
    <s v="US"/>
    <s v="USD"/>
    <x v="2962"/>
    <n v="1439833412"/>
    <b v="0"/>
    <n v="128"/>
    <b v="1"/>
    <s v="theater/plays"/>
    <n v="0"/>
    <n v="0.08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15000"/>
    <n v="16501"/>
    <x v="1"/>
    <s v="US"/>
    <s v="USD"/>
    <x v="2963"/>
    <n v="1423284292"/>
    <b v="0"/>
    <n v="71"/>
    <b v="1"/>
    <s v="theater/plays"/>
    <n v="110"/>
    <n v="232.41"/>
    <x v="1"/>
    <s v="plays"/>
    <x v="2967"/>
    <x v="2963"/>
  </r>
  <r>
    <n v="2968"/>
    <s v="The Curse of the Babywoman @ FringeNYC"/>
    <s v="The Curse of the Babywoman is real â€” and it is coming to FringeNYC this August."/>
    <n v="10000"/>
    <n v="10173"/>
    <x v="1"/>
    <s v="US"/>
    <s v="USD"/>
    <x v="2964"/>
    <n v="1470227660"/>
    <b v="0"/>
    <n v="47"/>
    <b v="1"/>
    <s v="theater/plays"/>
    <n v="102"/>
    <n v="216.45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5000"/>
    <n v="5330"/>
    <x v="1"/>
    <s v="CA"/>
    <s v="CAD"/>
    <x v="2965"/>
    <n v="1428087153"/>
    <b v="0"/>
    <n v="17"/>
    <b v="1"/>
    <s v="theater/plays"/>
    <n v="107"/>
    <n v="313.52999999999997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18000"/>
    <n v="20569.05"/>
    <x v="1"/>
    <s v="US"/>
    <s v="USD"/>
    <x v="2966"/>
    <n v="1403107451"/>
    <b v="0"/>
    <n v="91"/>
    <b v="1"/>
    <s v="theater/plays"/>
    <n v="114"/>
    <n v="226.0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10000"/>
    <n v="0"/>
    <x v="0"/>
    <s v="US"/>
    <s v="USD"/>
    <x v="2967"/>
    <n v="1406908078"/>
    <b v="0"/>
    <n v="43"/>
    <b v="1"/>
    <s v="theater/plays"/>
    <n v="0"/>
    <n v="0"/>
    <x v="1"/>
    <s v="plays"/>
    <x v="2971"/>
    <x v="2967"/>
  </r>
  <r>
    <n v="2972"/>
    <s v="A Bad Plan"/>
    <s v="A group of artists. A mythical art piece. A harrowing quest. And some margaritas."/>
    <n v="6000"/>
    <n v="6111"/>
    <x v="1"/>
    <s v="US"/>
    <s v="USD"/>
    <x v="2968"/>
    <n v="1479609520"/>
    <b v="0"/>
    <n v="17"/>
    <b v="1"/>
    <s v="theater/plays"/>
    <n v="102"/>
    <n v="359.47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25000"/>
    <n v="1"/>
    <x v="0"/>
    <s v="US"/>
    <s v="USD"/>
    <x v="2969"/>
    <n v="1449171508"/>
    <b v="0"/>
    <n v="33"/>
    <b v="1"/>
    <s v="theater/plays"/>
    <n v="0"/>
    <n v="0.03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14000"/>
    <n v="32035.51"/>
    <x v="1"/>
    <s v="US"/>
    <s v="USD"/>
    <x v="2970"/>
    <n v="1409275671"/>
    <b v="0"/>
    <n v="87"/>
    <b v="1"/>
    <s v="theater/plays"/>
    <n v="229"/>
    <n v="368.2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20000"/>
    <n v="23505"/>
    <x v="1"/>
    <s v="US"/>
    <s v="USD"/>
    <x v="2971"/>
    <n v="1414599886"/>
    <b v="0"/>
    <n v="113"/>
    <b v="1"/>
    <s v="theater/plays"/>
    <n v="118"/>
    <n v="208.01"/>
    <x v="1"/>
    <s v="plays"/>
    <x v="2975"/>
    <x v="2971"/>
  </r>
  <r>
    <n v="2976"/>
    <s v="Pizza Delique"/>
    <s v="A play that addresses an important social issue, brought to light by members of the UoM Drama Society."/>
    <n v="2000"/>
    <n v="2033"/>
    <x v="1"/>
    <s v="GB"/>
    <s v="GBP"/>
    <x v="2972"/>
    <n v="1456421530"/>
    <b v="0"/>
    <n v="14"/>
    <b v="1"/>
    <s v="theater/plays"/>
    <n v="102"/>
    <n v="145.21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75"/>
    <x v="3"/>
    <s v="US"/>
    <s v="USD"/>
    <x v="2973"/>
    <n v="1421960934"/>
    <b v="0"/>
    <n v="30"/>
    <b v="1"/>
    <s v="theater/plays"/>
    <n v="4"/>
    <n v="12.5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4000"/>
    <n v="30"/>
    <x v="0"/>
    <s v="US"/>
    <s v="USD"/>
    <x v="2974"/>
    <n v="1412954547"/>
    <b v="0"/>
    <n v="16"/>
    <b v="1"/>
    <s v="theater/plays"/>
    <n v="1"/>
    <n v="1.88"/>
    <x v="1"/>
    <s v="plays"/>
    <x v="2978"/>
    <x v="2974"/>
  </r>
  <r>
    <n v="2979"/>
    <s v="'ART'"/>
    <s v="Dear Stone returns with Yasmina Reza's 'ART', a compelling, clever exploration of friendship under duress. Thanks for watching!"/>
    <n v="14000"/>
    <n v="2130"/>
    <x v="0"/>
    <s v="US"/>
    <s v="USD"/>
    <x v="2975"/>
    <n v="1419104823"/>
    <b v="0"/>
    <n v="46"/>
    <b v="1"/>
    <s v="theater/plays"/>
    <n v="15"/>
    <n v="46.3"/>
    <x v="1"/>
    <s v="plays"/>
    <x v="2979"/>
    <x v="2975"/>
  </r>
  <r>
    <n v="2980"/>
    <s v="INDEPENDENCE NYC"/>
    <s v="1 director, 4 actors, and a whole lotta determination. Help us bring this brilliant story to the heart of NYC!"/>
    <n v="10000"/>
    <n v="21"/>
    <x v="0"/>
    <s v="US"/>
    <s v="USD"/>
    <x v="2976"/>
    <n v="1438639130"/>
    <b v="0"/>
    <n v="24"/>
    <b v="1"/>
    <s v="theater/plays"/>
    <n v="0"/>
    <n v="0.88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15000"/>
    <n v="0"/>
    <x v="2"/>
    <s v="IE"/>
    <s v="EUR"/>
    <x v="2977"/>
    <n v="1439126756"/>
    <b v="1"/>
    <n v="97"/>
    <b v="1"/>
    <s v="theater/spaces"/>
    <n v="0"/>
    <n v="0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14440"/>
    <n v="2030"/>
    <x v="0"/>
    <s v="GB"/>
    <s v="GBP"/>
    <x v="2978"/>
    <n v="1452616143"/>
    <b v="1"/>
    <n v="59"/>
    <b v="1"/>
    <s v="theater/spaces"/>
    <n v="14"/>
    <n v="34.40999999999999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500000"/>
    <n v="0"/>
    <x v="0"/>
    <s v="US"/>
    <s v="USD"/>
    <x v="2979"/>
    <n v="1410534636"/>
    <b v="1"/>
    <n v="1095"/>
    <b v="1"/>
    <s v="theater/spaces"/>
    <n v="0"/>
    <n v="0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50000"/>
    <n v="409782"/>
    <x v="1"/>
    <s v="US"/>
    <s v="USD"/>
    <x v="2980"/>
    <n v="1469428881"/>
    <b v="1"/>
    <n v="218"/>
    <b v="1"/>
    <s v="theater/spaces"/>
    <n v="820"/>
    <n v="1879.73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30000"/>
    <n v="32903"/>
    <x v="1"/>
    <s v="NZ"/>
    <s v="NZD"/>
    <x v="2981"/>
    <n v="1476228128"/>
    <b v="0"/>
    <n v="111"/>
    <b v="1"/>
    <s v="theater/spaces"/>
    <n v="110"/>
    <n v="296.42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7500"/>
    <n v="7790"/>
    <x v="1"/>
    <s v="GB"/>
    <s v="GBP"/>
    <x v="2982"/>
    <n v="1456920006"/>
    <b v="0"/>
    <n v="56"/>
    <b v="1"/>
    <s v="theater/spaces"/>
    <n v="104"/>
    <n v="139.1100000000000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971"/>
    <x v="0"/>
    <s v="US"/>
    <s v="USD"/>
    <x v="2983"/>
    <n v="1473837751"/>
    <b v="0"/>
    <n v="265"/>
    <b v="1"/>
    <s v="theater/spaces"/>
    <n v="5"/>
    <n v="11.21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4000"/>
    <n v="805"/>
    <x v="0"/>
    <s v="GB"/>
    <s v="GBP"/>
    <x v="2984"/>
    <n v="1463820081"/>
    <b v="0"/>
    <n v="28"/>
    <b v="1"/>
    <s v="theater/spaces"/>
    <n v="20"/>
    <n v="28.75"/>
    <x v="1"/>
    <s v="spaces"/>
    <x v="2988"/>
    <x v="2984"/>
  </r>
  <r>
    <n v="2989"/>
    <s v="Let's Light Up The Gem!"/>
    <s v="Bring the movies back to Bethel, Maine."/>
    <n v="90000"/>
    <n v="8077"/>
    <x v="0"/>
    <s v="US"/>
    <s v="USD"/>
    <x v="2985"/>
    <n v="1448756962"/>
    <b v="0"/>
    <n v="364"/>
    <b v="1"/>
    <s v="theater/spaces"/>
    <n v="9"/>
    <n v="22.19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25000"/>
    <n v="5854"/>
    <x v="0"/>
    <s v="US"/>
    <s v="USD"/>
    <x v="2986"/>
    <n v="1449150420"/>
    <b v="0"/>
    <n v="27"/>
    <b v="1"/>
    <s v="theater/spaces"/>
    <n v="23"/>
    <n v="216.8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25000"/>
    <n v="2"/>
    <x v="2"/>
    <s v="US"/>
    <s v="USD"/>
    <x v="2987"/>
    <n v="1483646730"/>
    <b v="0"/>
    <n v="93"/>
    <b v="1"/>
    <s v="theater/spaces"/>
    <n v="0"/>
    <n v="0.0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10000"/>
    <n v="0"/>
    <x v="2"/>
    <s v="US"/>
    <s v="USD"/>
    <x v="2988"/>
    <n v="1473445510"/>
    <b v="0"/>
    <n v="64"/>
    <b v="1"/>
    <s v="theater/spaces"/>
    <n v="0"/>
    <n v="0"/>
    <x v="1"/>
    <s v="spaces"/>
    <x v="2992"/>
    <x v="2988"/>
  </r>
  <r>
    <n v="2993"/>
    <s v="TRUE WEST: Think, Dog! Productions"/>
    <s v="Help us build the Kitchen from Hell!"/>
    <n v="4000"/>
    <n v="4037"/>
    <x v="1"/>
    <s v="US"/>
    <s v="USD"/>
    <x v="2989"/>
    <n v="1453406867"/>
    <b v="0"/>
    <n v="22"/>
    <b v="1"/>
    <s v="theater/spaces"/>
    <n v="101"/>
    <n v="183.5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5000"/>
    <n v="160"/>
    <x v="0"/>
    <s v="GB"/>
    <s v="GBP"/>
    <x v="2990"/>
    <n v="1409743772"/>
    <b v="0"/>
    <n v="59"/>
    <b v="1"/>
    <s v="theater/spaces"/>
    <n v="3"/>
    <n v="2.71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40000"/>
    <n v="44636.2"/>
    <x v="1"/>
    <s v="US"/>
    <s v="USD"/>
    <x v="2991"/>
    <n v="1482249471"/>
    <b v="0"/>
    <n v="249"/>
    <b v="1"/>
    <s v="theater/spaces"/>
    <n v="112"/>
    <n v="179.26"/>
    <x v="1"/>
    <s v="spaces"/>
    <x v="2995"/>
    <x v="2991"/>
  </r>
  <r>
    <n v="2996"/>
    <s v="Sea Tea Improv's Comedy Theater in Hartford, CT"/>
    <s v="A permanent home for comedy in Connecticut in the heart of downtown Hartford."/>
    <n v="133000"/>
    <n v="14303"/>
    <x v="2"/>
    <s v="US"/>
    <s v="USD"/>
    <x v="2992"/>
    <n v="1427493240"/>
    <b v="0"/>
    <n v="392"/>
    <b v="1"/>
    <s v="theater/spaces"/>
    <n v="11"/>
    <n v="36.49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25000"/>
    <n v="33370.769999999997"/>
    <x v="1"/>
    <s v="US"/>
    <s v="USD"/>
    <x v="2993"/>
    <n v="1486661793"/>
    <b v="0"/>
    <n v="115"/>
    <b v="1"/>
    <s v="theater/spaces"/>
    <n v="133"/>
    <n v="290.18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100000"/>
    <n v="800211"/>
    <x v="1"/>
    <s v="US"/>
    <s v="USD"/>
    <x v="2994"/>
    <n v="1400474329"/>
    <b v="0"/>
    <n v="433"/>
    <b v="1"/>
    <s v="theater/spaces"/>
    <n v="800"/>
    <n v="1848.06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5000"/>
    <n v="5240"/>
    <x v="1"/>
    <s v="US"/>
    <s v="USD"/>
    <x v="807"/>
    <n v="1487094360"/>
    <b v="0"/>
    <n v="20"/>
    <b v="1"/>
    <s v="theater/spaces"/>
    <n v="105"/>
    <n v="262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3000"/>
    <n v="280"/>
    <x v="3"/>
    <s v="US"/>
    <s v="USD"/>
    <x v="2995"/>
    <n v="1484682670"/>
    <b v="0"/>
    <n v="8"/>
    <b v="1"/>
    <s v="theater/spaces"/>
    <n v="9"/>
    <n v="3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50000"/>
    <n v="53769"/>
    <x v="1"/>
    <s v="US"/>
    <s v="USD"/>
    <x v="2996"/>
    <n v="1465853382"/>
    <b v="0"/>
    <n v="175"/>
    <b v="1"/>
    <s v="theater/spaces"/>
    <n v="108"/>
    <n v="307.25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20000"/>
    <n v="3100"/>
    <x v="2"/>
    <s v="US"/>
    <s v="USD"/>
    <x v="2997"/>
    <n v="1353960252"/>
    <b v="0"/>
    <n v="104"/>
    <b v="1"/>
    <s v="theater/spaces"/>
    <n v="16"/>
    <n v="29.8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9000"/>
    <n v="9124"/>
    <x v="1"/>
    <s v="US"/>
    <s v="USD"/>
    <x v="2998"/>
    <n v="1454098976"/>
    <b v="0"/>
    <n v="17"/>
    <b v="1"/>
    <s v="theater/spaces"/>
    <n v="101"/>
    <n v="536.71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100000"/>
    <n v="2607"/>
    <x v="0"/>
    <s v="US"/>
    <s v="USD"/>
    <x v="2999"/>
    <n v="1413493724"/>
    <b v="0"/>
    <n v="277"/>
    <b v="1"/>
    <s v="theater/spaces"/>
    <n v="3"/>
    <n v="9.4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32500"/>
    <n v="21158"/>
    <x v="0"/>
    <s v="US"/>
    <s v="USD"/>
    <x v="3000"/>
    <n v="1410019905"/>
    <b v="0"/>
    <n v="118"/>
    <b v="1"/>
    <s v="theater/spaces"/>
    <n v="65"/>
    <n v="179.31"/>
    <x v="1"/>
    <s v="spaces"/>
    <x v="3005"/>
    <x v="3000"/>
  </r>
  <r>
    <n v="3006"/>
    <s v="ONTARIO STREET THEATRE in Port Hope."/>
    <s v="We're an affordable theatre and rental space that can be molded into anything by anyone."/>
    <n v="25000"/>
    <n v="0"/>
    <x v="0"/>
    <s v="CA"/>
    <s v="CAD"/>
    <x v="3001"/>
    <n v="1415988591"/>
    <b v="0"/>
    <n v="97"/>
    <b v="1"/>
    <s v="theater/spaces"/>
    <n v="0"/>
    <n v="0"/>
    <x v="1"/>
    <s v="spaces"/>
    <x v="3006"/>
    <x v="3001"/>
  </r>
  <r>
    <n v="3007"/>
    <s v="Bethlem"/>
    <s v="Consuite for 2015 CoreCon.  An adventure into insanity."/>
    <n v="4000"/>
    <n v="28167.25"/>
    <x v="1"/>
    <s v="US"/>
    <s v="USD"/>
    <x v="3002"/>
    <n v="1428124283"/>
    <b v="0"/>
    <n v="20"/>
    <b v="1"/>
    <s v="theater/spaces"/>
    <n v="704"/>
    <n v="1408.36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9000"/>
    <n v="9110"/>
    <x v="1"/>
    <s v="US"/>
    <s v="USD"/>
    <x v="3003"/>
    <n v="1450760719"/>
    <b v="0"/>
    <n v="26"/>
    <b v="1"/>
    <s v="theater/spaces"/>
    <n v="101"/>
    <n v="350.38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70000"/>
    <n v="10"/>
    <x v="2"/>
    <s v="US"/>
    <s v="USD"/>
    <x v="3004"/>
    <n v="1414417240"/>
    <b v="0"/>
    <n v="128"/>
    <b v="1"/>
    <s v="theater/spaces"/>
    <n v="0"/>
    <n v="0.08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7000"/>
    <n v="7184"/>
    <x v="1"/>
    <s v="US"/>
    <s v="USD"/>
    <x v="3005"/>
    <n v="1419364719"/>
    <b v="0"/>
    <n v="15"/>
    <b v="1"/>
    <s v="theater/spaces"/>
    <n v="103"/>
    <n v="478.93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2500"/>
    <n v="9030"/>
    <x v="1"/>
    <s v="ES"/>
    <s v="EUR"/>
    <x v="3006"/>
    <n v="1448536516"/>
    <b v="0"/>
    <n v="25"/>
    <b v="1"/>
    <s v="theater/spaces"/>
    <n v="361"/>
    <n v="361.2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12000"/>
    <n v="25577.56"/>
    <x v="1"/>
    <s v="US"/>
    <s v="USD"/>
    <x v="3007"/>
    <n v="1421772730"/>
    <b v="0"/>
    <n v="55"/>
    <b v="1"/>
    <s v="theater/spaces"/>
    <n v="213"/>
    <n v="465.0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40000"/>
    <n v="40153"/>
    <x v="1"/>
    <s v="US"/>
    <s v="USD"/>
    <x v="3008"/>
    <n v="1432325049"/>
    <b v="0"/>
    <n v="107"/>
    <b v="1"/>
    <s v="theater/spaces"/>
    <n v="100"/>
    <n v="375.2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176420"/>
    <x v="1"/>
    <s v="US"/>
    <s v="USD"/>
    <x v="3009"/>
    <n v="1412737080"/>
    <b v="0"/>
    <n v="557"/>
    <b v="1"/>
    <s v="theater/spaces"/>
    <n v="294"/>
    <n v="316.73"/>
    <x v="1"/>
    <s v="spaces"/>
    <x v="3014"/>
    <x v="3009"/>
  </r>
  <r>
    <n v="3015"/>
    <s v="A Sign for 34 West"/>
    <s v="We're turning an old yogurt shop into a live theater in downtown Charleston.   Please help us hang our sign!"/>
    <n v="10000"/>
    <n v="1864"/>
    <x v="0"/>
    <s v="US"/>
    <s v="USD"/>
    <x v="3010"/>
    <n v="1401125238"/>
    <b v="0"/>
    <n v="40"/>
    <b v="1"/>
    <s v="theater/spaces"/>
    <n v="19"/>
    <n v="46.6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0"/>
    <x v="2"/>
    <s v="US"/>
    <s v="USD"/>
    <x v="3011"/>
    <n v="1400504952"/>
    <b v="0"/>
    <n v="36"/>
    <b v="1"/>
    <s v="theater/spaces"/>
    <n v="0"/>
    <n v="0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50000"/>
    <n v="58520.2"/>
    <x v="1"/>
    <s v="US"/>
    <s v="USD"/>
    <x v="3012"/>
    <n v="1405974243"/>
    <b v="0"/>
    <n v="159"/>
    <b v="1"/>
    <s v="theater/spaces"/>
    <n v="117"/>
    <n v="368.0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10557"/>
    <n v="4130"/>
    <x v="3"/>
    <s v="FR"/>
    <s v="EUR"/>
    <x v="3013"/>
    <n v="1433747376"/>
    <b v="0"/>
    <n v="41"/>
    <b v="1"/>
    <s v="theater/spaces"/>
    <n v="39"/>
    <n v="100.7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50000"/>
    <n v="0"/>
    <x v="0"/>
    <s v="US"/>
    <s v="USD"/>
    <x v="3014"/>
    <n v="1398801620"/>
    <b v="0"/>
    <n v="226"/>
    <b v="1"/>
    <s v="theater/spaces"/>
    <n v="0"/>
    <n v="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20000"/>
    <n v="26"/>
    <x v="0"/>
    <s v="US"/>
    <s v="USD"/>
    <x v="3015"/>
    <n v="1434399533"/>
    <b v="0"/>
    <n v="30"/>
    <b v="1"/>
    <s v="theater/spaces"/>
    <n v="0"/>
    <n v="0.8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15000"/>
    <n v="0"/>
    <x v="0"/>
    <s v="US"/>
    <s v="USD"/>
    <x v="3016"/>
    <n v="1476715869"/>
    <b v="0"/>
    <n v="103"/>
    <b v="1"/>
    <s v="theater/spaces"/>
    <n v="0"/>
    <n v="0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25000"/>
    <n v="26452"/>
    <x v="1"/>
    <s v="US"/>
    <s v="USD"/>
    <x v="3017"/>
    <n v="1468450409"/>
    <b v="0"/>
    <n v="62"/>
    <b v="1"/>
    <s v="theater/spaces"/>
    <n v="106"/>
    <n v="426.6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3350"/>
    <n v="5358"/>
    <x v="1"/>
    <s v="GB"/>
    <s v="GBP"/>
    <x v="3018"/>
    <n v="1430151186"/>
    <b v="0"/>
    <n v="6"/>
    <b v="1"/>
    <s v="theater/spaces"/>
    <n v="160"/>
    <n v="893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30000"/>
    <n v="49588"/>
    <x v="1"/>
    <s v="US"/>
    <s v="USD"/>
    <x v="3019"/>
    <n v="1346975475"/>
    <b v="0"/>
    <n v="182"/>
    <b v="1"/>
    <s v="theater/spaces"/>
    <n v="165"/>
    <n v="272.4599999999999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0000"/>
    <n v="2100"/>
    <x v="2"/>
    <s v="GB"/>
    <s v="GBP"/>
    <x v="3020"/>
    <n v="1399032813"/>
    <b v="0"/>
    <n v="145"/>
    <b v="1"/>
    <s v="theater/spaces"/>
    <n v="11"/>
    <n v="14.48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5000"/>
    <n v="11"/>
    <x v="0"/>
    <s v="GB"/>
    <s v="GBP"/>
    <x v="3021"/>
    <n v="1487329292"/>
    <b v="0"/>
    <n v="25"/>
    <b v="1"/>
    <s v="theater/spaces"/>
    <n v="0"/>
    <n v="0.44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110000"/>
    <n v="4"/>
    <x v="0"/>
    <s v="US"/>
    <s v="USD"/>
    <x v="3022"/>
    <n v="1424278451"/>
    <b v="0"/>
    <n v="320"/>
    <b v="1"/>
    <s v="theater/spaces"/>
    <n v="0"/>
    <n v="0.01"/>
    <x v="1"/>
    <s v="spaces"/>
    <x v="3027"/>
    <x v="3022"/>
  </r>
  <r>
    <n v="3028"/>
    <s v="A Home for Vegas Theatre Hub"/>
    <s v="We have a space! Help us fill it with a stage, chairs, gear and audiences' laughter!"/>
    <n v="23000"/>
    <n v="27675"/>
    <x v="1"/>
    <s v="US"/>
    <s v="USD"/>
    <x v="3023"/>
    <n v="1468650025"/>
    <b v="0"/>
    <n v="99"/>
    <b v="1"/>
    <s v="theater/spaces"/>
    <n v="120"/>
    <n v="279.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80000"/>
    <n v="7655"/>
    <x v="2"/>
    <s v="US"/>
    <s v="USD"/>
    <x v="3024"/>
    <n v="1413824447"/>
    <b v="0"/>
    <n v="348"/>
    <b v="1"/>
    <s v="theater/spaces"/>
    <n v="10"/>
    <n v="22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5000"/>
    <n v="10678"/>
    <x v="1"/>
    <s v="US"/>
    <s v="USD"/>
    <x v="3025"/>
    <n v="1439834171"/>
    <b v="0"/>
    <n v="41"/>
    <b v="1"/>
    <s v="theater/spaces"/>
    <n v="214"/>
    <n v="260.4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5000"/>
    <n v="1762"/>
    <x v="0"/>
    <s v="US"/>
    <s v="USD"/>
    <x v="3026"/>
    <n v="1471295447"/>
    <b v="0"/>
    <n v="29"/>
    <b v="1"/>
    <s v="theater/spaces"/>
    <n v="35"/>
    <n v="60.76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5000"/>
    <n v="5"/>
    <x v="0"/>
    <s v="US"/>
    <s v="USD"/>
    <x v="3027"/>
    <n v="1439341459"/>
    <b v="0"/>
    <n v="25"/>
    <b v="1"/>
    <s v="theater/spaces"/>
    <n v="0"/>
    <n v="0.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12000"/>
    <n v="52"/>
    <x v="0"/>
    <s v="US"/>
    <s v="USD"/>
    <x v="3028"/>
    <n v="1468895925"/>
    <b v="0"/>
    <n v="23"/>
    <b v="1"/>
    <s v="theater/spaces"/>
    <n v="0"/>
    <n v="2.2599999999999998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250000"/>
    <n v="175"/>
    <x v="0"/>
    <s v="US"/>
    <s v="USD"/>
    <x v="3029"/>
    <n v="1475326255"/>
    <b v="0"/>
    <n v="1260"/>
    <b v="1"/>
    <s v="theater/spaces"/>
    <n v="0"/>
    <n v="0.14000000000000001"/>
    <x v="1"/>
    <s v="spaces"/>
    <x v="3034"/>
    <x v="3029"/>
  </r>
  <r>
    <n v="3035"/>
    <s v="The Coalition Theater"/>
    <s v="Help create a permanent home for live comedy shows and classes in Downtown RVA."/>
    <n v="60000"/>
    <n v="852"/>
    <x v="0"/>
    <s v="US"/>
    <s v="USD"/>
    <x v="3030"/>
    <n v="1365082009"/>
    <b v="0"/>
    <n v="307"/>
    <b v="1"/>
    <s v="theater/spaces"/>
    <n v="1"/>
    <n v="2.78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75000"/>
    <n v="106084.5"/>
    <x v="1"/>
    <s v="US"/>
    <s v="USD"/>
    <x v="3031"/>
    <n v="1373568644"/>
    <b v="0"/>
    <n v="329"/>
    <b v="1"/>
    <s v="theater/spaces"/>
    <n v="141"/>
    <n v="322.45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6240"/>
    <x v="1"/>
    <s v="US"/>
    <s v="USD"/>
    <x v="3032"/>
    <n v="1279574773"/>
    <b v="0"/>
    <n v="32"/>
    <b v="1"/>
    <s v="theater/spaces"/>
    <n v="156"/>
    <n v="19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4000"/>
    <n v="4065"/>
    <x v="1"/>
    <s v="US"/>
    <s v="USD"/>
    <x v="3033"/>
    <n v="1451887397"/>
    <b v="0"/>
    <n v="27"/>
    <b v="1"/>
    <s v="theater/spaces"/>
    <n v="102"/>
    <n v="150.56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50000"/>
    <n v="10814"/>
    <x v="0"/>
    <s v="US"/>
    <s v="USD"/>
    <x v="3034"/>
    <n v="1386011038"/>
    <b v="0"/>
    <n v="236"/>
    <b v="1"/>
    <s v="theater/spaces"/>
    <n v="22"/>
    <n v="45.82"/>
    <x v="1"/>
    <s v="spaces"/>
    <x v="3039"/>
    <x v="3034"/>
  </r>
  <r>
    <n v="3040"/>
    <s v="Jayhawk Makeover"/>
    <s v="48 hours of deck screws, dry wall, hard hats and needed renovation to help the Jayhawk rise from the ashes."/>
    <n v="10000"/>
    <n v="0"/>
    <x v="0"/>
    <s v="US"/>
    <s v="USD"/>
    <x v="3035"/>
    <n v="1434999621"/>
    <b v="0"/>
    <n v="42"/>
    <b v="1"/>
    <s v="theater/spaces"/>
    <n v="0"/>
    <n v="0"/>
    <x v="1"/>
    <s v="spaces"/>
    <x v="3040"/>
    <x v="3035"/>
  </r>
  <r>
    <n v="3041"/>
    <s v="Lend a Hand in Our Home"/>
    <s v="Privet! Hello! Bon Jour! We are the Arlekin Players Theatre and we need a home."/>
    <n v="25000"/>
    <n v="188"/>
    <x v="0"/>
    <s v="US"/>
    <s v="USD"/>
    <x v="3036"/>
    <n v="1450731048"/>
    <b v="0"/>
    <n v="95"/>
    <b v="1"/>
    <s v="theater/spaces"/>
    <n v="1"/>
    <n v="1.98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5000"/>
    <n v="1076751.05"/>
    <x v="2"/>
    <s v="GB"/>
    <s v="GBP"/>
    <x v="3037"/>
    <n v="1441557047"/>
    <b v="0"/>
    <n v="37"/>
    <b v="1"/>
    <s v="theater/spaces"/>
    <n v="21535"/>
    <n v="29101.38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42850"/>
    <n v="0"/>
    <x v="0"/>
    <s v="CA"/>
    <s v="CAD"/>
    <x v="3038"/>
    <n v="1426815699"/>
    <b v="0"/>
    <n v="128"/>
    <b v="1"/>
    <s v="theater/spaces"/>
    <n v="0"/>
    <n v="0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35000"/>
    <n v="70"/>
    <x v="0"/>
    <s v="US"/>
    <s v="USD"/>
    <x v="3039"/>
    <n v="1453137998"/>
    <b v="0"/>
    <n v="156"/>
    <b v="1"/>
    <s v="theater/spaces"/>
    <n v="0"/>
    <n v="0.4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15000"/>
    <n v="126"/>
    <x v="0"/>
    <s v="US"/>
    <s v="USD"/>
    <x v="3040"/>
    <n v="1406087055"/>
    <b v="0"/>
    <n v="64"/>
    <b v="1"/>
    <s v="theater/spaces"/>
    <n v="1"/>
    <n v="1.97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41000"/>
    <x v="1"/>
    <s v="US"/>
    <s v="USD"/>
    <x v="3041"/>
    <n v="1407784586"/>
    <b v="0"/>
    <n v="58"/>
    <b v="1"/>
    <s v="theater/spaces"/>
    <n v="113"/>
    <n v="706.9"/>
    <x v="1"/>
    <s v="spaces"/>
    <x v="3046"/>
    <x v="3041"/>
  </r>
  <r>
    <n v="3047"/>
    <s v="Acting V Senior Showcase"/>
    <s v="Hi! We're the Graduating Seniors Acting V Seniors at Temple University! Welcome to our Kick starter Page!"/>
    <n v="3500"/>
    <n v="0"/>
    <x v="2"/>
    <s v="US"/>
    <s v="USD"/>
    <x v="3042"/>
    <n v="1457999054"/>
    <b v="0"/>
    <n v="20"/>
    <b v="1"/>
    <s v="theater/spaces"/>
    <n v="0"/>
    <n v="0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23000"/>
    <n v="6061"/>
    <x v="0"/>
    <s v="US"/>
    <s v="USD"/>
    <x v="3043"/>
    <n v="1417556262"/>
    <b v="0"/>
    <n v="47"/>
    <b v="1"/>
    <s v="theater/spaces"/>
    <n v="26"/>
    <n v="128.96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1472"/>
    <x v="1"/>
    <s v="US"/>
    <s v="USD"/>
    <x v="3044"/>
    <n v="1431649255"/>
    <b v="0"/>
    <n v="54"/>
    <b v="1"/>
    <s v="theater/spaces"/>
    <n v="115"/>
    <n v="212.44"/>
    <x v="1"/>
    <s v="spaces"/>
    <x v="3049"/>
    <x v="3044"/>
  </r>
  <r>
    <n v="3050"/>
    <s v="The Black Pearl Consuite at CoreCon VIII: On Ancient Seas"/>
    <s v="Help fund The Black Pearl Consuite at CoreCon VIII: On Ancient Seas!"/>
    <n v="3000"/>
    <n v="3971"/>
    <x v="1"/>
    <s v="US"/>
    <s v="USD"/>
    <x v="3045"/>
    <n v="1459828960"/>
    <b v="0"/>
    <n v="9"/>
    <b v="1"/>
    <s v="theater/spaces"/>
    <n v="132"/>
    <n v="441.22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3916"/>
    <x v="1"/>
    <s v="GB"/>
    <s v="GBP"/>
    <x v="3046"/>
    <n v="1483955945"/>
    <b v="1"/>
    <n v="35"/>
    <b v="0"/>
    <s v="theater/spaces"/>
    <n v="112"/>
    <n v="111.89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1800"/>
    <n v="1941"/>
    <x v="1"/>
    <s v="US"/>
    <s v="USD"/>
    <x v="3047"/>
    <n v="1430237094"/>
    <b v="0"/>
    <n v="2"/>
    <b v="0"/>
    <s v="theater/spaces"/>
    <n v="108"/>
    <n v="970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500"/>
    <n v="95"/>
    <x v="0"/>
    <s v="US"/>
    <s v="USD"/>
    <x v="3048"/>
    <n v="1407781013"/>
    <b v="0"/>
    <n v="3"/>
    <b v="0"/>
    <s v="theater/spaces"/>
    <n v="6"/>
    <n v="31.67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120"/>
    <x v="3"/>
    <s v="US"/>
    <s v="USD"/>
    <x v="3049"/>
    <n v="1422043154"/>
    <b v="0"/>
    <n v="0"/>
    <b v="0"/>
    <s v="theater/spaces"/>
    <n v="48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800"/>
    <n v="1055.01"/>
    <x v="1"/>
    <s v="US"/>
    <s v="USD"/>
    <x v="3050"/>
    <n v="1415660390"/>
    <b v="0"/>
    <n v="1"/>
    <b v="0"/>
    <s v="theater/spaces"/>
    <n v="132"/>
    <n v="1055.0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"/>
    <n v="80"/>
    <x v="0"/>
    <s v="US"/>
    <s v="USD"/>
    <x v="3051"/>
    <n v="1406819784"/>
    <b v="0"/>
    <n v="0"/>
    <b v="0"/>
    <s v="theater/spaces"/>
    <n v="32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250"/>
    <n v="19"/>
    <x v="0"/>
    <s v="GB"/>
    <s v="GBP"/>
    <x v="3052"/>
    <n v="1457105811"/>
    <b v="0"/>
    <n v="0"/>
    <b v="0"/>
    <s v="theater/spaces"/>
    <n v="8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000"/>
    <n v="60"/>
    <x v="0"/>
    <s v="IT"/>
    <s v="EUR"/>
    <x v="3053"/>
    <n v="1459414740"/>
    <b v="0"/>
    <n v="3"/>
    <b v="0"/>
    <s v="theater/spaces"/>
    <n v="6"/>
    <n v="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3000"/>
    <n v="1"/>
    <x v="0"/>
    <s v="US"/>
    <s v="USD"/>
    <x v="3054"/>
    <n v="1404944846"/>
    <b v="0"/>
    <n v="11"/>
    <b v="0"/>
    <s v="theater/spaces"/>
    <n v="0"/>
    <n v="0.09"/>
    <x v="1"/>
    <s v="spaces"/>
    <x v="3059"/>
    <x v="3054"/>
  </r>
  <r>
    <n v="3060"/>
    <s v="Save the Roxy Theatre in Bremerton WA"/>
    <s v="Save the historic Roxy theatre in Bremerton WA from being repurposed as office space."/>
    <n v="2500"/>
    <n v="3000"/>
    <x v="1"/>
    <s v="US"/>
    <s v="USD"/>
    <x v="3055"/>
    <n v="1440830134"/>
    <b v="0"/>
    <n v="6"/>
    <b v="0"/>
    <s v="theater/spaces"/>
    <n v="120"/>
    <n v="500"/>
    <x v="1"/>
    <s v="spaces"/>
    <x v="3060"/>
    <x v="3055"/>
  </r>
  <r>
    <n v="3061"/>
    <s v="Help Save Parkway Cinemas!"/>
    <s v="Save a historic Local theater."/>
    <n v="250"/>
    <n v="2"/>
    <x v="0"/>
    <s v="US"/>
    <s v="USD"/>
    <x v="3056"/>
    <n v="1405363748"/>
    <b v="0"/>
    <n v="0"/>
    <b v="0"/>
    <s v="theater/spaces"/>
    <n v="1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20000"/>
    <n v="0"/>
    <x v="0"/>
    <s v="US"/>
    <s v="USD"/>
    <x v="3057"/>
    <n v="1441111892"/>
    <b v="0"/>
    <n v="67"/>
    <b v="0"/>
    <s v="theater/spaces"/>
    <n v="0"/>
    <n v="0"/>
    <x v="1"/>
    <s v="spaces"/>
    <x v="3062"/>
    <x v="3057"/>
  </r>
  <r>
    <n v="3063"/>
    <s v="Spec Haus"/>
    <s v="Members of the local Miami music scene are putting together a venue/creative space in Kendall!"/>
    <n v="3000"/>
    <n v="3255"/>
    <x v="1"/>
    <s v="US"/>
    <s v="USD"/>
    <x v="3058"/>
    <n v="1474150138"/>
    <b v="0"/>
    <n v="23"/>
    <b v="0"/>
    <s v="theater/spaces"/>
    <n v="109"/>
    <n v="141.52000000000001"/>
    <x v="1"/>
    <s v="spaces"/>
    <x v="3063"/>
    <x v="3058"/>
  </r>
  <r>
    <n v="3064"/>
    <s v="Kickstart the Crossroads Community"/>
    <s v="An epicenter for connection, creation and expression of the community."/>
    <n v="24000"/>
    <n v="28067.34"/>
    <x v="1"/>
    <s v="US"/>
    <s v="USD"/>
    <x v="3059"/>
    <n v="1445483246"/>
    <b v="0"/>
    <n v="72"/>
    <b v="0"/>
    <s v="theater/spaces"/>
    <n v="117"/>
    <n v="389.82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1000"/>
    <n v="1082"/>
    <x v="1"/>
    <s v="US"/>
    <s v="USD"/>
    <x v="3060"/>
    <n v="1404523172"/>
    <b v="0"/>
    <n v="2"/>
    <b v="0"/>
    <s v="theater/spaces"/>
    <n v="108"/>
    <n v="541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100000"/>
    <n v="426"/>
    <x v="0"/>
    <s v="AU"/>
    <s v="AUD"/>
    <x v="3061"/>
    <n v="1465536537"/>
    <b v="0"/>
    <n v="15"/>
    <b v="0"/>
    <s v="theater/spaces"/>
    <n v="0"/>
    <n v="28.4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5080"/>
    <x v="1"/>
    <s v="NZ"/>
    <s v="NZD"/>
    <x v="3062"/>
    <n v="1439245879"/>
    <b v="0"/>
    <n v="1"/>
    <b v="0"/>
    <s v="theater/spaces"/>
    <n v="254"/>
    <n v="508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2506"/>
    <x v="1"/>
    <s v="US"/>
    <s v="USD"/>
    <x v="3063"/>
    <n v="1442421352"/>
    <b v="0"/>
    <n v="2"/>
    <b v="0"/>
    <s v="theater/spaces"/>
    <n v="125"/>
    <n v="1253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2191"/>
    <x v="1"/>
    <s v="US"/>
    <s v="USD"/>
    <x v="3064"/>
    <n v="1415995234"/>
    <b v="0"/>
    <n v="7"/>
    <b v="0"/>
    <s v="theater/spaces"/>
    <n v="110"/>
    <n v="313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2500"/>
    <n v="3000"/>
    <x v="1"/>
    <s v="GB"/>
    <s v="GBP"/>
    <x v="3065"/>
    <n v="1479317769"/>
    <b v="0"/>
    <n v="16"/>
    <b v="0"/>
    <s v="theater/spaces"/>
    <n v="120"/>
    <n v="187.5"/>
    <x v="1"/>
    <s v="spaces"/>
    <x v="3070"/>
    <x v="3065"/>
  </r>
  <r>
    <n v="3071"/>
    <s v="The Echo Theatre 2015"/>
    <s v="Anyone can create. They just need a place and an opportunity. The Echo Theatre (Provo) provides that opportunity."/>
    <n v="20000"/>
    <n v="102"/>
    <x v="0"/>
    <s v="US"/>
    <s v="USD"/>
    <x v="3066"/>
    <n v="1428082481"/>
    <b v="0"/>
    <n v="117"/>
    <b v="0"/>
    <s v="theater/spaces"/>
    <n v="1"/>
    <n v="0.8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000"/>
    <n v="8"/>
    <x v="2"/>
    <s v="US"/>
    <s v="USD"/>
    <x v="3067"/>
    <n v="1476549262"/>
    <b v="0"/>
    <n v="2"/>
    <b v="0"/>
    <s v="theater/spaces"/>
    <n v="1"/>
    <n v="4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3000"/>
    <n v="5323.01"/>
    <x v="1"/>
    <s v="US"/>
    <s v="USD"/>
    <x v="3068"/>
    <n v="1429287900"/>
    <b v="0"/>
    <n v="7"/>
    <b v="0"/>
    <s v="theater/spaces"/>
    <n v="177"/>
    <n v="760.43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0"/>
    <x v="0"/>
    <s v="FR"/>
    <s v="EUR"/>
    <x v="3069"/>
    <n v="1455025359"/>
    <b v="0"/>
    <n v="3"/>
    <b v="0"/>
    <s v="theater/spaces"/>
    <n v="0"/>
    <n v="0"/>
    <x v="1"/>
    <s v="spaces"/>
    <x v="3074"/>
    <x v="3069"/>
  </r>
  <r>
    <n v="3075"/>
    <s v="The Little MAGIC Theatre"/>
    <s v="Magic Morgan &amp; Liliana are raising funds to expand their famed traveling magic show to a theater of magic."/>
    <n v="5000"/>
    <n v="18"/>
    <x v="3"/>
    <s v="US"/>
    <s v="USD"/>
    <x v="3070"/>
    <n v="1467253640"/>
    <b v="0"/>
    <n v="20"/>
    <b v="0"/>
    <s v="theater/spaces"/>
    <n v="0"/>
    <n v="0.9"/>
    <x v="1"/>
    <s v="spaces"/>
    <x v="3075"/>
    <x v="3070"/>
  </r>
  <r>
    <n v="3076"/>
    <s v="10,000 Hours"/>
    <s v="Helping female comedians get in their 10,000 Hours of practice!"/>
    <n v="5000"/>
    <n v="2390"/>
    <x v="3"/>
    <s v="US"/>
    <s v="USD"/>
    <x v="3071"/>
    <n v="1439221123"/>
    <b v="0"/>
    <n v="50"/>
    <b v="0"/>
    <s v="theater/spaces"/>
    <n v="48"/>
    <n v="47.8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2000"/>
    <x v="1"/>
    <s v="CA"/>
    <s v="CAD"/>
    <x v="3072"/>
    <n v="1485903478"/>
    <b v="0"/>
    <n v="2"/>
    <b v="0"/>
    <s v="theater/spaces"/>
    <n v="100"/>
    <n v="100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1867"/>
    <x v="1"/>
    <s v="US"/>
    <s v="USD"/>
    <x v="3073"/>
    <n v="1422328795"/>
    <b v="0"/>
    <n v="3"/>
    <b v="0"/>
    <s v="theater/spaces"/>
    <n v="107"/>
    <n v="622.3300000000000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30000"/>
    <n v="0"/>
    <x v="2"/>
    <s v="US"/>
    <s v="USD"/>
    <x v="3074"/>
    <n v="1424452035"/>
    <b v="0"/>
    <n v="27"/>
    <b v="0"/>
    <s v="theater/spaces"/>
    <n v="0"/>
    <n v="0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500"/>
    <n v="30303.24"/>
    <x v="1"/>
    <s v="US"/>
    <s v="USD"/>
    <x v="3075"/>
    <n v="1414456844"/>
    <b v="0"/>
    <n v="7"/>
    <b v="0"/>
    <s v="theater/spaces"/>
    <n v="1212"/>
    <n v="4329.0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6000"/>
    <n v="6108"/>
    <x v="1"/>
    <s v="US"/>
    <s v="USD"/>
    <x v="3076"/>
    <n v="1440130891"/>
    <b v="0"/>
    <n v="5"/>
    <b v="0"/>
    <s v="theater/spaces"/>
    <n v="102"/>
    <n v="1221.5999999999999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s v="US"/>
    <s v="USD"/>
    <x v="3077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1500"/>
    <n v="2500.25"/>
    <x v="1"/>
    <s v="US"/>
    <s v="USD"/>
    <x v="3078"/>
    <n v="1406986278"/>
    <b v="0"/>
    <n v="3"/>
    <b v="0"/>
    <s v="theater/spaces"/>
    <n v="167"/>
    <n v="833.4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3000"/>
    <n v="22"/>
    <x v="0"/>
    <s v="US"/>
    <s v="USD"/>
    <x v="3079"/>
    <n v="1428340931"/>
    <b v="0"/>
    <n v="6"/>
    <b v="0"/>
    <s v="theater/spaces"/>
    <n v="1"/>
    <n v="3.67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3000"/>
    <n v="3432"/>
    <x v="1"/>
    <s v="US"/>
    <s v="USD"/>
    <x v="3080"/>
    <n v="1440969159"/>
    <b v="0"/>
    <n v="9"/>
    <b v="0"/>
    <s v="theater/spaces"/>
    <n v="114"/>
    <n v="381.33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1594"/>
    <x v="1"/>
    <s v="IT"/>
    <s v="EUR"/>
    <x v="3081"/>
    <n v="1434643559"/>
    <b v="0"/>
    <n v="3"/>
    <b v="0"/>
    <s v="theater/spaces"/>
    <n v="106"/>
    <n v="531.33000000000004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2055"/>
    <x v="1"/>
    <s v="US"/>
    <s v="USD"/>
    <x v="3082"/>
    <n v="1477107390"/>
    <b v="0"/>
    <n v="2"/>
    <b v="0"/>
    <s v="theater/spaces"/>
    <n v="103"/>
    <n v="1027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2000"/>
    <n v="2076"/>
    <x v="1"/>
    <s v="US"/>
    <s v="USD"/>
    <x v="3083"/>
    <n v="1418046247"/>
    <b v="0"/>
    <n v="3"/>
    <b v="0"/>
    <s v="theater/spaces"/>
    <n v="104"/>
    <n v="69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15000"/>
    <n v="20689"/>
    <x v="1"/>
    <s v="US"/>
    <s v="USD"/>
    <x v="3084"/>
    <n v="1465304483"/>
    <b v="0"/>
    <n v="45"/>
    <b v="0"/>
    <s v="theater/spaces"/>
    <n v="138"/>
    <n v="459.76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30000"/>
    <n v="50"/>
    <x v="0"/>
    <s v="US"/>
    <s v="USD"/>
    <x v="3085"/>
    <n v="1425325145"/>
    <b v="0"/>
    <n v="9"/>
    <b v="0"/>
    <s v="theater/spaces"/>
    <n v="0"/>
    <n v="5.56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3500"/>
    <n v="3514"/>
    <x v="1"/>
    <s v="US"/>
    <s v="USD"/>
    <x v="3086"/>
    <n v="1468622743"/>
    <b v="0"/>
    <n v="9"/>
    <b v="0"/>
    <s v="theater/spaces"/>
    <n v="100"/>
    <n v="390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4800"/>
    <n v="550"/>
    <x v="0"/>
    <s v="US"/>
    <s v="USD"/>
    <x v="3087"/>
    <n v="1441723912"/>
    <b v="0"/>
    <n v="21"/>
    <b v="0"/>
    <s v="theater/spaces"/>
    <n v="11"/>
    <n v="26.19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3999"/>
    <n v="4390"/>
    <x v="1"/>
    <s v="CA"/>
    <s v="CAD"/>
    <x v="2806"/>
    <n v="1398980941"/>
    <b v="0"/>
    <n v="17"/>
    <b v="0"/>
    <s v="theater/spaces"/>
    <n v="110"/>
    <n v="258.2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200"/>
    <n v="1245"/>
    <x v="1"/>
    <s v="US"/>
    <s v="USD"/>
    <x v="3088"/>
    <n v="1437591956"/>
    <b v="0"/>
    <n v="1"/>
    <b v="0"/>
    <s v="theater/spaces"/>
    <n v="104"/>
    <n v="124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500"/>
    <n v="1590.29"/>
    <x v="1"/>
    <s v="US"/>
    <s v="USD"/>
    <x v="3089"/>
    <n v="1464827780"/>
    <b v="0"/>
    <n v="1"/>
    <b v="0"/>
    <s v="theater/spaces"/>
    <n v="106"/>
    <n v="1590.29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3500"/>
    <n v="3500"/>
    <x v="1"/>
    <s v="US"/>
    <s v="USD"/>
    <x v="3090"/>
    <n v="1429559326"/>
    <b v="0"/>
    <n v="14"/>
    <b v="0"/>
    <s v="theater/spaces"/>
    <n v="100"/>
    <n v="250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5830.83"/>
    <x v="1"/>
    <s v="GB"/>
    <s v="GBP"/>
    <x v="3091"/>
    <n v="1474027501"/>
    <b v="0"/>
    <n v="42"/>
    <b v="0"/>
    <s v="theater/spaces"/>
    <n v="117"/>
    <n v="138.83000000000001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5000"/>
    <n v="6053"/>
    <x v="1"/>
    <s v="US"/>
    <s v="USD"/>
    <x v="3092"/>
    <n v="1450724449"/>
    <b v="0"/>
    <n v="27"/>
    <b v="0"/>
    <s v="theater/spaces"/>
    <n v="121"/>
    <n v="224.19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500"/>
    <n v="2503"/>
    <x v="1"/>
    <s v="US"/>
    <s v="USD"/>
    <x v="3093"/>
    <n v="1452659591"/>
    <b v="0"/>
    <n v="5"/>
    <b v="0"/>
    <s v="theater/spaces"/>
    <n v="100"/>
    <n v="500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5000"/>
    <n v="8399"/>
    <x v="1"/>
    <s v="US"/>
    <s v="USD"/>
    <x v="3094"/>
    <n v="1411224975"/>
    <b v="0"/>
    <n v="13"/>
    <b v="0"/>
    <s v="theater/spaces"/>
    <n v="168"/>
    <n v="646.0800000000000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2600"/>
    <x v="1"/>
    <s v="FR"/>
    <s v="EUR"/>
    <x v="3095"/>
    <n v="1434445937"/>
    <b v="0"/>
    <n v="12"/>
    <b v="0"/>
    <s v="theater/spaces"/>
    <n v="104"/>
    <n v="216.67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8000"/>
    <n v="12521"/>
    <x v="0"/>
    <s v="GB"/>
    <s v="GBP"/>
    <x v="3096"/>
    <n v="1467619818"/>
    <b v="0"/>
    <n v="90"/>
    <b v="0"/>
    <s v="theater/spaces"/>
    <n v="70"/>
    <n v="139.12"/>
    <x v="1"/>
    <s v="spaces"/>
    <x v="3102"/>
    <x v="3096"/>
  </r>
  <r>
    <n v="3103"/>
    <s v="Professional Venue for local artists!!"/>
    <s v="Creating a place for local artists to perform, at substantially less cost for them"/>
    <n v="1000"/>
    <n v="1346.11"/>
    <x v="1"/>
    <s v="US"/>
    <s v="USD"/>
    <x v="3097"/>
    <n v="1428896706"/>
    <b v="0"/>
    <n v="2"/>
    <b v="0"/>
    <s v="theater/spaces"/>
    <n v="135"/>
    <n v="673.06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800"/>
    <n v="6029"/>
    <x v="1"/>
    <s v="AU"/>
    <s v="AUD"/>
    <x v="3098"/>
    <n v="1420235311"/>
    <b v="0"/>
    <n v="5"/>
    <b v="0"/>
    <s v="theater/spaces"/>
    <n v="126"/>
    <n v="1205.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7200"/>
    <n v="8136.01"/>
    <x v="1"/>
    <s v="US"/>
    <s v="USD"/>
    <x v="3099"/>
    <n v="1408986916"/>
    <b v="0"/>
    <n v="31"/>
    <b v="0"/>
    <s v="theater/spaces"/>
    <n v="113"/>
    <n v="262.45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500"/>
    <n v="1500"/>
    <x v="1"/>
    <s v="GB"/>
    <s v="GBP"/>
    <x v="3100"/>
    <n v="1440497876"/>
    <b v="0"/>
    <n v="4"/>
    <b v="0"/>
    <s v="theater/spaces"/>
    <n v="100"/>
    <n v="37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20000"/>
    <n v="21573"/>
    <x v="1"/>
    <s v="US"/>
    <s v="USD"/>
    <x v="3101"/>
    <n v="1430767951"/>
    <b v="0"/>
    <n v="29"/>
    <b v="0"/>
    <s v="theater/spaces"/>
    <n v="108"/>
    <n v="743.9"/>
    <x v="1"/>
    <s v="spaces"/>
    <x v="3107"/>
    <x v="3101"/>
  </r>
  <r>
    <n v="3108"/>
    <s v="Funding a home for our Children's Theater"/>
    <s v="We need a permanent home for the theater!"/>
    <n v="1250"/>
    <n v="23"/>
    <x v="0"/>
    <s v="US"/>
    <s v="USD"/>
    <x v="3102"/>
    <n v="1425053994"/>
    <b v="0"/>
    <n v="2"/>
    <b v="0"/>
    <s v="theater/spaces"/>
    <n v="2"/>
    <n v="11.5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0"/>
    <x v="0"/>
    <s v="US"/>
    <s v="USD"/>
    <x v="3103"/>
    <n v="1406170810"/>
    <b v="0"/>
    <n v="114"/>
    <b v="0"/>
    <s v="theater/spaces"/>
    <n v="0"/>
    <n v="0"/>
    <x v="1"/>
    <s v="spaces"/>
    <x v="3109"/>
    <x v="3103"/>
  </r>
  <r>
    <n v="3110"/>
    <s v="Hip Justice Catmunity Center"/>
    <s v="Cat People Unite! It's time we get a space of our own to relax, socialize and learn! Join the Catmunity!"/>
    <n v="1000"/>
    <n v="1080"/>
    <x v="1"/>
    <s v="US"/>
    <s v="USD"/>
    <x v="3104"/>
    <n v="1484009119"/>
    <b v="0"/>
    <n v="1"/>
    <b v="0"/>
    <s v="theater/spaces"/>
    <n v="108"/>
    <n v="1080"/>
    <x v="1"/>
    <s v="spaces"/>
    <x v="3110"/>
    <x v="3104"/>
  </r>
  <r>
    <n v="3111"/>
    <s v="All Puppet Players Need a Home"/>
    <s v="Help All Puppet Players perform it's 2015 season in a beautiful 200 seat theater for an entire year."/>
    <n v="15000"/>
    <n v="212"/>
    <x v="2"/>
    <s v="US"/>
    <s v="USD"/>
    <x v="3105"/>
    <n v="1409753820"/>
    <b v="0"/>
    <n v="76"/>
    <b v="0"/>
    <s v="theater/spaces"/>
    <n v="1"/>
    <n v="2.79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3000"/>
    <n v="3000"/>
    <x v="1"/>
    <s v="US"/>
    <s v="USD"/>
    <x v="3106"/>
    <n v="1472784934"/>
    <b v="0"/>
    <n v="9"/>
    <b v="0"/>
    <s v="theater/spaces"/>
    <n v="100"/>
    <n v="333.3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2000"/>
    <n v="12348.5"/>
    <x v="1"/>
    <s v="US"/>
    <s v="USD"/>
    <x v="3107"/>
    <n v="1426699982"/>
    <b v="0"/>
    <n v="37"/>
    <b v="0"/>
    <s v="theater/spaces"/>
    <n v="103"/>
    <n v="333.74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0"/>
    <s v="US"/>
    <s v="USD"/>
    <x v="3108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2500"/>
    <n v="2594"/>
    <x v="1"/>
    <s v="SE"/>
    <s v="SEK"/>
    <x v="3109"/>
    <n v="1462531427"/>
    <b v="0"/>
    <n v="1"/>
    <b v="0"/>
    <s v="theater/spaces"/>
    <n v="104"/>
    <n v="2594"/>
    <x v="1"/>
    <s v="spaces"/>
    <x v="3115"/>
    <x v="3109"/>
  </r>
  <r>
    <n v="3116"/>
    <s v="CoreCon Asylum"/>
    <s v="Creating a consuite for CoreCon. A focus on the insanity of asylums and early medical practices from history."/>
    <n v="3000"/>
    <n v="0"/>
    <x v="0"/>
    <s v="US"/>
    <s v="USD"/>
    <x v="3110"/>
    <n v="1426681325"/>
    <b v="0"/>
    <n v="10"/>
    <b v="0"/>
    <s v="theater/spaces"/>
    <n v="0"/>
    <n v="0"/>
    <x v="1"/>
    <s v="spaces"/>
    <x v="3116"/>
    <x v="3110"/>
  </r>
  <r>
    <n v="3117"/>
    <s v="Cowes and The Sea"/>
    <s v="Performing Arts workshops, for young people aged 5 -16, exploring how the sea has shaped Cowes as a settlement."/>
    <n v="800"/>
    <n v="1036"/>
    <x v="1"/>
    <s v="GB"/>
    <s v="GBP"/>
    <x v="3111"/>
    <n v="1463648360"/>
    <b v="0"/>
    <n v="1"/>
    <b v="0"/>
    <s v="theater/spaces"/>
    <n v="130"/>
    <n v="1036"/>
    <x v="1"/>
    <s v="spaces"/>
    <x v="3117"/>
    <x v="3111"/>
  </r>
  <r>
    <n v="3118"/>
    <s v="Garden Eden, theatre, meeting, culture, music, art"/>
    <s v="a magical place for all kind of people, like a fairytaile in all colours"/>
    <n v="5000"/>
    <n v="5051"/>
    <x v="1"/>
    <s v="SE"/>
    <s v="SEK"/>
    <x v="3112"/>
    <n v="1465832123"/>
    <b v="0"/>
    <n v="2"/>
    <b v="0"/>
    <s v="theater/spaces"/>
    <n v="101"/>
    <n v="2525.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200"/>
    <x v="0"/>
    <s v="US"/>
    <s v="USD"/>
    <x v="3113"/>
    <n v="1424826332"/>
    <b v="0"/>
    <n v="1"/>
    <b v="0"/>
    <s v="theater/spaces"/>
    <n v="20"/>
    <n v="200"/>
    <x v="1"/>
    <s v="spaces"/>
    <x v="3119"/>
    <x v="3113"/>
  </r>
  <r>
    <n v="3120"/>
    <s v="Subtropisch zwemparadijs Tropicana"/>
    <s v="Wij willen Tropicana het subtropisch zwemparadijs van Rotterdam op een nieuwe locatie gaan bouwen."/>
    <n v="2000"/>
    <n v="2093"/>
    <x v="1"/>
    <s v="NL"/>
    <s v="EUR"/>
    <x v="3114"/>
    <n v="1457303796"/>
    <b v="0"/>
    <n v="10"/>
    <b v="0"/>
    <s v="theater/spaces"/>
    <n v="105"/>
    <n v="209.3"/>
    <x v="1"/>
    <s v="spaces"/>
    <x v="3120"/>
    <x v="3114"/>
  </r>
  <r>
    <n v="3121"/>
    <s v="Ant Farm Theatre Project (Canceled)"/>
    <s v="I going to build a theatre for a local ant farm so that Ants can put on their theatre productions."/>
    <n v="1000"/>
    <n v="1078"/>
    <x v="1"/>
    <s v="CA"/>
    <s v="CAD"/>
    <x v="3115"/>
    <n v="1406564335"/>
    <b v="0"/>
    <n v="1"/>
    <b v="0"/>
    <s v="theater/spaces"/>
    <n v="108"/>
    <n v="1078"/>
    <x v="1"/>
    <s v="spaces"/>
    <x v="3121"/>
    <x v="3115"/>
  </r>
  <r>
    <n v="3122"/>
    <s v="be back soon (Canceled)"/>
    <s v="cancelled until further notice"/>
    <n v="2000"/>
    <n v="2025"/>
    <x v="1"/>
    <s v="US"/>
    <s v="USD"/>
    <x v="3116"/>
    <n v="1478298132"/>
    <b v="0"/>
    <n v="2"/>
    <b v="0"/>
    <s v="theater/spaces"/>
    <n v="101"/>
    <n v="1012.5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98000"/>
    <n v="508525.01"/>
    <x v="1"/>
    <s v="US"/>
    <s v="USD"/>
    <x v="3117"/>
    <n v="1465516198"/>
    <b v="0"/>
    <n v="348"/>
    <b v="0"/>
    <s v="theater/spaces"/>
    <n v="257"/>
    <n v="1461.2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1250"/>
    <n v="10"/>
    <x v="3"/>
    <s v="US"/>
    <s v="USD"/>
    <x v="3118"/>
    <n v="1417718601"/>
    <b v="0"/>
    <n v="4"/>
    <b v="0"/>
    <s v="theater/spaces"/>
    <n v="1"/>
    <n v="2.5"/>
    <x v="1"/>
    <s v="spaces"/>
    <x v="3124"/>
    <x v="3118"/>
  </r>
  <r>
    <n v="3125"/>
    <s v="N/A (Canceled)"/>
    <s v="N/A"/>
    <n v="225"/>
    <n v="234"/>
    <x v="1"/>
    <s v="US"/>
    <s v="USD"/>
    <x v="3119"/>
    <n v="1449550672"/>
    <b v="0"/>
    <n v="0"/>
    <b v="0"/>
    <s v="theater/spaces"/>
    <n v="104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4000"/>
    <n v="4510.8599999999997"/>
    <x v="1"/>
    <s v="US"/>
    <s v="USD"/>
    <x v="3120"/>
    <n v="1456532762"/>
    <b v="0"/>
    <n v="17"/>
    <b v="0"/>
    <s v="theater/spaces"/>
    <n v="113"/>
    <n v="265.339999999999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220"/>
    <n v="241"/>
    <x v="1"/>
    <s v="US"/>
    <s v="USD"/>
    <x v="3121"/>
    <n v="1422650029"/>
    <b v="0"/>
    <n v="0"/>
    <b v="0"/>
    <s v="theater/spaces"/>
    <n v="11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42000"/>
    <n v="49830"/>
    <x v="1"/>
    <s v="US"/>
    <s v="USD"/>
    <x v="3122"/>
    <n v="1487101741"/>
    <b v="0"/>
    <n v="117"/>
    <b v="0"/>
    <s v="theater/plays"/>
    <n v="119"/>
    <n v="425.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66.8"/>
    <x v="1"/>
    <s v="US"/>
    <s v="USD"/>
    <x v="3123"/>
    <n v="1489090419"/>
    <b v="0"/>
    <n v="1"/>
    <b v="0"/>
    <s v="theater/plays"/>
    <n v="107"/>
    <n v="1066.8"/>
    <x v="1"/>
    <s v="plays"/>
    <x v="3129"/>
    <x v="3123"/>
  </r>
  <r>
    <n v="3130"/>
    <s v="MEDEA | A New Vision"/>
    <s v="A shockingly relevant modern take on a 2,000-year-old tragedy that confronts current gender politics."/>
    <n v="2500"/>
    <n v="12413"/>
    <x v="1"/>
    <s v="US"/>
    <s v="USD"/>
    <x v="3124"/>
    <n v="1489504916"/>
    <b v="0"/>
    <n v="4"/>
    <b v="0"/>
    <s v="theater/plays"/>
    <n v="497"/>
    <n v="3103.25"/>
    <x v="1"/>
    <s v="plays"/>
    <x v="3130"/>
    <x v="3124"/>
  </r>
  <r>
    <n v="3131"/>
    <s v="SNAKE EYES"/>
    <s v="A Staged Reading of &quot;Snake Eyes,&quot; a new play by Alex Rafala"/>
    <n v="3000"/>
    <n v="4656"/>
    <x v="1"/>
    <s v="US"/>
    <s v="USD"/>
    <x v="3125"/>
    <n v="1489067645"/>
    <b v="0"/>
    <n v="12"/>
    <b v="0"/>
    <s v="theater/plays"/>
    <n v="155"/>
    <n v="388"/>
    <x v="1"/>
    <s v="plays"/>
    <x v="3131"/>
    <x v="3125"/>
  </r>
  <r>
    <n v="3132"/>
    <s v="A Bite of a Snake Play"/>
    <s v="Smells Like Money, Drips Like Honey, Taste Like Mocha, Better Run AWAY"/>
    <n v="1000"/>
    <n v="1064"/>
    <x v="1"/>
    <s v="US"/>
    <s v="USD"/>
    <x v="3126"/>
    <n v="1487579060"/>
    <b v="0"/>
    <n v="1"/>
    <b v="0"/>
    <s v="theater/plays"/>
    <n v="106"/>
    <n v="1064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3000"/>
    <n v="3034"/>
    <x v="1"/>
    <s v="GB"/>
    <s v="GBP"/>
    <x v="3127"/>
    <n v="1487770434"/>
    <b v="0"/>
    <n v="16"/>
    <b v="0"/>
    <s v="theater/plays"/>
    <n v="101"/>
    <n v="189.63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521"/>
    <x v="1"/>
    <s v="GB"/>
    <s v="GBP"/>
    <x v="3128"/>
    <n v="1488820619"/>
    <b v="0"/>
    <n v="12"/>
    <b v="0"/>
    <s v="theater/plays"/>
    <n v="105"/>
    <n v="210.08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2000"/>
    <n v="2389"/>
    <x v="1"/>
    <s v="US"/>
    <s v="USD"/>
    <x v="3129"/>
    <n v="1489376321"/>
    <b v="0"/>
    <n v="7"/>
    <b v="0"/>
    <s v="theater/plays"/>
    <n v="119"/>
    <n v="341.29"/>
    <x v="1"/>
    <s v="plays"/>
    <x v="3135"/>
    <x v="3129"/>
  </r>
  <r>
    <n v="3136"/>
    <s v="Heroines"/>
    <s v="Help emberfly theatre put on their first production Heroines and pay our actors and creative team! Follow us @emberflytheatre"/>
    <n v="3000"/>
    <n v="4124"/>
    <x v="1"/>
    <s v="GB"/>
    <s v="GBP"/>
    <x v="3130"/>
    <n v="1487847954"/>
    <b v="0"/>
    <n v="22"/>
    <b v="0"/>
    <s v="theater/plays"/>
    <n v="137"/>
    <n v="187.4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1587"/>
    <x v="1"/>
    <s v="US"/>
    <s v="USD"/>
    <x v="3131"/>
    <n v="1489439669"/>
    <b v="0"/>
    <n v="1"/>
    <b v="0"/>
    <s v="theater/plays"/>
    <n v="106"/>
    <n v="1587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597"/>
    <x v="1"/>
    <s v="GB"/>
    <s v="GBP"/>
    <x v="3132"/>
    <n v="1489591807"/>
    <b v="0"/>
    <n v="0"/>
    <b v="0"/>
    <s v="theater/plays"/>
    <n v="299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1751"/>
    <x v="0"/>
    <s v="MX"/>
    <s v="MXN"/>
    <x v="3133"/>
    <n v="1487485760"/>
    <b v="0"/>
    <n v="6"/>
    <b v="0"/>
    <s v="theater/plays"/>
    <n v="22"/>
    <n v="291.83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2000"/>
    <n v="120"/>
    <x v="0"/>
    <s v="FR"/>
    <s v="EUR"/>
    <x v="3134"/>
    <n v="1488993303"/>
    <b v="0"/>
    <n v="4"/>
    <b v="0"/>
    <s v="theater/plays"/>
    <n v="6"/>
    <n v="3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2500"/>
    <n v="301"/>
    <x v="0"/>
    <s v="NL"/>
    <s v="EUR"/>
    <x v="3135"/>
    <n v="1488823488"/>
    <b v="0"/>
    <n v="8"/>
    <b v="0"/>
    <s v="theater/plays"/>
    <n v="12"/>
    <n v="37.630000000000003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1500"/>
    <n v="1510"/>
    <x v="1"/>
    <s v="GB"/>
    <s v="GBP"/>
    <x v="3136"/>
    <n v="1487333939"/>
    <b v="0"/>
    <n v="3"/>
    <b v="0"/>
    <s v="theater/plays"/>
    <n v="101"/>
    <n v="503.33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200"/>
    <n v="420"/>
    <x v="1"/>
    <s v="GB"/>
    <s v="GBP"/>
    <x v="3137"/>
    <n v="1489480556"/>
    <b v="0"/>
    <n v="0"/>
    <b v="0"/>
    <s v="theater/plays"/>
    <n v="21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20000"/>
    <n v="2082.25"/>
    <x v="0"/>
    <s v="US"/>
    <s v="USD"/>
    <x v="3138"/>
    <n v="1488459307"/>
    <b v="0"/>
    <n v="30"/>
    <b v="0"/>
    <s v="theater/plays"/>
    <n v="10"/>
    <n v="69.41"/>
    <x v="1"/>
    <s v="plays"/>
    <x v="3144"/>
    <x v="3138"/>
  </r>
  <r>
    <n v="3145"/>
    <s v="Arlington's 1st Dinner Theatre"/>
    <s v="Dominion Theatre Company is the first community dinner theatre  to be established in Arlington TX."/>
    <n v="200"/>
    <n v="320"/>
    <x v="1"/>
    <s v="US"/>
    <s v="USD"/>
    <x v="3139"/>
    <n v="1485478734"/>
    <b v="0"/>
    <n v="0"/>
    <b v="0"/>
    <s v="theater/plays"/>
    <n v="16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15000"/>
    <n v="36"/>
    <x v="0"/>
    <s v="MX"/>
    <s v="MXN"/>
    <x v="3140"/>
    <n v="1488471766"/>
    <b v="0"/>
    <n v="12"/>
    <b v="0"/>
    <s v="theater/plays"/>
    <n v="0"/>
    <n v="3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50000"/>
    <n v="60175"/>
    <x v="1"/>
    <s v="US"/>
    <s v="USD"/>
    <x v="3141"/>
    <n v="1411859755"/>
    <b v="1"/>
    <n v="213"/>
    <b v="1"/>
    <s v="theater/plays"/>
    <n v="120"/>
    <n v="282.51"/>
    <x v="1"/>
    <s v="plays"/>
    <x v="3147"/>
    <x v="3141"/>
  </r>
  <r>
    <n v="3148"/>
    <s v="The Aurora Project: A Sci-Fi Epic by Bella Poynton"/>
    <s v="Help fund The Aurora Project, an immersive science fiction epic."/>
    <n v="7000"/>
    <n v="7040"/>
    <x v="1"/>
    <s v="US"/>
    <s v="USD"/>
    <x v="3142"/>
    <n v="1410278284"/>
    <b v="1"/>
    <n v="57"/>
    <b v="1"/>
    <s v="theater/plays"/>
    <n v="101"/>
    <n v="123.5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5000"/>
    <n v="21"/>
    <x v="0"/>
    <s v="US"/>
    <s v="USD"/>
    <x v="3143"/>
    <n v="1352766300"/>
    <b v="1"/>
    <n v="25"/>
    <b v="1"/>
    <s v="theater/plays"/>
    <n v="0"/>
    <n v="0.84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441"/>
    <x v="3"/>
    <s v="US"/>
    <s v="USD"/>
    <x v="3144"/>
    <n v="1288160403"/>
    <b v="1"/>
    <n v="104"/>
    <b v="1"/>
    <s v="theater/plays"/>
    <n v="34"/>
    <n v="33.09000000000000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10000"/>
    <n v="2070.5"/>
    <x v="0"/>
    <s v="US"/>
    <s v="USD"/>
    <x v="3145"/>
    <n v="1407787774"/>
    <b v="1"/>
    <n v="34"/>
    <b v="1"/>
    <s v="theater/plays"/>
    <n v="21"/>
    <n v="60.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7000"/>
    <n v="59"/>
    <x v="2"/>
    <s v="GB"/>
    <s v="GBP"/>
    <x v="3146"/>
    <n v="1380833367"/>
    <b v="1"/>
    <n v="67"/>
    <b v="1"/>
    <s v="theater/plays"/>
    <n v="1"/>
    <n v="0.88"/>
    <x v="1"/>
    <s v="plays"/>
    <x v="3152"/>
    <x v="3146"/>
  </r>
  <r>
    <n v="3153"/>
    <s v="Terminator the Second"/>
    <s v="A stage production of Terminator 2: Judgment Day, composed entirely of the words of William Shakespeare"/>
    <n v="25000"/>
    <n v="25648"/>
    <x v="1"/>
    <s v="US"/>
    <s v="USD"/>
    <x v="3147"/>
    <n v="1301542937"/>
    <b v="1"/>
    <n v="241"/>
    <b v="1"/>
    <s v="theater/plays"/>
    <n v="103"/>
    <n v="106.4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20000"/>
    <n v="21480"/>
    <x v="1"/>
    <s v="US"/>
    <s v="USD"/>
    <x v="3148"/>
    <n v="1330722058"/>
    <b v="1"/>
    <n v="123"/>
    <b v="1"/>
    <s v="theater/plays"/>
    <n v="107"/>
    <n v="174.6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25000"/>
    <n v="732.5"/>
    <x v="0"/>
    <s v="GB"/>
    <s v="GBP"/>
    <x v="3149"/>
    <n v="1353412725"/>
    <b v="1"/>
    <n v="302"/>
    <b v="1"/>
    <s v="theater/plays"/>
    <n v="3"/>
    <n v="2.430000000000000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15000"/>
    <n v="15596"/>
    <x v="1"/>
    <s v="US"/>
    <s v="USD"/>
    <x v="3150"/>
    <n v="1335567144"/>
    <b v="1"/>
    <n v="89"/>
    <b v="1"/>
    <s v="theater/plays"/>
    <n v="104"/>
    <n v="175.24"/>
    <x v="1"/>
    <s v="plays"/>
    <x v="3156"/>
    <x v="3150"/>
  </r>
  <r>
    <n v="3157"/>
    <s v="Summer FourPlay"/>
    <s v="Four Directors.  Four One Acts.  Four Genres.  For You."/>
    <n v="10000"/>
    <n v="12730.42"/>
    <x v="1"/>
    <s v="US"/>
    <s v="USD"/>
    <x v="3151"/>
    <n v="1404932105"/>
    <b v="1"/>
    <n v="41"/>
    <b v="1"/>
    <s v="theater/plays"/>
    <n v="127"/>
    <n v="310.5"/>
    <x v="1"/>
    <s v="plays"/>
    <x v="3157"/>
    <x v="3151"/>
  </r>
  <r>
    <n v="3158"/>
    <s v="Nursery Crimes"/>
    <s v="A 40s crime-noir play using nursery rhyme characters."/>
    <n v="15000"/>
    <n v="16520.04"/>
    <x v="1"/>
    <s v="US"/>
    <s v="USD"/>
    <x v="3152"/>
    <n v="1371931752"/>
    <b v="1"/>
    <n v="69"/>
    <b v="1"/>
    <s v="theater/plays"/>
    <n v="110"/>
    <n v="239.42"/>
    <x v="1"/>
    <s v="plays"/>
    <x v="3158"/>
    <x v="3152"/>
  </r>
  <r>
    <n v="3159"/>
    <s v="Waxwing: A New Play"/>
    <s v="WAXWING is an exciting new world premiere of mythic (perhaps even apocalyptic!) proportions."/>
    <n v="5500"/>
    <n v="5500"/>
    <x v="1"/>
    <s v="US"/>
    <s v="USD"/>
    <x v="3153"/>
    <n v="1323221761"/>
    <b v="1"/>
    <n v="52"/>
    <b v="1"/>
    <s v="theater/plays"/>
    <n v="100"/>
    <n v="105.77"/>
    <x v="1"/>
    <s v="plays"/>
    <x v="3159"/>
    <x v="3153"/>
  </r>
  <r>
    <n v="3160"/>
    <s v="We Play Chekhov"/>
    <s v="Two stories by Anton Chekhov adapted for the stage and performed back-to-back in a stunning live theatrical performance."/>
    <n v="12000"/>
    <n v="12095"/>
    <x v="1"/>
    <s v="US"/>
    <s v="USD"/>
    <x v="3154"/>
    <n v="1405923687"/>
    <b v="1"/>
    <n v="57"/>
    <b v="1"/>
    <s v="theater/plays"/>
    <n v="101"/>
    <n v="212.19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6000"/>
    <n v="6100"/>
    <x v="1"/>
    <s v="GB"/>
    <s v="GBP"/>
    <x v="3155"/>
    <n v="1410785522"/>
    <b v="1"/>
    <n v="74"/>
    <b v="1"/>
    <s v="theater/plays"/>
    <n v="102"/>
    <n v="82.43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14000"/>
    <n v="15651"/>
    <x v="1"/>
    <s v="US"/>
    <s v="USD"/>
    <x v="3156"/>
    <n v="1402331262"/>
    <b v="1"/>
    <n v="63"/>
    <b v="1"/>
    <s v="theater/plays"/>
    <n v="112"/>
    <n v="248.4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35000"/>
    <n v="56079.83"/>
    <x v="1"/>
    <s v="US"/>
    <s v="USD"/>
    <x v="3157"/>
    <n v="1400263525"/>
    <b v="1"/>
    <n v="72"/>
    <b v="1"/>
    <s v="theater/plays"/>
    <n v="160"/>
    <n v="778.8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00"/>
    <x v="0"/>
    <s v="US"/>
    <s v="USD"/>
    <x v="3158"/>
    <n v="1399490415"/>
    <b v="1"/>
    <n v="71"/>
    <b v="1"/>
    <s v="theater/plays"/>
    <n v="3"/>
    <n v="2.82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5000"/>
    <n v="0"/>
    <x v="0"/>
    <s v="US"/>
    <s v="USD"/>
    <x v="73"/>
    <n v="1302493760"/>
    <b v="1"/>
    <n v="21"/>
    <b v="1"/>
    <s v="theater/plays"/>
    <n v="0"/>
    <n v="0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124000"/>
    <n v="0"/>
    <x v="2"/>
    <s v="US"/>
    <s v="USD"/>
    <x v="3159"/>
    <n v="1414514153"/>
    <b v="1"/>
    <n v="930"/>
    <b v="1"/>
    <s v="theater/plays"/>
    <n v="0"/>
    <n v="0"/>
    <x v="1"/>
    <s v="plays"/>
    <x v="3166"/>
    <x v="3159"/>
  </r>
  <r>
    <n v="3167"/>
    <s v="Destiny is Judd Nelson: a new play at FringeNYC"/>
    <s v="What is destiny? Explore it with us this August at FringeNYC."/>
    <n v="10000"/>
    <n v="1438"/>
    <x v="0"/>
    <s v="US"/>
    <s v="USD"/>
    <x v="3160"/>
    <n v="1405743181"/>
    <b v="1"/>
    <n v="55"/>
    <b v="1"/>
    <s v="theater/plays"/>
    <n v="14"/>
    <n v="26.15"/>
    <x v="1"/>
    <s v="plays"/>
    <x v="3167"/>
    <x v="3160"/>
  </r>
  <r>
    <n v="3168"/>
    <s v="Cosmicomics"/>
    <s v="A dazzling aerial show that brings to life the whimsical and romantic short stories of beloved fantasy author Italo Calvino."/>
    <n v="9850"/>
    <n v="12965.44"/>
    <x v="1"/>
    <s v="US"/>
    <s v="USD"/>
    <x v="3161"/>
    <n v="1399948353"/>
    <b v="1"/>
    <n v="61"/>
    <b v="1"/>
    <s v="theater/plays"/>
    <n v="132"/>
    <n v="212.55"/>
    <x v="1"/>
    <s v="plays"/>
    <x v="3168"/>
    <x v="3161"/>
  </r>
  <r>
    <n v="3169"/>
    <s v="The Window"/>
    <s v="We're bringing The Window to the Cherry Lane Theater in January 2014."/>
    <n v="22000"/>
    <n v="23285"/>
    <x v="1"/>
    <s v="US"/>
    <s v="USD"/>
    <x v="3162"/>
    <n v="1384364561"/>
    <b v="1"/>
    <n v="82"/>
    <b v="1"/>
    <s v="theater/plays"/>
    <n v="106"/>
    <n v="283.95999999999998"/>
    <x v="1"/>
    <s v="plays"/>
    <x v="3169"/>
    <x v="3162"/>
  </r>
  <r>
    <n v="3170"/>
    <s v="Ain't She Brave FringeNYC 2014 Project"/>
    <s v="An emotionally-charged journey through the history of black women in America told in reverse."/>
    <n v="6500"/>
    <n v="6555"/>
    <x v="1"/>
    <s v="US"/>
    <s v="USD"/>
    <x v="3163"/>
    <n v="1401414944"/>
    <b v="1"/>
    <n v="71"/>
    <b v="1"/>
    <s v="theater/plays"/>
    <n v="101"/>
    <n v="92.3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3211"/>
    <x v="2"/>
    <s v="GB"/>
    <s v="GBP"/>
    <x v="3164"/>
    <n v="1459953358"/>
    <b v="1"/>
    <n v="117"/>
    <b v="1"/>
    <s v="theater/plays"/>
    <n v="16"/>
    <n v="27.4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0"/>
    <x v="0"/>
    <s v="US"/>
    <s v="USD"/>
    <x v="3165"/>
    <n v="1326648668"/>
    <b v="1"/>
    <n v="29"/>
    <b v="1"/>
    <s v="theater/plays"/>
    <n v="0"/>
    <n v="0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25000"/>
    <n v="31275.599999999999"/>
    <x v="1"/>
    <s v="US"/>
    <s v="USD"/>
    <x v="3166"/>
    <n v="1409173492"/>
    <b v="1"/>
    <n v="74"/>
    <b v="1"/>
    <s v="theater/plays"/>
    <n v="125"/>
    <n v="422.64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9000"/>
    <n v="1544"/>
    <x v="0"/>
    <s v="US"/>
    <s v="USD"/>
    <x v="3167"/>
    <n v="1407789908"/>
    <b v="1"/>
    <n v="23"/>
    <b v="1"/>
    <s v="theater/plays"/>
    <n v="17"/>
    <n v="67.1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15000"/>
    <n v="4622.01"/>
    <x v="0"/>
    <s v="US"/>
    <s v="USD"/>
    <x v="3168"/>
    <n v="1292793427"/>
    <b v="1"/>
    <n v="60"/>
    <b v="1"/>
    <s v="theater/plays"/>
    <n v="31"/>
    <n v="77.0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6300"/>
    <n v="445"/>
    <x v="0"/>
    <s v="US"/>
    <s v="USD"/>
    <x v="3169"/>
    <n v="1374531631"/>
    <b v="1"/>
    <n v="55"/>
    <b v="1"/>
    <s v="theater/plays"/>
    <n v="7"/>
    <n v="8.09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8400"/>
    <n v="8685"/>
    <x v="1"/>
    <s v="US"/>
    <s v="USD"/>
    <x v="3170"/>
    <n v="1400774409"/>
    <b v="1"/>
    <n v="51"/>
    <b v="1"/>
    <s v="theater/plays"/>
    <n v="103"/>
    <n v="170.2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7777"/>
    <n v="11364"/>
    <x v="1"/>
    <s v="GB"/>
    <s v="GBP"/>
    <x v="3171"/>
    <n v="1402929075"/>
    <b v="1"/>
    <n v="78"/>
    <b v="1"/>
    <s v="theater/plays"/>
    <n v="146"/>
    <n v="145.69"/>
    <x v="1"/>
    <s v="plays"/>
    <x v="3178"/>
    <x v="3171"/>
  </r>
  <r>
    <n v="3179"/>
    <s v="I Do Wonder"/>
    <s v="A Sci-fi play in several vignettes that will narrate an alternate history in the mid-20th century."/>
    <n v="12000"/>
    <n v="39131"/>
    <x v="1"/>
    <s v="US"/>
    <s v="USD"/>
    <x v="3172"/>
    <n v="1365699071"/>
    <b v="1"/>
    <n v="62"/>
    <b v="1"/>
    <s v="theater/plays"/>
    <n v="326"/>
    <n v="631.15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5000"/>
    <n v="550"/>
    <x v="0"/>
    <s v="GB"/>
    <s v="GBP"/>
    <x v="3173"/>
    <n v="1400666049"/>
    <b v="1"/>
    <n v="45"/>
    <b v="1"/>
    <s v="theater/plays"/>
    <n v="11"/>
    <n v="12.2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3000"/>
    <n v="3035"/>
    <x v="1"/>
    <s v="GB"/>
    <s v="GBP"/>
    <x v="3174"/>
    <n v="1400570787"/>
    <b v="1"/>
    <n v="15"/>
    <b v="1"/>
    <s v="theater/plays"/>
    <n v="101"/>
    <n v="202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20000"/>
    <n v="50"/>
    <x v="0"/>
    <s v="US"/>
    <s v="USD"/>
    <x v="3175"/>
    <n v="1323211621"/>
    <b v="1"/>
    <n v="151"/>
    <b v="1"/>
    <s v="theater/plays"/>
    <n v="0"/>
    <n v="0.33"/>
    <x v="1"/>
    <s v="plays"/>
    <x v="3182"/>
    <x v="3175"/>
  </r>
  <r>
    <n v="3183"/>
    <s v="The Seagull on The River"/>
    <s v="Anton Chekhov's The Seagull. An outdoor Amphitheater in Manhattan. Trees. A River. Daybreak."/>
    <n v="8000"/>
    <n v="8053"/>
    <x v="1"/>
    <s v="US"/>
    <s v="USD"/>
    <x v="3176"/>
    <n v="1375729469"/>
    <b v="1"/>
    <n v="68"/>
    <b v="1"/>
    <s v="theater/plays"/>
    <n v="101"/>
    <n v="118.43"/>
    <x v="1"/>
    <s v="plays"/>
    <x v="3183"/>
    <x v="3176"/>
  </r>
  <r>
    <n v="3184"/>
    <s v="Equus at Frenetic Theatre"/>
    <s v="Equus is the story of a psychiatrist treating a teenaged boy who blinds six horses with a metal spike."/>
    <n v="12000"/>
    <n v="12252"/>
    <x v="1"/>
    <s v="US"/>
    <s v="USD"/>
    <x v="3177"/>
    <n v="1401666631"/>
    <b v="1"/>
    <n v="46"/>
    <b v="1"/>
    <s v="theater/plays"/>
    <n v="102"/>
    <n v="266.3500000000000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4000"/>
    <n v="570"/>
    <x v="0"/>
    <s v="GB"/>
    <s v="GBP"/>
    <x v="3178"/>
    <n v="1404948441"/>
    <b v="1"/>
    <n v="24"/>
    <b v="1"/>
    <s v="theater/plays"/>
    <n v="14"/>
    <n v="23.75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10000"/>
    <n v="10"/>
    <x v="2"/>
    <s v="GB"/>
    <s v="GBP"/>
    <x v="3179"/>
    <n v="1408313438"/>
    <b v="1"/>
    <n v="70"/>
    <b v="1"/>
    <s v="theater/plays"/>
    <n v="0"/>
    <n v="0.1400000000000000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48434"/>
    <x v="1"/>
    <s v="US"/>
    <s v="USD"/>
    <x v="3180"/>
    <n v="1405439973"/>
    <b v="1"/>
    <n v="244"/>
    <b v="1"/>
    <s v="theater/plays"/>
    <n v="101"/>
    <n v="198.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0"/>
    <n v="2101"/>
    <x v="1"/>
    <s v="GB"/>
    <s v="GBP"/>
    <x v="3181"/>
    <n v="1432115902"/>
    <b v="0"/>
    <n v="9"/>
    <b v="0"/>
    <s v="theater/musical"/>
    <n v="105"/>
    <n v="233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20000"/>
    <n v="0"/>
    <x v="2"/>
    <s v="SE"/>
    <s v="SEK"/>
    <x v="3182"/>
    <n v="1429863532"/>
    <b v="0"/>
    <n v="19"/>
    <b v="0"/>
    <s v="theater/musical"/>
    <n v="0"/>
    <n v="0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200"/>
    <n v="277"/>
    <x v="1"/>
    <s v="CA"/>
    <s v="CAD"/>
    <x v="3183"/>
    <n v="1478662675"/>
    <b v="0"/>
    <n v="0"/>
    <b v="0"/>
    <s v="theater/musical"/>
    <n v="139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2000"/>
    <n v="2298"/>
    <x v="1"/>
    <s v="US"/>
    <s v="USD"/>
    <x v="3184"/>
    <n v="1466186869"/>
    <b v="0"/>
    <n v="4"/>
    <b v="0"/>
    <s v="theater/musical"/>
    <n v="115"/>
    <n v="574.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2000"/>
    <n v="2000"/>
    <x v="1"/>
    <s v="GB"/>
    <s v="GBP"/>
    <x v="3185"/>
    <n v="1421274859"/>
    <b v="0"/>
    <n v="8"/>
    <b v="0"/>
    <s v="theater/musical"/>
    <n v="100"/>
    <n v="250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3000"/>
    <n v="3255"/>
    <x v="1"/>
    <s v="GB"/>
    <s v="GBP"/>
    <x v="3186"/>
    <n v="1420586056"/>
    <b v="0"/>
    <n v="24"/>
    <b v="0"/>
    <s v="theater/musical"/>
    <n v="109"/>
    <n v="135.6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200"/>
    <n v="272"/>
    <x v="1"/>
    <s v="US"/>
    <s v="USD"/>
    <x v="3187"/>
    <n v="1435368598"/>
    <b v="0"/>
    <n v="0"/>
    <b v="0"/>
    <s v="theater/musical"/>
    <n v="136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6000"/>
    <n v="1698"/>
    <x v="0"/>
    <s v="US"/>
    <s v="USD"/>
    <x v="3188"/>
    <n v="1421158542"/>
    <b v="0"/>
    <n v="39"/>
    <b v="0"/>
    <s v="theater/musical"/>
    <n v="28"/>
    <n v="43.54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5000"/>
    <n v="7140"/>
    <x v="1"/>
    <s v="US"/>
    <s v="USD"/>
    <x v="3189"/>
    <n v="1433254875"/>
    <b v="0"/>
    <n v="6"/>
    <b v="0"/>
    <s v="theater/musical"/>
    <n v="143"/>
    <n v="1190"/>
    <x v="1"/>
    <s v="musical"/>
    <x v="3196"/>
    <x v="3189"/>
  </r>
  <r>
    <n v="3197"/>
    <s v="Mirror, mirror on the wall"/>
    <s v="This years most important stage project for young artists in our region. www.ungespor.no"/>
    <n v="4500"/>
    <n v="4592"/>
    <x v="1"/>
    <s v="NO"/>
    <s v="NOK"/>
    <x v="3190"/>
    <n v="1420458618"/>
    <b v="0"/>
    <n v="4"/>
    <b v="0"/>
    <s v="theater/musical"/>
    <n v="102"/>
    <n v="1148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2000"/>
    <n v="2015"/>
    <x v="1"/>
    <s v="DK"/>
    <s v="DKK"/>
    <x v="3191"/>
    <n v="1420798277"/>
    <b v="0"/>
    <n v="3"/>
    <b v="0"/>
    <s v="theater/musical"/>
    <n v="101"/>
    <n v="671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8000"/>
    <n v="5"/>
    <x v="0"/>
    <s v="US"/>
    <s v="USD"/>
    <x v="3192"/>
    <n v="1407435418"/>
    <b v="0"/>
    <n v="53"/>
    <b v="0"/>
    <s v="theater/musical"/>
    <n v="0"/>
    <n v="0.0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800"/>
    <n v="1030"/>
    <x v="1"/>
    <s v="US"/>
    <s v="USD"/>
    <x v="3193"/>
    <n v="1459410101"/>
    <b v="0"/>
    <n v="1"/>
    <b v="0"/>
    <s v="theater/musical"/>
    <n v="129"/>
    <n v="103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1200"/>
    <n v="1225"/>
    <x v="1"/>
    <s v="GB"/>
    <s v="GBP"/>
    <x v="3194"/>
    <n v="1407695077"/>
    <b v="0"/>
    <n v="2"/>
    <b v="0"/>
    <s v="theater/musical"/>
    <n v="102"/>
    <n v="6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8000"/>
    <n v="8080.33"/>
    <x v="1"/>
    <s v="US"/>
    <s v="USD"/>
    <x v="3195"/>
    <n v="1445027346"/>
    <b v="0"/>
    <n v="25"/>
    <b v="0"/>
    <s v="theater/musical"/>
    <n v="101"/>
    <n v="323.20999999999998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2500"/>
    <n v="60"/>
    <x v="0"/>
    <s v="US"/>
    <s v="USD"/>
    <x v="3196"/>
    <n v="1440632622"/>
    <b v="0"/>
    <n v="6"/>
    <b v="0"/>
    <s v="theater/musical"/>
    <n v="2"/>
    <n v="10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200"/>
    <n v="205"/>
    <x v="1"/>
    <s v="US"/>
    <s v="USD"/>
    <x v="3197"/>
    <n v="1434558479"/>
    <b v="0"/>
    <n v="0"/>
    <b v="0"/>
    <s v="theater/musical"/>
    <n v="103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2500"/>
    <n v="2500"/>
    <x v="1"/>
    <s v="GB"/>
    <s v="GBP"/>
    <x v="3198"/>
    <n v="1427878772"/>
    <b v="0"/>
    <n v="12"/>
    <b v="0"/>
    <s v="theater/musical"/>
    <n v="100"/>
    <n v="208.3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200"/>
    <n v="201"/>
    <x v="1"/>
    <s v="US"/>
    <s v="USD"/>
    <x v="3199"/>
    <n v="1440052651"/>
    <b v="0"/>
    <n v="0"/>
    <b v="0"/>
    <s v="theater/musical"/>
    <n v="101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8300"/>
    <x v="1"/>
    <s v="US"/>
    <s v="USD"/>
    <x v="3200"/>
    <n v="1424587207"/>
    <b v="0"/>
    <n v="36"/>
    <b v="0"/>
    <s v="theater/musical"/>
    <n v="111"/>
    <n v="230.56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0"/>
    <x v="2"/>
    <s v="US"/>
    <s v="USD"/>
    <x v="3201"/>
    <n v="1404743477"/>
    <b v="1"/>
    <n v="82"/>
    <b v="1"/>
    <s v="theater/plays"/>
    <n v="0"/>
    <n v="0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"/>
    <x v="0"/>
    <s v="US"/>
    <s v="USD"/>
    <x v="3202"/>
    <n v="1400512658"/>
    <b v="1"/>
    <n v="226"/>
    <b v="1"/>
    <s v="theater/plays"/>
    <n v="0"/>
    <n v="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10000"/>
    <n v="10335.01"/>
    <x v="1"/>
    <s v="US"/>
    <s v="USD"/>
    <x v="3203"/>
    <n v="1334442519"/>
    <b v="1"/>
    <n v="60"/>
    <b v="1"/>
    <s v="theater/plays"/>
    <n v="103"/>
    <n v="172.25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60000"/>
    <n v="1020"/>
    <x v="0"/>
    <s v="US"/>
    <s v="USD"/>
    <x v="3204"/>
    <n v="1405346680"/>
    <b v="1"/>
    <n v="322"/>
    <b v="1"/>
    <s v="theater/plays"/>
    <n v="2"/>
    <n v="3.17"/>
    <x v="1"/>
    <s v="plays"/>
    <x v="3211"/>
    <x v="3204"/>
  </r>
  <r>
    <n v="3212"/>
    <s v="Campo Maldito"/>
    <s v="Help us bring our production of Campo Maldito to New York AND San Francisco!"/>
    <n v="13000"/>
    <n v="20459"/>
    <x v="1"/>
    <s v="US"/>
    <s v="USD"/>
    <x v="3205"/>
    <n v="1404932751"/>
    <b v="1"/>
    <n v="94"/>
    <b v="1"/>
    <s v="theater/plays"/>
    <n v="157"/>
    <n v="217.65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16000"/>
    <n v="835"/>
    <x v="0"/>
    <s v="GB"/>
    <s v="GBP"/>
    <x v="3206"/>
    <n v="1434478759"/>
    <b v="1"/>
    <n v="47"/>
    <b v="1"/>
    <s v="theater/plays"/>
    <n v="5"/>
    <n v="17.77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30000"/>
    <n v="43037"/>
    <x v="1"/>
    <s v="GB"/>
    <s v="GBP"/>
    <x v="3207"/>
    <n v="1448823673"/>
    <b v="1"/>
    <n v="115"/>
    <b v="1"/>
    <s v="theater/plays"/>
    <n v="143"/>
    <n v="374.23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89200"/>
    <n v="231543.12"/>
    <x v="1"/>
    <s v="US"/>
    <s v="USD"/>
    <x v="3208"/>
    <n v="1438617471"/>
    <b v="1"/>
    <n v="134"/>
    <b v="1"/>
    <s v="theater/plays"/>
    <n v="260"/>
    <n v="1727.93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5500"/>
    <n v="2550"/>
    <x v="0"/>
    <s v="GB"/>
    <s v="GBP"/>
    <x v="3209"/>
    <n v="1433934371"/>
    <b v="1"/>
    <n v="35"/>
    <b v="1"/>
    <s v="theater/plays"/>
    <n v="46"/>
    <n v="72.86"/>
    <x v="1"/>
    <s v="plays"/>
    <x v="3216"/>
    <x v="3209"/>
  </r>
  <r>
    <n v="3217"/>
    <s v="Wake Up Call @ IRT Theater"/>
    <s v="Wake Up Call is a comedic play about a group of hotel employees working on Christmas Eve."/>
    <n v="15000"/>
    <n v="0"/>
    <x v="0"/>
    <s v="US"/>
    <s v="USD"/>
    <x v="3210"/>
    <n v="1475672784"/>
    <b v="1"/>
    <n v="104"/>
    <b v="1"/>
    <s v="theater/plays"/>
    <n v="0"/>
    <n v="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39500.5"/>
    <x v="1"/>
    <s v="GB"/>
    <s v="GBP"/>
    <x v="3211"/>
    <n v="1417132986"/>
    <b v="1"/>
    <n v="184"/>
    <b v="1"/>
    <s v="theater/plays"/>
    <n v="132"/>
    <n v="214.68"/>
    <x v="1"/>
    <s v="plays"/>
    <x v="3218"/>
    <x v="3211"/>
  </r>
  <r>
    <n v="3219"/>
    <s v="Eyes Closed - The First In-Dream Theater Experience"/>
    <s v="Eyes Closed is a collaborative play and docudrama about New Yorkers and their dreams."/>
    <n v="50000"/>
    <n v="100"/>
    <x v="2"/>
    <s v="US"/>
    <s v="USD"/>
    <x v="3212"/>
    <n v="1424043347"/>
    <b v="1"/>
    <n v="119"/>
    <b v="1"/>
    <s v="theater/plays"/>
    <n v="0"/>
    <n v="0.84"/>
    <x v="1"/>
    <s v="plays"/>
    <x v="3219"/>
    <x v="3212"/>
  </r>
  <r>
    <n v="3220"/>
    <s v="Burners"/>
    <s v="A sci-fi thriller for the stage opening March 10 in Los Angeles."/>
    <n v="37500"/>
    <n v="40055"/>
    <x v="1"/>
    <s v="US"/>
    <s v="USD"/>
    <x v="3213"/>
    <n v="1486411204"/>
    <b v="1"/>
    <n v="59"/>
    <b v="1"/>
    <s v="theater/plays"/>
    <n v="107"/>
    <n v="678.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10000"/>
    <n v="30866"/>
    <x v="1"/>
    <s v="GB"/>
    <s v="GBP"/>
    <x v="3214"/>
    <n v="1433090603"/>
    <b v="1"/>
    <n v="113"/>
    <b v="1"/>
    <s v="theater/plays"/>
    <n v="309"/>
    <n v="273.14999999999998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9999"/>
    <n v="2960"/>
    <x v="2"/>
    <s v="US"/>
    <s v="USD"/>
    <x v="3215"/>
    <n v="1443016697"/>
    <b v="1"/>
    <n v="84"/>
    <b v="1"/>
    <s v="theater/plays"/>
    <n v="30"/>
    <n v="35.2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10000"/>
    <n v="273"/>
    <x v="0"/>
    <s v="US"/>
    <s v="USD"/>
    <x v="3216"/>
    <n v="1437508976"/>
    <b v="1"/>
    <n v="74"/>
    <b v="1"/>
    <s v="theater/plays"/>
    <n v="3"/>
    <n v="3.6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75000"/>
    <n v="51"/>
    <x v="0"/>
    <s v="US"/>
    <s v="USD"/>
    <x v="3217"/>
    <n v="1479932713"/>
    <b v="1"/>
    <n v="216"/>
    <b v="1"/>
    <s v="theater/plays"/>
    <n v="0"/>
    <n v="0.24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6000"/>
    <n v="35"/>
    <x v="0"/>
    <s v="US"/>
    <s v="USD"/>
    <x v="3218"/>
    <n v="1463145938"/>
    <b v="1"/>
    <n v="39"/>
    <b v="1"/>
    <s v="theater/plays"/>
    <n v="1"/>
    <n v="0.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5000"/>
    <n v="1"/>
    <x v="0"/>
    <s v="GB"/>
    <s v="GBP"/>
    <x v="3219"/>
    <n v="1443621612"/>
    <b v="1"/>
    <n v="21"/>
    <b v="1"/>
    <s v="theater/plays"/>
    <n v="0"/>
    <n v="0.05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5000"/>
    <n v="1520"/>
    <x v="0"/>
    <s v="GB"/>
    <s v="GBP"/>
    <x v="3220"/>
    <n v="1482095436"/>
    <b v="0"/>
    <n v="30"/>
    <b v="1"/>
    <s v="theater/plays"/>
    <n v="30"/>
    <n v="50.67"/>
    <x v="1"/>
    <s v="plays"/>
    <x v="3227"/>
    <x v="3220"/>
  </r>
  <r>
    <n v="3228"/>
    <s v="Hear Me Roar: A Season of Powerful Women"/>
    <s v="A Season of Powerful Women. A Season of Defiance."/>
    <n v="20000"/>
    <n v="100"/>
    <x v="0"/>
    <s v="US"/>
    <s v="USD"/>
    <x v="3221"/>
    <n v="1447606884"/>
    <b v="1"/>
    <n v="37"/>
    <b v="1"/>
    <s v="theater/plays"/>
    <n v="1"/>
    <n v="2.7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50000"/>
    <n v="6610"/>
    <x v="0"/>
    <s v="US"/>
    <s v="USD"/>
    <x v="3222"/>
    <n v="1413874798"/>
    <b v="1"/>
    <n v="202"/>
    <b v="1"/>
    <s v="theater/plays"/>
    <n v="13"/>
    <n v="32.72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8000"/>
    <n v="9015"/>
    <x v="1"/>
    <s v="US"/>
    <s v="USD"/>
    <x v="341"/>
    <n v="1410840126"/>
    <b v="1"/>
    <n v="37"/>
    <b v="1"/>
    <s v="theater/plays"/>
    <n v="113"/>
    <n v="243.65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5260.92"/>
    <x v="1"/>
    <s v="US"/>
    <s v="USD"/>
    <x v="3223"/>
    <n v="1458254347"/>
    <b v="0"/>
    <n v="28"/>
    <b v="1"/>
    <s v="theater/plays"/>
    <n v="105"/>
    <n v="187.89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5000"/>
    <n v="30"/>
    <x v="0"/>
    <s v="US"/>
    <s v="USD"/>
    <x v="3224"/>
    <n v="1459711917"/>
    <b v="1"/>
    <n v="26"/>
    <b v="1"/>
    <s v="theater/plays"/>
    <n v="1"/>
    <n v="1.1499999999999999"/>
    <x v="1"/>
    <s v="plays"/>
    <x v="3232"/>
    <x v="3224"/>
  </r>
  <r>
    <n v="3233"/>
    <s v="64 Squares"/>
    <s v="64 Squares is an autobiographical one-man exploration of the internal chess game played to reconcile relationships."/>
    <n v="15000"/>
    <n v="30334.83"/>
    <x v="1"/>
    <s v="US"/>
    <s v="USD"/>
    <x v="3225"/>
    <n v="1485890355"/>
    <b v="0"/>
    <n v="61"/>
    <b v="1"/>
    <s v="theater/plays"/>
    <n v="202"/>
    <n v="497.29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11998.01"/>
    <x v="1"/>
    <s v="GB"/>
    <s v="GBP"/>
    <x v="3226"/>
    <n v="1483124208"/>
    <b v="0"/>
    <n v="115"/>
    <b v="1"/>
    <s v="theater/plays"/>
    <n v="120"/>
    <n v="104.33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40000"/>
    <n v="132"/>
    <x v="0"/>
    <s v="US"/>
    <s v="USD"/>
    <x v="3227"/>
    <n v="1464769251"/>
    <b v="1"/>
    <n v="181"/>
    <b v="1"/>
    <s v="theater/plays"/>
    <n v="0"/>
    <n v="0.7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50000"/>
    <n v="260"/>
    <x v="0"/>
    <s v="US"/>
    <s v="USD"/>
    <x v="3228"/>
    <n v="1480370433"/>
    <b v="0"/>
    <n v="110"/>
    <b v="1"/>
    <s v="theater/plays"/>
    <n v="1"/>
    <n v="2.36"/>
    <x v="1"/>
    <s v="plays"/>
    <x v="3236"/>
    <x v="3228"/>
  </r>
  <r>
    <n v="3237"/>
    <s v="Celebrating 20 years of The 24 Hour Plays around the world!"/>
    <s v="An annual campaign supporting our intensive for artists 25 and under."/>
    <n v="90000"/>
    <n v="425"/>
    <x v="0"/>
    <s v="US"/>
    <s v="USD"/>
    <x v="3229"/>
    <n v="1441452184"/>
    <b v="1"/>
    <n v="269"/>
    <b v="1"/>
    <s v="theater/plays"/>
    <n v="0"/>
    <n v="1.5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10000"/>
    <n v="0"/>
    <x v="2"/>
    <s v="GB"/>
    <s v="GBP"/>
    <x v="3230"/>
    <n v="1433160898"/>
    <b v="1"/>
    <n v="79"/>
    <b v="1"/>
    <s v="theater/plays"/>
    <n v="0"/>
    <n v="0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18000"/>
    <n v="6"/>
    <x v="0"/>
    <s v="GB"/>
    <s v="GBP"/>
    <x v="3231"/>
    <n v="1443665293"/>
    <b v="1"/>
    <n v="104"/>
    <b v="1"/>
    <s v="theater/plays"/>
    <n v="0"/>
    <n v="0.06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0"/>
    <x v="0"/>
    <s v="GB"/>
    <s v="GBP"/>
    <x v="3232"/>
    <n v="1484843948"/>
    <b v="0"/>
    <n v="34"/>
    <b v="1"/>
    <s v="theater/plays"/>
    <n v="0"/>
    <n v="0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25000"/>
    <n v="3410"/>
    <x v="2"/>
    <s v="US"/>
    <s v="USD"/>
    <x v="3233"/>
    <n v="1410421670"/>
    <b v="1"/>
    <n v="167"/>
    <b v="1"/>
    <s v="theater/plays"/>
    <n v="14"/>
    <n v="20.420000000000002"/>
    <x v="1"/>
    <s v="plays"/>
    <x v="3241"/>
    <x v="3233"/>
  </r>
  <r>
    <n v="3242"/>
    <s v="First Day Off in a Long Time by Brian Finkelstein"/>
    <s v="First Day Off in a Long Time is a comedy show...            _x000a_About suicide."/>
    <n v="32360"/>
    <n v="34090.629999999997"/>
    <x v="1"/>
    <s v="US"/>
    <s v="USD"/>
    <x v="3234"/>
    <n v="1408558092"/>
    <b v="1"/>
    <n v="183"/>
    <b v="1"/>
    <s v="theater/plays"/>
    <n v="105"/>
    <n v="186.2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22000"/>
    <n v="22396"/>
    <x v="1"/>
    <s v="US"/>
    <s v="USD"/>
    <x v="3235"/>
    <n v="1442283562"/>
    <b v="1"/>
    <n v="71"/>
    <b v="1"/>
    <s v="theater/plays"/>
    <n v="102"/>
    <n v="315.44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5000"/>
    <n v="5380.55"/>
    <x v="1"/>
    <s v="GB"/>
    <s v="GBP"/>
    <x v="3236"/>
    <n v="1478018382"/>
    <b v="0"/>
    <n v="69"/>
    <b v="1"/>
    <s v="theater/plays"/>
    <n v="108"/>
    <n v="77.98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50000"/>
    <n v="19195"/>
    <x v="0"/>
    <s v="US"/>
    <s v="USD"/>
    <x v="3237"/>
    <n v="1431354258"/>
    <b v="0"/>
    <n v="270"/>
    <b v="1"/>
    <s v="theater/plays"/>
    <n v="38"/>
    <n v="71.09"/>
    <x v="1"/>
    <s v="plays"/>
    <x v="3245"/>
    <x v="3237"/>
  </r>
  <r>
    <n v="3246"/>
    <s v="The Gray Man"/>
    <s v="The Gray Man isnâ€™t real. Heâ€™s a ghost story, a boogeyman, a tale mothers make up to keep their children safe."/>
    <n v="30000"/>
    <n v="0"/>
    <x v="2"/>
    <s v="US"/>
    <s v="USD"/>
    <x v="3238"/>
    <n v="1439551200"/>
    <b v="1"/>
    <n v="193"/>
    <b v="1"/>
    <s v="theater/plays"/>
    <n v="0"/>
    <n v="0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8000"/>
    <n v="118"/>
    <x v="0"/>
    <s v="GB"/>
    <s v="GBP"/>
    <x v="3239"/>
    <n v="1434104712"/>
    <b v="1"/>
    <n v="57"/>
    <b v="1"/>
    <s v="theater/plays"/>
    <n v="1"/>
    <n v="2.0699999999999998"/>
    <x v="1"/>
    <s v="plays"/>
    <x v="3247"/>
    <x v="3239"/>
  </r>
  <r>
    <n v="3248"/>
    <s v="Honest Accomplice Theatre 2015-16 Season"/>
    <s v="Honest Accomplice Theatre produces theatre for social change."/>
    <n v="30000"/>
    <n v="31522"/>
    <x v="1"/>
    <s v="US"/>
    <s v="USD"/>
    <x v="3240"/>
    <n v="1425590357"/>
    <b v="1"/>
    <n v="200"/>
    <b v="1"/>
    <s v="theater/plays"/>
    <n v="105"/>
    <n v="157.61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15000"/>
    <n v="17412"/>
    <x v="1"/>
    <s v="US"/>
    <s v="USD"/>
    <x v="3241"/>
    <n v="1432230914"/>
    <b v="1"/>
    <n v="88"/>
    <b v="1"/>
    <s v="theater/plays"/>
    <n v="116"/>
    <n v="197.8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54000"/>
    <n v="40"/>
    <x v="0"/>
    <s v="US"/>
    <s v="USD"/>
    <x v="3242"/>
    <n v="1412617724"/>
    <b v="1"/>
    <n v="213"/>
    <b v="1"/>
    <s v="theater/plays"/>
    <n v="0"/>
    <n v="0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5000"/>
    <n v="5481"/>
    <x v="1"/>
    <s v="US"/>
    <s v="USD"/>
    <x v="3243"/>
    <n v="1432315966"/>
    <b v="1"/>
    <n v="20"/>
    <b v="1"/>
    <s v="theater/plays"/>
    <n v="110"/>
    <n v="274.05"/>
    <x v="1"/>
    <s v="plays"/>
    <x v="3251"/>
    <x v="3243"/>
  </r>
  <r>
    <n v="3252"/>
    <s v="Modern Love"/>
    <s v="How do we navigate the boundaries between friendship, sexual intimacy and obsessive desire?"/>
    <n v="8000"/>
    <n v="10429"/>
    <x v="1"/>
    <s v="GB"/>
    <s v="GBP"/>
    <x v="3244"/>
    <n v="1470655240"/>
    <b v="1"/>
    <n v="50"/>
    <b v="1"/>
    <s v="theater/plays"/>
    <n v="130"/>
    <n v="208.58"/>
    <x v="1"/>
    <s v="plays"/>
    <x v="3252"/>
    <x v="3244"/>
  </r>
  <r>
    <n v="3253"/>
    <s v="EMPATHITRAX, a new play by Ana Nogueira"/>
    <s v="Can you ever truly feel what someone else is feeling?_x000a_Do you want to?"/>
    <n v="50000"/>
    <n v="400"/>
    <x v="0"/>
    <s v="US"/>
    <s v="USD"/>
    <x v="3245"/>
    <n v="1471701028"/>
    <b v="1"/>
    <n v="115"/>
    <b v="1"/>
    <s v="theater/plays"/>
    <n v="1"/>
    <n v="3.48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75"/>
    <x v="0"/>
    <s v="GB"/>
    <s v="GBP"/>
    <x v="3246"/>
    <n v="1424743409"/>
    <b v="1"/>
    <n v="186"/>
    <b v="1"/>
    <s v="theater/plays"/>
    <n v="0"/>
    <n v="0.4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0"/>
    <n v="3000"/>
    <x v="1"/>
    <s v="GB"/>
    <s v="GBP"/>
    <x v="3247"/>
    <n v="1410114375"/>
    <b v="1"/>
    <n v="18"/>
    <b v="1"/>
    <s v="theater/plays"/>
    <n v="100"/>
    <n v="166.6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33000"/>
    <n v="1636"/>
    <x v="0"/>
    <s v="US"/>
    <s v="USD"/>
    <x v="3248"/>
    <n v="1432129577"/>
    <b v="1"/>
    <n v="176"/>
    <b v="1"/>
    <s v="theater/plays"/>
    <n v="5"/>
    <n v="9.3000000000000007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6373.27"/>
    <x v="1"/>
    <s v="GB"/>
    <s v="GBP"/>
    <x v="3249"/>
    <n v="1485177952"/>
    <b v="0"/>
    <n v="41"/>
    <b v="1"/>
    <s v="theater/plays"/>
    <n v="106"/>
    <n v="155.44999999999999"/>
    <x v="1"/>
    <s v="plays"/>
    <x v="3257"/>
    <x v="3249"/>
  </r>
  <r>
    <n v="3258"/>
    <s v="Bluebirds by Joe Brondo"/>
    <s v="A guy named Walt steals a book and plans to sell it to get his life on track... until his wife finds out."/>
    <n v="20000"/>
    <n v="490"/>
    <x v="0"/>
    <s v="US"/>
    <s v="USD"/>
    <x v="3250"/>
    <n v="1418159861"/>
    <b v="1"/>
    <n v="75"/>
    <b v="1"/>
    <s v="theater/plays"/>
    <n v="2"/>
    <n v="6.53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50000"/>
    <n v="142483"/>
    <x v="1"/>
    <s v="US"/>
    <s v="USD"/>
    <x v="3251"/>
    <n v="1472753745"/>
    <b v="1"/>
    <n v="97"/>
    <b v="1"/>
    <s v="theater/plays"/>
    <n v="285"/>
    <n v="1468.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15000"/>
    <n v="3155"/>
    <x v="2"/>
    <s v="US"/>
    <s v="USD"/>
    <x v="3252"/>
    <n v="1445875718"/>
    <b v="1"/>
    <n v="73"/>
    <b v="1"/>
    <s v="theater/plays"/>
    <n v="21"/>
    <n v="43.22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10000"/>
    <n v="56"/>
    <x v="0"/>
    <s v="US"/>
    <s v="USD"/>
    <x v="3253"/>
    <n v="1434475476"/>
    <b v="1"/>
    <n v="49"/>
    <b v="1"/>
    <s v="theater/plays"/>
    <n v="1"/>
    <n v="1.1399999999999999"/>
    <x v="1"/>
    <s v="plays"/>
    <x v="3261"/>
    <x v="3253"/>
  </r>
  <r>
    <n v="3262"/>
    <s v="Prison Boxing: A New Play by Leah Joki"/>
    <s v="A one-woman theatrical exploration of the prison system and its inhabitants."/>
    <n v="31000"/>
    <n v="31820.5"/>
    <x v="1"/>
    <s v="US"/>
    <s v="USD"/>
    <x v="3254"/>
    <n v="1416555262"/>
    <b v="1"/>
    <n v="134"/>
    <b v="1"/>
    <s v="theater/plays"/>
    <n v="103"/>
    <n v="237.47"/>
    <x v="1"/>
    <s v="plays"/>
    <x v="3262"/>
    <x v="3254"/>
  </r>
  <r>
    <n v="3263"/>
    <s v="Titus Andronicus (with an all-female cast &amp; crew)"/>
    <s v="Shakespeare's bloodiest tragedy, performed and produced exclusively by women."/>
    <n v="8000"/>
    <n v="8349"/>
    <x v="1"/>
    <s v="US"/>
    <s v="USD"/>
    <x v="3255"/>
    <n v="1444220588"/>
    <b v="1"/>
    <n v="68"/>
    <b v="1"/>
    <s v="theater/plays"/>
    <n v="104"/>
    <n v="122.78"/>
    <x v="1"/>
    <s v="plays"/>
    <x v="3263"/>
    <x v="3255"/>
  </r>
  <r>
    <n v="3264"/>
    <s v="Kapow-i GoGo at The PIT"/>
    <s v="The three part comedic saga of Kapow-i GoGo, who saves the world.  Again.  And again."/>
    <n v="7777"/>
    <n v="881"/>
    <x v="0"/>
    <s v="US"/>
    <s v="USD"/>
    <x v="3256"/>
    <n v="1421089938"/>
    <b v="1"/>
    <n v="49"/>
    <b v="1"/>
    <s v="theater/plays"/>
    <n v="11"/>
    <n v="17.9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12000"/>
    <n v="175"/>
    <x v="0"/>
    <s v="IE"/>
    <s v="EUR"/>
    <x v="3257"/>
    <n v="1446570315"/>
    <b v="1"/>
    <n v="63"/>
    <b v="1"/>
    <s v="theater/plays"/>
    <n v="1"/>
    <n v="2.78"/>
    <x v="1"/>
    <s v="plays"/>
    <x v="3265"/>
    <x v="3257"/>
  </r>
  <r>
    <n v="3266"/>
    <s v="Macbeth"/>
    <s v="An original version of Shakespeare's masterpiece that emphasizes family and explores the destruction of blood ties"/>
    <n v="20000"/>
    <n v="21361"/>
    <x v="1"/>
    <s v="US"/>
    <s v="USD"/>
    <x v="3258"/>
    <n v="1431435122"/>
    <b v="1"/>
    <n v="163"/>
    <b v="1"/>
    <s v="theater/plays"/>
    <n v="107"/>
    <n v="131.05000000000001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90"/>
    <x v="0"/>
    <s v="US"/>
    <s v="USD"/>
    <x v="3259"/>
    <n v="1434564660"/>
    <b v="1"/>
    <n v="288"/>
    <b v="1"/>
    <s v="theater/plays"/>
    <n v="0"/>
    <n v="0.3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7500"/>
    <n v="11231"/>
    <x v="1"/>
    <s v="US"/>
    <s v="USD"/>
    <x v="3260"/>
    <n v="1470692528"/>
    <b v="1"/>
    <n v="42"/>
    <b v="1"/>
    <s v="theater/plays"/>
    <n v="150"/>
    <n v="267.39999999999998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21000"/>
    <n v="1655"/>
    <x v="0"/>
    <s v="GB"/>
    <s v="GBP"/>
    <x v="3261"/>
    <n v="1431509397"/>
    <b v="1"/>
    <n v="70"/>
    <b v="1"/>
    <s v="theater/plays"/>
    <n v="8"/>
    <n v="23.64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8401"/>
    <x v="1"/>
    <s v="GB"/>
    <s v="GBP"/>
    <x v="3262"/>
    <n v="1434113265"/>
    <b v="1"/>
    <n v="30"/>
    <b v="1"/>
    <s v="theater/plays"/>
    <n v="168"/>
    <n v="280.02999999999997"/>
    <x v="1"/>
    <s v="plays"/>
    <x v="3270"/>
    <x v="3262"/>
  </r>
  <r>
    <n v="3271"/>
    <s v="Saxon Court at Southwark Playhouse"/>
    <s v="A razor sharp satire to darken your Christmas."/>
    <n v="5250"/>
    <n v="5617"/>
    <x v="1"/>
    <s v="GB"/>
    <s v="GBP"/>
    <x v="3263"/>
    <n v="1412332175"/>
    <b v="1"/>
    <n v="51"/>
    <b v="1"/>
    <s v="theater/plays"/>
    <n v="107"/>
    <n v="110.1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40000"/>
    <n v="100"/>
    <x v="2"/>
    <s v="US"/>
    <s v="USD"/>
    <x v="3264"/>
    <n v="1444219209"/>
    <b v="1"/>
    <n v="145"/>
    <b v="1"/>
    <s v="theater/plays"/>
    <n v="0"/>
    <n v="0.69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11000"/>
    <n v="14082"/>
    <x v="1"/>
    <s v="US"/>
    <s v="USD"/>
    <x v="3265"/>
    <n v="1472498042"/>
    <b v="1"/>
    <n v="21"/>
    <b v="1"/>
    <s v="theater/plays"/>
    <n v="128"/>
    <n v="670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40000"/>
    <n v="41850.46"/>
    <x v="1"/>
    <s v="US"/>
    <s v="USD"/>
    <x v="3266"/>
    <n v="1454259272"/>
    <b v="1"/>
    <n v="286"/>
    <b v="1"/>
    <s v="theater/plays"/>
    <n v="105"/>
    <n v="146.3300000000000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5000"/>
    <n v="7397"/>
    <x v="1"/>
    <s v="US"/>
    <s v="USD"/>
    <x v="3267"/>
    <n v="1421183271"/>
    <b v="1"/>
    <n v="12"/>
    <b v="1"/>
    <s v="theater/plays"/>
    <n v="148"/>
    <n v="616.4199999999999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15000"/>
    <n v="50"/>
    <x v="0"/>
    <s v="CA"/>
    <s v="CAD"/>
    <x v="3268"/>
    <n v="1456526879"/>
    <b v="1"/>
    <n v="100"/>
    <b v="1"/>
    <s v="theater/plays"/>
    <n v="0"/>
    <n v="0.5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15000"/>
    <n v="1335"/>
    <x v="0"/>
    <s v="GB"/>
    <s v="GBP"/>
    <x v="3269"/>
    <n v="1413735806"/>
    <b v="1"/>
    <n v="100"/>
    <b v="1"/>
    <s v="theater/plays"/>
    <n v="9"/>
    <n v="13.35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7900"/>
    <n v="8098"/>
    <x v="1"/>
    <s v="GB"/>
    <s v="GBP"/>
    <x v="3270"/>
    <n v="1430425303"/>
    <b v="1"/>
    <n v="34"/>
    <b v="1"/>
    <s v="theater/plays"/>
    <n v="103"/>
    <n v="238.18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22197"/>
    <x v="1"/>
    <s v="US"/>
    <s v="USD"/>
    <x v="3271"/>
    <n v="1456885659"/>
    <b v="0"/>
    <n v="63"/>
    <b v="1"/>
    <s v="theater/plays"/>
    <n v="112"/>
    <n v="352.3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650"/>
    <x v="0"/>
    <s v="US"/>
    <s v="USD"/>
    <x v="3272"/>
    <n v="1430158198"/>
    <b v="0"/>
    <n v="30"/>
    <b v="1"/>
    <s v="theater/plays"/>
    <n v="11"/>
    <n v="21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17000"/>
    <n v="6691"/>
    <x v="0"/>
    <s v="US"/>
    <s v="USD"/>
    <x v="3273"/>
    <n v="1438561705"/>
    <b v="0"/>
    <n v="47"/>
    <b v="1"/>
    <s v="theater/plays"/>
    <n v="39"/>
    <n v="142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01719.59000000003"/>
    <x v="1"/>
    <s v="US"/>
    <s v="USD"/>
    <x v="3274"/>
    <n v="1458103188"/>
    <b v="0"/>
    <n v="237"/>
    <b v="1"/>
    <s v="theater/plays"/>
    <n v="387"/>
    <n v="1273.08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3500"/>
    <n v="4021"/>
    <x v="1"/>
    <s v="GB"/>
    <s v="GBP"/>
    <x v="3275"/>
    <n v="1452448298"/>
    <b v="0"/>
    <n v="47"/>
    <b v="1"/>
    <s v="theater/plays"/>
    <n v="115"/>
    <n v="85.55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9000"/>
    <n v="15505"/>
    <x v="1"/>
    <s v="US"/>
    <s v="USD"/>
    <x v="3276"/>
    <n v="1452546853"/>
    <b v="0"/>
    <n v="15"/>
    <b v="1"/>
    <s v="theater/plays"/>
    <n v="172"/>
    <n v="1033.67"/>
    <x v="1"/>
    <s v="plays"/>
    <x v="3284"/>
    <x v="3276"/>
  </r>
  <r>
    <n v="3285"/>
    <s v="By Morning"/>
    <s v="A new play by Matthew Gasda"/>
    <n v="15000"/>
    <n v="15597"/>
    <x v="1"/>
    <s v="US"/>
    <s v="USD"/>
    <x v="3277"/>
    <n v="1485556626"/>
    <b v="0"/>
    <n v="81"/>
    <b v="1"/>
    <s v="theater/plays"/>
    <n v="104"/>
    <n v="192.56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38000"/>
    <n v="81316"/>
    <x v="1"/>
    <s v="US"/>
    <s v="USD"/>
    <x v="3278"/>
    <n v="1468699782"/>
    <b v="0"/>
    <n v="122"/>
    <b v="1"/>
    <s v="theater/plays"/>
    <n v="214"/>
    <n v="666.52"/>
    <x v="1"/>
    <s v="plays"/>
    <x v="3286"/>
    <x v="3278"/>
  </r>
  <r>
    <n v="3287"/>
    <s v="Three Things: Stories About Life"/>
    <s v="An inspirational one-man play about crisis, community, and the search for wholeness."/>
    <n v="7500"/>
    <n v="20"/>
    <x v="0"/>
    <s v="CA"/>
    <s v="CAD"/>
    <x v="3279"/>
    <n v="1446573628"/>
    <b v="0"/>
    <n v="34"/>
    <b v="1"/>
    <s v="theater/plays"/>
    <n v="0"/>
    <n v="0.59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25000"/>
    <n v="17590"/>
    <x v="2"/>
    <s v="GB"/>
    <s v="GBP"/>
    <x v="3280"/>
    <n v="1463337315"/>
    <b v="0"/>
    <n v="207"/>
    <b v="1"/>
    <s v="theater/plays"/>
    <n v="70"/>
    <n v="84.9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1286"/>
    <x v="0"/>
    <s v="GB"/>
    <s v="GBP"/>
    <x v="3281"/>
    <n v="1485161402"/>
    <b v="0"/>
    <n v="25"/>
    <b v="1"/>
    <s v="theater/plays"/>
    <n v="41"/>
    <n v="51.4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7000"/>
    <n v="10210"/>
    <x v="1"/>
    <s v="GB"/>
    <s v="GBP"/>
    <x v="3282"/>
    <n v="1486642891"/>
    <b v="0"/>
    <n v="72"/>
    <b v="1"/>
    <s v="theater/plays"/>
    <n v="146"/>
    <n v="141.81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3201"/>
    <x v="1"/>
    <s v="US"/>
    <s v="USD"/>
    <x v="3283"/>
    <n v="1439743900"/>
    <b v="0"/>
    <n v="14"/>
    <b v="1"/>
    <s v="theater/plays"/>
    <n v="107"/>
    <n v="228.64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2500"/>
    <n v="2560"/>
    <x v="1"/>
    <s v="GB"/>
    <s v="GBP"/>
    <x v="3284"/>
    <n v="1444069748"/>
    <b v="0"/>
    <n v="15"/>
    <b v="1"/>
    <s v="theater/plays"/>
    <n v="102"/>
    <n v="170.6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20000"/>
    <n v="6925"/>
    <x v="0"/>
    <s v="NZ"/>
    <s v="NZD"/>
    <x v="3285"/>
    <n v="1486030352"/>
    <b v="0"/>
    <n v="91"/>
    <b v="1"/>
    <s v="theater/plays"/>
    <n v="35"/>
    <n v="76.09999999999999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3300"/>
    <n v="3315"/>
    <x v="1"/>
    <s v="GB"/>
    <s v="GBP"/>
    <x v="3286"/>
    <n v="1431867554"/>
    <b v="0"/>
    <n v="24"/>
    <b v="1"/>
    <s v="theater/plays"/>
    <n v="100"/>
    <n v="138.1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3350"/>
    <n v="3380"/>
    <x v="1"/>
    <s v="GB"/>
    <s v="GBP"/>
    <x v="3287"/>
    <n v="1472294229"/>
    <b v="0"/>
    <n v="27"/>
    <b v="1"/>
    <s v="theater/plays"/>
    <n v="101"/>
    <n v="125.19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6000"/>
    <n v="10802"/>
    <x v="1"/>
    <s v="GB"/>
    <s v="GBP"/>
    <x v="3288"/>
    <n v="1446401372"/>
    <b v="0"/>
    <n v="47"/>
    <b v="1"/>
    <s v="theater/plays"/>
    <n v="180"/>
    <n v="229.83"/>
    <x v="1"/>
    <s v="plays"/>
    <x v="3296"/>
    <x v="3288"/>
  </r>
  <r>
    <n v="3297"/>
    <s v="MY EYES WENT DARK"/>
    <s v="A father loses his family in a freak plane crash and goes on to murder the air traffic controller he holds responsible."/>
    <n v="15000"/>
    <n v="7530"/>
    <x v="0"/>
    <s v="GB"/>
    <s v="GBP"/>
    <x v="3289"/>
    <n v="1436380256"/>
    <b v="0"/>
    <n v="44"/>
    <b v="1"/>
    <s v="theater/plays"/>
    <n v="50"/>
    <n v="171.14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25000"/>
    <n v="28276"/>
    <x v="1"/>
    <s v="US"/>
    <s v="USD"/>
    <x v="3290"/>
    <n v="1440370768"/>
    <b v="0"/>
    <n v="72"/>
    <b v="1"/>
    <s v="theater/plays"/>
    <n v="113"/>
    <n v="392.72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10000"/>
    <n v="1486"/>
    <x v="0"/>
    <s v="US"/>
    <s v="USD"/>
    <x v="3291"/>
    <n v="1442268063"/>
    <b v="0"/>
    <n v="63"/>
    <b v="1"/>
    <s v="theater/plays"/>
    <n v="15"/>
    <n v="23.59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10000"/>
    <n v="17028.88"/>
    <x v="1"/>
    <s v="US"/>
    <s v="USD"/>
    <x v="3292"/>
    <n v="1428515462"/>
    <b v="0"/>
    <n v="88"/>
    <b v="1"/>
    <s v="theater/plays"/>
    <n v="170"/>
    <n v="193.51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10000"/>
    <n v="11727"/>
    <x v="1"/>
    <s v="US"/>
    <s v="USD"/>
    <x v="3293"/>
    <n v="1466185176"/>
    <b v="0"/>
    <n v="70"/>
    <b v="1"/>
    <s v="theater/plays"/>
    <n v="117"/>
    <n v="167.53"/>
    <x v="1"/>
    <s v="plays"/>
    <x v="3301"/>
    <x v="3293"/>
  </r>
  <r>
    <n v="3302"/>
    <s v="El muro de BorÃ­s KiÃ©n"/>
    <s v="FilosofÃ­a de los anÃ³nimos"/>
    <n v="25000"/>
    <n v="0"/>
    <x v="0"/>
    <s v="ES"/>
    <s v="EUR"/>
    <x v="3294"/>
    <n v="1478507176"/>
    <b v="0"/>
    <n v="50"/>
    <b v="1"/>
    <s v="theater/plays"/>
    <n v="0"/>
    <n v="0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6000"/>
    <n v="6007"/>
    <x v="1"/>
    <s v="US"/>
    <s v="USD"/>
    <x v="3295"/>
    <n v="1424533084"/>
    <b v="0"/>
    <n v="35"/>
    <b v="1"/>
    <s v="theater/plays"/>
    <n v="100"/>
    <n v="171.63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40000"/>
    <n v="15851"/>
    <x v="2"/>
    <s v="US"/>
    <s v="USD"/>
    <x v="3296"/>
    <n v="1479826752"/>
    <b v="0"/>
    <n v="175"/>
    <b v="1"/>
    <s v="theater/plays"/>
    <n v="40"/>
    <n v="90.58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10000"/>
    <n v="15929.51"/>
    <x v="1"/>
    <s v="US"/>
    <s v="USD"/>
    <x v="3297"/>
    <n v="1435782748"/>
    <b v="0"/>
    <n v="20"/>
    <b v="1"/>
    <s v="theater/plays"/>
    <n v="159"/>
    <n v="796.48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50"/>
    <x v="0"/>
    <s v="US"/>
    <s v="USD"/>
    <x v="3298"/>
    <n v="1462252542"/>
    <b v="0"/>
    <n v="54"/>
    <b v="1"/>
    <s v="theater/plays"/>
    <n v="1"/>
    <n v="0.93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4000"/>
    <n v="8105"/>
    <x v="1"/>
    <s v="US"/>
    <s v="USD"/>
    <x v="3299"/>
    <n v="1460683339"/>
    <b v="0"/>
    <n v="20"/>
    <b v="1"/>
    <s v="theater/plays"/>
    <n v="203"/>
    <n v="405.25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11000"/>
    <n v="2156"/>
    <x v="0"/>
    <s v="US"/>
    <s v="USD"/>
    <x v="3300"/>
    <n v="1458766965"/>
    <b v="0"/>
    <n v="57"/>
    <b v="1"/>
    <s v="theater/plays"/>
    <n v="20"/>
    <n v="37.82"/>
    <x v="1"/>
    <s v="plays"/>
    <x v="3308"/>
    <x v="3300"/>
  </r>
  <r>
    <n v="3309"/>
    <s v="Collision Course"/>
    <s v="Two unlikely friends, a garage, tinned beans &amp; the end of the world."/>
    <n v="3000"/>
    <n v="3100"/>
    <x v="1"/>
    <s v="GB"/>
    <s v="GBP"/>
    <x v="3301"/>
    <n v="1473953778"/>
    <b v="0"/>
    <n v="31"/>
    <b v="1"/>
    <s v="theater/plays"/>
    <n v="103"/>
    <n v="100"/>
    <x v="1"/>
    <s v="plays"/>
    <x v="3309"/>
    <x v="3301"/>
  </r>
  <r>
    <n v="3310"/>
    <s v="The Island Boys: A New Play"/>
    <s v="A new play about coming coming home, recovery, and trying to find God in the process."/>
    <n v="18800"/>
    <n v="20426"/>
    <x v="1"/>
    <s v="US"/>
    <s v="USD"/>
    <x v="3302"/>
    <n v="1441577825"/>
    <b v="0"/>
    <n v="31"/>
    <b v="1"/>
    <s v="theater/plays"/>
    <n v="109"/>
    <n v="658.9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8114"/>
    <x v="1"/>
    <s v="US"/>
    <s v="USD"/>
    <x v="3303"/>
    <n v="1442473210"/>
    <b v="0"/>
    <n v="45"/>
    <b v="1"/>
    <s v="theater/plays"/>
    <n v="101"/>
    <n v="180.31"/>
    <x v="1"/>
    <s v="plays"/>
    <x v="3311"/>
    <x v="3303"/>
  </r>
  <r>
    <n v="3312"/>
    <s v="Richard III"/>
    <s v="Bare Theatre presents one of Shakespeare's most notorious characters in the final chapter of the War of the Roses saga."/>
    <n v="7500"/>
    <n v="381"/>
    <x v="0"/>
    <s v="US"/>
    <s v="USD"/>
    <x v="3304"/>
    <n v="1477077946"/>
    <b v="0"/>
    <n v="41"/>
    <b v="1"/>
    <s v="theater/plays"/>
    <n v="5"/>
    <n v="9.2899999999999991"/>
    <x v="1"/>
    <s v="plays"/>
    <x v="3312"/>
    <x v="3304"/>
  </r>
  <r>
    <n v="3313"/>
    <s v="Melbin the Accidental"/>
    <s v="A modern reworking of Shakespeare's histories and tragedies in iambic pentameter to talk of death, love, and race."/>
    <n v="7000"/>
    <n v="6"/>
    <x v="2"/>
    <s v="US"/>
    <s v="USD"/>
    <x v="3305"/>
    <n v="1452664317"/>
    <b v="0"/>
    <n v="29"/>
    <b v="1"/>
    <s v="theater/plays"/>
    <n v="0"/>
    <n v="0.21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5000"/>
    <n v="5570"/>
    <x v="1"/>
    <s v="GB"/>
    <s v="GBP"/>
    <x v="3306"/>
    <n v="1428733511"/>
    <b v="0"/>
    <n v="58"/>
    <b v="1"/>
    <s v="theater/plays"/>
    <n v="111"/>
    <n v="96.03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12000"/>
    <n v="52"/>
    <x v="0"/>
    <s v="GB"/>
    <s v="GBP"/>
    <x v="3307"/>
    <n v="1459927041"/>
    <b v="0"/>
    <n v="89"/>
    <b v="1"/>
    <s v="theater/plays"/>
    <n v="0"/>
    <n v="0.57999999999999996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30000"/>
    <n v="2725"/>
    <x v="0"/>
    <s v="US"/>
    <s v="USD"/>
    <x v="3308"/>
    <n v="1404680075"/>
    <b v="0"/>
    <n v="125"/>
    <b v="1"/>
    <s v="theater/plays"/>
    <n v="9"/>
    <n v="21.8"/>
    <x v="1"/>
    <s v="plays"/>
    <x v="3316"/>
    <x v="3308"/>
  </r>
  <r>
    <n v="3317"/>
    <s v="Seven Minutes in Eternity"/>
    <s v="Andy Boyd's epic new satire about heroes and villains, humankind's search for glory, and fascism in America"/>
    <n v="4500"/>
    <n v="25"/>
    <x v="0"/>
    <s v="US"/>
    <s v="USD"/>
    <x v="3309"/>
    <n v="1462755424"/>
    <b v="0"/>
    <n v="18"/>
    <b v="1"/>
    <s v="theater/plays"/>
    <n v="1"/>
    <n v="1.39"/>
    <x v="1"/>
    <s v="plays"/>
    <x v="3317"/>
    <x v="3309"/>
  </r>
  <r>
    <n v="3318"/>
    <s v="ROOMIES - Atlantic Canada Tour 2016-17"/>
    <s v="Help us strengthen and inspire disability arts in Atlantic Canada"/>
    <n v="7500"/>
    <n v="7520"/>
    <x v="1"/>
    <s v="CA"/>
    <s v="CAD"/>
    <x v="3310"/>
    <n v="1456902893"/>
    <b v="0"/>
    <n v="32"/>
    <b v="1"/>
    <s v="theater/plays"/>
    <n v="100"/>
    <n v="23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3000"/>
    <n v="3030"/>
    <x v="1"/>
    <s v="GB"/>
    <s v="GBP"/>
    <x v="3311"/>
    <n v="1418824986"/>
    <b v="0"/>
    <n v="16"/>
    <b v="1"/>
    <s v="theater/plays"/>
    <n v="101"/>
    <n v="189.3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7500"/>
    <n v="7701.93"/>
    <x v="1"/>
    <s v="US"/>
    <s v="USD"/>
    <x v="3312"/>
    <n v="1463965557"/>
    <b v="0"/>
    <n v="38"/>
    <b v="1"/>
    <s v="theater/plays"/>
    <n v="103"/>
    <n v="202.68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3030"/>
    <x v="1"/>
    <s v="US"/>
    <s v="USD"/>
    <x v="3313"/>
    <n v="1412216665"/>
    <b v="0"/>
    <n v="15"/>
    <b v="1"/>
    <s v="theater/plays"/>
    <n v="101"/>
    <n v="202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10000"/>
    <n v="96"/>
    <x v="3"/>
    <s v="US"/>
    <s v="USD"/>
    <x v="3314"/>
    <n v="1464653696"/>
    <b v="0"/>
    <n v="23"/>
    <b v="1"/>
    <s v="theater/plays"/>
    <n v="1"/>
    <n v="4.1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5000"/>
    <n v="1"/>
    <x v="0"/>
    <s v="GB"/>
    <s v="GBP"/>
    <x v="3315"/>
    <n v="1472201208"/>
    <b v="0"/>
    <n v="49"/>
    <b v="1"/>
    <s v="theater/plays"/>
    <n v="0"/>
    <n v="0.02"/>
    <x v="1"/>
    <s v="plays"/>
    <x v="3323"/>
    <x v="3315"/>
  </r>
  <r>
    <n v="3324"/>
    <s v="At Swim, Two Boys"/>
    <s v="The play tells the story of Jim and Doyler and their friendship on the brink of Irish independence."/>
    <n v="5000"/>
    <n v="5000"/>
    <x v="1"/>
    <s v="IE"/>
    <s v="EUR"/>
    <x v="3316"/>
    <n v="1463925590"/>
    <b v="0"/>
    <n v="10"/>
    <b v="1"/>
    <s v="theater/plays"/>
    <n v="100"/>
    <n v="50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3000"/>
    <n v="1"/>
    <x v="0"/>
    <s v="GB"/>
    <s v="GBP"/>
    <x v="3317"/>
    <n v="1425235877"/>
    <b v="0"/>
    <n v="15"/>
    <b v="1"/>
    <s v="theater/plays"/>
    <n v="0"/>
    <n v="7.0000000000000007E-2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20000"/>
    <n v="202928.5"/>
    <x v="1"/>
    <s v="US"/>
    <s v="USD"/>
    <x v="3318"/>
    <n v="1423242505"/>
    <b v="0"/>
    <n v="57"/>
    <b v="1"/>
    <s v="theater/plays"/>
    <n v="1015"/>
    <n v="3560.15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3500"/>
    <n v="3730"/>
    <x v="1"/>
    <s v="GB"/>
    <s v="GBP"/>
    <x v="3319"/>
    <n v="1460105966"/>
    <b v="0"/>
    <n v="33"/>
    <b v="1"/>
    <s v="theater/plays"/>
    <n v="107"/>
    <n v="113.03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8000"/>
    <n v="65"/>
    <x v="0"/>
    <s v="US"/>
    <s v="USD"/>
    <x v="3320"/>
    <n v="1404308883"/>
    <b v="0"/>
    <n v="9"/>
    <b v="1"/>
    <s v="theater/plays"/>
    <n v="1"/>
    <n v="7.22"/>
    <x v="1"/>
    <s v="plays"/>
    <x v="3328"/>
    <x v="3320"/>
  </r>
  <r>
    <n v="3329"/>
    <s v="Jestia and Raedon"/>
    <s v="Jestia and Raedon is a brand new romantic comedy play going to the Edinburgh Fringe Festival this summer."/>
    <n v="4575"/>
    <n v="5322"/>
    <x v="1"/>
    <s v="GB"/>
    <s v="GBP"/>
    <x v="3321"/>
    <n v="1405583108"/>
    <b v="0"/>
    <n v="26"/>
    <b v="1"/>
    <s v="theater/plays"/>
    <n v="116"/>
    <n v="204.69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5000"/>
    <n v="5235"/>
    <x v="1"/>
    <s v="GB"/>
    <s v="GBP"/>
    <x v="3322"/>
    <n v="1425331068"/>
    <b v="0"/>
    <n v="69"/>
    <b v="1"/>
    <s v="theater/plays"/>
    <n v="105"/>
    <n v="75.87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1"/>
    <x v="0"/>
    <s v="US"/>
    <s v="USD"/>
    <x v="3323"/>
    <n v="1441125886"/>
    <b v="0"/>
    <n v="65"/>
    <b v="1"/>
    <s v="theater/plays"/>
    <n v="0"/>
    <n v="0.02"/>
    <x v="1"/>
    <s v="plays"/>
    <x v="3331"/>
    <x v="3323"/>
  </r>
  <r>
    <n v="3332"/>
    <s v="Cortez"/>
    <s v="Two marine biologists are at odds during an important expedition. When a stranded shark refuses to die, things get weird."/>
    <n v="15000"/>
    <n v="33892"/>
    <x v="1"/>
    <s v="US"/>
    <s v="USD"/>
    <x v="3324"/>
    <n v="1403210330"/>
    <b v="0"/>
    <n v="83"/>
    <b v="1"/>
    <s v="theater/plays"/>
    <n v="226"/>
    <n v="408.34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10000"/>
    <n v="10092"/>
    <x v="1"/>
    <s v="US"/>
    <s v="USD"/>
    <x v="3325"/>
    <n v="1432484080"/>
    <b v="0"/>
    <n v="111"/>
    <b v="1"/>
    <s v="theater/plays"/>
    <n v="101"/>
    <n v="90.92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15000"/>
    <n v="403"/>
    <x v="0"/>
    <s v="US"/>
    <s v="USD"/>
    <x v="3326"/>
    <n v="1435667422"/>
    <b v="0"/>
    <n v="46"/>
    <b v="1"/>
    <s v="theater/plays"/>
    <n v="3"/>
    <n v="8.76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13163.5"/>
    <x v="1"/>
    <s v="GB"/>
    <s v="GBP"/>
    <x v="3327"/>
    <n v="1404749446"/>
    <b v="0"/>
    <n v="63"/>
    <b v="1"/>
    <s v="theater/plays"/>
    <n v="101"/>
    <n v="208.94"/>
    <x v="1"/>
    <s v="plays"/>
    <x v="3335"/>
    <x v="3327"/>
  </r>
  <r>
    <n v="3336"/>
    <s v="WILDE TALES"/>
    <s v="A theatrical adaptation of Oscar Wilde's short stories, presented by Suitcase Civilians at The Space, April 5-10 2016."/>
    <n v="2500"/>
    <n v="53"/>
    <x v="0"/>
    <s v="GB"/>
    <s v="GBP"/>
    <x v="3328"/>
    <n v="1457429646"/>
    <b v="0"/>
    <n v="9"/>
    <b v="1"/>
    <s v="theater/plays"/>
    <n v="2"/>
    <n v="5.8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8000"/>
    <n v="8211"/>
    <x v="1"/>
    <s v="GB"/>
    <s v="GBP"/>
    <x v="3329"/>
    <n v="1411109167"/>
    <b v="0"/>
    <n v="34"/>
    <b v="1"/>
    <s v="theater/plays"/>
    <n v="103"/>
    <n v="241.5"/>
    <x v="1"/>
    <s v="plays"/>
    <x v="3337"/>
    <x v="3329"/>
  </r>
  <r>
    <n v="3338"/>
    <s v="The Last Days of Judas Iscariot"/>
    <s v="Join Estelle Parsons in support of Theater That Looks and Sounds Like America"/>
    <n v="40000"/>
    <n v="0"/>
    <x v="0"/>
    <s v="US"/>
    <s v="USD"/>
    <x v="3330"/>
    <n v="1486129680"/>
    <b v="0"/>
    <n v="112"/>
    <b v="1"/>
    <s v="theater/plays"/>
    <n v="0"/>
    <n v="0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23000"/>
    <n v="6118"/>
    <x v="0"/>
    <s v="US"/>
    <s v="USD"/>
    <x v="3331"/>
    <n v="1467129518"/>
    <b v="0"/>
    <n v="47"/>
    <b v="1"/>
    <s v="theater/plays"/>
    <n v="27"/>
    <n v="130.16999999999999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10000"/>
    <n v="49321"/>
    <x v="1"/>
    <s v="US"/>
    <s v="USD"/>
    <x v="3332"/>
    <n v="1478906554"/>
    <b v="0"/>
    <n v="38"/>
    <b v="1"/>
    <s v="theater/plays"/>
    <n v="493"/>
    <n v="1297.92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10000"/>
    <n v="95"/>
    <x v="0"/>
    <s v="GB"/>
    <s v="GBP"/>
    <x v="3333"/>
    <n v="1463771421"/>
    <b v="0"/>
    <n v="28"/>
    <b v="1"/>
    <s v="theater/plays"/>
    <n v="1"/>
    <n v="3.3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17000"/>
    <n v="26744.11"/>
    <x v="1"/>
    <s v="US"/>
    <s v="USD"/>
    <x v="3334"/>
    <n v="1425020810"/>
    <b v="0"/>
    <n v="78"/>
    <b v="1"/>
    <s v="theater/plays"/>
    <n v="157"/>
    <n v="342.87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4999"/>
    <n v="5604"/>
    <x v="1"/>
    <s v="GB"/>
    <s v="GBP"/>
    <x v="3335"/>
    <n v="1458770384"/>
    <b v="0"/>
    <n v="23"/>
    <b v="1"/>
    <s v="theater/plays"/>
    <n v="112"/>
    <n v="243.6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12000"/>
    <n v="12029"/>
    <x v="1"/>
    <s v="US"/>
    <s v="USD"/>
    <x v="3336"/>
    <n v="1406782093"/>
    <b v="0"/>
    <n v="40"/>
    <b v="1"/>
    <s v="theater/plays"/>
    <n v="100"/>
    <n v="300.7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3000"/>
    <n v="6071"/>
    <x v="1"/>
    <s v="US"/>
    <s v="USD"/>
    <x v="3337"/>
    <n v="1424226768"/>
    <b v="0"/>
    <n v="13"/>
    <b v="1"/>
    <s v="theater/plays"/>
    <n v="202"/>
    <n v="467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5000"/>
    <n v="5388.79"/>
    <x v="1"/>
    <s v="US"/>
    <s v="USD"/>
    <x v="3338"/>
    <n v="1424306110"/>
    <b v="0"/>
    <n v="18"/>
    <b v="1"/>
    <s v="theater/plays"/>
    <n v="108"/>
    <n v="299.38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7000"/>
    <n v="7505"/>
    <x v="1"/>
    <s v="GB"/>
    <s v="GBP"/>
    <x v="3339"/>
    <n v="1461503654"/>
    <b v="0"/>
    <n v="22"/>
    <b v="1"/>
    <s v="theater/plays"/>
    <n v="107"/>
    <n v="341.14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15000"/>
    <n v="15186.69"/>
    <x v="1"/>
    <s v="US"/>
    <s v="USD"/>
    <x v="3340"/>
    <n v="1459949080"/>
    <b v="0"/>
    <n v="79"/>
    <b v="1"/>
    <s v="theater/plays"/>
    <n v="101"/>
    <n v="192.24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5000"/>
    <n v="5016"/>
    <x v="1"/>
    <s v="US"/>
    <s v="USD"/>
    <x v="3341"/>
    <n v="1463971172"/>
    <b v="0"/>
    <n v="14"/>
    <b v="1"/>
    <s v="theater/plays"/>
    <n v="100"/>
    <n v="358.29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10000"/>
    <n v="10085"/>
    <x v="1"/>
    <s v="LU"/>
    <s v="EUR"/>
    <x v="3342"/>
    <n v="1445791811"/>
    <b v="0"/>
    <n v="51"/>
    <b v="1"/>
    <s v="theater/plays"/>
    <n v="101"/>
    <n v="197.7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14000"/>
    <n v="0"/>
    <x v="0"/>
    <s v="GB"/>
    <s v="GBP"/>
    <x v="3343"/>
    <n v="1402910965"/>
    <b v="0"/>
    <n v="54"/>
    <b v="1"/>
    <s v="theater/plays"/>
    <n v="0"/>
    <n v="0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15000"/>
    <n v="451"/>
    <x v="0"/>
    <s v="GB"/>
    <s v="GBP"/>
    <x v="3344"/>
    <n v="1462492178"/>
    <b v="0"/>
    <n v="70"/>
    <b v="1"/>
    <s v="theater/plays"/>
    <n v="3"/>
    <n v="6.44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0"/>
    <n v="5186"/>
    <x v="1"/>
    <s v="GB"/>
    <s v="GBP"/>
    <x v="3345"/>
    <n v="1461061350"/>
    <b v="0"/>
    <n v="44"/>
    <b v="1"/>
    <s v="theater/plays"/>
    <n v="104"/>
    <n v="117.86"/>
    <x v="1"/>
    <s v="plays"/>
    <x v="3353"/>
    <x v="3345"/>
  </r>
  <r>
    <n v="3354"/>
    <s v="Strangeloop Theatre - A Focus on New Works"/>
    <s v="Help Strangeloop Theatre create and support new work by sponsoring our 2015-2016 season."/>
    <n v="9072"/>
    <n v="9228"/>
    <x v="1"/>
    <s v="US"/>
    <s v="USD"/>
    <x v="3346"/>
    <n v="1443029206"/>
    <b v="0"/>
    <n v="55"/>
    <b v="1"/>
    <s v="theater/plays"/>
    <n v="102"/>
    <n v="167.78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6500"/>
    <n v="865"/>
    <x v="0"/>
    <s v="GB"/>
    <s v="GBP"/>
    <x v="3347"/>
    <n v="1461941527"/>
    <b v="0"/>
    <n v="15"/>
    <b v="1"/>
    <s v="theater/plays"/>
    <n v="13"/>
    <n v="57.6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5000"/>
    <n v="5000"/>
    <x v="1"/>
    <s v="GB"/>
    <s v="GBP"/>
    <x v="3348"/>
    <n v="1466019272"/>
    <b v="0"/>
    <n v="27"/>
    <b v="1"/>
    <s v="theater/plays"/>
    <n v="100"/>
    <n v="185.19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5800"/>
    <n v="876"/>
    <x v="2"/>
    <s v="GB"/>
    <s v="GBP"/>
    <x v="3349"/>
    <n v="1404295310"/>
    <b v="0"/>
    <n v="21"/>
    <b v="1"/>
    <s v="theater/plays"/>
    <n v="15"/>
    <n v="41.71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25000"/>
    <n v="30505"/>
    <x v="1"/>
    <s v="US"/>
    <s v="USD"/>
    <x v="3350"/>
    <n v="1413790079"/>
    <b v="0"/>
    <n v="162"/>
    <b v="1"/>
    <s v="theater/plays"/>
    <n v="122"/>
    <n v="188.3"/>
    <x v="1"/>
    <s v="plays"/>
    <x v="3358"/>
    <x v="3350"/>
  </r>
  <r>
    <n v="3359"/>
    <s v="BEIRUT, LADY OF LEBANON"/>
    <s v="A Theatrical Production Celebrating the Lebanese Culture and the Human Spirit in Time of War."/>
    <n v="11000"/>
    <n v="281"/>
    <x v="0"/>
    <s v="US"/>
    <s v="USD"/>
    <x v="3351"/>
    <n v="1484097734"/>
    <b v="0"/>
    <n v="23"/>
    <b v="1"/>
    <s v="theater/plays"/>
    <n v="3"/>
    <n v="12.22"/>
    <x v="1"/>
    <s v="plays"/>
    <x v="3359"/>
    <x v="3351"/>
  </r>
  <r>
    <n v="3360"/>
    <s v="Pretty Butch"/>
    <s v="World Premiere, an M1 Singapore Fringe Festival 2017 commission."/>
    <n v="25000"/>
    <n v="123"/>
    <x v="0"/>
    <s v="SG"/>
    <s v="SGD"/>
    <x v="3352"/>
    <n v="1479866343"/>
    <b v="0"/>
    <n v="72"/>
    <b v="1"/>
    <s v="theater/plays"/>
    <n v="0"/>
    <n v="1.71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15000"/>
    <n v="16373"/>
    <x v="1"/>
    <s v="US"/>
    <s v="USD"/>
    <x v="3353"/>
    <n v="1408062990"/>
    <b v="0"/>
    <n v="68"/>
    <b v="1"/>
    <s v="theater/plays"/>
    <n v="109"/>
    <n v="240.78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4200"/>
    <n v="895"/>
    <x v="0"/>
    <s v="US"/>
    <s v="USD"/>
    <x v="3354"/>
    <n v="1424484717"/>
    <b v="0"/>
    <n v="20"/>
    <b v="1"/>
    <s v="theater/plays"/>
    <n v="21"/>
    <n v="44.7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20000"/>
    <n v="20919.25"/>
    <x v="1"/>
    <s v="US"/>
    <s v="USD"/>
    <x v="3355"/>
    <n v="1406831445"/>
    <b v="0"/>
    <n v="26"/>
    <b v="1"/>
    <s v="theater/plays"/>
    <n v="105"/>
    <n v="804.59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10000"/>
    <n v="0"/>
    <x v="0"/>
    <s v="GB"/>
    <s v="GBP"/>
    <x v="3266"/>
    <n v="1456183649"/>
    <b v="0"/>
    <n v="72"/>
    <b v="1"/>
    <s v="theater/plays"/>
    <n v="0"/>
    <n v="0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8000"/>
    <n v="0"/>
    <x v="0"/>
    <s v="US"/>
    <s v="USD"/>
    <x v="3356"/>
    <n v="1447381592"/>
    <b v="0"/>
    <n v="3"/>
    <b v="1"/>
    <s v="theater/plays"/>
    <n v="0"/>
    <n v="0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4400"/>
    <n v="800"/>
    <x v="0"/>
    <s v="US"/>
    <s v="USD"/>
    <x v="3357"/>
    <n v="1428889037"/>
    <b v="0"/>
    <n v="18"/>
    <b v="1"/>
    <s v="theater/plays"/>
    <n v="18"/>
    <n v="44.44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3750"/>
    <n v="151"/>
    <x v="0"/>
    <s v="GB"/>
    <s v="GBP"/>
    <x v="3358"/>
    <n v="1436307894"/>
    <b v="0"/>
    <n v="30"/>
    <b v="1"/>
    <s v="theater/plays"/>
    <n v="4"/>
    <n v="5.03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4000"/>
    <n v="4784"/>
    <x v="1"/>
    <s v="US"/>
    <s v="USD"/>
    <x v="3359"/>
    <n v="1416977259"/>
    <b v="0"/>
    <n v="23"/>
    <b v="1"/>
    <s v="theater/plays"/>
    <n v="120"/>
    <n v="20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15000"/>
    <n v="0"/>
    <x v="0"/>
    <s v="IE"/>
    <s v="EUR"/>
    <x v="3360"/>
    <n v="1479257980"/>
    <b v="0"/>
    <n v="54"/>
    <b v="1"/>
    <s v="theater/plays"/>
    <n v="0"/>
    <n v="0"/>
    <x v="1"/>
    <s v="plays"/>
    <x v="3369"/>
    <x v="3360"/>
  </r>
  <r>
    <n v="3370"/>
    <s v="&quot;I'm Alright&quot;...an Enso Theatre Education production."/>
    <s v="I'm Alright. A story of young women, told by young women, for the world."/>
    <n v="5000"/>
    <n v="6080"/>
    <x v="1"/>
    <s v="US"/>
    <s v="USD"/>
    <x v="3361"/>
    <n v="1479283285"/>
    <b v="0"/>
    <n v="26"/>
    <b v="1"/>
    <s v="theater/plays"/>
    <n v="122"/>
    <n v="233.85"/>
    <x v="1"/>
    <s v="plays"/>
    <x v="3370"/>
    <x v="3361"/>
  </r>
  <r>
    <n v="3371"/>
    <s v="Red Planet (or One Way Ticket) Staged Reading"/>
    <s v="Help support Red Planet, a new science fiction play based off the Mars One exploration."/>
    <n v="2500"/>
    <n v="2500"/>
    <x v="1"/>
    <s v="US"/>
    <s v="USD"/>
    <x v="3362"/>
    <n v="1446670765"/>
    <b v="0"/>
    <n v="9"/>
    <b v="1"/>
    <s v="theater/plays"/>
    <n v="100"/>
    <n v="277.77999999999997"/>
    <x v="1"/>
    <s v="plays"/>
    <x v="3371"/>
    <x v="3362"/>
  </r>
  <r>
    <n v="3372"/>
    <s v="All the Best, Jack"/>
    <s v="This play tells the story of the toxicity of sensationalism shown through one man's struggle with notoriety."/>
    <n v="4000"/>
    <n v="4409.7700000000004"/>
    <x v="1"/>
    <s v="US"/>
    <s v="USD"/>
    <x v="2835"/>
    <n v="1407157756"/>
    <b v="0"/>
    <n v="27"/>
    <b v="1"/>
    <s v="theater/plays"/>
    <n v="110"/>
    <n v="163.32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5500"/>
    <n v="5600"/>
    <x v="1"/>
    <s v="GB"/>
    <s v="GBP"/>
    <x v="3363"/>
    <n v="1435177840"/>
    <b v="0"/>
    <n v="30"/>
    <b v="1"/>
    <s v="theater/plays"/>
    <n v="102"/>
    <n v="186.6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10000"/>
    <n v="10235"/>
    <x v="1"/>
    <s v="CA"/>
    <s v="CAD"/>
    <x v="3364"/>
    <n v="1443461616"/>
    <b v="0"/>
    <n v="52"/>
    <b v="1"/>
    <s v="theater/plays"/>
    <n v="102"/>
    <n v="196.8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8500"/>
    <n v="10706"/>
    <x v="1"/>
    <s v="GB"/>
    <s v="GBP"/>
    <x v="3365"/>
    <n v="1399387173"/>
    <b v="0"/>
    <n v="17"/>
    <b v="1"/>
    <s v="theater/plays"/>
    <n v="126"/>
    <n v="629.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20000"/>
    <n v="22421"/>
    <x v="1"/>
    <s v="US"/>
    <s v="USD"/>
    <x v="3366"/>
    <n v="1424796594"/>
    <b v="0"/>
    <n v="19"/>
    <b v="1"/>
    <s v="theater/plays"/>
    <n v="112"/>
    <n v="1180.05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20000"/>
    <n v="56618"/>
    <x v="1"/>
    <s v="GB"/>
    <s v="GBP"/>
    <x v="3367"/>
    <n v="1424280899"/>
    <b v="0"/>
    <n v="77"/>
    <b v="1"/>
    <s v="theater/plays"/>
    <n v="283"/>
    <n v="735.3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3000"/>
    <n v="3275"/>
    <x v="1"/>
    <s v="GB"/>
    <s v="GBP"/>
    <x v="3368"/>
    <n v="1407400306"/>
    <b v="0"/>
    <n v="21"/>
    <b v="1"/>
    <s v="theater/plays"/>
    <n v="109"/>
    <n v="155.9499999999999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6000"/>
    <n v="2823"/>
    <x v="0"/>
    <s v="GB"/>
    <s v="GBP"/>
    <x v="3369"/>
    <n v="1439122800"/>
    <b v="0"/>
    <n v="38"/>
    <b v="1"/>
    <s v="theater/plays"/>
    <n v="47"/>
    <n v="74.29000000000000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10000"/>
    <n v="0"/>
    <x v="0"/>
    <s v="US"/>
    <s v="USD"/>
    <x v="3370"/>
    <n v="1414277578"/>
    <b v="0"/>
    <n v="28"/>
    <b v="1"/>
    <s v="theater/plays"/>
    <n v="0"/>
    <n v="0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17895.25"/>
    <x v="1"/>
    <s v="US"/>
    <s v="USD"/>
    <x v="3371"/>
    <n v="1423455983"/>
    <b v="0"/>
    <n v="48"/>
    <b v="1"/>
    <s v="theater/plays"/>
    <n v="179"/>
    <n v="372.82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2291"/>
    <x v="2"/>
    <s v="GB"/>
    <s v="GBP"/>
    <x v="3372"/>
    <n v="1467973256"/>
    <b v="0"/>
    <n v="46"/>
    <b v="1"/>
    <s v="theater/plays"/>
    <n v="23"/>
    <n v="49.8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5858.84"/>
    <x v="1"/>
    <s v="US"/>
    <s v="USD"/>
    <x v="3373"/>
    <n v="1464979620"/>
    <b v="0"/>
    <n v="30"/>
    <b v="1"/>
    <s v="theater/plays"/>
    <n v="108"/>
    <n v="195.29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16000"/>
    <n v="30"/>
    <x v="2"/>
    <s v="US"/>
    <s v="USD"/>
    <x v="3374"/>
    <n v="1444874768"/>
    <b v="0"/>
    <n v="64"/>
    <b v="1"/>
    <s v="theater/plays"/>
    <n v="0"/>
    <n v="0.4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5500"/>
    <n v="76"/>
    <x v="0"/>
    <s v="US"/>
    <s v="USD"/>
    <x v="3375"/>
    <n v="1415652552"/>
    <b v="0"/>
    <n v="15"/>
    <b v="1"/>
    <s v="theater/plays"/>
    <n v="1"/>
    <n v="5.07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6000"/>
    <n v="6056"/>
    <x v="1"/>
    <s v="US"/>
    <s v="USD"/>
    <x v="3376"/>
    <n v="1415028506"/>
    <b v="0"/>
    <n v="41"/>
    <b v="1"/>
    <s v="theater/plays"/>
    <n v="101"/>
    <n v="147.7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1715"/>
    <x v="0"/>
    <s v="US"/>
    <s v="USD"/>
    <x v="3377"/>
    <n v="1415125088"/>
    <b v="0"/>
    <n v="35"/>
    <b v="1"/>
    <s v="theater/plays"/>
    <n v="17"/>
    <n v="49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5000"/>
    <n v="5096"/>
    <x v="1"/>
    <s v="GB"/>
    <s v="GBP"/>
    <x v="3378"/>
    <n v="1432033441"/>
    <b v="0"/>
    <n v="45"/>
    <b v="1"/>
    <s v="theater/plays"/>
    <n v="102"/>
    <n v="113.24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30000"/>
    <n v="85"/>
    <x v="0"/>
    <s v="US"/>
    <s v="USD"/>
    <x v="3379"/>
    <n v="1462368682"/>
    <b v="0"/>
    <n v="62"/>
    <b v="1"/>
    <s v="theater/plays"/>
    <n v="0"/>
    <n v="1.37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5000"/>
    <n v="5035.6899999999996"/>
    <x v="1"/>
    <s v="US"/>
    <s v="USD"/>
    <x v="3380"/>
    <n v="1403721345"/>
    <b v="0"/>
    <n v="22"/>
    <b v="1"/>
    <s v="theater/plays"/>
    <n v="101"/>
    <n v="228.9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4500"/>
    <n v="1"/>
    <x v="0"/>
    <s v="US"/>
    <s v="USD"/>
    <x v="3381"/>
    <n v="1404997548"/>
    <b v="0"/>
    <n v="18"/>
    <b v="1"/>
    <s v="theater/plays"/>
    <n v="0"/>
    <n v="0.0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3000"/>
    <n v="215"/>
    <x v="0"/>
    <s v="GB"/>
    <s v="GBP"/>
    <x v="3382"/>
    <n v="1458245855"/>
    <b v="0"/>
    <n v="12"/>
    <b v="1"/>
    <s v="theater/plays"/>
    <n v="7"/>
    <n v="17.920000000000002"/>
    <x v="1"/>
    <s v="plays"/>
    <x v="3392"/>
    <x v="3382"/>
  </r>
  <r>
    <n v="3393"/>
    <s v="The Maltese Bodkin"/>
    <s v="hiSTORYstage presents a film noir-style comedy mystery with a Shakespearean twist performed as a 1944 radio drama."/>
    <n v="5000"/>
    <n v="5232"/>
    <x v="1"/>
    <s v="US"/>
    <s v="USD"/>
    <x v="3383"/>
    <n v="1413065230"/>
    <b v="0"/>
    <n v="44"/>
    <b v="1"/>
    <s v="theater/plays"/>
    <n v="105"/>
    <n v="118.91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3500"/>
    <n v="827"/>
    <x v="0"/>
    <s v="GB"/>
    <s v="GBP"/>
    <x v="3384"/>
    <n v="1403878645"/>
    <b v="0"/>
    <n v="27"/>
    <b v="1"/>
    <s v="theater/plays"/>
    <n v="24"/>
    <n v="30.63"/>
    <x v="1"/>
    <s v="plays"/>
    <x v="3394"/>
    <x v="3384"/>
  </r>
  <r>
    <n v="3395"/>
    <s v="MIRAMAR"/>
    <s v="Miramar is a a darkly funny play exploring what it is we call â€˜homeâ€™."/>
    <n v="4000"/>
    <n v="0"/>
    <x v="2"/>
    <s v="GB"/>
    <s v="GBP"/>
    <x v="3385"/>
    <n v="1431795944"/>
    <b v="0"/>
    <n v="38"/>
    <b v="1"/>
    <s v="theater/plays"/>
    <n v="0"/>
    <n v="0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5000"/>
    <n v="5116"/>
    <x v="1"/>
    <s v="US"/>
    <s v="USD"/>
    <x v="2806"/>
    <n v="1399286589"/>
    <b v="0"/>
    <n v="28"/>
    <b v="1"/>
    <s v="theater/plays"/>
    <n v="102"/>
    <n v="182.71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0"/>
    <n v="2511.11"/>
    <x v="1"/>
    <s v="GB"/>
    <s v="GBP"/>
    <x v="3386"/>
    <n v="1452338929"/>
    <b v="0"/>
    <n v="24"/>
    <b v="1"/>
    <s v="theater/plays"/>
    <n v="100"/>
    <n v="104.6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12000"/>
    <n v="210"/>
    <x v="0"/>
    <s v="US"/>
    <s v="USD"/>
    <x v="3387"/>
    <n v="1414605776"/>
    <b v="0"/>
    <n v="65"/>
    <b v="1"/>
    <s v="theater/plays"/>
    <n v="2"/>
    <n v="3.23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5000"/>
    <n v="0"/>
    <x v="0"/>
    <s v="GB"/>
    <s v="GBP"/>
    <x v="3388"/>
    <n v="1421964325"/>
    <b v="0"/>
    <n v="46"/>
    <b v="1"/>
    <s v="theater/plays"/>
    <n v="0"/>
    <n v="0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25000"/>
    <n v="25132"/>
    <x v="1"/>
    <s v="US"/>
    <s v="USD"/>
    <x v="3389"/>
    <n v="1405378414"/>
    <b v="0"/>
    <n v="85"/>
    <b v="1"/>
    <s v="theater/plays"/>
    <n v="101"/>
    <n v="295.67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8500"/>
    <n v="51"/>
    <x v="2"/>
    <s v="GB"/>
    <s v="GBP"/>
    <x v="3390"/>
    <n v="1436376146"/>
    <b v="0"/>
    <n v="66"/>
    <b v="1"/>
    <s v="theater/plays"/>
    <n v="1"/>
    <n v="0.77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42500"/>
    <n v="10"/>
    <x v="0"/>
    <s v="US"/>
    <s v="USD"/>
    <x v="3391"/>
    <n v="1444747843"/>
    <b v="0"/>
    <n v="165"/>
    <b v="1"/>
    <s v="theater/plays"/>
    <n v="0"/>
    <n v="0.06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5500"/>
    <n v="50"/>
    <x v="0"/>
    <s v="GB"/>
    <s v="GBP"/>
    <x v="3392"/>
    <n v="1432638324"/>
    <b v="0"/>
    <n v="17"/>
    <b v="1"/>
    <s v="theater/plays"/>
    <n v="1"/>
    <n v="2.94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3407"/>
    <x v="1"/>
    <s v="US"/>
    <s v="USD"/>
    <x v="3393"/>
    <n v="1432814702"/>
    <b v="0"/>
    <n v="3"/>
    <b v="1"/>
    <s v="theater/plays"/>
    <n v="114"/>
    <n v="1135.67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000"/>
    <n v="50"/>
    <x v="0"/>
    <s v="GB"/>
    <s v="GBP"/>
    <x v="3394"/>
    <n v="1455063886"/>
    <b v="0"/>
    <n v="17"/>
    <b v="1"/>
    <s v="theater/plays"/>
    <n v="2"/>
    <n v="2.94"/>
    <x v="1"/>
    <s v="plays"/>
    <x v="3405"/>
    <x v="3394"/>
  </r>
  <r>
    <n v="3406"/>
    <s v="Voices of Swords"/>
    <s v="A funny and moving new play about two families dealing with aging parents in very different ways!"/>
    <n v="25000"/>
    <n v="25088"/>
    <x v="1"/>
    <s v="US"/>
    <s v="USD"/>
    <x v="3395"/>
    <n v="1401623376"/>
    <b v="0"/>
    <n v="91"/>
    <b v="1"/>
    <s v="theater/plays"/>
    <n v="100"/>
    <n v="275.69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6000"/>
    <n v="6904"/>
    <x v="1"/>
    <s v="GB"/>
    <s v="GBP"/>
    <x v="3396"/>
    <n v="1402049289"/>
    <b v="0"/>
    <n v="67"/>
    <b v="1"/>
    <s v="theater/plays"/>
    <n v="115"/>
    <n v="103.04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4000"/>
    <n v="5226"/>
    <x v="1"/>
    <s v="US"/>
    <s v="USD"/>
    <x v="3397"/>
    <n v="1403135304"/>
    <b v="0"/>
    <n v="18"/>
    <b v="1"/>
    <s v="theater/plays"/>
    <n v="131"/>
    <n v="290.33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3000"/>
    <n v="3485"/>
    <x v="1"/>
    <s v="GB"/>
    <s v="GBP"/>
    <x v="3398"/>
    <n v="1466710358"/>
    <b v="0"/>
    <n v="21"/>
    <b v="1"/>
    <s v="theater/plays"/>
    <n v="116"/>
    <n v="165.95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10000"/>
    <n v="5"/>
    <x v="0"/>
    <s v="US"/>
    <s v="USD"/>
    <x v="3399"/>
    <n v="1462841990"/>
    <b v="0"/>
    <n v="40"/>
    <b v="1"/>
    <s v="theater/plays"/>
    <n v="0"/>
    <n v="0.13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40000"/>
    <n v="1081"/>
    <x v="0"/>
    <s v="US"/>
    <s v="USD"/>
    <x v="3400"/>
    <n v="1442536372"/>
    <b v="0"/>
    <n v="78"/>
    <b v="1"/>
    <s v="theater/plays"/>
    <n v="3"/>
    <n v="13.8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8500"/>
    <n v="10670"/>
    <x v="1"/>
    <s v="GB"/>
    <s v="GBP"/>
    <x v="3401"/>
    <n v="1409266862"/>
    <b v="0"/>
    <n v="26"/>
    <b v="1"/>
    <s v="theater/plays"/>
    <n v="126"/>
    <n v="410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3000"/>
    <n v="5824"/>
    <x v="1"/>
    <s v="US"/>
    <s v="USD"/>
    <x v="3402"/>
    <n v="1424280938"/>
    <b v="0"/>
    <n v="14"/>
    <b v="1"/>
    <s v="theater/plays"/>
    <n v="194"/>
    <n v="41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9800"/>
    <n v="39550.5"/>
    <x v="1"/>
    <s v="US"/>
    <s v="USD"/>
    <x v="3403"/>
    <n v="1478030325"/>
    <b v="0"/>
    <n v="44"/>
    <b v="1"/>
    <s v="theater/plays"/>
    <n v="404"/>
    <n v="898.88"/>
    <x v="1"/>
    <s v="plays"/>
    <x v="3414"/>
    <x v="3403"/>
  </r>
  <r>
    <n v="3415"/>
    <s v="Balm in Gilead at Columbia"/>
    <s v="We are raising funds to allow for enhanced scenic, costume, and lighting design. Every dollar helps!"/>
    <n v="2000"/>
    <n v="4743"/>
    <x v="1"/>
    <s v="US"/>
    <s v="USD"/>
    <x v="3404"/>
    <n v="1459999656"/>
    <b v="0"/>
    <n v="9"/>
    <b v="1"/>
    <s v="theater/plays"/>
    <n v="237"/>
    <n v="527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32075"/>
    <x v="1"/>
    <s v="GB"/>
    <s v="GBP"/>
    <x v="3405"/>
    <n v="1427363645"/>
    <b v="0"/>
    <n v="30"/>
    <b v="1"/>
    <s v="theater/plays"/>
    <n v="267"/>
    <n v="1069.1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5000"/>
    <n v="5696"/>
    <x v="1"/>
    <s v="US"/>
    <s v="USD"/>
    <x v="3406"/>
    <n v="1410558948"/>
    <b v="0"/>
    <n v="45"/>
    <b v="1"/>
    <s v="theater/plays"/>
    <n v="114"/>
    <n v="126.5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10000"/>
    <n v="12353"/>
    <x v="1"/>
    <s v="US"/>
    <s v="USD"/>
    <x v="3407"/>
    <n v="1398283307"/>
    <b v="0"/>
    <n v="56"/>
    <b v="1"/>
    <s v="theater/plays"/>
    <n v="124"/>
    <n v="220.59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8012"/>
    <n v="13704.33"/>
    <x v="1"/>
    <s v="IE"/>
    <s v="EUR"/>
    <x v="3408"/>
    <n v="1458416585"/>
    <b v="0"/>
    <n v="46"/>
    <b v="1"/>
    <s v="theater/plays"/>
    <n v="171"/>
    <n v="297.92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4000"/>
    <n v="25"/>
    <x v="0"/>
    <s v="GB"/>
    <s v="GBP"/>
    <x v="3409"/>
    <n v="1454638202"/>
    <b v="0"/>
    <n v="34"/>
    <b v="1"/>
    <s v="theater/plays"/>
    <n v="1"/>
    <n v="0.74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26577"/>
    <x v="1"/>
    <s v="US"/>
    <s v="USD"/>
    <x v="3410"/>
    <n v="1422903563"/>
    <b v="0"/>
    <n v="98"/>
    <b v="1"/>
    <s v="theater/plays"/>
    <n v="106"/>
    <n v="271.19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10"/>
    <x v="0"/>
    <s v="GB"/>
    <s v="GBP"/>
    <x v="2232"/>
    <n v="1447594176"/>
    <b v="0"/>
    <n v="46"/>
    <b v="1"/>
    <s v="theater/plays"/>
    <n v="0"/>
    <n v="0.2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0"/>
    <n v="3171"/>
    <x v="1"/>
    <s v="US"/>
    <s v="USD"/>
    <x v="3411"/>
    <n v="1427320341"/>
    <b v="0"/>
    <n v="10"/>
    <b v="1"/>
    <s v="theater/plays"/>
    <n v="127"/>
    <n v="317.10000000000002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15"/>
    <x v="0"/>
    <s v="US"/>
    <s v="USD"/>
    <x v="3412"/>
    <n v="1421252084"/>
    <b v="0"/>
    <n v="76"/>
    <b v="1"/>
    <s v="theater/plays"/>
    <n v="0"/>
    <n v="0.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75000"/>
    <n v="3781"/>
    <x v="0"/>
    <s v="US"/>
    <s v="USD"/>
    <x v="3413"/>
    <n v="1409669336"/>
    <b v="0"/>
    <n v="104"/>
    <b v="1"/>
    <s v="theater/plays"/>
    <n v="5"/>
    <n v="36.36"/>
    <x v="1"/>
    <s v="plays"/>
    <x v="3425"/>
    <x v="3413"/>
  </r>
  <r>
    <n v="3426"/>
    <s v="Holocene"/>
    <s v="Part ghost story, part cautionary tale, Holocene is a play about the end of our world, and the beginning of another."/>
    <n v="10000"/>
    <n v="14437.46"/>
    <x v="1"/>
    <s v="US"/>
    <s v="USD"/>
    <x v="3414"/>
    <n v="1409620903"/>
    <b v="0"/>
    <n v="87"/>
    <b v="1"/>
    <s v="theater/plays"/>
    <n v="144"/>
    <n v="165.95"/>
    <x v="1"/>
    <s v="plays"/>
    <x v="3426"/>
    <x v="3414"/>
  </r>
  <r>
    <n v="3427"/>
    <s v="We Were Kings"/>
    <s v="A new play developed in collaboration with graduating theatre makers, premiering at the Edinburgh Fringe Festival 2014."/>
    <n v="5000"/>
    <n v="1465"/>
    <x v="2"/>
    <s v="GB"/>
    <s v="GBP"/>
    <x v="3415"/>
    <n v="1401722952"/>
    <b v="0"/>
    <n v="29"/>
    <b v="1"/>
    <s v="theater/plays"/>
    <n v="29"/>
    <n v="50.5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6000"/>
    <n v="325"/>
    <x v="0"/>
    <s v="GB"/>
    <s v="GBP"/>
    <x v="3416"/>
    <n v="1422983847"/>
    <b v="0"/>
    <n v="51"/>
    <b v="1"/>
    <s v="theater/plays"/>
    <n v="5"/>
    <n v="6.37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3211"/>
    <x v="1"/>
    <s v="GB"/>
    <s v="GBP"/>
    <x v="3417"/>
    <n v="1476837061"/>
    <b v="0"/>
    <n v="12"/>
    <b v="1"/>
    <s v="theater/plays"/>
    <n v="161"/>
    <n v="267.58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6000"/>
    <n v="39693.279999999999"/>
    <x v="1"/>
    <s v="GB"/>
    <s v="GBP"/>
    <x v="3418"/>
    <n v="1404168101"/>
    <b v="0"/>
    <n v="72"/>
    <b v="1"/>
    <s v="theater/plays"/>
    <n v="662"/>
    <n v="551.2999999999999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5500"/>
    <n v="0"/>
    <x v="2"/>
    <s v="US"/>
    <s v="USD"/>
    <x v="3419"/>
    <n v="1405791153"/>
    <b v="0"/>
    <n v="21"/>
    <b v="1"/>
    <s v="theater/plays"/>
    <n v="0"/>
    <n v="0"/>
    <x v="1"/>
    <s v="plays"/>
    <x v="3431"/>
    <x v="3419"/>
  </r>
  <r>
    <n v="3432"/>
    <s v="Love Letters"/>
    <s v="Bare Theatre stages A.R. Gurney's Pulitzer Finalist script about a relationship spanning a lifetime and long distance."/>
    <n v="6500"/>
    <n v="0"/>
    <x v="0"/>
    <s v="US"/>
    <s v="USD"/>
    <x v="3420"/>
    <n v="1452520614"/>
    <b v="0"/>
    <n v="42"/>
    <b v="1"/>
    <s v="theater/plays"/>
    <n v="0"/>
    <n v="0"/>
    <x v="1"/>
    <s v="plays"/>
    <x v="3432"/>
    <x v="3420"/>
  </r>
  <r>
    <n v="3433"/>
    <s v="The Dybbuk"/>
    <s v="death&amp;pretzels presents their first Chicago based project:_x000a_The Dybbuk by S. Ansky"/>
    <n v="25000"/>
    <n v="1803"/>
    <x v="0"/>
    <s v="US"/>
    <s v="USD"/>
    <x v="3421"/>
    <n v="1400290255"/>
    <b v="0"/>
    <n v="71"/>
    <b v="1"/>
    <s v="theater/plays"/>
    <n v="7"/>
    <n v="25.39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25000"/>
    <n v="180062"/>
    <x v="1"/>
    <s v="US"/>
    <s v="USD"/>
    <x v="3422"/>
    <n v="1402391269"/>
    <b v="0"/>
    <n v="168"/>
    <b v="1"/>
    <s v="theater/plays"/>
    <n v="720"/>
    <n v="1071.8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4500"/>
    <n v="55"/>
    <x v="0"/>
    <s v="US"/>
    <s v="USD"/>
    <x v="3423"/>
    <n v="1469112493"/>
    <b v="0"/>
    <n v="19"/>
    <b v="1"/>
    <s v="theater/plays"/>
    <n v="1"/>
    <n v="2.89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15000"/>
    <n v="73"/>
    <x v="0"/>
    <s v="US"/>
    <s v="USD"/>
    <x v="3424"/>
    <n v="1406811593"/>
    <b v="0"/>
    <n v="37"/>
    <b v="1"/>
    <s v="theater/plays"/>
    <n v="0"/>
    <n v="1.97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1"/>
    <x v="0"/>
    <s v="US"/>
    <s v="USD"/>
    <x v="3425"/>
    <n v="1437411820"/>
    <b v="0"/>
    <n v="36"/>
    <b v="1"/>
    <s v="theater/plays"/>
    <n v="3"/>
    <n v="8.36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8000"/>
    <n v="0"/>
    <x v="0"/>
    <s v="GB"/>
    <s v="GBP"/>
    <x v="3426"/>
    <n v="1428358567"/>
    <b v="0"/>
    <n v="14"/>
    <b v="1"/>
    <s v="theater/plays"/>
    <n v="0"/>
    <n v="0"/>
    <x v="1"/>
    <s v="plays"/>
    <x v="3438"/>
    <x v="3426"/>
  </r>
  <r>
    <n v="3439"/>
    <s v="Cirque Inspired Alice's Adventures in Wonderland"/>
    <s v="Help a small theater produce an original adaptation of Lewis Carroll's classic story."/>
    <n v="5000"/>
    <n v="5295"/>
    <x v="1"/>
    <s v="US"/>
    <s v="USD"/>
    <x v="3427"/>
    <n v="1452030730"/>
    <b v="0"/>
    <n v="18"/>
    <b v="1"/>
    <s v="theater/plays"/>
    <n v="106"/>
    <n v="294.17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15000"/>
    <n v="55"/>
    <x v="2"/>
    <s v="US"/>
    <s v="USD"/>
    <x v="3428"/>
    <n v="1403146628"/>
    <b v="0"/>
    <n v="82"/>
    <b v="1"/>
    <s v="theater/plays"/>
    <n v="0"/>
    <n v="0.67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7500"/>
    <n v="31330"/>
    <x v="1"/>
    <s v="US"/>
    <s v="USD"/>
    <x v="3429"/>
    <n v="1445077121"/>
    <b v="0"/>
    <n v="43"/>
    <b v="1"/>
    <s v="theater/plays"/>
    <n v="418"/>
    <n v="728.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0"/>
    <n v="40"/>
    <x v="0"/>
    <s v="US"/>
    <s v="USD"/>
    <x v="3430"/>
    <n v="1430424672"/>
    <b v="0"/>
    <n v="8"/>
    <b v="1"/>
    <s v="theater/plays"/>
    <n v="2"/>
    <n v="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5000"/>
    <n v="9425.23"/>
    <x v="1"/>
    <s v="US"/>
    <s v="USD"/>
    <x v="3431"/>
    <n v="1407674146"/>
    <b v="0"/>
    <n v="45"/>
    <b v="1"/>
    <s v="theater/plays"/>
    <n v="189"/>
    <n v="209.45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500"/>
    <n v="4818"/>
    <x v="1"/>
    <s v="AU"/>
    <s v="AUD"/>
    <x v="3432"/>
    <n v="1464677986"/>
    <b v="0"/>
    <n v="20"/>
    <b v="1"/>
    <s v="theater/plays"/>
    <n v="138"/>
    <n v="240.9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5500"/>
    <n v="0"/>
    <x v="0"/>
    <s v="GB"/>
    <s v="GBP"/>
    <x v="3433"/>
    <n v="1443185036"/>
    <b v="0"/>
    <n v="31"/>
    <b v="1"/>
    <s v="theater/plays"/>
    <n v="0"/>
    <n v="0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4100"/>
    <n v="11"/>
    <x v="0"/>
    <s v="GB"/>
    <s v="GBP"/>
    <x v="3434"/>
    <n v="1421092725"/>
    <b v="0"/>
    <n v="25"/>
    <b v="1"/>
    <s v="theater/plays"/>
    <n v="0"/>
    <n v="0.44"/>
    <x v="1"/>
    <s v="plays"/>
    <x v="3446"/>
    <x v="3434"/>
  </r>
  <r>
    <n v="3447"/>
    <s v="The Vagabond Halfback"/>
    <s v="&quot;He was a poet, a vagrant, a philosopher, a lady's man and a hard drinker&quot;"/>
    <n v="4000"/>
    <n v="23414"/>
    <x v="1"/>
    <s v="US"/>
    <s v="USD"/>
    <x v="3435"/>
    <n v="1454448012"/>
    <b v="0"/>
    <n v="14"/>
    <b v="1"/>
    <s v="theater/plays"/>
    <n v="585"/>
    <n v="1672.43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7000"/>
    <n v="0"/>
    <x v="0"/>
    <s v="US"/>
    <s v="USD"/>
    <x v="3436"/>
    <n v="1416192689"/>
    <b v="0"/>
    <n v="45"/>
    <b v="1"/>
    <s v="theater/plays"/>
    <n v="0"/>
    <n v="0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5000"/>
    <n v="115"/>
    <x v="0"/>
    <s v="US"/>
    <s v="USD"/>
    <x v="3437"/>
    <n v="1465607738"/>
    <b v="0"/>
    <n v="20"/>
    <b v="1"/>
    <s v="theater/plays"/>
    <n v="2"/>
    <n v="5.7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3500"/>
    <n v="40"/>
    <x v="0"/>
    <s v="GB"/>
    <s v="GBP"/>
    <x v="3438"/>
    <n v="1422809671"/>
    <b v="0"/>
    <n v="39"/>
    <b v="1"/>
    <s v="theater/plays"/>
    <n v="1"/>
    <n v="1.03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3100"/>
    <n v="3258"/>
    <x v="1"/>
    <s v="US"/>
    <s v="USD"/>
    <x v="3439"/>
    <n v="1427304127"/>
    <b v="0"/>
    <n v="16"/>
    <b v="1"/>
    <s v="theater/plays"/>
    <n v="105"/>
    <n v="203.6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5003"/>
    <x v="1"/>
    <s v="US"/>
    <s v="USD"/>
    <x v="3440"/>
    <n v="1404141626"/>
    <b v="0"/>
    <n v="37"/>
    <b v="1"/>
    <s v="theater/plays"/>
    <n v="100"/>
    <n v="135.22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2700"/>
    <n v="85"/>
    <x v="3"/>
    <s v="GB"/>
    <s v="GBP"/>
    <x v="3441"/>
    <n v="1465946956"/>
    <b v="0"/>
    <n v="14"/>
    <b v="1"/>
    <s v="theater/plays"/>
    <n v="3"/>
    <n v="6.07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216"/>
    <x v="0"/>
    <s v="GB"/>
    <s v="GBP"/>
    <x v="3442"/>
    <n v="1404233159"/>
    <b v="0"/>
    <n v="21"/>
    <b v="1"/>
    <s v="theater/plays"/>
    <n v="7"/>
    <n v="10.2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25568"/>
    <x v="1"/>
    <s v="US"/>
    <s v="USD"/>
    <x v="3443"/>
    <n v="1473789627"/>
    <b v="0"/>
    <n v="69"/>
    <b v="1"/>
    <s v="theater/plays"/>
    <n v="102"/>
    <n v="370.55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15000"/>
    <n v="17066"/>
    <x v="1"/>
    <s v="US"/>
    <s v="USD"/>
    <x v="3444"/>
    <n v="1404190567"/>
    <b v="0"/>
    <n v="16"/>
    <b v="1"/>
    <s v="theater/plays"/>
    <n v="114"/>
    <n v="1066.6300000000001"/>
    <x v="1"/>
    <s v="plays"/>
    <x v="3456"/>
    <x v="3444"/>
  </r>
  <r>
    <n v="3457"/>
    <s v="The Impossible Adventures Of Supernova Jones"/>
    <s v="Robots, Space Battles, Mystery, and Intrigue. Nothing is Impossible..."/>
    <n v="8000"/>
    <n v="8348"/>
    <x v="1"/>
    <s v="US"/>
    <s v="USD"/>
    <x v="3445"/>
    <n v="1421081857"/>
    <b v="0"/>
    <n v="55"/>
    <b v="1"/>
    <s v="theater/plays"/>
    <n v="104"/>
    <n v="151.7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5000"/>
    <n v="0"/>
    <x v="0"/>
    <s v="US"/>
    <s v="USD"/>
    <x v="3446"/>
    <n v="1420606303"/>
    <b v="0"/>
    <n v="27"/>
    <b v="1"/>
    <s v="theater/plays"/>
    <n v="0"/>
    <n v="0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3000"/>
    <n v="3750"/>
    <x v="1"/>
    <s v="GB"/>
    <s v="GBP"/>
    <x v="3447"/>
    <n v="1461151860"/>
    <b v="0"/>
    <n v="36"/>
    <b v="1"/>
    <s v="theater/plays"/>
    <n v="125"/>
    <n v="104.17"/>
    <x v="1"/>
    <s v="plays"/>
    <x v="3459"/>
    <x v="3447"/>
  </r>
  <r>
    <n v="3460"/>
    <s v="Pushers"/>
    <s v="'Pushers' is an exciting new play and the first project for brand new theatre company, Ain't Got No Home Productions."/>
    <n v="4000"/>
    <n v="0"/>
    <x v="0"/>
    <s v="GB"/>
    <s v="GBP"/>
    <x v="3448"/>
    <n v="1406896752"/>
    <b v="0"/>
    <n v="19"/>
    <b v="1"/>
    <s v="theater/plays"/>
    <n v="0"/>
    <n v="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3274"/>
    <n v="0"/>
    <x v="0"/>
    <s v="US"/>
    <s v="USD"/>
    <x v="3449"/>
    <n v="1475248279"/>
    <b v="0"/>
    <n v="12"/>
    <b v="1"/>
    <s v="theater/plays"/>
    <n v="0"/>
    <n v="0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3000"/>
    <n v="801"/>
    <x v="0"/>
    <s v="US"/>
    <s v="USD"/>
    <x v="3450"/>
    <n v="1435181628"/>
    <b v="0"/>
    <n v="17"/>
    <b v="1"/>
    <s v="theater/plays"/>
    <n v="27"/>
    <n v="47.12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25000"/>
    <n v="32745"/>
    <x v="1"/>
    <s v="CA"/>
    <s v="CAD"/>
    <x v="3451"/>
    <n v="1472594585"/>
    <b v="0"/>
    <n v="114"/>
    <b v="1"/>
    <s v="theater/plays"/>
    <n v="131"/>
    <n v="287.24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14500"/>
    <n v="17875"/>
    <x v="1"/>
    <s v="US"/>
    <s v="USD"/>
    <x v="3452"/>
    <n v="1469329637"/>
    <b v="0"/>
    <n v="93"/>
    <b v="1"/>
    <s v="theater/plays"/>
    <n v="123"/>
    <n v="192.2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6000"/>
    <n v="570"/>
    <x v="0"/>
    <s v="GB"/>
    <s v="GBP"/>
    <x v="3453"/>
    <n v="1436972472"/>
    <b v="0"/>
    <n v="36"/>
    <b v="1"/>
    <s v="theater/plays"/>
    <n v="10"/>
    <n v="15.83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12000"/>
    <n v="233"/>
    <x v="0"/>
    <s v="US"/>
    <s v="USD"/>
    <x v="3454"/>
    <n v="1455928050"/>
    <b v="0"/>
    <n v="61"/>
    <b v="1"/>
    <s v="theater/plays"/>
    <n v="2"/>
    <n v="3.82"/>
    <x v="1"/>
    <s v="plays"/>
    <x v="3466"/>
    <x v="3454"/>
  </r>
  <r>
    <n v="3467"/>
    <s v="Venus in Fur, Los Angeles."/>
    <s v="Venus in Fur, By David Ives."/>
    <n v="9000"/>
    <n v="240"/>
    <x v="2"/>
    <s v="US"/>
    <s v="USD"/>
    <x v="3455"/>
    <n v="1424275632"/>
    <b v="0"/>
    <n v="47"/>
    <b v="1"/>
    <s v="theater/plays"/>
    <n v="3"/>
    <n v="5.1100000000000003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30000"/>
    <n v="35389.129999999997"/>
    <x v="1"/>
    <s v="US"/>
    <s v="USD"/>
    <x v="3456"/>
    <n v="1471976529"/>
    <b v="0"/>
    <n v="17"/>
    <b v="1"/>
    <s v="theater/plays"/>
    <n v="118"/>
    <n v="2081.7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10000"/>
    <n v="0"/>
    <x v="0"/>
    <s v="US"/>
    <s v="USD"/>
    <x v="3457"/>
    <n v="1459265045"/>
    <b v="0"/>
    <n v="63"/>
    <b v="1"/>
    <s v="theater/plays"/>
    <n v="0"/>
    <n v="0"/>
    <x v="1"/>
    <s v="plays"/>
    <x v="3469"/>
    <x v="3457"/>
  </r>
  <r>
    <n v="3470"/>
    <s v="She Kills Monsters"/>
    <s v="The New Artist's Circle is a theatre company dedicated to bringing the arts to young people."/>
    <n v="2500"/>
    <n v="10680"/>
    <x v="1"/>
    <s v="US"/>
    <s v="USD"/>
    <x v="3458"/>
    <n v="1465345902"/>
    <b v="0"/>
    <n v="9"/>
    <b v="1"/>
    <s v="theater/plays"/>
    <n v="427"/>
    <n v="1186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4000"/>
    <n v="13864"/>
    <x v="1"/>
    <s v="GB"/>
    <s v="GBP"/>
    <x v="3459"/>
    <n v="1405971690"/>
    <b v="0"/>
    <n v="30"/>
    <b v="1"/>
    <s v="theater/plays"/>
    <n v="347"/>
    <n v="462.1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6000"/>
    <n v="10"/>
    <x v="0"/>
    <s v="US"/>
    <s v="USD"/>
    <x v="3460"/>
    <n v="1413432331"/>
    <b v="0"/>
    <n v="23"/>
    <b v="1"/>
    <s v="theater/plays"/>
    <n v="0"/>
    <n v="0.43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12500"/>
    <n v="7433.48"/>
    <x v="0"/>
    <s v="US"/>
    <s v="USD"/>
    <x v="3461"/>
    <n v="1425067296"/>
    <b v="0"/>
    <n v="33"/>
    <b v="1"/>
    <s v="theater/plays"/>
    <n v="59"/>
    <n v="225.26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5600"/>
    <n v="460"/>
    <x v="0"/>
    <s v="GB"/>
    <s v="GBP"/>
    <x v="3462"/>
    <n v="1466424131"/>
    <b v="0"/>
    <n v="39"/>
    <b v="1"/>
    <s v="theater/plays"/>
    <n v="8"/>
    <n v="11.79"/>
    <x v="1"/>
    <s v="plays"/>
    <x v="3474"/>
    <x v="3462"/>
  </r>
  <r>
    <n v="3475"/>
    <s v="Score"/>
    <s v="Score is a musical play inspired by true stories of parents who have recovered from addiction and regained their children."/>
    <n v="2500"/>
    <n v="3045"/>
    <x v="1"/>
    <s v="GB"/>
    <s v="GBP"/>
    <x v="3463"/>
    <n v="1412629704"/>
    <b v="0"/>
    <n v="17"/>
    <b v="1"/>
    <s v="theater/plays"/>
    <n v="122"/>
    <n v="179.12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2500"/>
    <n v="2729"/>
    <x v="1"/>
    <s v="US"/>
    <s v="USD"/>
    <x v="3464"/>
    <n v="1412836990"/>
    <b v="0"/>
    <n v="6"/>
    <b v="1"/>
    <s v="theater/plays"/>
    <n v="109"/>
    <n v="454.83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6000"/>
    <n v="6000"/>
    <x v="1"/>
    <s v="US"/>
    <s v="USD"/>
    <x v="3465"/>
    <n v="1430761243"/>
    <b v="0"/>
    <n v="39"/>
    <b v="1"/>
    <s v="theater/plays"/>
    <n v="100"/>
    <n v="153.85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6500"/>
    <n v="7160.12"/>
    <x v="1"/>
    <s v="US"/>
    <s v="USD"/>
    <x v="3466"/>
    <n v="1424296822"/>
    <b v="0"/>
    <n v="57"/>
    <b v="1"/>
    <s v="theater/plays"/>
    <n v="110"/>
    <n v="125.62"/>
    <x v="1"/>
    <s v="plays"/>
    <x v="3478"/>
    <x v="3466"/>
  </r>
  <r>
    <n v="3479"/>
    <s v="Civil Rogues"/>
    <s v="A new comedy about what happened to a band of foolhardy actors when the Puritans closed the theatres in the 1640s."/>
    <n v="5000"/>
    <n v="92848.5"/>
    <x v="1"/>
    <s v="GB"/>
    <s v="GBP"/>
    <x v="3467"/>
    <n v="1400790680"/>
    <b v="0"/>
    <n v="56"/>
    <b v="1"/>
    <s v="theater/plays"/>
    <n v="1857"/>
    <n v="1658.01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6000"/>
    <n v="6700"/>
    <x v="1"/>
    <s v="US"/>
    <s v="USD"/>
    <x v="3468"/>
    <n v="1434440227"/>
    <b v="0"/>
    <n v="13"/>
    <b v="1"/>
    <s v="theater/plays"/>
    <n v="112"/>
    <n v="515.38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30000"/>
    <n v="10042"/>
    <x v="3"/>
    <s v="AU"/>
    <s v="AUD"/>
    <x v="3469"/>
    <n v="1418709388"/>
    <b v="0"/>
    <n v="95"/>
    <b v="1"/>
    <s v="theater/plays"/>
    <n v="33"/>
    <n v="105.71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10000"/>
    <n v="53737"/>
    <x v="1"/>
    <s v="GB"/>
    <s v="GBP"/>
    <x v="3470"/>
    <n v="1402079466"/>
    <b v="0"/>
    <n v="80"/>
    <b v="1"/>
    <s v="theater/plays"/>
    <n v="537"/>
    <n v="671.71"/>
    <x v="1"/>
    <s v="plays"/>
    <x v="3482"/>
    <x v="3470"/>
  </r>
  <r>
    <n v="3483"/>
    <s v="The Faculty Lounge"/>
    <s v="Join 5 high school teachers in the lounge of every high school in America.  Hear what they never say in the classroom."/>
    <n v="15000"/>
    <n v="330"/>
    <x v="0"/>
    <s v="US"/>
    <s v="USD"/>
    <x v="3471"/>
    <n v="1401811381"/>
    <b v="0"/>
    <n v="133"/>
    <b v="1"/>
    <s v="theater/plays"/>
    <n v="2"/>
    <n v="2.48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8000"/>
    <n v="8950"/>
    <x v="1"/>
    <s v="US"/>
    <s v="USD"/>
    <x v="3472"/>
    <n v="1463422499"/>
    <b v="0"/>
    <n v="44"/>
    <b v="1"/>
    <s v="theater/plays"/>
    <n v="112"/>
    <n v="203.4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5000"/>
    <n v="5469"/>
    <x v="1"/>
    <s v="US"/>
    <s v="USD"/>
    <x v="3473"/>
    <n v="1451839080"/>
    <b v="0"/>
    <n v="30"/>
    <b v="1"/>
    <s v="theater/plays"/>
    <n v="109"/>
    <n v="182.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13728"/>
    <x v="1"/>
    <s v="US"/>
    <s v="USD"/>
    <x v="3474"/>
    <n v="1430600401"/>
    <b v="0"/>
    <n v="56"/>
    <b v="1"/>
    <s v="theater/plays"/>
    <n v="114"/>
    <n v="245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7500"/>
    <n v="9387"/>
    <x v="1"/>
    <s v="GB"/>
    <s v="GBP"/>
    <x v="3475"/>
    <n v="1432593252"/>
    <b v="0"/>
    <n v="66"/>
    <b v="1"/>
    <s v="theater/plays"/>
    <n v="125"/>
    <n v="142.22999999999999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10000"/>
    <n v="10041"/>
    <x v="1"/>
    <s v="US"/>
    <s v="USD"/>
    <x v="3476"/>
    <n v="1427221560"/>
    <b v="0"/>
    <n v="29"/>
    <b v="1"/>
    <s v="theater/plays"/>
    <n v="100"/>
    <n v="346.24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15744"/>
    <x v="1"/>
    <s v="GB"/>
    <s v="GBP"/>
    <x v="3477"/>
    <n v="1398352531"/>
    <b v="0"/>
    <n v="72"/>
    <b v="1"/>
    <s v="theater/plays"/>
    <n v="105"/>
    <n v="218.67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0"/>
    <x v="0"/>
    <s v="US"/>
    <s v="USD"/>
    <x v="3478"/>
    <n v="1457982924"/>
    <b v="0"/>
    <n v="27"/>
    <b v="1"/>
    <s v="theater/plays"/>
    <n v="0"/>
    <n v="0.3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3500"/>
    <n v="1697"/>
    <x v="0"/>
    <s v="US"/>
    <s v="USD"/>
    <x v="3479"/>
    <n v="1430114384"/>
    <b v="0"/>
    <n v="10"/>
    <b v="1"/>
    <s v="theater/plays"/>
    <n v="48"/>
    <n v="169.7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10000"/>
    <n v="11570.92"/>
    <x v="1"/>
    <s v="US"/>
    <s v="USD"/>
    <x v="3480"/>
    <n v="1442794397"/>
    <b v="0"/>
    <n v="35"/>
    <b v="1"/>
    <s v="theater/plays"/>
    <n v="116"/>
    <n v="330.6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5000"/>
    <n v="1402"/>
    <x v="0"/>
    <s v="US"/>
    <s v="USD"/>
    <x v="3481"/>
    <n v="1406580436"/>
    <b v="0"/>
    <n v="29"/>
    <b v="1"/>
    <s v="theater/plays"/>
    <n v="28"/>
    <n v="48.3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2750"/>
    <n v="25"/>
    <x v="2"/>
    <s v="US"/>
    <s v="USD"/>
    <x v="3482"/>
    <n v="1479186575"/>
    <b v="0"/>
    <n v="13"/>
    <b v="1"/>
    <s v="theater/plays"/>
    <n v="1"/>
    <n v="1.9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15000"/>
    <n v="286"/>
    <x v="0"/>
    <s v="CA"/>
    <s v="CAD"/>
    <x v="3483"/>
    <n v="1412360309"/>
    <b v="0"/>
    <n v="72"/>
    <b v="1"/>
    <s v="theater/plays"/>
    <n v="2"/>
    <n v="3.97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10000"/>
    <n v="10235"/>
    <x v="1"/>
    <s v="US"/>
    <s v="USD"/>
    <x v="3484"/>
    <n v="1470169166"/>
    <b v="0"/>
    <n v="78"/>
    <b v="1"/>
    <s v="theater/plays"/>
    <n v="102"/>
    <n v="131.2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5000"/>
    <n v="5555"/>
    <x v="1"/>
    <s v="US"/>
    <s v="USD"/>
    <x v="3485"/>
    <n v="1463852904"/>
    <b v="0"/>
    <n v="49"/>
    <b v="1"/>
    <s v="theater/plays"/>
    <n v="111"/>
    <n v="113.3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5000"/>
    <n v="5634"/>
    <x v="1"/>
    <s v="CA"/>
    <s v="CAD"/>
    <x v="3486"/>
    <n v="1459309704"/>
    <b v="0"/>
    <n v="42"/>
    <b v="1"/>
    <s v="theater/plays"/>
    <n v="113"/>
    <n v="134.13999999999999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6000"/>
    <n v="6146.27"/>
    <x v="1"/>
    <s v="US"/>
    <s v="USD"/>
    <x v="3487"/>
    <n v="1431046325"/>
    <b v="0"/>
    <n v="35"/>
    <b v="1"/>
    <s v="theater/plays"/>
    <n v="102"/>
    <n v="175.61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4000"/>
    <n v="5660"/>
    <x v="1"/>
    <s v="US"/>
    <s v="USD"/>
    <x v="3488"/>
    <n v="1455919438"/>
    <b v="0"/>
    <n v="42"/>
    <b v="1"/>
    <s v="theater/plays"/>
    <n v="142"/>
    <n v="134.76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5000"/>
    <n v="2726"/>
    <x v="0"/>
    <s v="GB"/>
    <s v="GBP"/>
    <x v="3489"/>
    <n v="1439835595"/>
    <b v="0"/>
    <n v="42"/>
    <b v="1"/>
    <s v="theater/plays"/>
    <n v="55"/>
    <n v="64.90000000000000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10500"/>
    <n v="10526"/>
    <x v="1"/>
    <s v="US"/>
    <s v="USD"/>
    <x v="3490"/>
    <n v="1456862924"/>
    <b v="0"/>
    <n v="31"/>
    <b v="1"/>
    <s v="theater/plays"/>
    <n v="100"/>
    <n v="339.55"/>
    <x v="1"/>
    <s v="plays"/>
    <x v="3502"/>
    <x v="3490"/>
  </r>
  <r>
    <n v="3503"/>
    <s v="Tarantella"/>
    <s v="A group of Sicilian immigrants in New York struggle to deal with conflict from both within the family and from without."/>
    <n v="8000"/>
    <n v="325"/>
    <x v="0"/>
    <s v="GB"/>
    <s v="GBP"/>
    <x v="3491"/>
    <n v="1466767728"/>
    <b v="0"/>
    <n v="38"/>
    <b v="1"/>
    <s v="theater/plays"/>
    <n v="4"/>
    <n v="8.5500000000000007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4000"/>
    <n v="480"/>
    <x v="0"/>
    <s v="US"/>
    <s v="USD"/>
    <x v="3492"/>
    <n v="1445363891"/>
    <b v="0"/>
    <n v="8"/>
    <b v="1"/>
    <s v="theater/plays"/>
    <n v="12"/>
    <n v="6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8000"/>
    <n v="0"/>
    <x v="0"/>
    <s v="US"/>
    <s v="USD"/>
    <x v="3493"/>
    <n v="1398983245"/>
    <b v="0"/>
    <n v="39"/>
    <b v="1"/>
    <s v="theater/plays"/>
    <n v="0"/>
    <n v="0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9700"/>
    <x v="1"/>
    <s v="US"/>
    <s v="USD"/>
    <x v="3494"/>
    <n v="1404927440"/>
    <b v="0"/>
    <n v="29"/>
    <b v="1"/>
    <s v="theater/plays"/>
    <n v="108"/>
    <n v="334.48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25000"/>
    <n v="49100"/>
    <x v="1"/>
    <s v="US"/>
    <s v="USD"/>
    <x v="3495"/>
    <n v="1462140537"/>
    <b v="0"/>
    <n v="72"/>
    <b v="1"/>
    <s v="theater/plays"/>
    <n v="196"/>
    <n v="681.94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2000"/>
    <n v="2569"/>
    <x v="1"/>
    <s v="GB"/>
    <s v="GBP"/>
    <x v="3496"/>
    <n v="1460914253"/>
    <b v="0"/>
    <n v="15"/>
    <b v="1"/>
    <s v="theater/plays"/>
    <n v="128"/>
    <n v="171.27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0"/>
    <x v="0"/>
    <s v="US"/>
    <s v="USD"/>
    <x v="3497"/>
    <n v="1415392666"/>
    <b v="0"/>
    <n v="33"/>
    <b v="1"/>
    <s v="theater/plays"/>
    <n v="0"/>
    <n v="0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3900"/>
    <n v="196"/>
    <x v="0"/>
    <s v="US"/>
    <s v="USD"/>
    <x v="3498"/>
    <n v="1402584846"/>
    <b v="0"/>
    <n v="15"/>
    <b v="1"/>
    <s v="theater/plays"/>
    <n v="5"/>
    <n v="13.07"/>
    <x v="1"/>
    <s v="plays"/>
    <x v="3510"/>
    <x v="3498"/>
  </r>
  <r>
    <n v="3511"/>
    <s v="Silent Planet"/>
    <s v="The world premiere of the first full-length play by Eve Leigh, at the intimate Finborough Theatre in London."/>
    <n v="5000"/>
    <n v="3905"/>
    <x v="0"/>
    <s v="GB"/>
    <s v="GBP"/>
    <x v="3499"/>
    <n v="1413406695"/>
    <b v="0"/>
    <n v="19"/>
    <b v="1"/>
    <s v="theater/plays"/>
    <n v="78"/>
    <n v="205.53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4000"/>
    <n v="266"/>
    <x v="0"/>
    <s v="GB"/>
    <s v="GBP"/>
    <x v="3500"/>
    <n v="1424609592"/>
    <b v="0"/>
    <n v="17"/>
    <b v="1"/>
    <s v="theater/plays"/>
    <n v="7"/>
    <n v="15.6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10000"/>
    <n v="56"/>
    <x v="0"/>
    <s v="US"/>
    <s v="USD"/>
    <x v="3501"/>
    <n v="1400725112"/>
    <b v="0"/>
    <n v="44"/>
    <b v="1"/>
    <s v="theater/plays"/>
    <n v="1"/>
    <n v="1.27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3055"/>
    <x v="1"/>
    <s v="US"/>
    <s v="USD"/>
    <x v="3502"/>
    <n v="1421439552"/>
    <b v="0"/>
    <n v="10"/>
    <b v="1"/>
    <s v="theater/plays"/>
    <n v="102"/>
    <n v="305.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9500"/>
    <n v="9545"/>
    <x v="1"/>
    <s v="US"/>
    <s v="USD"/>
    <x v="3503"/>
    <n v="1430505171"/>
    <b v="0"/>
    <n v="46"/>
    <b v="1"/>
    <s v="theater/plays"/>
    <n v="100"/>
    <n v="207.5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7500"/>
    <n v="5"/>
    <x v="0"/>
    <s v="US"/>
    <s v="USD"/>
    <x v="3504"/>
    <n v="1407197670"/>
    <b v="0"/>
    <n v="11"/>
    <b v="1"/>
    <s v="theater/plays"/>
    <n v="0"/>
    <n v="0.45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10000"/>
    <n v="11450"/>
    <x v="1"/>
    <s v="GB"/>
    <s v="GBP"/>
    <x v="3505"/>
    <n v="1401910634"/>
    <b v="0"/>
    <n v="13"/>
    <b v="1"/>
    <s v="theater/plays"/>
    <n v="115"/>
    <n v="880.77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5000"/>
    <n v="5396"/>
    <x v="1"/>
    <s v="US"/>
    <s v="USD"/>
    <x v="3506"/>
    <n v="1410461299"/>
    <b v="0"/>
    <n v="33"/>
    <b v="1"/>
    <s v="theater/plays"/>
    <n v="108"/>
    <n v="163.52000000000001"/>
    <x v="1"/>
    <s v="plays"/>
    <x v="3518"/>
    <x v="3506"/>
  </r>
  <r>
    <n v="3519"/>
    <s v="Bookstory"/>
    <s v="Bookstory is a tiny puppet musical with some very big ideas that tells the story of the story in the digital age"/>
    <n v="6000"/>
    <n v="0"/>
    <x v="2"/>
    <s v="GB"/>
    <s v="GBP"/>
    <x v="3507"/>
    <n v="1422886950"/>
    <b v="0"/>
    <n v="28"/>
    <b v="1"/>
    <s v="theater/plays"/>
    <n v="0"/>
    <n v="0"/>
    <x v="1"/>
    <s v="plays"/>
    <x v="3519"/>
    <x v="3507"/>
  </r>
  <r>
    <n v="3520"/>
    <s v="Protocols"/>
    <s v="Help us to bring &quot;Protocols&quot; at the 2015 Camden Fringe. The most controversial play of the year."/>
    <n v="5500"/>
    <n v="7206"/>
    <x v="1"/>
    <s v="GB"/>
    <s v="GBP"/>
    <x v="3508"/>
    <n v="1439322412"/>
    <b v="0"/>
    <n v="21"/>
    <b v="1"/>
    <s v="theater/plays"/>
    <n v="131"/>
    <n v="343.14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000"/>
    <n v="3275"/>
    <x v="1"/>
    <s v="US"/>
    <s v="USD"/>
    <x v="3509"/>
    <n v="1409388020"/>
    <b v="0"/>
    <n v="13"/>
    <b v="1"/>
    <s v="theater/plays"/>
    <n v="109"/>
    <n v="251.9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5000"/>
    <n v="260"/>
    <x v="0"/>
    <s v="GB"/>
    <s v="GBP"/>
    <x v="3510"/>
    <n v="1439924246"/>
    <b v="0"/>
    <n v="34"/>
    <b v="1"/>
    <s v="theater/plays"/>
    <n v="5"/>
    <n v="7.65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12000"/>
    <n v="5902"/>
    <x v="0"/>
    <s v="GB"/>
    <s v="GBP"/>
    <x v="3511"/>
    <n v="1469871148"/>
    <b v="0"/>
    <n v="80"/>
    <b v="1"/>
    <s v="theater/plays"/>
    <n v="49"/>
    <n v="73.78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25000"/>
    <n v="27600.2"/>
    <x v="1"/>
    <s v="US"/>
    <s v="USD"/>
    <x v="3512"/>
    <n v="1409336373"/>
    <b v="0"/>
    <n v="74"/>
    <b v="1"/>
    <s v="theater/plays"/>
    <n v="110"/>
    <n v="372.98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3000"/>
    <n v="3015"/>
    <x v="1"/>
    <s v="US"/>
    <s v="USD"/>
    <x v="3453"/>
    <n v="1438188106"/>
    <b v="0"/>
    <n v="7"/>
    <b v="1"/>
    <s v="theater/plays"/>
    <n v="101"/>
    <n v="430.71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10000"/>
    <n v="106"/>
    <x v="0"/>
    <s v="US"/>
    <s v="USD"/>
    <x v="3513"/>
    <n v="1459411371"/>
    <b v="0"/>
    <n v="34"/>
    <b v="1"/>
    <s v="theater/plays"/>
    <n v="1"/>
    <n v="3.12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21"/>
    <x v="0"/>
    <s v="US"/>
    <s v="USD"/>
    <x v="3514"/>
    <n v="1434069205"/>
    <b v="0"/>
    <n v="86"/>
    <b v="1"/>
    <s v="theater/plays"/>
    <n v="0"/>
    <n v="0.24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5000"/>
    <n v="5526"/>
    <x v="1"/>
    <s v="GB"/>
    <s v="GBP"/>
    <x v="3515"/>
    <n v="1483012918"/>
    <b v="0"/>
    <n v="37"/>
    <b v="1"/>
    <s v="theater/plays"/>
    <n v="111"/>
    <n v="149.3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3395"/>
    <x v="1"/>
    <s v="US"/>
    <s v="USD"/>
    <x v="3516"/>
    <n v="1434997018"/>
    <b v="0"/>
    <n v="18"/>
    <b v="1"/>
    <s v="theater/plays"/>
    <n v="110"/>
    <n v="188.61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8000"/>
    <n v="8165.55"/>
    <x v="1"/>
    <s v="GB"/>
    <s v="GBP"/>
    <x v="3517"/>
    <n v="1457881057"/>
    <b v="0"/>
    <n v="22"/>
    <b v="1"/>
    <s v="theater/plays"/>
    <n v="102"/>
    <n v="371.16"/>
    <x v="1"/>
    <s v="plays"/>
    <x v="3530"/>
    <x v="3517"/>
  </r>
  <r>
    <n v="3531"/>
    <s v="The Reinvention of Lily Johnson"/>
    <s v="A political comedy for a crazy election year"/>
    <n v="5000"/>
    <n v="10"/>
    <x v="2"/>
    <s v="US"/>
    <s v="USD"/>
    <x v="3518"/>
    <n v="1464709334"/>
    <b v="0"/>
    <n v="26"/>
    <b v="1"/>
    <s v="theater/plays"/>
    <n v="0"/>
    <n v="0.3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4500"/>
    <n v="4565"/>
    <x v="1"/>
    <s v="US"/>
    <s v="USD"/>
    <x v="3519"/>
    <n v="1409667827"/>
    <b v="0"/>
    <n v="27"/>
    <b v="1"/>
    <s v="theater/plays"/>
    <n v="101"/>
    <n v="169.07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3000"/>
    <n v="3732"/>
    <x v="1"/>
    <s v="US"/>
    <s v="USD"/>
    <x v="3520"/>
    <n v="1444673767"/>
    <b v="0"/>
    <n v="8"/>
    <b v="1"/>
    <s v="theater/plays"/>
    <n v="124"/>
    <n v="466.5"/>
    <x v="1"/>
    <s v="plays"/>
    <x v="3533"/>
    <x v="3520"/>
  </r>
  <r>
    <n v="3534"/>
    <s v="Night of Ashes"/>
    <s v="A Theatrical Prequel to Hell's Rebels, the current Pathfinder Adventure Path from Paizo Publishing"/>
    <n v="20000"/>
    <n v="20365"/>
    <x v="1"/>
    <s v="US"/>
    <s v="USD"/>
    <x v="3521"/>
    <n v="1440687623"/>
    <b v="0"/>
    <n v="204"/>
    <b v="1"/>
    <s v="theater/plays"/>
    <n v="102"/>
    <n v="99.83"/>
    <x v="1"/>
    <s v="plays"/>
    <x v="3534"/>
    <x v="3521"/>
  </r>
  <r>
    <n v="3535"/>
    <s v="Twelve Angry Women"/>
    <s v="On the 60th anniversary of Twelve Angry Men, 12 female writers create 12 short pieces about what makes them angry."/>
    <n v="6000"/>
    <n v="891"/>
    <x v="0"/>
    <s v="GB"/>
    <s v="GBP"/>
    <x v="1804"/>
    <n v="1441120910"/>
    <b v="0"/>
    <n v="46"/>
    <b v="1"/>
    <s v="theater/plays"/>
    <n v="15"/>
    <n v="19.37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2468"/>
    <n v="7326.88"/>
    <x v="1"/>
    <s v="GB"/>
    <s v="GBP"/>
    <x v="3522"/>
    <n v="1448040425"/>
    <b v="0"/>
    <n v="17"/>
    <b v="1"/>
    <s v="theater/plays"/>
    <n v="297"/>
    <n v="430.99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5000"/>
    <n v="0"/>
    <x v="0"/>
    <s v="CA"/>
    <s v="CAD"/>
    <x v="3523"/>
    <n v="1413016216"/>
    <b v="0"/>
    <n v="28"/>
    <b v="1"/>
    <s v="theater/plays"/>
    <n v="0"/>
    <n v="0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7534"/>
    <n v="210"/>
    <x v="2"/>
    <s v="GB"/>
    <s v="GBP"/>
    <x v="3524"/>
    <n v="1469009140"/>
    <b v="0"/>
    <n v="83"/>
    <b v="1"/>
    <s v="theater/plays"/>
    <n v="3"/>
    <n v="2.5299999999999998"/>
    <x v="1"/>
    <s v="plays"/>
    <x v="3538"/>
    <x v="3524"/>
  </r>
  <r>
    <n v="3539"/>
    <s v="Chokehold"/>
    <s v="A searing new play that takes  an unflinching look at the terrible costs of police shootings in the African American community."/>
    <n v="3350"/>
    <n v="3350"/>
    <x v="1"/>
    <s v="US"/>
    <s v="USD"/>
    <x v="3525"/>
    <n v="1471543722"/>
    <b v="0"/>
    <n v="13"/>
    <b v="1"/>
    <s v="theater/plays"/>
    <n v="100"/>
    <n v="257.69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2500"/>
    <n v="8301"/>
    <x v="1"/>
    <s v="GB"/>
    <s v="GBP"/>
    <x v="3526"/>
    <n v="1464307491"/>
    <b v="0"/>
    <n v="8"/>
    <b v="1"/>
    <s v="theater/plays"/>
    <n v="332"/>
    <n v="1037.6300000000001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5000"/>
    <n v="3"/>
    <x v="2"/>
    <s v="GB"/>
    <s v="GBP"/>
    <x v="3527"/>
    <n v="1438882275"/>
    <b v="0"/>
    <n v="32"/>
    <b v="1"/>
    <s v="theater/plays"/>
    <n v="0"/>
    <n v="0.0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15000"/>
    <n v="15700"/>
    <x v="1"/>
    <s v="US"/>
    <s v="USD"/>
    <x v="3528"/>
    <n v="1404915822"/>
    <b v="0"/>
    <n v="85"/>
    <b v="1"/>
    <s v="theater/plays"/>
    <n v="105"/>
    <n v="184.7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5000"/>
    <n v="5135"/>
    <x v="1"/>
    <s v="DE"/>
    <s v="EUR"/>
    <x v="3529"/>
    <n v="1432663659"/>
    <b v="0"/>
    <n v="29"/>
    <b v="1"/>
    <s v="theater/plays"/>
    <n v="103"/>
    <n v="177.07"/>
    <x v="1"/>
    <s v="plays"/>
    <x v="3543"/>
    <x v="3529"/>
  </r>
  <r>
    <n v="3544"/>
    <s v="Gruoch, or Lady Macbeth"/>
    <s v="Death &amp; Pretzels presents the world premiere of Paul Pasulka's Gruoch, or Lady Macbeth"/>
    <n v="7500"/>
    <n v="1"/>
    <x v="0"/>
    <s v="US"/>
    <s v="USD"/>
    <x v="3530"/>
    <n v="1423166257"/>
    <b v="0"/>
    <n v="24"/>
    <b v="1"/>
    <s v="theater/plays"/>
    <n v="0"/>
    <n v="0.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135"/>
    <x v="0"/>
    <s v="US"/>
    <s v="USD"/>
    <x v="3531"/>
    <n v="1426188159"/>
    <b v="0"/>
    <n v="8"/>
    <b v="1"/>
    <s v="theater/plays"/>
    <n v="5"/>
    <n v="16.8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4500"/>
    <n v="109"/>
    <x v="0"/>
    <s v="US"/>
    <s v="USD"/>
    <x v="3532"/>
    <n v="1426002684"/>
    <b v="0"/>
    <n v="19"/>
    <b v="1"/>
    <s v="theater/plays"/>
    <n v="2"/>
    <n v="5.74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100000"/>
    <n v="1"/>
    <x v="0"/>
    <s v="US"/>
    <s v="USD"/>
    <x v="3533"/>
    <n v="1461117201"/>
    <b v="0"/>
    <n v="336"/>
    <b v="1"/>
    <s v="theater/plays"/>
    <n v="0"/>
    <n v="0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6000"/>
    <n v="6658"/>
    <x v="1"/>
    <s v="US"/>
    <s v="USD"/>
    <x v="3534"/>
    <n v="1455230214"/>
    <b v="0"/>
    <n v="13"/>
    <b v="1"/>
    <s v="theater/plays"/>
    <n v="111"/>
    <n v="512.1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4000"/>
    <n v="4137"/>
    <x v="1"/>
    <s v="GB"/>
    <s v="GBP"/>
    <x v="3535"/>
    <n v="1438939673"/>
    <b v="0"/>
    <n v="42"/>
    <b v="1"/>
    <s v="theater/plays"/>
    <n v="103"/>
    <n v="98.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8000"/>
    <n v="40"/>
    <x v="0"/>
    <s v="GB"/>
    <s v="GBP"/>
    <x v="3536"/>
    <n v="1459632398"/>
    <b v="0"/>
    <n v="64"/>
    <b v="1"/>
    <s v="theater/plays"/>
    <n v="1"/>
    <n v="0.63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5000"/>
    <n v="5000.18"/>
    <x v="1"/>
    <s v="US"/>
    <s v="USD"/>
    <x v="3537"/>
    <n v="1398342170"/>
    <b v="0"/>
    <n v="25"/>
    <b v="1"/>
    <s v="theater/plays"/>
    <n v="100"/>
    <n v="200.0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3500"/>
    <n v="622"/>
    <x v="0"/>
    <s v="GB"/>
    <s v="GBP"/>
    <x v="3538"/>
    <n v="1401372324"/>
    <b v="0"/>
    <n v="20"/>
    <b v="1"/>
    <s v="theater/plays"/>
    <n v="18"/>
    <n v="31.1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15000"/>
    <n v="18855"/>
    <x v="1"/>
    <s v="US"/>
    <s v="USD"/>
    <x v="3539"/>
    <n v="1436575280"/>
    <b v="0"/>
    <n v="104"/>
    <b v="1"/>
    <s v="theater/plays"/>
    <n v="126"/>
    <n v="181.3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15000"/>
    <n v="16291"/>
    <x v="3"/>
    <s v="US"/>
    <s v="USD"/>
    <x v="3540"/>
    <n v="1421025159"/>
    <b v="0"/>
    <n v="53"/>
    <b v="1"/>
    <s v="theater/plays"/>
    <n v="109"/>
    <n v="307.38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7000"/>
    <n v="7617"/>
    <x v="1"/>
    <s v="IT"/>
    <s v="EUR"/>
    <x v="3541"/>
    <n v="1476786994"/>
    <b v="0"/>
    <n v="14"/>
    <b v="1"/>
    <s v="theater/plays"/>
    <n v="109"/>
    <n v="544.07000000000005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6500"/>
    <n v="375"/>
    <x v="0"/>
    <s v="GB"/>
    <s v="GBP"/>
    <x v="3542"/>
    <n v="1403105724"/>
    <b v="0"/>
    <n v="20"/>
    <b v="1"/>
    <s v="theater/plays"/>
    <n v="6"/>
    <n v="18.7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200000"/>
    <n v="4669"/>
    <x v="0"/>
    <s v="US"/>
    <s v="USD"/>
    <x v="3543"/>
    <n v="1396334311"/>
    <b v="0"/>
    <n v="558"/>
    <b v="1"/>
    <s v="theater/plays"/>
    <n v="2"/>
    <n v="8.369999999999999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000"/>
    <n v="641"/>
    <x v="0"/>
    <s v="GB"/>
    <s v="GBP"/>
    <x v="3544"/>
    <n v="1431718575"/>
    <b v="0"/>
    <n v="22"/>
    <b v="1"/>
    <s v="theater/plays"/>
    <n v="21"/>
    <n v="29.14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4000"/>
    <n v="4400"/>
    <x v="1"/>
    <s v="AU"/>
    <s v="AUD"/>
    <x v="3545"/>
    <n v="1436408308"/>
    <b v="0"/>
    <n v="24"/>
    <b v="1"/>
    <s v="theater/plays"/>
    <n v="110"/>
    <n v="183.3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10000"/>
    <n v="1245"/>
    <x v="2"/>
    <s v="CA"/>
    <s v="CAD"/>
    <x v="3546"/>
    <n v="1429651266"/>
    <b v="0"/>
    <n v="74"/>
    <b v="1"/>
    <s v="theater/plays"/>
    <n v="12"/>
    <n v="16.82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10182.02"/>
    <x v="1"/>
    <s v="US"/>
    <s v="USD"/>
    <x v="3547"/>
    <n v="1437236378"/>
    <b v="0"/>
    <n v="54"/>
    <b v="1"/>
    <s v="theater/plays"/>
    <n v="136"/>
    <n v="188.56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21"/>
    <x v="0"/>
    <s v="GB"/>
    <s v="GBP"/>
    <x v="3548"/>
    <n v="1457115427"/>
    <b v="0"/>
    <n v="31"/>
    <b v="1"/>
    <s v="theater/plays"/>
    <n v="1"/>
    <n v="0.68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3000"/>
    <n v="3014"/>
    <x v="1"/>
    <s v="GB"/>
    <s v="GBP"/>
    <x v="3549"/>
    <n v="1467648456"/>
    <b v="0"/>
    <n v="25"/>
    <b v="1"/>
    <s v="theater/plays"/>
    <n v="100"/>
    <n v="120.56"/>
    <x v="1"/>
    <s v="plays"/>
    <x v="3563"/>
    <x v="3549"/>
  </r>
  <r>
    <n v="3564"/>
    <s v="The Pillowman Aberdeen"/>
    <s v="Multi Award-Winng play THE PILLOWMAN coming to the Arts Centre Theatre, Aberdeen"/>
    <n v="4000"/>
    <n v="4055"/>
    <x v="1"/>
    <s v="GB"/>
    <s v="GBP"/>
    <x v="3550"/>
    <n v="1440082649"/>
    <b v="0"/>
    <n v="17"/>
    <b v="1"/>
    <s v="theater/plays"/>
    <n v="101"/>
    <n v="238.53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4600"/>
    <n v="4952"/>
    <x v="1"/>
    <s v="US"/>
    <s v="USD"/>
    <x v="3551"/>
    <n v="1417456208"/>
    <b v="0"/>
    <n v="12"/>
    <b v="1"/>
    <s v="theater/plays"/>
    <n v="108"/>
    <n v="412.6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6000"/>
    <n v="6027"/>
    <x v="1"/>
    <s v="GB"/>
    <s v="GBP"/>
    <x v="3552"/>
    <n v="1419423083"/>
    <b v="0"/>
    <n v="38"/>
    <b v="1"/>
    <s v="theater/plays"/>
    <n v="100"/>
    <n v="158.61000000000001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4200"/>
    <n v="0"/>
    <x v="2"/>
    <s v="GB"/>
    <s v="GBP"/>
    <x v="3553"/>
    <n v="1431372444"/>
    <b v="0"/>
    <n v="41"/>
    <b v="1"/>
    <s v="theater/plays"/>
    <n v="0"/>
    <n v="0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4480"/>
    <n v="30"/>
    <x v="0"/>
    <s v="US"/>
    <s v="USD"/>
    <x v="3554"/>
    <n v="1408383994"/>
    <b v="0"/>
    <n v="19"/>
    <b v="1"/>
    <s v="theater/plays"/>
    <n v="1"/>
    <n v="1.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13000"/>
    <n v="13293.8"/>
    <x v="1"/>
    <s v="US"/>
    <s v="USD"/>
    <x v="3555"/>
    <n v="1418142696"/>
    <b v="0"/>
    <n v="41"/>
    <b v="1"/>
    <s v="theater/plays"/>
    <n v="102"/>
    <n v="324.24"/>
    <x v="1"/>
    <s v="plays"/>
    <x v="3569"/>
    <x v="3555"/>
  </r>
  <r>
    <n v="3570"/>
    <s v="The Lower Depths"/>
    <s v="Theatre Machine presents an all-new adaptation of Maxim Gorky's classic of Russian theatre, The Lower Depths."/>
    <n v="6750"/>
    <n v="0"/>
    <x v="0"/>
    <s v="US"/>
    <s v="USD"/>
    <x v="3556"/>
    <n v="1417593483"/>
    <b v="0"/>
    <n v="26"/>
    <b v="1"/>
    <s v="theater/plays"/>
    <n v="0"/>
    <n v="0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5000"/>
    <n v="8711.52"/>
    <x v="1"/>
    <s v="GB"/>
    <s v="GBP"/>
    <x v="3557"/>
    <n v="1412109413"/>
    <b v="0"/>
    <n v="25"/>
    <b v="1"/>
    <s v="theater/plays"/>
    <n v="174"/>
    <n v="348.46"/>
    <x v="1"/>
    <s v="plays"/>
    <x v="3571"/>
    <x v="3557"/>
  </r>
  <r>
    <n v="3572"/>
    <s v="Monster"/>
    <s v="A darkly comic one woman show by Abram Rooney as part of The Camden Fringe 2015."/>
    <n v="3000"/>
    <n v="203.9"/>
    <x v="0"/>
    <s v="GB"/>
    <s v="GBP"/>
    <x v="3558"/>
    <n v="1432302082"/>
    <b v="0"/>
    <n v="9"/>
    <b v="1"/>
    <s v="theater/plays"/>
    <n v="7"/>
    <n v="22.66"/>
    <x v="1"/>
    <s v="plays"/>
    <x v="3572"/>
    <x v="3558"/>
  </r>
  <r>
    <n v="3573"/>
    <s v="Licensed To Ill"/>
    <s v="London based theatre makers collaborating to create a new show about the history of HipHop."/>
    <n v="9500"/>
    <n v="11335.7"/>
    <x v="1"/>
    <s v="GB"/>
    <s v="GBP"/>
    <x v="3559"/>
    <n v="1412845246"/>
    <b v="0"/>
    <n v="78"/>
    <b v="1"/>
    <s v="theater/plays"/>
    <n v="119"/>
    <n v="145.3300000000000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18000"/>
    <n v="0"/>
    <x v="0"/>
    <s v="US"/>
    <s v="USD"/>
    <x v="3560"/>
    <n v="1413326248"/>
    <b v="0"/>
    <n v="45"/>
    <b v="1"/>
    <s v="theater/plays"/>
    <n v="0"/>
    <n v="0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25000"/>
    <n v="26978"/>
    <x v="1"/>
    <s v="US"/>
    <s v="USD"/>
    <x v="3561"/>
    <n v="1468176527"/>
    <b v="0"/>
    <n v="102"/>
    <b v="1"/>
    <s v="theater/plays"/>
    <n v="108"/>
    <n v="264.4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2000"/>
    <n v="216"/>
    <x v="0"/>
    <s v="US"/>
    <s v="USD"/>
    <x v="3562"/>
    <n v="1475759454"/>
    <b v="0"/>
    <n v="5"/>
    <b v="1"/>
    <s v="theater/plays"/>
    <n v="11"/>
    <n v="43.2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3500"/>
    <n v="760"/>
    <x v="3"/>
    <s v="US"/>
    <s v="USD"/>
    <x v="3563"/>
    <n v="1427741583"/>
    <b v="0"/>
    <n v="27"/>
    <b v="1"/>
    <s v="theater/plays"/>
    <n v="22"/>
    <n v="28.15"/>
    <x v="1"/>
    <s v="plays"/>
    <x v="3577"/>
    <x v="3563"/>
  </r>
  <r>
    <n v="3578"/>
    <s v="Home"/>
    <s v="An unsparing, slightly surreal look at the effects of the private rented sector on two young women. Based on real events."/>
    <n v="5000"/>
    <n v="1988"/>
    <x v="0"/>
    <s v="GB"/>
    <s v="GBP"/>
    <x v="3564"/>
    <n v="1459445777"/>
    <b v="0"/>
    <n v="37"/>
    <b v="1"/>
    <s v="theater/plays"/>
    <n v="40"/>
    <n v="53.73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146"/>
    <x v="0"/>
    <s v="GB"/>
    <s v="GBP"/>
    <x v="3565"/>
    <n v="1456856256"/>
    <b v="0"/>
    <n v="14"/>
    <b v="1"/>
    <s v="theater/plays"/>
    <n v="5"/>
    <n v="10.43"/>
    <x v="1"/>
    <s v="plays"/>
    <x v="3579"/>
    <x v="3565"/>
  </r>
  <r>
    <n v="3580"/>
    <s v="Annabel Lost"/>
    <s v="Annabel Lost combines visual art and performance poetry to tell the story of two orphaned refugees, Quetzal and Rhime."/>
    <n v="4000"/>
    <n v="4216"/>
    <x v="1"/>
    <s v="US"/>
    <s v="USD"/>
    <x v="3566"/>
    <n v="1421900022"/>
    <b v="0"/>
    <n v="27"/>
    <b v="1"/>
    <s v="theater/plays"/>
    <n v="105"/>
    <n v="156.15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5000"/>
    <n v="1362"/>
    <x v="0"/>
    <s v="GB"/>
    <s v="GBP"/>
    <x v="3567"/>
    <n v="1405509510"/>
    <b v="0"/>
    <n v="45"/>
    <b v="1"/>
    <s v="theater/plays"/>
    <n v="27"/>
    <n v="30.27"/>
    <x v="1"/>
    <s v="plays"/>
    <x v="3581"/>
    <x v="3567"/>
  </r>
  <r>
    <n v="3582"/>
    <s v="REALLY REALLY"/>
    <s v="A contemporary American play touching on the scorching realities of growing up in the Millennial generation."/>
    <n v="8000"/>
    <n v="9832"/>
    <x v="1"/>
    <s v="US"/>
    <s v="USD"/>
    <x v="3568"/>
    <n v="1458613082"/>
    <b v="0"/>
    <n v="49"/>
    <b v="1"/>
    <s v="theater/plays"/>
    <n v="123"/>
    <n v="200.6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10000"/>
    <n v="3"/>
    <x v="0"/>
    <s v="US"/>
    <s v="USD"/>
    <x v="3569"/>
    <n v="1455790405"/>
    <b v="0"/>
    <n v="24"/>
    <b v="1"/>
    <s v="theater/plays"/>
    <n v="0"/>
    <n v="0.1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10000"/>
    <n v="1048"/>
    <x v="0"/>
    <s v="GB"/>
    <s v="GBP"/>
    <x v="3570"/>
    <n v="1434180944"/>
    <b v="0"/>
    <n v="112"/>
    <b v="1"/>
    <s v="theater/plays"/>
    <n v="10"/>
    <n v="9.36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10000"/>
    <n v="12806"/>
    <x v="1"/>
    <s v="US"/>
    <s v="USD"/>
    <x v="3571"/>
    <n v="1416589890"/>
    <b v="0"/>
    <n v="23"/>
    <b v="1"/>
    <s v="theater/plays"/>
    <n v="128"/>
    <n v="556.78"/>
    <x v="1"/>
    <s v="plays"/>
    <x v="3585"/>
    <x v="3571"/>
  </r>
  <r>
    <n v="3586"/>
    <s v="Actors &amp; Musicians who are Blind or Autistic"/>
    <s v="See Theatre In A New Light"/>
    <n v="22000"/>
    <n v="105"/>
    <x v="0"/>
    <s v="US"/>
    <s v="USD"/>
    <x v="3572"/>
    <n v="1469465070"/>
    <b v="0"/>
    <n v="54"/>
    <b v="1"/>
    <s v="theater/plays"/>
    <n v="0"/>
    <n v="1.94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3000"/>
    <n v="3785"/>
    <x v="1"/>
    <s v="GB"/>
    <s v="GBP"/>
    <x v="3573"/>
    <n v="1463144254"/>
    <b v="0"/>
    <n v="28"/>
    <b v="1"/>
    <s v="theater/plays"/>
    <n v="126"/>
    <n v="135.1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100"/>
    <n v="5"/>
    <x v="0"/>
    <s v="GB"/>
    <s v="GBP"/>
    <x v="3574"/>
    <n v="1428436410"/>
    <b v="0"/>
    <n v="11"/>
    <b v="1"/>
    <s v="theater/plays"/>
    <n v="0"/>
    <n v="0.45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14000"/>
    <n v="20398"/>
    <x v="1"/>
    <s v="US"/>
    <s v="USD"/>
    <x v="3575"/>
    <n v="1430494347"/>
    <b v="0"/>
    <n v="62"/>
    <b v="1"/>
    <s v="theater/plays"/>
    <n v="146"/>
    <n v="32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13000"/>
    <n v="1"/>
    <x v="0"/>
    <s v="GB"/>
    <s v="GBP"/>
    <x v="3576"/>
    <n v="1411200034"/>
    <b v="0"/>
    <n v="73"/>
    <b v="1"/>
    <s v="theater/plays"/>
    <n v="0"/>
    <n v="0.01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5000"/>
    <n v="0"/>
    <x v="2"/>
    <s v="US"/>
    <s v="USD"/>
    <x v="3577"/>
    <n v="1419979544"/>
    <b v="0"/>
    <n v="18"/>
    <b v="1"/>
    <s v="theater/plays"/>
    <n v="0"/>
    <n v="0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7500"/>
    <n v="8091"/>
    <x v="1"/>
    <s v="US"/>
    <s v="USD"/>
    <x v="3578"/>
    <n v="1418673307"/>
    <b v="0"/>
    <n v="35"/>
    <b v="1"/>
    <s v="theater/plays"/>
    <n v="108"/>
    <n v="231.17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75"/>
    <x v="2"/>
    <s v="US"/>
    <s v="USD"/>
    <x v="3579"/>
    <n v="1417469639"/>
    <b v="0"/>
    <n v="43"/>
    <b v="1"/>
    <s v="theater/plays"/>
    <n v="1"/>
    <n v="1.74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5500"/>
    <n v="6632.32"/>
    <x v="1"/>
    <s v="US"/>
    <s v="USD"/>
    <x v="3580"/>
    <n v="1470792982"/>
    <b v="0"/>
    <n v="36"/>
    <b v="1"/>
    <s v="theater/plays"/>
    <n v="121"/>
    <n v="184.23"/>
    <x v="1"/>
    <s v="plays"/>
    <x v="3594"/>
    <x v="3580"/>
  </r>
  <r>
    <n v="3595"/>
    <s v="The Flu Season"/>
    <s v="A new theatre company staging Will Eno's The Flu Season in Seattle"/>
    <n v="9500"/>
    <n v="9725"/>
    <x v="1"/>
    <s v="US"/>
    <s v="USD"/>
    <x v="3581"/>
    <n v="1423959123"/>
    <b v="0"/>
    <n v="62"/>
    <b v="1"/>
    <s v="theater/plays"/>
    <n v="102"/>
    <n v="156.8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4800"/>
    <n v="651"/>
    <x v="0"/>
    <s v="CA"/>
    <s v="CAD"/>
    <x v="3582"/>
    <n v="1407258582"/>
    <b v="0"/>
    <n v="15"/>
    <b v="1"/>
    <s v="theater/plays"/>
    <n v="14"/>
    <n v="43.4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7500"/>
    <n v="11650"/>
    <x v="1"/>
    <s v="US"/>
    <s v="USD"/>
    <x v="3583"/>
    <n v="1455717790"/>
    <b v="0"/>
    <n v="33"/>
    <b v="1"/>
    <s v="theater/plays"/>
    <n v="155"/>
    <n v="353.03"/>
    <x v="1"/>
    <s v="plays"/>
    <x v="3597"/>
    <x v="3583"/>
  </r>
  <r>
    <n v="3598"/>
    <s v="Cinderella"/>
    <s v="River City Theatre Company needs your support as we embark on our thirteenth production, CINDERELLA!"/>
    <n v="4300"/>
    <n v="4610"/>
    <x v="1"/>
    <s v="US"/>
    <s v="USD"/>
    <x v="3584"/>
    <n v="1408129822"/>
    <b v="0"/>
    <n v="27"/>
    <b v="1"/>
    <s v="theater/plays"/>
    <n v="107"/>
    <n v="170.74"/>
    <x v="1"/>
    <s v="plays"/>
    <x v="3598"/>
    <x v="3584"/>
  </r>
  <r>
    <n v="3599"/>
    <s v="Promised Land"/>
    <s v="Help Chrysalis get this production off the ground!  An original play, we only need $500 to get this production on its feet!"/>
    <n v="4000"/>
    <n v="4081"/>
    <x v="1"/>
    <s v="US"/>
    <s v="USD"/>
    <x v="3585"/>
    <n v="1438715077"/>
    <b v="0"/>
    <n v="17"/>
    <b v="1"/>
    <s v="theater/plays"/>
    <n v="102"/>
    <n v="240.06"/>
    <x v="1"/>
    <s v="plays"/>
    <x v="3599"/>
    <x v="3585"/>
  </r>
  <r>
    <n v="3600"/>
    <s v="Pariah"/>
    <s v="The First Play From The Man Who Brought You The Black James Bond!"/>
    <n v="1000"/>
    <n v="1538"/>
    <x v="1"/>
    <s v="US"/>
    <s v="USD"/>
    <x v="3586"/>
    <n v="1473970964"/>
    <b v="0"/>
    <n v="4"/>
    <b v="1"/>
    <s v="theater/plays"/>
    <n v="154"/>
    <n v="384.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6000"/>
    <n v="6020"/>
    <x v="1"/>
    <s v="GB"/>
    <s v="GBP"/>
    <x v="3587"/>
    <n v="1418860682"/>
    <b v="0"/>
    <n v="53"/>
    <b v="1"/>
    <s v="theater/plays"/>
    <n v="100"/>
    <n v="113.58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10000"/>
    <n v="11656"/>
    <x v="1"/>
    <s v="US"/>
    <s v="USD"/>
    <x v="3588"/>
    <n v="1458336479"/>
    <b v="0"/>
    <n v="49"/>
    <b v="1"/>
    <s v="theater/plays"/>
    <n v="117"/>
    <n v="237.88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7500"/>
    <n v="9775"/>
    <x v="1"/>
    <s v="US"/>
    <s v="USD"/>
    <x v="3589"/>
    <n v="1444164280"/>
    <b v="0"/>
    <n v="57"/>
    <b v="1"/>
    <s v="theater/plays"/>
    <n v="130"/>
    <n v="171.49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10000"/>
    <n v="151"/>
    <x v="0"/>
    <s v="US"/>
    <s v="USD"/>
    <x v="3590"/>
    <n v="1461370956"/>
    <b v="0"/>
    <n v="69"/>
    <b v="1"/>
    <s v="theater/plays"/>
    <n v="2"/>
    <n v="2.1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3000"/>
    <n v="5"/>
    <x v="0"/>
    <s v="GB"/>
    <s v="GBP"/>
    <x v="3591"/>
    <n v="1452798126"/>
    <b v="0"/>
    <n v="15"/>
    <b v="1"/>
    <s v="theater/plays"/>
    <n v="0"/>
    <n v="0.33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10000"/>
    <n v="10950"/>
    <x v="1"/>
    <s v="GB"/>
    <s v="GBP"/>
    <x v="3592"/>
    <n v="1468593057"/>
    <b v="0"/>
    <n v="64"/>
    <b v="1"/>
    <s v="theater/plays"/>
    <n v="110"/>
    <n v="171.09"/>
    <x v="1"/>
    <s v="plays"/>
    <x v="3606"/>
    <x v="3592"/>
  </r>
  <r>
    <n v="3607"/>
    <s v="E15 at The Pleasance and CPT"/>
    <s v="'E15' is a verbatim project that looks at the story of the Focus E15 Campaign"/>
    <n v="3000"/>
    <n v="3226"/>
    <x v="1"/>
    <s v="GB"/>
    <s v="GBP"/>
    <x v="3593"/>
    <n v="1448924882"/>
    <b v="0"/>
    <n v="20"/>
    <b v="1"/>
    <s v="theater/plays"/>
    <n v="108"/>
    <n v="161.30000000000001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3500"/>
    <n v="3531"/>
    <x v="1"/>
    <s v="GB"/>
    <s v="GBP"/>
    <x v="3594"/>
    <n v="1463418090"/>
    <b v="0"/>
    <n v="27"/>
    <b v="1"/>
    <s v="theater/plays"/>
    <n v="101"/>
    <n v="130.78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8800"/>
    <n v="1040"/>
    <x v="0"/>
    <s v="GB"/>
    <s v="GBP"/>
    <x v="3595"/>
    <n v="1456789685"/>
    <b v="0"/>
    <n v="21"/>
    <b v="1"/>
    <s v="theater/plays"/>
    <n v="12"/>
    <n v="49.5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5000"/>
    <n v="5300"/>
    <x v="1"/>
    <s v="GB"/>
    <s v="GBP"/>
    <x v="3596"/>
    <n v="1437214936"/>
    <b v="0"/>
    <n v="31"/>
    <b v="1"/>
    <s v="theater/plays"/>
    <n v="106"/>
    <n v="170.9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10000"/>
    <n v="300"/>
    <x v="2"/>
    <s v="GB"/>
    <s v="GBP"/>
    <x v="3597"/>
    <n v="1425891201"/>
    <b v="0"/>
    <n v="51"/>
    <b v="1"/>
    <s v="theater/plays"/>
    <n v="3"/>
    <n v="5.88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20000"/>
    <n v="177"/>
    <x v="0"/>
    <s v="CA"/>
    <s v="CAD"/>
    <x v="3598"/>
    <n v="1401470811"/>
    <b v="0"/>
    <n v="57"/>
    <b v="1"/>
    <s v="theater/plays"/>
    <n v="1"/>
    <n v="3.11"/>
    <x v="1"/>
    <s v="plays"/>
    <x v="3612"/>
    <x v="3598"/>
  </r>
  <r>
    <n v="3613"/>
    <s v="HIS NAME IS ARTHUR HOLMBERG"/>
    <s v="a woman walks into a bar except she looks like a man and no one's serving drinks. one night only"/>
    <n v="5000"/>
    <n v="0"/>
    <x v="2"/>
    <s v="US"/>
    <s v="USD"/>
    <x v="3599"/>
    <n v="1401372574"/>
    <b v="0"/>
    <n v="20"/>
    <b v="1"/>
    <s v="theater/plays"/>
    <n v="0"/>
    <n v="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7500"/>
    <n v="7576"/>
    <x v="1"/>
    <s v="US"/>
    <s v="USD"/>
    <x v="3600"/>
    <n v="1432083616"/>
    <b v="0"/>
    <n v="71"/>
    <b v="1"/>
    <s v="theater/plays"/>
    <n v="101"/>
    <n v="106.7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8000"/>
    <n v="241"/>
    <x v="2"/>
    <s v="GB"/>
    <s v="GBP"/>
    <x v="3601"/>
    <n v="1447164896"/>
    <b v="0"/>
    <n v="72"/>
    <b v="1"/>
    <s v="theater/plays"/>
    <n v="3"/>
    <n v="3.35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9999"/>
    <n v="70"/>
    <x v="0"/>
    <s v="GB"/>
    <s v="GBP"/>
    <x v="3602"/>
    <n v="1424213264"/>
    <b v="0"/>
    <n v="45"/>
    <b v="1"/>
    <s v="theater/plays"/>
    <n v="1"/>
    <n v="1.56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3500"/>
    <n v="19557"/>
    <x v="1"/>
    <s v="GB"/>
    <s v="GBP"/>
    <x v="3603"/>
    <n v="1486996729"/>
    <b v="0"/>
    <n v="51"/>
    <b v="1"/>
    <s v="theater/plays"/>
    <n v="559"/>
    <n v="383.4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5555.55"/>
    <n v="6041.55"/>
    <x v="1"/>
    <s v="GB"/>
    <s v="GBP"/>
    <x v="3604"/>
    <n v="1430751850"/>
    <b v="0"/>
    <n v="56"/>
    <b v="1"/>
    <s v="theater/plays"/>
    <n v="109"/>
    <n v="107.88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4500"/>
    <n v="4500"/>
    <x v="1"/>
    <s v="US"/>
    <s v="USD"/>
    <x v="3605"/>
    <n v="1476760226"/>
    <b v="0"/>
    <n v="17"/>
    <b v="1"/>
    <s v="theater/plays"/>
    <n v="100"/>
    <n v="264.70999999999998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30177"/>
    <x v="1"/>
    <s v="US"/>
    <s v="USD"/>
    <x v="3606"/>
    <n v="1422916261"/>
    <b v="0"/>
    <n v="197"/>
    <b v="1"/>
    <s v="theater/plays"/>
    <n v="104"/>
    <n v="153.18"/>
    <x v="1"/>
    <s v="plays"/>
    <x v="3620"/>
    <x v="3606"/>
  </r>
  <r>
    <n v="3621"/>
    <s v="EverScape"/>
    <s v="Bare Theatre and Sonorous Road collaborate on the NC debut of  Allan Maule's gamer fantasy play that was extended in New York."/>
    <n v="10000"/>
    <n v="45"/>
    <x v="0"/>
    <s v="US"/>
    <s v="USD"/>
    <x v="3607"/>
    <n v="1473200844"/>
    <b v="0"/>
    <n v="70"/>
    <b v="1"/>
    <s v="theater/plays"/>
    <n v="0"/>
    <n v="0.64"/>
    <x v="1"/>
    <s v="plays"/>
    <x v="3621"/>
    <x v="3607"/>
  </r>
  <r>
    <n v="3622"/>
    <s v="Shakespeare's Pericles, Prince of Tyre"/>
    <s v="5 actors. 39 characters. 1 epic adventure. Presented by the Cradle Theatre Company."/>
    <n v="4000"/>
    <n v="4000.5"/>
    <x v="1"/>
    <s v="US"/>
    <s v="USD"/>
    <x v="3608"/>
    <n v="1409030371"/>
    <b v="0"/>
    <n v="21"/>
    <b v="1"/>
    <s v="theater/plays"/>
    <n v="100"/>
    <n v="190.5"/>
    <x v="1"/>
    <s v="plays"/>
    <x v="3622"/>
    <x v="3608"/>
  </r>
  <r>
    <n v="3623"/>
    <s v="Since I've Been Here"/>
    <s v="An original play exploring the complications of romantic relationships in all forms."/>
    <n v="8500"/>
    <n v="9801"/>
    <x v="1"/>
    <s v="US"/>
    <s v="USD"/>
    <x v="3609"/>
    <n v="1404841270"/>
    <b v="0"/>
    <n v="34"/>
    <b v="1"/>
    <s v="theater/plays"/>
    <n v="115"/>
    <n v="288.26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10000"/>
    <n v="0"/>
    <x v="2"/>
    <s v="US"/>
    <s v="USD"/>
    <x v="3610"/>
    <n v="1466793290"/>
    <b v="0"/>
    <n v="39"/>
    <b v="1"/>
    <s v="theater/plays"/>
    <n v="0"/>
    <n v="0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9500"/>
    <n v="9536"/>
    <x v="1"/>
    <s v="GB"/>
    <s v="GBP"/>
    <x v="3611"/>
    <n v="1433259577"/>
    <b v="0"/>
    <n v="78"/>
    <b v="1"/>
    <s v="theater/plays"/>
    <n v="100"/>
    <n v="122.26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10000"/>
    <n v="15673.44"/>
    <x v="1"/>
    <s v="GB"/>
    <s v="GBP"/>
    <x v="3612"/>
    <n v="1406390457"/>
    <b v="0"/>
    <n v="48"/>
    <b v="1"/>
    <s v="theater/plays"/>
    <n v="157"/>
    <n v="326.52999999999997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5500"/>
    <n v="0"/>
    <x v="0"/>
    <s v="US"/>
    <s v="USD"/>
    <x v="3613"/>
    <n v="1459446487"/>
    <b v="0"/>
    <n v="29"/>
    <b v="1"/>
    <s v="theater/plays"/>
    <n v="0"/>
    <n v="0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200"/>
    <n v="200"/>
    <x v="1"/>
    <s v="US"/>
    <s v="USD"/>
    <x v="3614"/>
    <n v="1444852796"/>
    <b v="0"/>
    <n v="0"/>
    <b v="0"/>
    <s v="theater/musical"/>
    <n v="10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5"/>
    <x v="0"/>
    <s v="US"/>
    <s v="USD"/>
    <x v="3615"/>
    <n v="1457403364"/>
    <b v="0"/>
    <n v="2"/>
    <b v="0"/>
    <s v="theater/musical"/>
    <n v="1"/>
    <n v="2.5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800"/>
    <n v="1001"/>
    <x v="1"/>
    <s v="GB"/>
    <s v="GBP"/>
    <x v="3616"/>
    <n v="1414700390"/>
    <b v="0"/>
    <n v="1"/>
    <b v="0"/>
    <s v="theater/musical"/>
    <n v="125"/>
    <n v="100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25000"/>
    <n v="0"/>
    <x v="0"/>
    <s v="US"/>
    <s v="USD"/>
    <x v="3617"/>
    <n v="1409335497"/>
    <b v="0"/>
    <n v="59"/>
    <b v="0"/>
    <s v="theater/musical"/>
    <n v="0"/>
    <n v="0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2000"/>
    <n v="214"/>
    <x v="0"/>
    <s v="GB"/>
    <s v="GBP"/>
    <x v="3618"/>
    <n v="1415053749"/>
    <b v="0"/>
    <n v="1"/>
    <b v="0"/>
    <s v="theater/musical"/>
    <n v="11"/>
    <n v="214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6060"/>
    <x v="1"/>
    <s v="US"/>
    <s v="USD"/>
    <x v="3619"/>
    <n v="1475765867"/>
    <b v="0"/>
    <n v="31"/>
    <b v="0"/>
    <s v="theater/musical"/>
    <n v="121"/>
    <n v="195.48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10000"/>
    <n v="0"/>
    <x v="2"/>
    <s v="CA"/>
    <s v="CAD"/>
    <x v="3620"/>
    <n v="1480219174"/>
    <b v="0"/>
    <n v="18"/>
    <b v="0"/>
    <s v="theater/musical"/>
    <n v="0"/>
    <n v="0"/>
    <x v="1"/>
    <s v="musical"/>
    <x v="3634"/>
    <x v="3620"/>
  </r>
  <r>
    <n v="3635"/>
    <s v="Mary's Son"/>
    <s v="Mary's Son is a pop opera about Jesus and the hope he brings to all people."/>
    <n v="5000"/>
    <n v="10"/>
    <x v="2"/>
    <s v="US"/>
    <s v="USD"/>
    <x v="3621"/>
    <n v="1458594676"/>
    <b v="0"/>
    <n v="10"/>
    <b v="0"/>
    <s v="theater/musical"/>
    <n v="0"/>
    <n v="1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200"/>
    <n v="200"/>
    <x v="1"/>
    <s v="US"/>
    <s v="USD"/>
    <x v="3622"/>
    <n v="1439224829"/>
    <b v="0"/>
    <n v="0"/>
    <b v="0"/>
    <s v="theater/musical"/>
    <n v="10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4000"/>
    <n v="0"/>
    <x v="0"/>
    <s v="US"/>
    <s v="USD"/>
    <x v="3623"/>
    <n v="1417538935"/>
    <b v="0"/>
    <n v="14"/>
    <b v="0"/>
    <s v="theater/musical"/>
    <n v="0"/>
    <n v="0"/>
    <x v="1"/>
    <s v="musical"/>
    <x v="3637"/>
    <x v="3623"/>
  </r>
  <r>
    <n v="3638"/>
    <s v="Project Hedwig and the Angry Inch"/>
    <s v="A rock and roll journey that explores love, loss, redemption, duality and ascension."/>
    <n v="2300"/>
    <n v="2881"/>
    <x v="1"/>
    <s v="CA"/>
    <s v="CAD"/>
    <x v="3624"/>
    <n v="1424275732"/>
    <b v="0"/>
    <n v="2"/>
    <b v="0"/>
    <s v="theater/musical"/>
    <n v="125"/>
    <n v="1440.5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800"/>
    <n v="1001"/>
    <x v="1"/>
    <s v="US"/>
    <s v="USD"/>
    <x v="3625"/>
    <n v="1470672906"/>
    <b v="0"/>
    <n v="1"/>
    <b v="0"/>
    <s v="theater/musical"/>
    <n v="125"/>
    <n v="100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2143"/>
    <x v="1"/>
    <s v="US"/>
    <s v="USD"/>
    <x v="3626"/>
    <n v="1428691530"/>
    <b v="0"/>
    <n v="3"/>
    <b v="0"/>
    <s v="theater/musical"/>
    <n v="143"/>
    <n v="714.3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200"/>
    <n v="130"/>
    <x v="0"/>
    <s v="US"/>
    <s v="USD"/>
    <x v="3627"/>
    <n v="1410966179"/>
    <b v="0"/>
    <n v="0"/>
    <b v="0"/>
    <s v="theater/musical"/>
    <n v="65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1000"/>
    <n v="1707"/>
    <x v="1"/>
    <s v="DE"/>
    <s v="EUR"/>
    <x v="3628"/>
    <n v="1445369727"/>
    <b v="0"/>
    <n v="2"/>
    <b v="0"/>
    <s v="theater/musical"/>
    <n v="171"/>
    <n v="853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00"/>
    <n v="70"/>
    <x v="0"/>
    <s v="US"/>
    <s v="USD"/>
    <x v="3629"/>
    <n v="1444274839"/>
    <b v="0"/>
    <n v="0"/>
    <b v="0"/>
    <s v="theater/musical"/>
    <n v="35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3500"/>
    <n v="3865.55"/>
    <x v="1"/>
    <s v="US"/>
    <s v="USD"/>
    <x v="3630"/>
    <n v="1454996887"/>
    <b v="0"/>
    <n v="12"/>
    <b v="0"/>
    <s v="theater/musical"/>
    <n v="110"/>
    <n v="322.13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800"/>
    <n v="924"/>
    <x v="1"/>
    <s v="CA"/>
    <s v="CAD"/>
    <x v="3631"/>
    <n v="1477178238"/>
    <b v="0"/>
    <n v="1"/>
    <b v="0"/>
    <s v="theater/musical"/>
    <n v="116"/>
    <n v="924"/>
    <x v="1"/>
    <s v="musical"/>
    <x v="3645"/>
    <x v="3631"/>
  </r>
  <r>
    <n v="3646"/>
    <s v="Our Sacred Honor"/>
    <s v="Develop demo materials for new, true story of teen Revolutionary War heroes - for hybrid film/live stage musical"/>
    <n v="3000"/>
    <n v="40"/>
    <x v="0"/>
    <s v="US"/>
    <s v="USD"/>
    <x v="3632"/>
    <n v="1431770802"/>
    <b v="0"/>
    <n v="8"/>
    <b v="0"/>
    <s v="theater/musical"/>
    <n v="1"/>
    <n v="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1300"/>
    <n v="1835"/>
    <x v="1"/>
    <s v="GB"/>
    <s v="GBP"/>
    <x v="3633"/>
    <n v="1471370327"/>
    <b v="0"/>
    <n v="2"/>
    <b v="0"/>
    <s v="theater/musical"/>
    <n v="141"/>
    <n v="917.5"/>
    <x v="1"/>
    <s v="musical"/>
    <x v="3647"/>
    <x v="3633"/>
  </r>
  <r>
    <n v="3648"/>
    <s v="Moth Theater Lives"/>
    <s v="Help Moth Live! Support Moth and its artist collective to achieve its 2014/15 season."/>
    <n v="100000"/>
    <n v="26"/>
    <x v="0"/>
    <s v="US"/>
    <s v="USD"/>
    <x v="3634"/>
    <n v="1409900445"/>
    <b v="0"/>
    <n v="73"/>
    <b v="1"/>
    <s v="theater/plays"/>
    <n v="0"/>
    <n v="0.36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3500"/>
    <n v="759"/>
    <x v="0"/>
    <s v="CA"/>
    <s v="CAD"/>
    <x v="3635"/>
    <n v="1400691994"/>
    <b v="0"/>
    <n v="8"/>
    <b v="1"/>
    <s v="theater/plays"/>
    <n v="22"/>
    <n v="94.8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3000"/>
    <n v="132"/>
    <x v="2"/>
    <s v="GB"/>
    <s v="GBP"/>
    <x v="3636"/>
    <n v="1452598184"/>
    <b v="0"/>
    <n v="17"/>
    <b v="1"/>
    <s v="theater/plays"/>
    <n v="4"/>
    <n v="7.76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3000"/>
    <n v="1398"/>
    <x v="0"/>
    <s v="US"/>
    <s v="USD"/>
    <x v="3637"/>
    <n v="1404833442"/>
    <b v="0"/>
    <n v="9"/>
    <b v="1"/>
    <s v="theater/plays"/>
    <n v="47"/>
    <n v="155.33000000000001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500"/>
    <n v="25"/>
    <x v="0"/>
    <s v="CA"/>
    <s v="CAD"/>
    <x v="3638"/>
    <n v="1471188502"/>
    <b v="0"/>
    <n v="17"/>
    <b v="1"/>
    <s v="theater/plays"/>
    <n v="1"/>
    <n v="1.47"/>
    <x v="1"/>
    <s v="plays"/>
    <x v="3652"/>
    <x v="3638"/>
  </r>
  <r>
    <n v="3653"/>
    <s v="ALLIE"/>
    <s v="ALLIE is a new dark comedy play which will premiere at the Edinburgh Festival Fringe 2015. Written and produced by Ruaraidh Murray."/>
    <n v="5500"/>
    <n v="5771"/>
    <x v="1"/>
    <s v="GB"/>
    <s v="GBP"/>
    <x v="3639"/>
    <n v="1436172207"/>
    <b v="0"/>
    <n v="33"/>
    <b v="1"/>
    <s v="theater/plays"/>
    <n v="105"/>
    <n v="174.88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35"/>
    <x v="0"/>
    <s v="GB"/>
    <s v="GBP"/>
    <x v="3640"/>
    <n v="1457690386"/>
    <b v="0"/>
    <n v="38"/>
    <b v="1"/>
    <s v="theater/plays"/>
    <n v="0"/>
    <n v="0.92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15000"/>
    <n v="17545"/>
    <x v="1"/>
    <s v="US"/>
    <s v="USD"/>
    <x v="3641"/>
    <n v="1434654998"/>
    <b v="0"/>
    <n v="79"/>
    <b v="1"/>
    <s v="theater/plays"/>
    <n v="117"/>
    <n v="222.09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15000"/>
    <n v="71"/>
    <x v="0"/>
    <s v="CH"/>
    <s v="CHF"/>
    <x v="3642"/>
    <n v="1483393836"/>
    <b v="0"/>
    <n v="46"/>
    <b v="1"/>
    <s v="theater/plays"/>
    <n v="0"/>
    <n v="1.54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6500"/>
    <n v="2196"/>
    <x v="0"/>
    <s v="DK"/>
    <s v="DKK"/>
    <x v="3643"/>
    <n v="1462806419"/>
    <b v="0"/>
    <n v="20"/>
    <b v="1"/>
    <s v="theater/plays"/>
    <n v="34"/>
    <n v="109.8"/>
    <x v="1"/>
    <s v="plays"/>
    <x v="3657"/>
    <x v="3643"/>
  </r>
  <r>
    <n v="3658"/>
    <s v="Mr. Marmalade"/>
    <s v="Life is hard when your own imaginary friend can't make time for you."/>
    <n v="5000"/>
    <n v="2608"/>
    <x v="0"/>
    <s v="US"/>
    <s v="USD"/>
    <x v="3644"/>
    <n v="1400272580"/>
    <b v="0"/>
    <n v="20"/>
    <b v="1"/>
    <s v="theater/plays"/>
    <n v="52"/>
    <n v="130.4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9500"/>
    <n v="135"/>
    <x v="0"/>
    <s v="US"/>
    <s v="USD"/>
    <x v="3645"/>
    <n v="1424414350"/>
    <b v="0"/>
    <n v="13"/>
    <b v="1"/>
    <s v="theater/plays"/>
    <n v="1"/>
    <n v="10.38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0"/>
    <n v="36"/>
    <x v="2"/>
    <s v="GB"/>
    <s v="GBP"/>
    <x v="3646"/>
    <n v="1417208925"/>
    <b v="0"/>
    <n v="22"/>
    <b v="1"/>
    <s v="theater/plays"/>
    <n v="1"/>
    <n v="1.64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85"/>
    <x v="0"/>
    <s v="US"/>
    <s v="USD"/>
    <x v="3647"/>
    <n v="1458336672"/>
    <b v="0"/>
    <n v="36"/>
    <b v="1"/>
    <s v="theater/plays"/>
    <n v="1"/>
    <n v="2.36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292097"/>
    <x v="1"/>
    <s v="CA"/>
    <s v="CAD"/>
    <x v="3648"/>
    <n v="1425187014"/>
    <b v="0"/>
    <n v="40"/>
    <b v="1"/>
    <s v="theater/plays"/>
    <n v="1460"/>
    <n v="7302.4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500"/>
    <n v="0"/>
    <x v="2"/>
    <s v="GB"/>
    <s v="GBP"/>
    <x v="3649"/>
    <n v="1477133430"/>
    <b v="0"/>
    <n v="9"/>
    <b v="1"/>
    <s v="theater/plays"/>
    <n v="0"/>
    <n v="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3500"/>
    <n v="5443"/>
    <x v="1"/>
    <s v="US"/>
    <s v="USD"/>
    <x v="3650"/>
    <n v="1464847089"/>
    <b v="0"/>
    <n v="19"/>
    <b v="1"/>
    <s v="theater/plays"/>
    <n v="156"/>
    <n v="286.47000000000003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3300"/>
    <n v="3449"/>
    <x v="1"/>
    <s v="FR"/>
    <s v="EUR"/>
    <x v="3651"/>
    <n v="1445109822"/>
    <b v="0"/>
    <n v="14"/>
    <b v="1"/>
    <s v="theater/plays"/>
    <n v="105"/>
    <n v="246.36"/>
    <x v="1"/>
    <s v="plays"/>
    <x v="3665"/>
    <x v="3651"/>
  </r>
  <r>
    <n v="3666"/>
    <s v="Israel LÃ³pez @ Ojai Playwrights Conference"/>
    <s v="Artistic Internship @ Ojai Playwrights Conference"/>
    <n v="4950"/>
    <n v="0"/>
    <x v="0"/>
    <s v="US"/>
    <s v="USD"/>
    <x v="3652"/>
    <n v="1404337382"/>
    <b v="0"/>
    <n v="38"/>
    <b v="1"/>
    <s v="theater/plays"/>
    <n v="0"/>
    <n v="0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9500"/>
    <n v="17277"/>
    <x v="1"/>
    <s v="GB"/>
    <s v="GBP"/>
    <x v="3653"/>
    <n v="1434669419"/>
    <b v="0"/>
    <n v="58"/>
    <b v="1"/>
    <s v="theater/plays"/>
    <n v="182"/>
    <n v="297.88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4000"/>
    <n v="4340.7"/>
    <x v="1"/>
    <s v="US"/>
    <s v="USD"/>
    <x v="3654"/>
    <n v="1435670452"/>
    <b v="0"/>
    <n v="28"/>
    <b v="1"/>
    <s v="theater/plays"/>
    <n v="109"/>
    <n v="155.0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5000"/>
    <n v="212"/>
    <x v="0"/>
    <s v="GB"/>
    <s v="GBP"/>
    <x v="3655"/>
    <n v="1431447137"/>
    <b v="0"/>
    <n v="17"/>
    <b v="1"/>
    <s v="theater/plays"/>
    <n v="4"/>
    <n v="12.47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500"/>
    <n v="1"/>
    <x v="0"/>
    <s v="GB"/>
    <s v="GBP"/>
    <x v="3656"/>
    <n v="1431951611"/>
    <b v="0"/>
    <n v="12"/>
    <b v="1"/>
    <s v="theater/plays"/>
    <n v="0"/>
    <n v="0.0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10000"/>
    <n v="3125"/>
    <x v="3"/>
    <s v="US"/>
    <s v="USD"/>
    <x v="3657"/>
    <n v="1404140667"/>
    <b v="0"/>
    <n v="40"/>
    <b v="1"/>
    <s v="theater/plays"/>
    <n v="31"/>
    <n v="78.13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9000"/>
    <n v="13228"/>
    <x v="1"/>
    <s v="GB"/>
    <s v="GBP"/>
    <x v="3658"/>
    <n v="1409179384"/>
    <b v="0"/>
    <n v="57"/>
    <b v="1"/>
    <s v="theater/plays"/>
    <n v="147"/>
    <n v="232.07"/>
    <x v="1"/>
    <s v="plays"/>
    <x v="3672"/>
    <x v="3658"/>
  </r>
  <r>
    <n v="3673"/>
    <s v="CHILD Z"/>
    <s v="Zoe is a teenage girl growing up in a deeply disturbing society. If those paid to protect her aren't listening, then who is?"/>
    <n v="12000"/>
    <n v="3030"/>
    <x v="0"/>
    <s v="GB"/>
    <s v="GBP"/>
    <x v="3659"/>
    <n v="1412233497"/>
    <b v="0"/>
    <n v="114"/>
    <b v="1"/>
    <s v="theater/plays"/>
    <n v="25"/>
    <n v="26.58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12000"/>
    <n v="805"/>
    <x v="0"/>
    <s v="DE"/>
    <s v="EUR"/>
    <x v="3660"/>
    <n v="1467752229"/>
    <b v="0"/>
    <n v="31"/>
    <b v="1"/>
    <s v="theater/plays"/>
    <n v="7"/>
    <n v="25.97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1700"/>
    <n v="1870"/>
    <x v="1"/>
    <s v="GB"/>
    <s v="GBP"/>
    <x v="3661"/>
    <n v="1462285182"/>
    <b v="0"/>
    <n v="3"/>
    <b v="1"/>
    <s v="theater/plays"/>
    <n v="110"/>
    <n v="623.33000000000004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4000"/>
    <n v="4289.99"/>
    <x v="1"/>
    <s v="US"/>
    <s v="USD"/>
    <x v="3662"/>
    <n v="1408995284"/>
    <b v="0"/>
    <n v="16"/>
    <b v="1"/>
    <s v="theater/plays"/>
    <n v="107"/>
    <n v="268.12"/>
    <x v="1"/>
    <s v="plays"/>
    <x v="3676"/>
    <x v="3662"/>
  </r>
  <r>
    <n v="3677"/>
    <s v="Goldfish Memory Productions"/>
    <s v="Goldfish Memory Productions seeks at least $12,000 to begin their first 3 professional projects."/>
    <n v="30000"/>
    <n v="57342"/>
    <x v="1"/>
    <s v="US"/>
    <s v="USD"/>
    <x v="3663"/>
    <n v="1402580818"/>
    <b v="0"/>
    <n v="199"/>
    <b v="1"/>
    <s v="theater/plays"/>
    <n v="191"/>
    <n v="288.14999999999998"/>
    <x v="1"/>
    <s v="plays"/>
    <x v="3677"/>
    <x v="3663"/>
  </r>
  <r>
    <n v="3678"/>
    <s v="Some big Some bang"/>
    <s v="The Ugly Collective takes Some big Some bang to the Underbelly Venues at the Edinburgh Fringe!"/>
    <n v="6000"/>
    <n v="85"/>
    <x v="2"/>
    <s v="GB"/>
    <s v="GBP"/>
    <x v="3664"/>
    <n v="1430052298"/>
    <b v="0"/>
    <n v="31"/>
    <b v="1"/>
    <s v="theater/plays"/>
    <n v="1"/>
    <n v="2.74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6500"/>
    <n v="196"/>
    <x v="0"/>
    <s v="US"/>
    <s v="USD"/>
    <x v="3665"/>
    <n v="1401214581"/>
    <b v="0"/>
    <n v="30"/>
    <b v="1"/>
    <s v="theater/plays"/>
    <n v="3"/>
    <n v="6.5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10000"/>
    <n v="140"/>
    <x v="2"/>
    <s v="US"/>
    <s v="USD"/>
    <x v="3666"/>
    <n v="1473850434"/>
    <b v="0"/>
    <n v="34"/>
    <b v="1"/>
    <s v="theater/plays"/>
    <n v="1"/>
    <n v="4.12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50"/>
    <x v="0"/>
    <s v="US"/>
    <s v="USD"/>
    <x v="3667"/>
    <n v="1452008290"/>
    <b v="0"/>
    <n v="18"/>
    <b v="1"/>
    <s v="theater/plays"/>
    <n v="1"/>
    <n v="2.78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10050"/>
    <n v="12410.5"/>
    <x v="1"/>
    <s v="US"/>
    <s v="USD"/>
    <x v="3668"/>
    <n v="1399998418"/>
    <b v="0"/>
    <n v="67"/>
    <b v="1"/>
    <s v="theater/plays"/>
    <n v="123"/>
    <n v="185.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10000"/>
    <n v="10640"/>
    <x v="1"/>
    <s v="US"/>
    <s v="USD"/>
    <x v="3669"/>
    <n v="1474339696"/>
    <b v="0"/>
    <n v="66"/>
    <b v="1"/>
    <s v="theater/plays"/>
    <n v="106"/>
    <n v="161.21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4000"/>
    <n v="4685"/>
    <x v="1"/>
    <s v="US"/>
    <s v="USD"/>
    <x v="3670"/>
    <n v="1438575586"/>
    <b v="0"/>
    <n v="23"/>
    <b v="1"/>
    <s v="theater/plays"/>
    <n v="117"/>
    <n v="203.7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15000"/>
    <n v="61"/>
    <x v="0"/>
    <s v="US"/>
    <s v="USD"/>
    <x v="3671"/>
    <n v="1398348859"/>
    <b v="0"/>
    <n v="126"/>
    <b v="1"/>
    <s v="theater/plays"/>
    <n v="0"/>
    <n v="0.48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2500"/>
    <n v="3499"/>
    <x v="1"/>
    <s v="US"/>
    <s v="USD"/>
    <x v="3672"/>
    <n v="1439567660"/>
    <b v="0"/>
    <n v="6"/>
    <b v="1"/>
    <s v="theater/plays"/>
    <n v="140"/>
    <n v="583.16999999999996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13000"/>
    <n v="13112"/>
    <x v="1"/>
    <s v="US"/>
    <s v="USD"/>
    <x v="3673"/>
    <n v="1401254055"/>
    <b v="0"/>
    <n v="25"/>
    <b v="1"/>
    <s v="theater/plays"/>
    <n v="101"/>
    <n v="524.48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10000"/>
    <n v="20"/>
    <x v="0"/>
    <s v="GB"/>
    <s v="GBP"/>
    <x v="3674"/>
    <n v="1404932004"/>
    <b v="0"/>
    <n v="39"/>
    <b v="1"/>
    <s v="theater/plays"/>
    <n v="0"/>
    <n v="0.51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10000"/>
    <n v="4303"/>
    <x v="0"/>
    <s v="US"/>
    <s v="USD"/>
    <x v="3675"/>
    <n v="1432410639"/>
    <b v="0"/>
    <n v="62"/>
    <b v="1"/>
    <s v="theater/plays"/>
    <n v="43"/>
    <n v="69.400000000000006"/>
    <x v="1"/>
    <s v="plays"/>
    <x v="3689"/>
    <x v="3675"/>
  </r>
  <r>
    <n v="3690"/>
    <s v="We Rise"/>
    <s v="A play honoring the lives and legacies of the activists and those remembered at the 1992 ACT UP Ashes Action at The White House"/>
    <n v="5000"/>
    <n v="7050"/>
    <x v="1"/>
    <s v="US"/>
    <s v="USD"/>
    <x v="3676"/>
    <n v="1414506083"/>
    <b v="0"/>
    <n v="31"/>
    <b v="1"/>
    <s v="theater/plays"/>
    <n v="141"/>
    <n v="227.42"/>
    <x v="1"/>
    <s v="plays"/>
    <x v="3690"/>
    <x v="3676"/>
  </r>
  <r>
    <n v="3691"/>
    <s v="Most Dangerous Man in America (WEB DuBois) by Amiri  Baraka"/>
    <s v="World Premiere of last play written by Amiri Baraka"/>
    <n v="100000"/>
    <n v="348018"/>
    <x v="1"/>
    <s v="US"/>
    <s v="USD"/>
    <x v="3677"/>
    <n v="1421426929"/>
    <b v="0"/>
    <n v="274"/>
    <b v="1"/>
    <s v="theater/plays"/>
    <n v="348"/>
    <n v="1270.1400000000001"/>
    <x v="1"/>
    <s v="plays"/>
    <x v="3691"/>
    <x v="3677"/>
  </r>
  <r>
    <n v="3692"/>
    <s v="An Evening With Durang"/>
    <s v="Help us independently produce two great comedies by Christopher Durang."/>
    <n v="5000"/>
    <n v="2"/>
    <x v="2"/>
    <s v="US"/>
    <s v="USD"/>
    <x v="3678"/>
    <n v="1410304179"/>
    <b v="0"/>
    <n v="17"/>
    <b v="1"/>
    <s v="theater/plays"/>
    <n v="0"/>
    <n v="0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000"/>
    <n v="0"/>
    <x v="0"/>
    <s v="GB"/>
    <s v="GBP"/>
    <x v="3679"/>
    <n v="1446352529"/>
    <b v="0"/>
    <n v="14"/>
    <b v="1"/>
    <s v="theater/plays"/>
    <n v="0"/>
    <n v="0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10000"/>
    <n v="10300"/>
    <x v="1"/>
    <s v="US"/>
    <s v="USD"/>
    <x v="3680"/>
    <n v="1461985967"/>
    <b v="0"/>
    <n v="60"/>
    <b v="1"/>
    <s v="theater/plays"/>
    <n v="103"/>
    <n v="171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10000"/>
    <n v="11805"/>
    <x v="1"/>
    <s v="US"/>
    <s v="USD"/>
    <x v="3681"/>
    <n v="1419281610"/>
    <b v="0"/>
    <n v="33"/>
    <b v="1"/>
    <s v="theater/plays"/>
    <n v="118"/>
    <n v="357.73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9600"/>
    <n v="0"/>
    <x v="0"/>
    <s v="GB"/>
    <s v="GBP"/>
    <x v="3682"/>
    <n v="1418654916"/>
    <b v="0"/>
    <n v="78"/>
    <b v="1"/>
    <s v="theater/plays"/>
    <n v="0"/>
    <n v="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6000"/>
    <n v="10346"/>
    <x v="1"/>
    <s v="GB"/>
    <s v="GBP"/>
    <x v="3683"/>
    <n v="1461064248"/>
    <b v="0"/>
    <n v="30"/>
    <b v="1"/>
    <s v="theater/plays"/>
    <n v="172"/>
    <n v="344.87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15000"/>
    <n v="15230"/>
    <x v="1"/>
    <s v="US"/>
    <s v="USD"/>
    <x v="3684"/>
    <n v="1454354487"/>
    <b v="0"/>
    <n v="136"/>
    <b v="1"/>
    <s v="theater/plays"/>
    <n v="102"/>
    <n v="111.99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7500"/>
    <n v="7525.12"/>
    <x v="1"/>
    <s v="US"/>
    <s v="USD"/>
    <x v="3685"/>
    <n v="1410791216"/>
    <b v="0"/>
    <n v="40"/>
    <b v="1"/>
    <s v="theater/plays"/>
    <n v="100"/>
    <n v="188.13"/>
    <x v="1"/>
    <s v="plays"/>
    <x v="3699"/>
    <x v="3685"/>
  </r>
  <r>
    <n v="3700"/>
    <s v="Generations (Senior Project)"/>
    <s v="Help me produce the play I have written for my senior project!"/>
    <n v="3000"/>
    <n v="3368"/>
    <x v="1"/>
    <s v="US"/>
    <s v="USD"/>
    <x v="3686"/>
    <n v="1409493800"/>
    <b v="0"/>
    <n v="18"/>
    <b v="1"/>
    <s v="theater/plays"/>
    <n v="112"/>
    <n v="187.11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5000"/>
    <n v="2319"/>
    <x v="0"/>
    <s v="GB"/>
    <s v="GBP"/>
    <x v="3687"/>
    <n v="1430830793"/>
    <b v="0"/>
    <n v="39"/>
    <b v="1"/>
    <s v="theater/plays"/>
    <n v="46"/>
    <n v="59.46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10000"/>
    <n v="17"/>
    <x v="0"/>
    <s v="GB"/>
    <s v="GBP"/>
    <x v="3688"/>
    <n v="1464958484"/>
    <b v="0"/>
    <n v="21"/>
    <b v="1"/>
    <s v="theater/plays"/>
    <n v="0"/>
    <n v="0.81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5"/>
    <x v="0"/>
    <s v="US"/>
    <s v="USD"/>
    <x v="3689"/>
    <n v="1467720388"/>
    <b v="0"/>
    <n v="30"/>
    <b v="1"/>
    <s v="theater/plays"/>
    <n v="0"/>
    <n v="0.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2800"/>
    <n v="3175"/>
    <x v="1"/>
    <s v="GB"/>
    <s v="GBP"/>
    <x v="3690"/>
    <n v="1459528394"/>
    <b v="0"/>
    <n v="27"/>
    <b v="1"/>
    <s v="theater/plays"/>
    <n v="113"/>
    <n v="117.59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8000"/>
    <n v="33641"/>
    <x v="1"/>
    <s v="US"/>
    <s v="USD"/>
    <x v="3691"/>
    <n v="1401714114"/>
    <b v="0"/>
    <n v="35"/>
    <b v="1"/>
    <s v="theater/plays"/>
    <n v="421"/>
    <n v="961.1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5000"/>
    <n v="7810"/>
    <x v="1"/>
    <s v="US"/>
    <s v="USD"/>
    <x v="3692"/>
    <n v="1409262949"/>
    <b v="0"/>
    <n v="13"/>
    <b v="1"/>
    <s v="theater/plays"/>
    <n v="156"/>
    <n v="600.7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5000"/>
    <n v="10017"/>
    <x v="1"/>
    <s v="US"/>
    <s v="USD"/>
    <x v="3693"/>
    <n v="1467335378"/>
    <b v="0"/>
    <n v="23"/>
    <b v="1"/>
    <s v="theater/plays"/>
    <n v="200"/>
    <n v="435.52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6000"/>
    <n v="6042.02"/>
    <x v="1"/>
    <s v="US"/>
    <s v="USD"/>
    <x v="3694"/>
    <n v="1403234686"/>
    <b v="0"/>
    <n v="39"/>
    <b v="1"/>
    <s v="theater/plays"/>
    <n v="101"/>
    <n v="154.91999999999999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4190"/>
    <n v="270"/>
    <x v="0"/>
    <s v="GB"/>
    <s v="GBP"/>
    <x v="3695"/>
    <n v="1401123546"/>
    <b v="0"/>
    <n v="35"/>
    <b v="1"/>
    <s v="theater/plays"/>
    <n v="6"/>
    <n v="7.71"/>
    <x v="1"/>
    <s v="plays"/>
    <x v="3709"/>
    <x v="3695"/>
  </r>
  <r>
    <n v="3710"/>
    <s v="&quot;Loving Alanis&quot; Rocky Mountain Regional Premier"/>
    <s v="A comedy about, life, death, men, women, and the power of a good Kegel."/>
    <n v="5000"/>
    <n v="8740"/>
    <x v="1"/>
    <s v="US"/>
    <s v="USD"/>
    <x v="3696"/>
    <n v="1425908988"/>
    <b v="0"/>
    <n v="27"/>
    <b v="1"/>
    <s v="theater/plays"/>
    <n v="175"/>
    <n v="323.7"/>
    <x v="1"/>
    <s v="plays"/>
    <x v="3710"/>
    <x v="3696"/>
  </r>
  <r>
    <n v="3711"/>
    <s v="The Youth Shakespeare Project 2014"/>
    <s v="Two teachers and twenty kids bring one of Shakespeare's plays to life!"/>
    <n v="3000"/>
    <n v="3195"/>
    <x v="1"/>
    <s v="US"/>
    <s v="USD"/>
    <x v="3174"/>
    <n v="1400606573"/>
    <b v="0"/>
    <n v="21"/>
    <b v="1"/>
    <s v="theater/plays"/>
    <n v="107"/>
    <n v="152.1399999999999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30000"/>
    <n v="300"/>
    <x v="2"/>
    <s v="US"/>
    <s v="USD"/>
    <x v="3697"/>
    <n v="1431230867"/>
    <b v="0"/>
    <n v="104"/>
    <b v="1"/>
    <s v="theater/plays"/>
    <n v="1"/>
    <n v="2.88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6000"/>
    <n v="0"/>
    <x v="2"/>
    <s v="US"/>
    <s v="USD"/>
    <x v="3698"/>
    <n v="1463334166"/>
    <b v="0"/>
    <n v="19"/>
    <b v="1"/>
    <s v="theater/plays"/>
    <n v="0"/>
    <n v="0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25000"/>
    <n v="29520.27"/>
    <x v="1"/>
    <s v="US"/>
    <s v="USD"/>
    <x v="3699"/>
    <n v="1429881667"/>
    <b v="0"/>
    <n v="97"/>
    <b v="1"/>
    <s v="theater/plays"/>
    <n v="118"/>
    <n v="304.33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10000"/>
    <n v="10025"/>
    <x v="1"/>
    <s v="GB"/>
    <s v="GBP"/>
    <x v="3700"/>
    <n v="1422834819"/>
    <b v="0"/>
    <n v="27"/>
    <b v="1"/>
    <s v="theater/plays"/>
    <n v="100"/>
    <n v="371.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5000"/>
    <n v="0"/>
    <x v="2"/>
    <s v="US"/>
    <s v="USD"/>
    <x v="3701"/>
    <n v="1450819109"/>
    <b v="0"/>
    <n v="24"/>
    <b v="1"/>
    <s v="theater/plays"/>
    <n v="0"/>
    <n v="0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10000"/>
    <n v="12325"/>
    <x v="1"/>
    <s v="GB"/>
    <s v="GBP"/>
    <x v="3702"/>
    <n v="1428526049"/>
    <b v="0"/>
    <n v="13"/>
    <b v="1"/>
    <s v="theater/plays"/>
    <n v="123"/>
    <n v="948.08"/>
    <x v="1"/>
    <s v="plays"/>
    <x v="3717"/>
    <x v="3702"/>
  </r>
  <r>
    <n v="3718"/>
    <s v="PUNK ROCK"/>
    <s v="William Carlisle has the world at his feet but its weight on his shoulders. He is intelligent, articulate and fucked."/>
    <n v="4900"/>
    <n v="7219"/>
    <x v="1"/>
    <s v="GB"/>
    <s v="GBP"/>
    <x v="3703"/>
    <n v="1422465075"/>
    <b v="0"/>
    <n v="46"/>
    <b v="1"/>
    <s v="theater/plays"/>
    <n v="147"/>
    <n v="156.93"/>
    <x v="1"/>
    <s v="plays"/>
    <x v="3718"/>
    <x v="3703"/>
  </r>
  <r>
    <n v="3719"/>
    <s v="Corium"/>
    <s v="A new piece of physical theatre about love, regret and longing."/>
    <n v="2888"/>
    <n v="0"/>
    <x v="0"/>
    <s v="GB"/>
    <s v="GBP"/>
    <x v="3704"/>
    <n v="1432402266"/>
    <b v="0"/>
    <n v="4"/>
    <b v="1"/>
    <s v="theater/plays"/>
    <n v="0"/>
    <n v="0"/>
    <x v="1"/>
    <s v="plays"/>
    <x v="3719"/>
    <x v="3704"/>
  </r>
  <r>
    <n v="3720"/>
    <s v="Lakotas and the American Theatre"/>
    <s v="Breaking the American Indian stereotype in the American Theatre."/>
    <n v="10000"/>
    <n v="821"/>
    <x v="0"/>
    <s v="US"/>
    <s v="USD"/>
    <x v="3705"/>
    <n v="1433980206"/>
    <b v="0"/>
    <n v="40"/>
    <b v="1"/>
    <s v="theater/plays"/>
    <n v="8"/>
    <n v="20.5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14750"/>
    <x v="1"/>
    <s v="US"/>
    <s v="USD"/>
    <x v="3706"/>
    <n v="1413412084"/>
    <b v="0"/>
    <n v="44"/>
    <b v="1"/>
    <s v="theater/plays"/>
    <n v="113"/>
    <n v="335.23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5510"/>
    <x v="1"/>
    <s v="CA"/>
    <s v="CAD"/>
    <x v="3707"/>
    <n v="1452614847"/>
    <b v="0"/>
    <n v="35"/>
    <b v="1"/>
    <s v="theater/plays"/>
    <n v="110"/>
    <n v="157.43"/>
    <x v="1"/>
    <s v="plays"/>
    <x v="3722"/>
    <x v="3707"/>
  </r>
  <r>
    <n v="3723"/>
    <s v="Beauty and the Beast"/>
    <s v="Saltmine Theatre Company present Beauty and the Beast:"/>
    <n v="12000"/>
    <n v="12229"/>
    <x v="1"/>
    <s v="GB"/>
    <s v="GBP"/>
    <x v="3708"/>
    <n v="1414778662"/>
    <b v="0"/>
    <n v="63"/>
    <b v="1"/>
    <s v="theater/plays"/>
    <n v="102"/>
    <n v="194.11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90"/>
    <x v="0"/>
    <s v="GB"/>
    <s v="GBP"/>
    <x v="3709"/>
    <n v="1459856860"/>
    <b v="0"/>
    <n v="89"/>
    <b v="1"/>
    <s v="theater/plays"/>
    <n v="1"/>
    <n v="1.01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2600"/>
    <n v="3392"/>
    <x v="1"/>
    <s v="GB"/>
    <s v="GBP"/>
    <x v="3710"/>
    <n v="1454366467"/>
    <b v="0"/>
    <n v="15"/>
    <b v="1"/>
    <s v="theater/plays"/>
    <n v="130"/>
    <n v="226.13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000"/>
    <n v="11545.1"/>
    <x v="1"/>
    <s v="US"/>
    <s v="USD"/>
    <x v="3711"/>
    <n v="1459567371"/>
    <b v="0"/>
    <n v="46"/>
    <b v="1"/>
    <s v="theater/plays"/>
    <n v="144"/>
    <n v="250.98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5500"/>
    <n v="6592"/>
    <x v="1"/>
    <s v="US"/>
    <s v="USD"/>
    <x v="3712"/>
    <n v="1474273294"/>
    <b v="0"/>
    <n v="33"/>
    <b v="1"/>
    <s v="theater/plays"/>
    <n v="120"/>
    <n v="199.76"/>
    <x v="1"/>
    <s v="plays"/>
    <x v="3727"/>
    <x v="3712"/>
  </r>
  <r>
    <n v="3728"/>
    <s v="Bare Bones Shakespeare 2015-16 Season"/>
    <s v="Bare Bones Shakespeare's first season will start with a DFW school touring show: Romeo and Juliet."/>
    <n v="5000"/>
    <n v="10085"/>
    <x v="1"/>
    <s v="US"/>
    <s v="USD"/>
    <x v="3713"/>
    <n v="1437365176"/>
    <b v="0"/>
    <n v="31"/>
    <b v="0"/>
    <s v="theater/plays"/>
    <n v="202"/>
    <n v="325.32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2500"/>
    <n v="7555"/>
    <x v="1"/>
    <s v="US"/>
    <s v="USD"/>
    <x v="3714"/>
    <n v="1423198512"/>
    <b v="0"/>
    <n v="5"/>
    <b v="0"/>
    <s v="theater/plays"/>
    <n v="302"/>
    <n v="1511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2000"/>
    <n v="201"/>
    <x v="0"/>
    <s v="US"/>
    <s v="USD"/>
    <x v="3715"/>
    <n v="1437236159"/>
    <b v="0"/>
    <n v="1"/>
    <b v="0"/>
    <s v="theater/plays"/>
    <n v="10"/>
    <n v="2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3000"/>
    <n v="3506"/>
    <x v="1"/>
    <s v="US"/>
    <s v="USD"/>
    <x v="3716"/>
    <n v="1418234646"/>
    <b v="0"/>
    <n v="12"/>
    <b v="0"/>
    <s v="theater/plays"/>
    <n v="117"/>
    <n v="292.1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2000"/>
    <n v="2125.9899999999998"/>
    <x v="1"/>
    <s v="NL"/>
    <s v="EUR"/>
    <x v="3717"/>
    <n v="1416932133"/>
    <b v="0"/>
    <n v="4"/>
    <b v="0"/>
    <s v="theater/plays"/>
    <n v="106"/>
    <n v="531.5"/>
    <x v="1"/>
    <s v="plays"/>
    <x v="3732"/>
    <x v="3717"/>
  </r>
  <r>
    <n v="3733"/>
    <s v="laughter in the hood"/>
    <s v="want to donate tickets to residents who live in the community that cant afford the 35.00 price of ticket"/>
    <n v="200"/>
    <n v="25"/>
    <x v="0"/>
    <s v="US"/>
    <s v="USD"/>
    <x v="3718"/>
    <n v="1428539708"/>
    <b v="0"/>
    <n v="0"/>
    <b v="0"/>
    <s v="theater/plays"/>
    <n v="13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3000"/>
    <n v="0"/>
    <x v="0"/>
    <s v="US"/>
    <s v="USD"/>
    <x v="3719"/>
    <n v="1427405896"/>
    <b v="0"/>
    <n v="7"/>
    <b v="0"/>
    <s v="theater/plays"/>
    <n v="0"/>
    <n v="0"/>
    <x v="1"/>
    <s v="plays"/>
    <x v="3734"/>
    <x v="3719"/>
  </r>
  <r>
    <n v="3735"/>
    <s v="Women Beware Women"/>
    <s v="Young Actor's taking on a Jacobean tragedy. Family, betrayal, love, lust, sex and death."/>
    <n v="1070"/>
    <n v="1466"/>
    <x v="1"/>
    <s v="GB"/>
    <s v="GBP"/>
    <x v="3720"/>
    <n v="1430239089"/>
    <b v="0"/>
    <n v="2"/>
    <b v="0"/>
    <s v="theater/plays"/>
    <n v="137"/>
    <n v="733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000"/>
    <n v="1063"/>
    <x v="1"/>
    <s v="GB"/>
    <s v="GBP"/>
    <x v="3721"/>
    <n v="1423847093"/>
    <b v="0"/>
    <n v="1"/>
    <b v="0"/>
    <s v="theater/plays"/>
    <n v="106"/>
    <n v="1063"/>
    <x v="1"/>
    <s v="plays"/>
    <x v="3736"/>
    <x v="3721"/>
  </r>
  <r>
    <n v="3737"/>
    <s v="Measure For Measure"/>
    <s v="The ASU Theatre and Shakespeare Club presents Measure For Measure directed by Jordyn Ochser."/>
    <n v="2000"/>
    <n v="2245"/>
    <x v="1"/>
    <s v="US"/>
    <s v="USD"/>
    <x v="3722"/>
    <n v="1445358903"/>
    <b v="0"/>
    <n v="4"/>
    <b v="0"/>
    <s v="theater/plays"/>
    <n v="112"/>
    <n v="561.25"/>
    <x v="1"/>
    <s v="plays"/>
    <x v="3737"/>
    <x v="3722"/>
  </r>
  <r>
    <n v="3738"/>
    <s v="'GULF' - a new play by PIVOT THEATRE"/>
    <s v="A filmic, fast-paced exploration of trust, making its debut at Camden People's Theatre this July."/>
    <n v="2500"/>
    <n v="909"/>
    <x v="0"/>
    <s v="GB"/>
    <s v="GBP"/>
    <x v="3723"/>
    <n v="1403562705"/>
    <b v="0"/>
    <n v="6"/>
    <b v="0"/>
    <s v="theater/plays"/>
    <n v="36"/>
    <n v="151.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3500"/>
    <n v="3659"/>
    <x v="1"/>
    <s v="GB"/>
    <s v="GBP"/>
    <x v="3724"/>
    <n v="1467024468"/>
    <b v="0"/>
    <n v="8"/>
    <b v="0"/>
    <s v="theater/plays"/>
    <n v="105"/>
    <n v="457.38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500"/>
    <n v="3791"/>
    <x v="1"/>
    <s v="US"/>
    <s v="USD"/>
    <x v="3725"/>
    <n v="1405217355"/>
    <b v="0"/>
    <n v="14"/>
    <b v="0"/>
    <s v="theater/plays"/>
    <n v="152"/>
    <n v="270.79000000000002"/>
    <x v="1"/>
    <s v="plays"/>
    <x v="3740"/>
    <x v="3725"/>
  </r>
  <r>
    <n v="3741"/>
    <s v="Open House Theater"/>
    <s v="A small community with a love for theater would like to continue. Help the children of this community continue."/>
    <n v="200"/>
    <n v="10"/>
    <x v="0"/>
    <s v="US"/>
    <s v="USD"/>
    <x v="3726"/>
    <n v="1447797950"/>
    <b v="0"/>
    <n v="0"/>
    <b v="0"/>
    <s v="theater/plays"/>
    <n v="5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2000"/>
    <n v="200"/>
    <x v="0"/>
    <s v="US"/>
    <s v="USD"/>
    <x v="3727"/>
    <n v="1407388144"/>
    <b v="0"/>
    <n v="4"/>
    <b v="0"/>
    <s v="theater/plays"/>
    <n v="10"/>
    <n v="50"/>
    <x v="1"/>
    <s v="plays"/>
    <x v="3742"/>
    <x v="3727"/>
  </r>
  <r>
    <n v="3743"/>
    <s v="Down the Mississippi"/>
    <s v="I'm taking the Adventures of Huckleberry Finn puppet show down the Mississippi River!"/>
    <n v="200"/>
    <n v="0"/>
    <x v="0"/>
    <s v="US"/>
    <s v="USD"/>
    <x v="3728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200"/>
    <n v="0"/>
    <x v="2"/>
    <s v="US"/>
    <s v="USD"/>
    <x v="3729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0"/>
    <n v="1056"/>
    <x v="1"/>
    <s v="US"/>
    <s v="USD"/>
    <x v="3730"/>
    <n v="1405097102"/>
    <b v="0"/>
    <n v="1"/>
    <b v="0"/>
    <s v="theater/plays"/>
    <n v="106"/>
    <n v="1056"/>
    <x v="1"/>
    <s v="plays"/>
    <x v="3745"/>
    <x v="3730"/>
  </r>
  <r>
    <n v="3746"/>
    <s v="Stage Play Production - &quot;I Love You to Death&quot;"/>
    <s v="Generational curses CAN be broken...right?"/>
    <n v="2100"/>
    <n v="1058"/>
    <x v="0"/>
    <s v="US"/>
    <s v="USD"/>
    <x v="3731"/>
    <n v="1473326439"/>
    <b v="0"/>
    <n v="1"/>
    <b v="0"/>
    <s v="theater/plays"/>
    <n v="50"/>
    <n v="1058"/>
    <x v="1"/>
    <s v="plays"/>
    <x v="3746"/>
    <x v="3731"/>
  </r>
  <r>
    <n v="3747"/>
    <s v="Counting Stars"/>
    <s v="The world premiere of an astonishing new play by acclaimed writer Atiha Sen Gupta."/>
    <n v="1200"/>
    <n v="1215"/>
    <x v="1"/>
    <s v="GB"/>
    <s v="GBP"/>
    <x v="3732"/>
    <n v="1433833896"/>
    <b v="0"/>
    <n v="1"/>
    <b v="0"/>
    <s v="theater/plays"/>
    <n v="101"/>
    <n v="121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15000"/>
    <n v="0"/>
    <x v="0"/>
    <s v="US"/>
    <s v="USD"/>
    <x v="3733"/>
    <n v="1453827436"/>
    <b v="0"/>
    <n v="52"/>
    <b v="1"/>
    <s v="theater/musical"/>
    <n v="0"/>
    <n v="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3000"/>
    <n v="3000"/>
    <x v="1"/>
    <s v="US"/>
    <s v="USD"/>
    <x v="3734"/>
    <n v="1459220588"/>
    <b v="0"/>
    <n v="7"/>
    <b v="1"/>
    <s v="theater/musical"/>
    <n v="100"/>
    <n v="428.57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16000"/>
    <n v="17170"/>
    <x v="1"/>
    <s v="US"/>
    <s v="USD"/>
    <x v="3735"/>
    <n v="1421105608"/>
    <b v="0"/>
    <n v="28"/>
    <b v="1"/>
    <s v="theater/musical"/>
    <n v="107"/>
    <n v="613.21"/>
    <x v="1"/>
    <s v="musical"/>
    <x v="3750"/>
    <x v="3735"/>
  </r>
  <r>
    <n v="3751"/>
    <s v="GGC Productions 2016"/>
    <s v="I will be performing in TWO productions to kick off the 2016 season. NEED HELP TO FUND THESE GREAT SHOWS!"/>
    <n v="5000"/>
    <n v="40"/>
    <x v="0"/>
    <s v="US"/>
    <s v="USD"/>
    <x v="3736"/>
    <n v="1454460673"/>
    <b v="0"/>
    <n v="11"/>
    <b v="1"/>
    <s v="theater/musical"/>
    <n v="1"/>
    <n v="3.64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3000"/>
    <n v="3170"/>
    <x v="1"/>
    <s v="GB"/>
    <s v="GBP"/>
    <x v="3737"/>
    <n v="1473189335"/>
    <b v="0"/>
    <n v="15"/>
    <b v="1"/>
    <s v="theater/musical"/>
    <n v="106"/>
    <n v="211.33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15000"/>
    <n v="0"/>
    <x v="2"/>
    <s v="US"/>
    <s v="USD"/>
    <x v="3738"/>
    <n v="1430768800"/>
    <b v="0"/>
    <n v="30"/>
    <b v="1"/>
    <s v="theater/musical"/>
    <n v="0"/>
    <n v="0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8500"/>
    <n v="9395"/>
    <x v="1"/>
    <s v="US"/>
    <s v="USD"/>
    <x v="3739"/>
    <n v="1403125737"/>
    <b v="0"/>
    <n v="27"/>
    <b v="1"/>
    <s v="theater/musical"/>
    <n v="111"/>
    <n v="347.96"/>
    <x v="1"/>
    <s v="musical"/>
    <x v="3754"/>
    <x v="3739"/>
  </r>
  <r>
    <n v="3755"/>
    <s v="Retro Rhapsody"/>
    <s v="We have formed an innovative company that aims to create musical comedic performances suitable for a range of venues."/>
    <n v="3300"/>
    <n v="3366"/>
    <x v="1"/>
    <s v="GB"/>
    <s v="GBP"/>
    <x v="3740"/>
    <n v="1458161307"/>
    <b v="0"/>
    <n v="28"/>
    <b v="1"/>
    <s v="theater/musical"/>
    <n v="102"/>
    <n v="120.21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12000"/>
    <n v="7173"/>
    <x v="0"/>
    <s v="US"/>
    <s v="USD"/>
    <x v="3741"/>
    <n v="1399923198"/>
    <b v="0"/>
    <n v="17"/>
    <b v="1"/>
    <s v="theater/musical"/>
    <n v="60"/>
    <n v="421.94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10000"/>
    <n v="10440"/>
    <x v="1"/>
    <s v="US"/>
    <s v="USD"/>
    <x v="3742"/>
    <n v="1415737515"/>
    <b v="0"/>
    <n v="50"/>
    <b v="1"/>
    <s v="theater/musical"/>
    <n v="104"/>
    <n v="208.8"/>
    <x v="1"/>
    <s v="musical"/>
    <x v="3757"/>
    <x v="3742"/>
  </r>
  <r>
    <n v="3758"/>
    <s v="Luigi's Ladies"/>
    <s v="LUIGI'S LADIES: an original one-woman musical comedy"/>
    <n v="5000"/>
    <n v="5024"/>
    <x v="1"/>
    <s v="US"/>
    <s v="USD"/>
    <x v="3743"/>
    <n v="1397819938"/>
    <b v="0"/>
    <n v="26"/>
    <b v="1"/>
    <s v="theater/musical"/>
    <n v="100"/>
    <n v="193.23"/>
    <x v="1"/>
    <s v="musical"/>
    <x v="3758"/>
    <x v="3743"/>
  </r>
  <r>
    <n v="3759"/>
    <s v="Pared Down Productions"/>
    <s v="A production company specializing in small-scale musicals"/>
    <n v="12000"/>
    <n v="106"/>
    <x v="2"/>
    <s v="US"/>
    <s v="USD"/>
    <x v="3744"/>
    <n v="1435372553"/>
    <b v="0"/>
    <n v="88"/>
    <b v="1"/>
    <s v="theater/musical"/>
    <n v="1"/>
    <n v="1.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13111"/>
    <n v="452"/>
    <x v="2"/>
    <s v="US"/>
    <s v="USD"/>
    <x v="3745"/>
    <n v="1397133386"/>
    <b v="0"/>
    <n v="91"/>
    <b v="1"/>
    <s v="theater/musical"/>
    <n v="3"/>
    <n v="4.97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3000"/>
    <n v="125"/>
    <x v="0"/>
    <s v="GB"/>
    <s v="GBP"/>
    <x v="3746"/>
    <n v="1434625937"/>
    <b v="0"/>
    <n v="3"/>
    <b v="1"/>
    <s v="theater/musical"/>
    <n v="4"/>
    <n v="41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5000"/>
    <n v="40"/>
    <x v="2"/>
    <s v="GB"/>
    <s v="GBP"/>
    <x v="3747"/>
    <n v="1436383889"/>
    <b v="0"/>
    <n v="28"/>
    <b v="1"/>
    <s v="theater/musical"/>
    <n v="1"/>
    <n v="1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12700"/>
    <n v="55"/>
    <x v="0"/>
    <s v="US"/>
    <s v="USD"/>
    <x v="3748"/>
    <n v="1425319226"/>
    <b v="0"/>
    <n v="77"/>
    <b v="1"/>
    <s v="theater/musical"/>
    <n v="0"/>
    <n v="0.7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5000"/>
    <n v="1201"/>
    <x v="0"/>
    <s v="US"/>
    <s v="USD"/>
    <x v="3749"/>
    <n v="1462824832"/>
    <b v="0"/>
    <n v="27"/>
    <b v="1"/>
    <s v="theater/musical"/>
    <n v="24"/>
    <n v="44.48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20000"/>
    <n v="21905"/>
    <x v="1"/>
    <s v="US"/>
    <s v="USD"/>
    <x v="3750"/>
    <n v="1404153482"/>
    <b v="0"/>
    <n v="107"/>
    <b v="1"/>
    <s v="theater/musical"/>
    <n v="110"/>
    <n v="204.7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25000"/>
    <n v="29681.55"/>
    <x v="1"/>
    <s v="US"/>
    <s v="USD"/>
    <x v="3751"/>
    <n v="1401336045"/>
    <b v="0"/>
    <n v="96"/>
    <b v="1"/>
    <s v="theater/musical"/>
    <n v="119"/>
    <n v="309.18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7000"/>
    <n v="320"/>
    <x v="0"/>
    <s v="US"/>
    <s v="USD"/>
    <x v="3566"/>
    <n v="1423960097"/>
    <b v="0"/>
    <n v="56"/>
    <b v="1"/>
    <s v="theater/musical"/>
    <n v="5"/>
    <n v="5.71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11140"/>
    <n v="3877"/>
    <x v="0"/>
    <s v="US"/>
    <s v="USD"/>
    <x v="3752"/>
    <n v="1400002090"/>
    <b v="0"/>
    <n v="58"/>
    <b v="1"/>
    <s v="theater/musical"/>
    <n v="35"/>
    <n v="66.8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4290"/>
    <n v="5"/>
    <x v="0"/>
    <s v="US"/>
    <s v="USD"/>
    <x v="3753"/>
    <n v="1458138079"/>
    <b v="0"/>
    <n v="15"/>
    <b v="1"/>
    <s v="theater/musical"/>
    <n v="0"/>
    <n v="0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5500"/>
    <n v="0"/>
    <x v="2"/>
    <s v="GB"/>
    <s v="GBP"/>
    <x v="3754"/>
    <n v="1431642010"/>
    <b v="0"/>
    <n v="20"/>
    <b v="1"/>
    <s v="theater/musical"/>
    <n v="0"/>
    <n v="0"/>
    <x v="1"/>
    <s v="musical"/>
    <x v="3770"/>
    <x v="3754"/>
  </r>
  <r>
    <n v="3771"/>
    <s v="COME OUT SWINGIN'!"/>
    <s v="I would like to make a demo recording of six songs from COME OUT SWINGIN'!"/>
    <n v="5000"/>
    <n v="651"/>
    <x v="0"/>
    <s v="US"/>
    <s v="USD"/>
    <x v="3755"/>
    <n v="1462307652"/>
    <b v="0"/>
    <n v="38"/>
    <b v="1"/>
    <s v="theater/musical"/>
    <n v="13"/>
    <n v="17.13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15000"/>
    <n v="15171.5"/>
    <x v="1"/>
    <s v="US"/>
    <s v="USD"/>
    <x v="3756"/>
    <n v="1478616506"/>
    <b v="0"/>
    <n v="33"/>
    <b v="1"/>
    <s v="theater/musical"/>
    <n v="101"/>
    <n v="459.74"/>
    <x v="1"/>
    <s v="musical"/>
    <x v="3772"/>
    <x v="3756"/>
  </r>
  <r>
    <n v="3773"/>
    <s v="Dundee: A Hip-Hopera"/>
    <s v="A dramatic hip-hopera, inspired from monologues written by the performers."/>
    <n v="15000"/>
    <n v="1060"/>
    <x v="2"/>
    <s v="US"/>
    <s v="USD"/>
    <x v="3757"/>
    <n v="1476317247"/>
    <b v="0"/>
    <n v="57"/>
    <b v="1"/>
    <s v="theater/musical"/>
    <n v="7"/>
    <n v="18.60000000000000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7500"/>
    <n v="1"/>
    <x v="0"/>
    <s v="CA"/>
    <s v="CAD"/>
    <x v="3758"/>
    <n v="1427223655"/>
    <b v="0"/>
    <n v="25"/>
    <b v="1"/>
    <s v="theater/musical"/>
    <n v="0"/>
    <n v="0.04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5500"/>
    <n v="5580"/>
    <x v="1"/>
    <s v="US"/>
    <s v="USD"/>
    <x v="3759"/>
    <n v="1426199843"/>
    <b v="0"/>
    <n v="14"/>
    <b v="1"/>
    <s v="theater/musical"/>
    <n v="101"/>
    <n v="398.57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245"/>
    <x v="0"/>
    <s v="US"/>
    <s v="USD"/>
    <x v="3760"/>
    <n v="1403599778"/>
    <b v="0"/>
    <n v="94"/>
    <b v="1"/>
    <s v="theater/musical"/>
    <n v="1"/>
    <n v="2.6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8000"/>
    <n v="9130"/>
    <x v="1"/>
    <s v="US"/>
    <s v="USD"/>
    <x v="3761"/>
    <n v="1409884821"/>
    <b v="0"/>
    <n v="59"/>
    <b v="1"/>
    <s v="theater/musical"/>
    <n v="114"/>
    <n v="154.75"/>
    <x v="1"/>
    <s v="musical"/>
    <x v="3777"/>
    <x v="3761"/>
  </r>
  <r>
    <n v="3778"/>
    <s v="Give a Puppet a Hand"/>
    <s v="Sponsor an AVENUE Q puppet for The Barn Players April 2015 production."/>
    <n v="7500"/>
    <n v="7620"/>
    <x v="1"/>
    <s v="US"/>
    <s v="USD"/>
    <x v="3762"/>
    <n v="1418758780"/>
    <b v="0"/>
    <n v="36"/>
    <b v="1"/>
    <s v="theater/musical"/>
    <n v="102"/>
    <n v="211.67"/>
    <x v="1"/>
    <s v="musical"/>
    <x v="3778"/>
    <x v="3762"/>
  </r>
  <r>
    <n v="3779"/>
    <s v="&quot;The Last Adam&quot; A New Musical, NYC reading"/>
    <s v="A fresh, re-telling of the Jesus story for a new generation."/>
    <n v="40000"/>
    <n v="7905"/>
    <x v="0"/>
    <s v="US"/>
    <s v="USD"/>
    <x v="3763"/>
    <n v="1456421940"/>
    <b v="0"/>
    <n v="115"/>
    <b v="1"/>
    <s v="theater/musical"/>
    <n v="20"/>
    <n v="68.739999999999995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8500"/>
    <n v="8780"/>
    <x v="1"/>
    <s v="US"/>
    <s v="USD"/>
    <x v="3764"/>
    <n v="1433999785"/>
    <b v="0"/>
    <n v="30"/>
    <b v="1"/>
    <s v="theater/musical"/>
    <n v="103"/>
    <n v="292.67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12500"/>
    <n v="13180"/>
    <x v="1"/>
    <s v="US"/>
    <s v="USD"/>
    <x v="3765"/>
    <n v="1408050685"/>
    <b v="0"/>
    <n v="52"/>
    <b v="1"/>
    <s v="theater/musical"/>
    <n v="105"/>
    <n v="253.4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0"/>
    <x v="0"/>
    <s v="GB"/>
    <s v="GBP"/>
    <x v="3766"/>
    <n v="1466887297"/>
    <b v="0"/>
    <n v="27"/>
    <b v="1"/>
    <s v="theater/musical"/>
    <n v="0"/>
    <n v="0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5000"/>
    <n v="5050.7700000000004"/>
    <x v="1"/>
    <s v="US"/>
    <s v="USD"/>
    <x v="3767"/>
    <n v="1455938520"/>
    <b v="0"/>
    <n v="24"/>
    <b v="1"/>
    <s v="theater/musical"/>
    <n v="101"/>
    <n v="210.45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4500"/>
    <n v="5056.22"/>
    <x v="1"/>
    <s v="CA"/>
    <s v="CAD"/>
    <x v="3768"/>
    <n v="1465601532"/>
    <b v="0"/>
    <n v="10"/>
    <b v="1"/>
    <s v="theater/musical"/>
    <n v="112"/>
    <n v="505.62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8925"/>
    <n v="9044"/>
    <x v="1"/>
    <s v="GB"/>
    <s v="GBP"/>
    <x v="3769"/>
    <n v="1467040769"/>
    <b v="0"/>
    <n v="30"/>
    <b v="1"/>
    <s v="theater/musical"/>
    <n v="101"/>
    <n v="301.47000000000003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20000"/>
    <n v="0"/>
    <x v="0"/>
    <s v="US"/>
    <s v="USD"/>
    <x v="3770"/>
    <n v="1461718475"/>
    <b v="0"/>
    <n v="71"/>
    <b v="1"/>
    <s v="theater/musical"/>
    <n v="0"/>
    <n v="0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2500"/>
    <n v="3372.25"/>
    <x v="1"/>
    <s v="US"/>
    <s v="USD"/>
    <x v="3514"/>
    <n v="1434113406"/>
    <b v="0"/>
    <n v="10"/>
    <b v="1"/>
    <s v="theater/musical"/>
    <n v="135"/>
    <n v="337.23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107"/>
    <x v="0"/>
    <s v="US"/>
    <s v="USD"/>
    <x v="3771"/>
    <n v="1448469719"/>
    <b v="0"/>
    <n v="1"/>
    <b v="0"/>
    <s v="theater/musical"/>
    <n v="4"/>
    <n v="107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2000"/>
    <n v="2025"/>
    <x v="1"/>
    <s v="GB"/>
    <s v="GBP"/>
    <x v="3772"/>
    <n v="1431630618"/>
    <b v="0"/>
    <n v="4"/>
    <b v="0"/>
    <s v="theater/musical"/>
    <n v="101"/>
    <n v="506.25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3"/>
    <s v="US"/>
    <s v="USD"/>
    <x v="377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99"/>
    <n v="190"/>
    <x v="2"/>
    <s v="US"/>
    <s v="USD"/>
    <x v="3774"/>
    <n v="1399480592"/>
    <b v="0"/>
    <n v="0"/>
    <b v="0"/>
    <s v="theater/musical"/>
    <n v="95"/>
    <n v="0"/>
    <x v="1"/>
    <s v="musical"/>
    <x v="3791"/>
    <x v="3774"/>
  </r>
  <r>
    <n v="3792"/>
    <s v="BorikÃ©n: The Show"/>
    <s v="A cultural and historic journey through Puerto Rico's music and dance!"/>
    <n v="1500"/>
    <n v="0"/>
    <x v="0"/>
    <s v="US"/>
    <s v="USD"/>
    <x v="3775"/>
    <n v="1434365022"/>
    <b v="0"/>
    <n v="2"/>
    <b v="0"/>
    <s v="theater/musical"/>
    <n v="0"/>
    <n v="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170525"/>
    <x v="1"/>
    <s v="US"/>
    <s v="USD"/>
    <x v="3776"/>
    <n v="1416954729"/>
    <b v="0"/>
    <n v="24"/>
    <b v="0"/>
    <s v="theater/musical"/>
    <n v="1705"/>
    <n v="7105.21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1576"/>
    <x v="1"/>
    <s v="GB"/>
    <s v="GBP"/>
    <x v="3777"/>
    <n v="1431093354"/>
    <b v="0"/>
    <n v="1"/>
    <b v="0"/>
    <s v="theater/musical"/>
    <n v="105"/>
    <n v="1576"/>
    <x v="1"/>
    <s v="musical"/>
    <x v="3794"/>
    <x v="3777"/>
  </r>
  <r>
    <n v="3795"/>
    <s v="Duodeca"/>
    <s v="Poppin Productions are currently entering the development stage of their very first production -  &quot;Duodeca&quot;."/>
    <n v="1000"/>
    <n v="1050"/>
    <x v="1"/>
    <s v="GB"/>
    <s v="GBP"/>
    <x v="3778"/>
    <n v="1437042490"/>
    <b v="0"/>
    <n v="2"/>
    <b v="0"/>
    <s v="theater/musical"/>
    <n v="105"/>
    <n v="52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800"/>
    <n v="900"/>
    <x v="1"/>
    <s v="US"/>
    <s v="USD"/>
    <x v="3779"/>
    <n v="1479170556"/>
    <b v="0"/>
    <n v="1"/>
    <b v="0"/>
    <s v="theater/musical"/>
    <n v="113"/>
    <n v="90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15000"/>
    <n v="460"/>
    <x v="0"/>
    <s v="US"/>
    <s v="USD"/>
    <x v="3780"/>
    <n v="1426972165"/>
    <b v="0"/>
    <n v="37"/>
    <b v="0"/>
    <s v="theater/musical"/>
    <n v="3"/>
    <n v="12.43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4205"/>
    <x v="1"/>
    <s v="US"/>
    <s v="USD"/>
    <x v="3781"/>
    <n v="1405099248"/>
    <b v="0"/>
    <n v="5"/>
    <b v="0"/>
    <s v="theater/musical"/>
    <n v="105"/>
    <n v="841"/>
    <x v="1"/>
    <s v="musical"/>
    <x v="3798"/>
    <x v="3781"/>
  </r>
  <r>
    <n v="3799"/>
    <s v="A Story Once Told"/>
    <s v="An original musical on it's way to the stage in Minneapolis, MN. Feel free to ask any questions."/>
    <n v="2750"/>
    <n v="2930"/>
    <x v="1"/>
    <s v="US"/>
    <s v="USD"/>
    <x v="3782"/>
    <n v="1455142843"/>
    <b v="0"/>
    <n v="4"/>
    <b v="0"/>
    <s v="theater/musical"/>
    <n v="107"/>
    <n v="732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3600"/>
    <n v="26"/>
    <x v="0"/>
    <s v="US"/>
    <s v="USD"/>
    <x v="3783"/>
    <n v="1418146883"/>
    <b v="0"/>
    <n v="16"/>
    <b v="0"/>
    <s v="theater/musical"/>
    <n v="1"/>
    <n v="1.63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3000"/>
    <n v="0"/>
    <x v="0"/>
    <s v="US"/>
    <s v="USD"/>
    <x v="3784"/>
    <n v="1417536816"/>
    <b v="0"/>
    <n v="9"/>
    <b v="0"/>
    <s v="theater/musical"/>
    <n v="0"/>
    <n v="0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199"/>
    <n v="116"/>
    <x v="2"/>
    <s v="US"/>
    <s v="USD"/>
    <x v="3785"/>
    <n v="1442890906"/>
    <b v="0"/>
    <n v="0"/>
    <b v="0"/>
    <s v="theater/musical"/>
    <n v="58"/>
    <n v="0"/>
    <x v="1"/>
    <s v="musical"/>
    <x v="3802"/>
    <x v="3785"/>
  </r>
  <r>
    <n v="3803"/>
    <s v="Benjamin Button the Musical Concept Album"/>
    <s v="A fully orchestrated concept album of Benjamin Button the Musical!"/>
    <n v="7000"/>
    <n v="7000.58"/>
    <x v="1"/>
    <s v="US"/>
    <s v="USD"/>
    <x v="3786"/>
    <n v="1454541568"/>
    <b v="0"/>
    <n v="40"/>
    <b v="0"/>
    <s v="theater/musical"/>
    <n v="100"/>
    <n v="175.01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153"/>
    <n v="153"/>
    <x v="1"/>
    <s v="US"/>
    <s v="USD"/>
    <x v="3787"/>
    <n v="1465172024"/>
    <b v="0"/>
    <n v="0"/>
    <b v="0"/>
    <s v="theater/musical"/>
    <n v="10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000"/>
    <n v="55"/>
    <x v="0"/>
    <s v="US"/>
    <s v="USD"/>
    <x v="3788"/>
    <n v="1406668640"/>
    <b v="0"/>
    <n v="2"/>
    <b v="0"/>
    <s v="theater/musical"/>
    <n v="6"/>
    <n v="27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1000"/>
    <n v="178"/>
    <x v="2"/>
    <s v="AU"/>
    <s v="AUD"/>
    <x v="3789"/>
    <n v="1402294381"/>
    <b v="0"/>
    <n v="1"/>
    <b v="0"/>
    <s v="theater/musical"/>
    <n v="18"/>
    <n v="178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3000"/>
    <n v="5"/>
    <x v="0"/>
    <s v="US"/>
    <s v="USD"/>
    <x v="3790"/>
    <n v="1427492939"/>
    <b v="0"/>
    <n v="9"/>
    <b v="0"/>
    <s v="theater/musical"/>
    <n v="0"/>
    <n v="0.56000000000000005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4000"/>
    <n v="234"/>
    <x v="2"/>
    <s v="GB"/>
    <s v="GBP"/>
    <x v="3791"/>
    <n v="1424775219"/>
    <b v="0"/>
    <n v="24"/>
    <b v="1"/>
    <s v="theater/plays"/>
    <n v="6"/>
    <n v="9.75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5875"/>
    <n v="5985"/>
    <x v="1"/>
    <s v="GB"/>
    <s v="GBP"/>
    <x v="3792"/>
    <n v="1402403907"/>
    <b v="0"/>
    <n v="38"/>
    <b v="1"/>
    <s v="theater/plays"/>
    <n v="102"/>
    <n v="157.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5000"/>
    <n v="8320"/>
    <x v="1"/>
    <s v="US"/>
    <s v="USD"/>
    <x v="3793"/>
    <n v="1424377358"/>
    <b v="0"/>
    <n v="26"/>
    <b v="1"/>
    <s v="theater/plays"/>
    <n v="166"/>
    <n v="32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3500"/>
    <n v="3910"/>
    <x v="1"/>
    <s v="GB"/>
    <s v="GBP"/>
    <x v="3794"/>
    <n v="1461769373"/>
    <b v="0"/>
    <n v="19"/>
    <b v="1"/>
    <s v="theater/plays"/>
    <n v="112"/>
    <n v="205.79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6450"/>
    <n v="7053.61"/>
    <x v="1"/>
    <s v="CA"/>
    <s v="CAD"/>
    <x v="2551"/>
    <n v="1429120908"/>
    <b v="0"/>
    <n v="11"/>
    <b v="1"/>
    <s v="theater/plays"/>
    <n v="109"/>
    <n v="641.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6000"/>
    <n v="6360"/>
    <x v="1"/>
    <s v="US"/>
    <s v="USD"/>
    <x v="3795"/>
    <n v="1462603021"/>
    <b v="0"/>
    <n v="27"/>
    <b v="1"/>
    <s v="theater/plays"/>
    <n v="106"/>
    <n v="235.56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6000"/>
    <n v="6100"/>
    <x v="1"/>
    <s v="US"/>
    <s v="USD"/>
    <x v="3532"/>
    <n v="1424727712"/>
    <b v="0"/>
    <n v="34"/>
    <b v="1"/>
    <s v="theater/plays"/>
    <n v="102"/>
    <n v="179.41"/>
    <x v="1"/>
    <s v="plays"/>
    <x v="3814"/>
    <x v="3532"/>
  </r>
  <r>
    <n v="3815"/>
    <s v="The Canterbury Shakespeare Festival - first season"/>
    <s v="Come and help us make the Canterbury Shakespeare Festival a reality"/>
    <n v="4000"/>
    <n v="4000"/>
    <x v="1"/>
    <s v="GB"/>
    <s v="GBP"/>
    <x v="3796"/>
    <n v="1437545657"/>
    <b v="0"/>
    <n v="20"/>
    <b v="1"/>
    <s v="theater/plays"/>
    <n v="100"/>
    <n v="20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5000"/>
    <n v="6740.37"/>
    <x v="1"/>
    <s v="US"/>
    <s v="USD"/>
    <x v="3797"/>
    <n v="1403022823"/>
    <b v="0"/>
    <n v="37"/>
    <b v="1"/>
    <s v="theater/plays"/>
    <n v="135"/>
    <n v="182.1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6000"/>
    <n v="7412"/>
    <x v="1"/>
    <s v="US"/>
    <s v="USD"/>
    <x v="3798"/>
    <n v="1444236216"/>
    <b v="0"/>
    <n v="20"/>
    <b v="1"/>
    <s v="theater/plays"/>
    <n v="124"/>
    <n v="370.6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3000"/>
    <n v="3190"/>
    <x v="1"/>
    <s v="US"/>
    <s v="USD"/>
    <x v="3799"/>
    <n v="1423599182"/>
    <b v="0"/>
    <n v="10"/>
    <b v="1"/>
    <s v="theater/plays"/>
    <n v="106"/>
    <n v="319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4000"/>
    <n v="5904"/>
    <x v="1"/>
    <s v="US"/>
    <s v="USD"/>
    <x v="3800"/>
    <n v="1435554104"/>
    <b v="0"/>
    <n v="26"/>
    <b v="1"/>
    <s v="theater/plays"/>
    <n v="148"/>
    <n v="227.08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0"/>
    <n v="0"/>
    <x v="0"/>
    <s v="GB"/>
    <s v="GBP"/>
    <x v="3801"/>
    <n v="1433518717"/>
    <b v="0"/>
    <n v="20"/>
    <b v="1"/>
    <s v="theater/plays"/>
    <n v="0"/>
    <n v="0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10088"/>
    <x v="1"/>
    <s v="US"/>
    <s v="USD"/>
    <x v="3802"/>
    <n v="1449116407"/>
    <b v="0"/>
    <n v="46"/>
    <b v="1"/>
    <s v="theater/plays"/>
    <n v="101"/>
    <n v="219.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15000"/>
    <n v="6511"/>
    <x v="0"/>
    <s v="DE"/>
    <s v="EUR"/>
    <x v="3803"/>
    <n v="1448136417"/>
    <b v="0"/>
    <n v="76"/>
    <b v="1"/>
    <s v="theater/plays"/>
    <n v="43"/>
    <n v="85.67"/>
    <x v="1"/>
    <s v="plays"/>
    <x v="3822"/>
    <x v="3803"/>
  </r>
  <r>
    <n v="3823"/>
    <s v="FEED"/>
    <s v="Feed, a new play by Garrett Markgraf (based on the novel by M.T. Anderson), Directed by Anna Marck at Oakland University."/>
    <n v="8000"/>
    <n v="190"/>
    <x v="2"/>
    <s v="US"/>
    <s v="USD"/>
    <x v="3804"/>
    <n v="1434405044"/>
    <b v="0"/>
    <n v="41"/>
    <b v="1"/>
    <s v="theater/plays"/>
    <n v="2"/>
    <n v="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0"/>
    <n v="852"/>
    <x v="0"/>
    <s v="GB"/>
    <s v="GBP"/>
    <x v="3805"/>
    <n v="1469026903"/>
    <b v="0"/>
    <n v="7"/>
    <b v="1"/>
    <s v="theater/plays"/>
    <n v="34"/>
    <n v="121.71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15000"/>
    <n v="60"/>
    <x v="0"/>
    <s v="US"/>
    <s v="USD"/>
    <x v="3806"/>
    <n v="1432690814"/>
    <b v="0"/>
    <n v="49"/>
    <b v="1"/>
    <s v="theater/plays"/>
    <n v="0"/>
    <n v="1.22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3300"/>
    <n v="3902.5"/>
    <x v="1"/>
    <s v="GB"/>
    <s v="GBP"/>
    <x v="3807"/>
    <n v="1428401394"/>
    <b v="0"/>
    <n v="26"/>
    <b v="1"/>
    <s v="theater/plays"/>
    <n v="118"/>
    <n v="150.1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12000"/>
    <n v="12165"/>
    <x v="1"/>
    <s v="GB"/>
    <s v="GBP"/>
    <x v="3808"/>
    <n v="1422656201"/>
    <b v="0"/>
    <n v="65"/>
    <b v="1"/>
    <s v="theater/plays"/>
    <n v="101"/>
    <n v="187.1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12700"/>
    <n v="0"/>
    <x v="0"/>
    <s v="US"/>
    <s v="USD"/>
    <x v="3809"/>
    <n v="1414845587"/>
    <b v="0"/>
    <n v="28"/>
    <b v="1"/>
    <s v="theater/plays"/>
    <n v="0"/>
    <n v="0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3000"/>
    <n v="497"/>
    <x v="0"/>
    <s v="US"/>
    <s v="USD"/>
    <x v="3810"/>
    <n v="1470948371"/>
    <b v="0"/>
    <n v="8"/>
    <b v="1"/>
    <s v="theater/plays"/>
    <n v="17"/>
    <n v="62.13"/>
    <x v="1"/>
    <s v="plays"/>
    <x v="3829"/>
    <x v="3810"/>
  </r>
  <r>
    <n v="3830"/>
    <s v="Run Away"/>
    <s v="The Aeon Theatre company is producing another original play by Parker Hale at the Manhattan Reportory Theatre"/>
    <n v="2400"/>
    <n v="2400"/>
    <x v="3"/>
    <s v="US"/>
    <s v="USD"/>
    <x v="3811"/>
    <n v="1463161611"/>
    <b v="0"/>
    <n v="3"/>
    <b v="1"/>
    <s v="theater/plays"/>
    <n v="100"/>
    <n v="800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3000"/>
    <n v="3025.66"/>
    <x v="1"/>
    <s v="US"/>
    <s v="USD"/>
    <x v="3812"/>
    <n v="1413404545"/>
    <b v="0"/>
    <n v="9"/>
    <b v="1"/>
    <s v="theater/plays"/>
    <n v="101"/>
    <n v="336.18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5000"/>
    <n v="1"/>
    <x v="2"/>
    <s v="US"/>
    <s v="USD"/>
    <x v="3813"/>
    <n v="1452048335"/>
    <b v="0"/>
    <n v="9"/>
    <b v="1"/>
    <s v="theater/plays"/>
    <n v="0"/>
    <n v="0.11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5000"/>
    <n v="335"/>
    <x v="0"/>
    <s v="CA"/>
    <s v="CAD"/>
    <x v="3814"/>
    <n v="1416516972"/>
    <b v="0"/>
    <n v="20"/>
    <b v="1"/>
    <s v="theater/plays"/>
    <n v="7"/>
    <n v="16.75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10000"/>
    <n v="10"/>
    <x v="0"/>
    <s v="GB"/>
    <s v="GBP"/>
    <x v="3815"/>
    <n v="1432032067"/>
    <b v="0"/>
    <n v="57"/>
    <b v="1"/>
    <s v="theater/plays"/>
    <n v="0"/>
    <n v="0.18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500"/>
    <n v="2755"/>
    <x v="1"/>
    <s v="GB"/>
    <s v="GBP"/>
    <x v="3816"/>
    <n v="1459463808"/>
    <b v="0"/>
    <n v="8"/>
    <b v="1"/>
    <s v="theater/plays"/>
    <n v="110"/>
    <n v="344.38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3800"/>
    <n v="3822.33"/>
    <x v="1"/>
    <s v="US"/>
    <s v="USD"/>
    <x v="3817"/>
    <n v="1467497652"/>
    <b v="0"/>
    <n v="14"/>
    <b v="1"/>
    <s v="theater/plays"/>
    <n v="101"/>
    <n v="273.02"/>
    <x v="1"/>
    <s v="plays"/>
    <x v="3836"/>
    <x v="3817"/>
  </r>
  <r>
    <n v="3837"/>
    <s v="Farcical Elements Presents Boeing-Boeing"/>
    <s v="A high-flying French farce with the thrust of a well-tuned jet engine"/>
    <n v="6000"/>
    <n v="25"/>
    <x v="0"/>
    <s v="GB"/>
    <s v="GBP"/>
    <x v="3818"/>
    <n v="1432837358"/>
    <b v="0"/>
    <n v="17"/>
    <b v="1"/>
    <s v="theater/plays"/>
    <n v="0"/>
    <n v="1.47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40850"/>
    <x v="0"/>
    <s v="SE"/>
    <s v="SEK"/>
    <x v="3819"/>
    <n v="1429722209"/>
    <b v="0"/>
    <n v="100"/>
    <b v="1"/>
    <s v="theater/plays"/>
    <n v="20"/>
    <n v="408.5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6208.98"/>
    <x v="1"/>
    <s v="US"/>
    <s v="USD"/>
    <x v="3820"/>
    <n v="1433042724"/>
    <b v="0"/>
    <n v="32"/>
    <b v="1"/>
    <s v="theater/plays"/>
    <n v="106"/>
    <n v="194.0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600"/>
    <n v="204"/>
    <x v="0"/>
    <s v="GB"/>
    <s v="GBP"/>
    <x v="3821"/>
    <n v="1457023829"/>
    <b v="0"/>
    <n v="3"/>
    <b v="1"/>
    <s v="theater/plays"/>
    <n v="13"/>
    <n v="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3500"/>
    <n v="5410"/>
    <x v="1"/>
    <s v="US"/>
    <s v="USD"/>
    <x v="3822"/>
    <n v="1400698287"/>
    <b v="1"/>
    <n v="34"/>
    <b v="0"/>
    <s v="theater/plays"/>
    <n v="155"/>
    <n v="159.12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4200"/>
    <n v="5331"/>
    <x v="1"/>
    <s v="GB"/>
    <s v="GBP"/>
    <x v="3823"/>
    <n v="1397217052"/>
    <b v="1"/>
    <n v="23"/>
    <b v="0"/>
    <s v="theater/plays"/>
    <n v="127"/>
    <n v="231.78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4000"/>
    <n v="5922"/>
    <x v="1"/>
    <s v="US"/>
    <s v="USD"/>
    <x v="3824"/>
    <n v="1399427064"/>
    <b v="1"/>
    <n v="19"/>
    <b v="0"/>
    <s v="theater/plays"/>
    <n v="148"/>
    <n v="311.68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15530"/>
    <x v="1"/>
    <s v="US"/>
    <s v="USD"/>
    <x v="3825"/>
    <n v="1399474134"/>
    <b v="1"/>
    <n v="50"/>
    <b v="0"/>
    <s v="theater/plays"/>
    <n v="155"/>
    <n v="310.6000000000000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3500"/>
    <n v="4040"/>
    <x v="1"/>
    <s v="US"/>
    <s v="USD"/>
    <x v="3826"/>
    <n v="1441119774"/>
    <b v="1"/>
    <n v="12"/>
    <b v="0"/>
    <s v="theater/plays"/>
    <n v="115"/>
    <n v="336.67"/>
    <x v="1"/>
    <s v="plays"/>
    <x v="3845"/>
    <x v="3826"/>
  </r>
  <r>
    <n v="3846"/>
    <s v="My Insane Shakespeare"/>
    <s v="My Insane Shakespeare. An original play by Arthur Elbakyan premiering October 13th at United Solo, New York City."/>
    <n v="2000"/>
    <n v="2932"/>
    <x v="1"/>
    <s v="US"/>
    <s v="USD"/>
    <x v="3827"/>
    <n v="1409721542"/>
    <b v="1"/>
    <n v="8"/>
    <b v="0"/>
    <s v="theater/plays"/>
    <n v="147"/>
    <n v="366.5"/>
    <x v="1"/>
    <s v="plays"/>
    <x v="3846"/>
    <x v="3827"/>
  </r>
  <r>
    <n v="3847"/>
    <s v="Madame X"/>
    <s v="The production of the original play &quot;Madame X&quot; by Amanda Davison. Inspired by the painting by John Singer Sargent."/>
    <n v="5000"/>
    <n v="5651.58"/>
    <x v="1"/>
    <s v="US"/>
    <s v="USD"/>
    <x v="3828"/>
    <n v="1433395391"/>
    <b v="1"/>
    <n v="9"/>
    <b v="0"/>
    <s v="theater/plays"/>
    <n v="113"/>
    <n v="627.95000000000005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6388"/>
    <x v="1"/>
    <s v="US"/>
    <s v="USD"/>
    <x v="3829"/>
    <n v="1442604989"/>
    <b v="1"/>
    <n v="43"/>
    <b v="0"/>
    <s v="theater/plays"/>
    <n v="106"/>
    <n v="148.5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6000"/>
    <n v="6257"/>
    <x v="1"/>
    <s v="DE"/>
    <s v="EUR"/>
    <x v="3830"/>
    <n v="1431455084"/>
    <b v="1"/>
    <n v="28"/>
    <b v="0"/>
    <s v="theater/plays"/>
    <n v="104"/>
    <n v="223.46"/>
    <x v="1"/>
    <s v="plays"/>
    <x v="3849"/>
    <x v="3830"/>
  </r>
  <r>
    <n v="3850"/>
    <s v="The Vagina Monologues 2015"/>
    <s v="V-Day is a global activist movement to end violence against women and girls."/>
    <n v="1500"/>
    <n v="50"/>
    <x v="0"/>
    <s v="US"/>
    <s v="USD"/>
    <x v="3831"/>
    <n v="1417489143"/>
    <b v="1"/>
    <n v="4"/>
    <b v="0"/>
    <s v="theater/plays"/>
    <n v="3"/>
    <n v="12.5"/>
    <x v="1"/>
    <s v="plays"/>
    <x v="3850"/>
    <x v="3831"/>
  </r>
  <r>
    <n v="3851"/>
    <s v="Waving Goodbye"/>
    <s v="A play about the horrible choices we have to make every day. Should we take a risk, or take the road most travelled?"/>
    <n v="3500"/>
    <n v="4280"/>
    <x v="1"/>
    <s v="GB"/>
    <s v="GBP"/>
    <x v="3832"/>
    <n v="1434537179"/>
    <b v="1"/>
    <n v="24"/>
    <b v="0"/>
    <s v="theater/plays"/>
    <n v="122"/>
    <n v="178.33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50"/>
    <n v="1296"/>
    <x v="1"/>
    <s v="US"/>
    <s v="USD"/>
    <x v="3833"/>
    <n v="1425270876"/>
    <b v="0"/>
    <n v="2"/>
    <b v="0"/>
    <s v="theater/plays"/>
    <n v="123"/>
    <n v="648"/>
    <x v="1"/>
    <s v="plays"/>
    <x v="3852"/>
    <x v="3833"/>
  </r>
  <r>
    <n v="3853"/>
    <s v="The Original Laughter Therapist"/>
    <s v="A dose of One-woman &quot;Dramedy&quot; to cure those daily blues is just what the doctor ordered!"/>
    <n v="1200"/>
    <n v="6039"/>
    <x v="1"/>
    <s v="US"/>
    <s v="USD"/>
    <x v="3834"/>
    <n v="1406578178"/>
    <b v="0"/>
    <n v="2"/>
    <b v="0"/>
    <s v="theater/plays"/>
    <n v="503"/>
    <n v="3019.5"/>
    <x v="1"/>
    <s v="plays"/>
    <x v="3853"/>
    <x v="3834"/>
  </r>
  <r>
    <n v="3854"/>
    <s v="The Case Of Soghomon Tehlirian"/>
    <s v="A play dedicated to the 100th anniversary of the Armenian Genocide."/>
    <n v="5000"/>
    <n v="6705"/>
    <x v="1"/>
    <s v="US"/>
    <s v="USD"/>
    <x v="3835"/>
    <n v="1428614058"/>
    <b v="0"/>
    <n v="20"/>
    <b v="0"/>
    <s v="theater/plays"/>
    <n v="134"/>
    <n v="335.25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200"/>
    <n v="1200"/>
    <x v="1"/>
    <s v="US"/>
    <s v="USD"/>
    <x v="3836"/>
    <n v="1424819871"/>
    <b v="0"/>
    <n v="1"/>
    <b v="0"/>
    <s v="theater/plays"/>
    <n v="100"/>
    <n v="120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800"/>
    <n v="890"/>
    <x v="1"/>
    <s v="US"/>
    <s v="USD"/>
    <x v="3837"/>
    <n v="1423245003"/>
    <b v="0"/>
    <n v="1"/>
    <b v="0"/>
    <s v="theater/plays"/>
    <n v="111"/>
    <n v="89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2500"/>
    <n v="450"/>
    <x v="0"/>
    <s v="US"/>
    <s v="USD"/>
    <x v="3838"/>
    <n v="1404927690"/>
    <b v="0"/>
    <n v="4"/>
    <b v="0"/>
    <s v="theater/plays"/>
    <n v="18"/>
    <n v="112.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1000"/>
    <n v="1046"/>
    <x v="1"/>
    <s v="GB"/>
    <s v="GBP"/>
    <x v="3839"/>
    <n v="1430734844"/>
    <b v="0"/>
    <n v="1"/>
    <b v="0"/>
    <s v="theater/plays"/>
    <n v="105"/>
    <n v="1046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800"/>
    <n v="875"/>
    <x v="1"/>
    <s v="US"/>
    <s v="USD"/>
    <x v="3840"/>
    <n v="1401485207"/>
    <b v="0"/>
    <n v="1"/>
    <b v="0"/>
    <s v="theater/plays"/>
    <n v="109"/>
    <n v="875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4000"/>
    <n v="5465"/>
    <x v="1"/>
    <s v="US"/>
    <s v="USD"/>
    <x v="3841"/>
    <n v="1405266710"/>
    <b v="0"/>
    <n v="13"/>
    <b v="0"/>
    <s v="theater/plays"/>
    <n v="137"/>
    <n v="420.38"/>
    <x v="1"/>
    <s v="plays"/>
    <x v="3860"/>
    <x v="3841"/>
  </r>
  <r>
    <n v="3861"/>
    <s v="READY OR NOT HERE I COME"/>
    <s v="THE COMING OF THE LORD!"/>
    <n v="2000"/>
    <n v="150"/>
    <x v="0"/>
    <s v="US"/>
    <s v="USD"/>
    <x v="3842"/>
    <n v="1412258977"/>
    <b v="0"/>
    <n v="1"/>
    <b v="0"/>
    <s v="theater/plays"/>
    <n v="8"/>
    <n v="150"/>
    <x v="1"/>
    <s v="plays"/>
    <x v="3861"/>
    <x v="3842"/>
  </r>
  <r>
    <n v="3862"/>
    <s v="The Container Play"/>
    <s v="The hit immersive theatre experience of England comes to Corpus Christi!"/>
    <n v="800"/>
    <n v="838"/>
    <x v="1"/>
    <s v="US"/>
    <s v="USD"/>
    <x v="3843"/>
    <n v="1472451356"/>
    <b v="0"/>
    <n v="1"/>
    <b v="0"/>
    <s v="theater/plays"/>
    <n v="105"/>
    <n v="838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150"/>
    <n v="1434"/>
    <x v="1"/>
    <s v="US"/>
    <s v="USD"/>
    <x v="3844"/>
    <n v="1441552305"/>
    <b v="0"/>
    <n v="0"/>
    <b v="0"/>
    <s v="theater/plays"/>
    <n v="956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1500"/>
    <n v="2885"/>
    <x v="1"/>
    <s v="US"/>
    <s v="USD"/>
    <x v="3845"/>
    <n v="1445203454"/>
    <b v="0"/>
    <n v="3"/>
    <b v="0"/>
    <s v="theater/plays"/>
    <n v="192"/>
    <n v="961.67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3000"/>
    <n v="5739"/>
    <x v="1"/>
    <s v="CA"/>
    <s v="CAD"/>
    <x v="3846"/>
    <n v="1405957098"/>
    <b v="0"/>
    <n v="14"/>
    <b v="0"/>
    <s v="theater/plays"/>
    <n v="191"/>
    <n v="409.93"/>
    <x v="1"/>
    <s v="plays"/>
    <x v="3865"/>
    <x v="3846"/>
  </r>
  <r>
    <n v="3866"/>
    <s v="a feminine ending, brought to you by the East End Theatre Co"/>
    <s v="A funny, moving, witty piece about a girl, her oboe, and her dreams."/>
    <n v="1000"/>
    <n v="1336"/>
    <x v="1"/>
    <s v="US"/>
    <s v="USD"/>
    <x v="3847"/>
    <n v="1454453021"/>
    <b v="0"/>
    <n v="2"/>
    <b v="0"/>
    <s v="theater/plays"/>
    <n v="134"/>
    <n v="66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500"/>
    <n v="135"/>
    <x v="0"/>
    <s v="US"/>
    <s v="USD"/>
    <x v="3848"/>
    <n v="1463686339"/>
    <b v="0"/>
    <n v="5"/>
    <b v="0"/>
    <s v="theater/plays"/>
    <n v="5"/>
    <n v="27"/>
    <x v="1"/>
    <s v="plays"/>
    <x v="3867"/>
    <x v="3848"/>
  </r>
  <r>
    <n v="3868"/>
    <s v="1000 words (Canceled)"/>
    <s v="New collection of music by Scott Evan Davis!"/>
    <n v="1000"/>
    <n v="1041.29"/>
    <x v="1"/>
    <s v="GB"/>
    <s v="GBP"/>
    <x v="3849"/>
    <n v="1408031405"/>
    <b v="0"/>
    <n v="1"/>
    <b v="0"/>
    <s v="theater/musical"/>
    <n v="104"/>
    <n v="1041.29"/>
    <x v="1"/>
    <s v="musical"/>
    <x v="3868"/>
    <x v="3849"/>
  </r>
  <r>
    <n v="3869"/>
    <s v="The Masturbation Musical (Canceled)"/>
    <s v="A Musical about 3 women who pursue their Pleasure and end up finding themselves."/>
    <n v="3000"/>
    <n v="1"/>
    <x v="0"/>
    <s v="US"/>
    <s v="USD"/>
    <x v="3850"/>
    <n v="1423761792"/>
    <b v="0"/>
    <n v="15"/>
    <b v="0"/>
    <s v="theater/musical"/>
    <n v="0"/>
    <n v="7.0000000000000007E-2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126"/>
    <x v="0"/>
    <s v="US"/>
    <s v="USD"/>
    <x v="3851"/>
    <n v="1401768478"/>
    <b v="0"/>
    <n v="10"/>
    <b v="0"/>
    <s v="theater/musical"/>
    <n v="23"/>
    <n v="112.6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85"/>
    <x v="0"/>
    <s v="US"/>
    <s v="USD"/>
    <x v="3852"/>
    <n v="1485629050"/>
    <b v="0"/>
    <n v="3"/>
    <b v="0"/>
    <s v="theater/musical"/>
    <n v="6"/>
    <n v="28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"/>
    <n v="970"/>
    <x v="1"/>
    <s v="US"/>
    <s v="USD"/>
    <x v="3853"/>
    <n v="1435202996"/>
    <b v="0"/>
    <n v="0"/>
    <b v="0"/>
    <s v="theater/musical"/>
    <n v="647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150"/>
    <n v="230"/>
    <x v="1"/>
    <s v="US"/>
    <s v="USD"/>
    <x v="3854"/>
    <n v="1441730535"/>
    <b v="0"/>
    <n v="0"/>
    <b v="0"/>
    <s v="theater/musical"/>
    <n v="153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195"/>
    <x v="1"/>
    <s v="NZ"/>
    <s v="NZD"/>
    <x v="3855"/>
    <n v="1420244622"/>
    <b v="0"/>
    <n v="0"/>
    <b v="0"/>
    <s v="theater/musical"/>
    <n v="13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180"/>
    <x v="1"/>
    <s v="DK"/>
    <s v="DKK"/>
    <x v="3856"/>
    <n v="1472804365"/>
    <b v="0"/>
    <n v="0"/>
    <b v="0"/>
    <s v="theater/musical"/>
    <n v="12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565"/>
    <x v="0"/>
    <s v="GB"/>
    <s v="GBP"/>
    <x v="3857"/>
    <n v="1451833128"/>
    <b v="0"/>
    <n v="46"/>
    <b v="0"/>
    <s v="theater/musical"/>
    <n v="9"/>
    <n v="12.28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5000"/>
    <n v="0"/>
    <x v="0"/>
    <s v="US"/>
    <s v="USD"/>
    <x v="3858"/>
    <n v="1478621752"/>
    <b v="0"/>
    <n v="14"/>
    <b v="0"/>
    <s v="theater/musical"/>
    <n v="0"/>
    <n v="0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000"/>
    <n v="1040"/>
    <x v="1"/>
    <s v="US"/>
    <s v="USD"/>
    <x v="3859"/>
    <n v="1433014746"/>
    <b v="0"/>
    <n v="1"/>
    <b v="0"/>
    <s v="theater/musical"/>
    <n v="104"/>
    <n v="104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"/>
    <n v="20"/>
    <x v="0"/>
    <s v="GB"/>
    <s v="GBP"/>
    <x v="3860"/>
    <n v="1419626396"/>
    <b v="0"/>
    <n v="0"/>
    <b v="0"/>
    <s v="theater/musical"/>
    <n v="13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4000"/>
    <n v="45"/>
    <x v="0"/>
    <s v="GB"/>
    <s v="GBP"/>
    <x v="3792"/>
    <n v="1403724820"/>
    <b v="0"/>
    <n v="17"/>
    <b v="0"/>
    <s v="theater/musical"/>
    <n v="1"/>
    <n v="2.65"/>
    <x v="1"/>
    <s v="musical"/>
    <x v="3880"/>
    <x v="3792"/>
  </r>
  <r>
    <n v="3881"/>
    <s v="My Real Mother's Name is... (Canceled)"/>
    <s v="A musical journey coming to the Blue Venue at the 2017 Orlando Fringe Festival!"/>
    <n v="1200"/>
    <n v="1200"/>
    <x v="1"/>
    <s v="US"/>
    <s v="USD"/>
    <x v="3861"/>
    <n v="1484958399"/>
    <b v="0"/>
    <n v="1"/>
    <b v="0"/>
    <s v="theater/musical"/>
    <n v="100"/>
    <n v="120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150"/>
    <n v="15"/>
    <x v="0"/>
    <s v="AU"/>
    <s v="AUD"/>
    <x v="3862"/>
    <n v="1451950570"/>
    <b v="0"/>
    <n v="0"/>
    <b v="0"/>
    <s v="theater/musical"/>
    <n v="1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"/>
    <n v="3"/>
    <x v="0"/>
    <s v="GB"/>
    <s v="GBP"/>
    <x v="3863"/>
    <n v="1407076069"/>
    <b v="0"/>
    <n v="0"/>
    <b v="0"/>
    <s v="theater/musical"/>
    <n v="2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28"/>
    <n v="0"/>
    <x v="2"/>
    <s v="US"/>
    <s v="USD"/>
    <x v="3864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125"/>
    <n v="301"/>
    <x v="1"/>
    <s v="US"/>
    <s v="USD"/>
    <x v="3865"/>
    <n v="1460242191"/>
    <b v="0"/>
    <n v="0"/>
    <b v="0"/>
    <s v="theater/musical"/>
    <n v="241"/>
    <n v="0"/>
    <x v="1"/>
    <s v="musical"/>
    <x v="3885"/>
    <x v="3865"/>
  </r>
  <r>
    <n v="3886"/>
    <s v="a (Canceled)"/>
    <n v="1"/>
    <n v="110"/>
    <n v="420.99"/>
    <x v="1"/>
    <s v="AU"/>
    <s v="AUD"/>
    <x v="3866"/>
    <n v="1415683702"/>
    <b v="0"/>
    <n v="0"/>
    <b v="0"/>
    <s v="theater/musical"/>
    <n v="383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0"/>
    <x v="0"/>
    <s v="US"/>
    <s v="USD"/>
    <x v="3867"/>
    <n v="1426538129"/>
    <b v="0"/>
    <n v="2"/>
    <b v="0"/>
    <s v="theater/musical"/>
    <n v="0"/>
    <n v="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3000"/>
    <n v="3035"/>
    <x v="1"/>
    <s v="GB"/>
    <s v="GBP"/>
    <x v="3868"/>
    <n v="1485522358"/>
    <b v="0"/>
    <n v="14"/>
    <b v="0"/>
    <s v="theater/plays"/>
    <n v="101"/>
    <n v="216.7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2000"/>
    <n v="2027"/>
    <x v="1"/>
    <s v="US"/>
    <s v="USD"/>
    <x v="3869"/>
    <n v="1417651630"/>
    <b v="0"/>
    <n v="9"/>
    <b v="0"/>
    <s v="theater/plays"/>
    <n v="101"/>
    <n v="225.22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7500"/>
    <n v="7685"/>
    <x v="1"/>
    <s v="US"/>
    <s v="USD"/>
    <x v="3870"/>
    <n v="1434478344"/>
    <b v="0"/>
    <n v="8"/>
    <b v="0"/>
    <s v="theater/plays"/>
    <n v="102"/>
    <n v="960.63"/>
    <x v="1"/>
    <s v="plays"/>
    <x v="3890"/>
    <x v="3870"/>
  </r>
  <r>
    <n v="3891"/>
    <s v="Out of the Box: A Mime Story"/>
    <s v="A comedy about a mime who dreams of becoming a stand up comedian."/>
    <n v="2500"/>
    <n v="440"/>
    <x v="0"/>
    <s v="US"/>
    <s v="USD"/>
    <x v="3871"/>
    <n v="1424488244"/>
    <b v="0"/>
    <n v="7"/>
    <b v="0"/>
    <s v="theater/plays"/>
    <n v="18"/>
    <n v="62.8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10"/>
    <n v="3"/>
    <x v="0"/>
    <s v="US"/>
    <s v="USD"/>
    <x v="3872"/>
    <n v="1408203557"/>
    <b v="0"/>
    <n v="0"/>
    <b v="0"/>
    <s v="theater/plays"/>
    <n v="3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27500"/>
    <n v="1389"/>
    <x v="0"/>
    <s v="US"/>
    <s v="USD"/>
    <x v="3873"/>
    <n v="1400600840"/>
    <b v="0"/>
    <n v="84"/>
    <b v="0"/>
    <s v="theater/plays"/>
    <n v="5"/>
    <n v="16.54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3000"/>
    <n v="1315"/>
    <x v="0"/>
    <s v="US"/>
    <s v="USD"/>
    <x v="3874"/>
    <n v="1478386812"/>
    <b v="0"/>
    <n v="11"/>
    <b v="0"/>
    <s v="theater/plays"/>
    <n v="44"/>
    <n v="119.55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500"/>
    <n v="1575"/>
    <x v="1"/>
    <s v="US"/>
    <s v="USD"/>
    <x v="3875"/>
    <n v="1422424818"/>
    <b v="0"/>
    <n v="1"/>
    <b v="0"/>
    <s v="theater/plays"/>
    <n v="105"/>
    <n v="1575"/>
    <x v="1"/>
    <s v="plays"/>
    <x v="3895"/>
    <x v="3875"/>
  </r>
  <r>
    <n v="3896"/>
    <s v="Yorick and Company"/>
    <s v="Yorick and Co. is a comedy about a struggling theatre company whose mysterious benefactor starts haunting the show!"/>
    <n v="2000"/>
    <n v="2410"/>
    <x v="1"/>
    <s v="US"/>
    <s v="USD"/>
    <x v="3876"/>
    <n v="1401770178"/>
    <b v="0"/>
    <n v="4"/>
    <b v="0"/>
    <s v="theater/plays"/>
    <n v="121"/>
    <n v="60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3000"/>
    <n v="0"/>
    <x v="2"/>
    <s v="NZ"/>
    <s v="NZD"/>
    <x v="3877"/>
    <n v="1418158683"/>
    <b v="0"/>
    <n v="10"/>
    <b v="0"/>
    <s v="theater/plays"/>
    <n v="0"/>
    <n v="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3500"/>
    <n v="3760"/>
    <x v="1"/>
    <s v="GB"/>
    <s v="GBP"/>
    <x v="3878"/>
    <n v="1436355270"/>
    <b v="0"/>
    <n v="16"/>
    <b v="0"/>
    <s v="theater/plays"/>
    <n v="107"/>
    <n v="23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2000"/>
    <n v="2055"/>
    <x v="1"/>
    <s v="US"/>
    <s v="USD"/>
    <x v="3879"/>
    <n v="1406140561"/>
    <b v="0"/>
    <n v="2"/>
    <b v="0"/>
    <s v="theater/plays"/>
    <n v="103"/>
    <n v="1027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000"/>
    <n v="2147"/>
    <x v="1"/>
    <s v="US"/>
    <s v="USD"/>
    <x v="3880"/>
    <n v="1431396791"/>
    <b v="0"/>
    <n v="5"/>
    <b v="0"/>
    <s v="theater/plays"/>
    <n v="107"/>
    <n v="429.4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1200"/>
    <n v="1200"/>
    <x v="1"/>
    <s v="US"/>
    <s v="USD"/>
    <x v="3881"/>
    <n v="1447098599"/>
    <b v="0"/>
    <n v="1"/>
    <b v="0"/>
    <s v="theater/plays"/>
    <n v="100"/>
    <n v="120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5000"/>
    <n v="796"/>
    <x v="0"/>
    <s v="GB"/>
    <s v="GBP"/>
    <x v="3882"/>
    <n v="1476962042"/>
    <b v="0"/>
    <n v="31"/>
    <b v="0"/>
    <s v="theater/plays"/>
    <n v="16"/>
    <n v="25.68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01"/>
    <n v="289"/>
    <x v="1"/>
    <s v="US"/>
    <s v="USD"/>
    <x v="3883"/>
    <n v="1435709765"/>
    <b v="0"/>
    <n v="0"/>
    <b v="0"/>
    <s v="theater/plays"/>
    <n v="286"/>
    <n v="0"/>
    <x v="1"/>
    <s v="plays"/>
    <x v="3903"/>
    <x v="3883"/>
  </r>
  <r>
    <n v="3904"/>
    <s v="Black America from Prophets to Pimps"/>
    <s v="A play that will cover 4000 years of black history."/>
    <n v="1000"/>
    <n v="50"/>
    <x v="0"/>
    <s v="US"/>
    <s v="USD"/>
    <x v="3884"/>
    <n v="1427866200"/>
    <b v="0"/>
    <n v="2"/>
    <b v="0"/>
    <s v="theater/plays"/>
    <n v="5"/>
    <n v="2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2000"/>
    <n v="2505"/>
    <x v="1"/>
    <s v="GB"/>
    <s v="GBP"/>
    <x v="3885"/>
    <n v="1430405903"/>
    <b v="0"/>
    <n v="7"/>
    <b v="0"/>
    <s v="theater/plays"/>
    <n v="125"/>
    <n v="357.86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4000"/>
    <n v="4078"/>
    <x v="1"/>
    <s v="GB"/>
    <s v="GBP"/>
    <x v="3886"/>
    <n v="1432072893"/>
    <b v="0"/>
    <n v="16"/>
    <b v="0"/>
    <s v="theater/plays"/>
    <n v="102"/>
    <n v="254.88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2000"/>
    <n v="2325"/>
    <x v="1"/>
    <s v="US"/>
    <s v="USD"/>
    <x v="3887"/>
    <n v="1411587606"/>
    <b v="0"/>
    <n v="4"/>
    <b v="0"/>
    <s v="theater/plays"/>
    <n v="116"/>
    <n v="581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1600"/>
    <n v="170"/>
    <x v="0"/>
    <s v="US"/>
    <s v="USD"/>
    <x v="3888"/>
    <n v="1405307696"/>
    <b v="0"/>
    <n v="4"/>
    <b v="0"/>
    <s v="theater/plays"/>
    <n v="11"/>
    <n v="42.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2000"/>
    <n v="2145.0100000000002"/>
    <x v="1"/>
    <s v="US"/>
    <s v="USD"/>
    <x v="3889"/>
    <n v="1407832642"/>
    <b v="0"/>
    <n v="4"/>
    <b v="0"/>
    <s v="theater/plays"/>
    <n v="107"/>
    <n v="536.2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2000"/>
    <n v="2804"/>
    <x v="1"/>
    <s v="US"/>
    <s v="USD"/>
    <x v="3890"/>
    <n v="1439057397"/>
    <b v="0"/>
    <n v="3"/>
    <b v="0"/>
    <s v="theater/plays"/>
    <n v="140"/>
    <n v="934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500"/>
    <n v="8722"/>
    <x v="1"/>
    <s v="US"/>
    <s v="USD"/>
    <x v="3891"/>
    <n v="1414438177"/>
    <b v="0"/>
    <n v="36"/>
    <b v="0"/>
    <s v="theater/plays"/>
    <n v="103"/>
    <n v="242.28"/>
    <x v="1"/>
    <s v="plays"/>
    <x v="3911"/>
    <x v="3891"/>
  </r>
  <r>
    <n v="3912"/>
    <s v="JoLee Productions"/>
    <s v="Producing &amp; directing Jake's Women by Neil Simon opening July 9 and running through July 26 for Sonoma Arts Live"/>
    <n v="800"/>
    <n v="815"/>
    <x v="1"/>
    <s v="US"/>
    <s v="USD"/>
    <x v="3892"/>
    <n v="1424759330"/>
    <b v="0"/>
    <n v="1"/>
    <b v="0"/>
    <s v="theater/plays"/>
    <n v="102"/>
    <n v="815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4000"/>
    <n v="225"/>
    <x v="0"/>
    <s v="US"/>
    <s v="USD"/>
    <x v="3893"/>
    <n v="1446267849"/>
    <b v="0"/>
    <n v="7"/>
    <b v="0"/>
    <s v="theater/plays"/>
    <n v="6"/>
    <n v="32.14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3938"/>
    <x v="1"/>
    <s v="GB"/>
    <s v="GBP"/>
    <x v="3894"/>
    <n v="1429558756"/>
    <b v="0"/>
    <n v="27"/>
    <b v="0"/>
    <s v="theater/plays"/>
    <n v="101"/>
    <n v="145.85"/>
    <x v="1"/>
    <s v="plays"/>
    <x v="3914"/>
    <x v="3894"/>
  </r>
  <r>
    <n v="3915"/>
    <s v="Hardcross"/>
    <s v="Following the enormous success of Hardcross, we are looking for new ways to bring this wonderful play to a wider audience."/>
    <n v="1000"/>
    <n v="165"/>
    <x v="0"/>
    <s v="GB"/>
    <s v="GBP"/>
    <x v="3895"/>
    <n v="1462232309"/>
    <b v="0"/>
    <n v="1"/>
    <b v="0"/>
    <s v="theater/plays"/>
    <n v="17"/>
    <n v="165"/>
    <x v="1"/>
    <s v="plays"/>
    <x v="3915"/>
    <x v="3895"/>
  </r>
  <r>
    <n v="3916"/>
    <s v="Final exam"/>
    <s v="We're a small group of University students who need a little help making our final exam production the best product possible."/>
    <n v="100"/>
    <n v="1165"/>
    <x v="1"/>
    <s v="DK"/>
    <s v="DKK"/>
    <x v="3896"/>
    <n v="1462360752"/>
    <b v="0"/>
    <n v="0"/>
    <b v="0"/>
    <s v="theater/plays"/>
    <n v="1165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1000"/>
    <n v="1040"/>
    <x v="1"/>
    <s v="GB"/>
    <s v="GBP"/>
    <x v="3897"/>
    <n v="1407847161"/>
    <b v="0"/>
    <n v="1"/>
    <b v="0"/>
    <s v="theater/plays"/>
    <n v="104"/>
    <n v="104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2000"/>
    <n v="2031"/>
    <x v="1"/>
    <s v="GB"/>
    <s v="GBP"/>
    <x v="3898"/>
    <n v="1406131023"/>
    <b v="0"/>
    <n v="3"/>
    <b v="0"/>
    <s v="theater/plays"/>
    <n v="102"/>
    <n v="677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2000"/>
    <n v="5"/>
    <x v="0"/>
    <s v="GB"/>
    <s v="GBP"/>
    <x v="3899"/>
    <n v="1450628773"/>
    <b v="0"/>
    <n v="3"/>
    <b v="0"/>
    <s v="theater/plays"/>
    <n v="0"/>
    <n v="1.67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000"/>
    <n v="2145"/>
    <x v="1"/>
    <s v="GB"/>
    <s v="GBP"/>
    <x v="3900"/>
    <n v="1476436660"/>
    <b v="0"/>
    <n v="3"/>
    <b v="0"/>
    <s v="theater/plays"/>
    <n v="107"/>
    <n v="71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100"/>
    <n v="885"/>
    <x v="1"/>
    <s v="GB"/>
    <s v="GBP"/>
    <x v="3901"/>
    <n v="1413291655"/>
    <b v="0"/>
    <n v="0"/>
    <b v="0"/>
    <s v="theater/plays"/>
    <n v="885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1500"/>
    <n v="4804"/>
    <x v="1"/>
    <s v="US"/>
    <s v="USD"/>
    <x v="3902"/>
    <n v="1421432810"/>
    <b v="0"/>
    <n v="6"/>
    <b v="0"/>
    <s v="theater/plays"/>
    <n v="320"/>
    <n v="800.6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5000"/>
    <n v="223"/>
    <x v="0"/>
    <s v="GB"/>
    <s v="GBP"/>
    <x v="3903"/>
    <n v="1426203071"/>
    <b v="0"/>
    <n v="17"/>
    <b v="0"/>
    <s v="theater/plays"/>
    <n v="4"/>
    <n v="13.12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6900"/>
    <n v="7019"/>
    <x v="1"/>
    <s v="US"/>
    <s v="USD"/>
    <x v="3904"/>
    <n v="1401231722"/>
    <b v="0"/>
    <n v="40"/>
    <b v="0"/>
    <s v="theater/plays"/>
    <n v="102"/>
    <n v="175.4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000"/>
    <n v="1665"/>
    <x v="1"/>
    <s v="US"/>
    <s v="USD"/>
    <x v="3905"/>
    <n v="1404161639"/>
    <b v="0"/>
    <n v="3"/>
    <b v="0"/>
    <s v="theater/plays"/>
    <n v="167"/>
    <n v="555"/>
    <x v="1"/>
    <s v="plays"/>
    <x v="3925"/>
    <x v="3905"/>
  </r>
  <r>
    <n v="3926"/>
    <s v="Caryl Churchill's 'Top Girls' - NSW HSC Text"/>
    <s v="Producing syllabus-relevant theatre targeted to HSC students on the NSW Central Coast"/>
    <n v="1000"/>
    <n v="1625"/>
    <x v="1"/>
    <s v="AU"/>
    <s v="AUD"/>
    <x v="3906"/>
    <n v="1417053748"/>
    <b v="0"/>
    <n v="1"/>
    <b v="0"/>
    <s v="theater/plays"/>
    <n v="163"/>
    <n v="162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1200"/>
    <n v="715"/>
    <x v="2"/>
    <s v="GB"/>
    <s v="GBP"/>
    <x v="3907"/>
    <n v="1404973504"/>
    <b v="0"/>
    <n v="2"/>
    <b v="0"/>
    <s v="theater/plays"/>
    <n v="60"/>
    <n v="357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3000"/>
    <n v="8447"/>
    <x v="1"/>
    <s v="US"/>
    <s v="USD"/>
    <x v="3908"/>
    <n v="1442593427"/>
    <b v="0"/>
    <n v="7"/>
    <b v="0"/>
    <s v="theater/plays"/>
    <n v="282"/>
    <n v="1206.71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3000"/>
    <n v="1"/>
    <x v="2"/>
    <s v="US"/>
    <s v="USD"/>
    <x v="3909"/>
    <n v="1471636265"/>
    <b v="0"/>
    <n v="14"/>
    <b v="0"/>
    <s v="theater/plays"/>
    <n v="0"/>
    <n v="7.0000000000000007E-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"/>
    <n v="290"/>
    <x v="1"/>
    <s v="AU"/>
    <s v="AUD"/>
    <x v="3910"/>
    <n v="1457078868"/>
    <b v="0"/>
    <n v="0"/>
    <b v="0"/>
    <s v="theater/plays"/>
    <n v="29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100"/>
    <n v="225"/>
    <x v="1"/>
    <s v="US"/>
    <s v="USD"/>
    <x v="3911"/>
    <n v="1439350707"/>
    <b v="0"/>
    <n v="0"/>
    <b v="0"/>
    <s v="theater/plays"/>
    <n v="225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810"/>
    <x v="1"/>
    <s v="US"/>
    <s v="USD"/>
    <x v="3912"/>
    <n v="1455508964"/>
    <b v="0"/>
    <n v="1"/>
    <b v="0"/>
    <s v="theater/plays"/>
    <n v="101"/>
    <n v="81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4400"/>
    <n v="10"/>
    <x v="0"/>
    <s v="US"/>
    <s v="USD"/>
    <x v="3913"/>
    <n v="1466205262"/>
    <b v="0"/>
    <n v="12"/>
    <b v="0"/>
    <s v="theater/plays"/>
    <n v="0"/>
    <n v="0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3000"/>
    <n v="3048"/>
    <x v="1"/>
    <s v="US"/>
    <s v="USD"/>
    <x v="3914"/>
    <n v="1439827639"/>
    <b v="0"/>
    <n v="12"/>
    <b v="0"/>
    <s v="theater/plays"/>
    <n v="102"/>
    <n v="254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5000"/>
    <n v="34"/>
    <x v="0"/>
    <s v="GB"/>
    <s v="GBP"/>
    <x v="3915"/>
    <n v="1438789546"/>
    <b v="0"/>
    <n v="23"/>
    <b v="0"/>
    <s v="theater/plays"/>
    <n v="1"/>
    <n v="1.4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100"/>
    <n v="180"/>
    <x v="1"/>
    <s v="US"/>
    <s v="USD"/>
    <x v="3916"/>
    <n v="1477981120"/>
    <b v="0"/>
    <n v="0"/>
    <b v="0"/>
    <s v="theater/plays"/>
    <n v="18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7500"/>
    <n v="0"/>
    <x v="0"/>
    <s v="US"/>
    <s v="USD"/>
    <x v="3917"/>
    <n v="1465830560"/>
    <b v="0"/>
    <n v="10"/>
    <b v="0"/>
    <s v="theater/plays"/>
    <n v="0"/>
    <n v="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2700"/>
    <n v="2945"/>
    <x v="1"/>
    <s v="US"/>
    <s v="USD"/>
    <x v="3918"/>
    <n v="1432763054"/>
    <b v="0"/>
    <n v="5"/>
    <b v="0"/>
    <s v="theater/plays"/>
    <n v="109"/>
    <n v="58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1000"/>
    <n v="153"/>
    <x v="0"/>
    <s v="AU"/>
    <s v="AUD"/>
    <x v="3919"/>
    <n v="1412328979"/>
    <b v="0"/>
    <n v="1"/>
    <b v="0"/>
    <s v="theater/plays"/>
    <n v="15"/>
    <n v="153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1000"/>
    <n v="1330"/>
    <x v="1"/>
    <s v="US"/>
    <s v="USD"/>
    <x v="3920"/>
    <n v="1416311351"/>
    <b v="0"/>
    <n v="2"/>
    <b v="0"/>
    <s v="theater/plays"/>
    <n v="133"/>
    <n v="66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1500"/>
    <n v="1570"/>
    <x v="1"/>
    <s v="US"/>
    <s v="USD"/>
    <x v="3921"/>
    <n v="1414505137"/>
    <b v="0"/>
    <n v="2"/>
    <b v="0"/>
    <s v="theater/plays"/>
    <n v="105"/>
    <n v="78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00"/>
    <n v="155"/>
    <x v="1"/>
    <s v="US"/>
    <s v="USD"/>
    <x v="3922"/>
    <n v="1429306914"/>
    <b v="0"/>
    <n v="0"/>
    <b v="0"/>
    <s v="theater/plays"/>
    <n v="155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6387"/>
    <x v="1"/>
    <s v="US"/>
    <s v="USD"/>
    <x v="3923"/>
    <n v="1443811268"/>
    <b v="0"/>
    <n v="13"/>
    <b v="0"/>
    <s v="theater/plays"/>
    <n v="128"/>
    <n v="491.3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100"/>
    <n v="129"/>
    <x v="1"/>
    <s v="US"/>
    <s v="USD"/>
    <x v="3924"/>
    <n v="1438098875"/>
    <b v="0"/>
    <n v="0"/>
    <b v="0"/>
    <s v="theater/plays"/>
    <n v="129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1000"/>
    <n v="141"/>
    <x v="0"/>
    <s v="US"/>
    <s v="USD"/>
    <x v="3925"/>
    <n v="1429125268"/>
    <b v="0"/>
    <n v="1"/>
    <b v="0"/>
    <s v="theater/plays"/>
    <n v="14"/>
    <n v="141"/>
    <x v="1"/>
    <s v="plays"/>
    <x v="3945"/>
    <x v="3925"/>
  </r>
  <r>
    <n v="3946"/>
    <s v="DR. Mecurio's Mythical Marvels &amp; Beastiry"/>
    <s v="Dr. Mecurio's is an original work of fantasy designed and written for the stage."/>
    <n v="2000"/>
    <n v="3158"/>
    <x v="1"/>
    <s v="US"/>
    <s v="USD"/>
    <x v="3926"/>
    <n v="1422388822"/>
    <b v="0"/>
    <n v="5"/>
    <b v="0"/>
    <s v="theater/plays"/>
    <n v="158"/>
    <n v="631.6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2000"/>
    <n v="1302"/>
    <x v="0"/>
    <s v="US"/>
    <s v="USD"/>
    <x v="3927"/>
    <n v="1472786744"/>
    <b v="0"/>
    <n v="2"/>
    <b v="0"/>
    <s v="theater/plays"/>
    <n v="65"/>
    <n v="651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100"/>
    <n v="124"/>
    <x v="1"/>
    <s v="AU"/>
    <s v="AUD"/>
    <x v="3928"/>
    <n v="1404892123"/>
    <b v="0"/>
    <n v="0"/>
    <b v="0"/>
    <s v="theater/plays"/>
    <n v="124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5222"/>
    <x v="1"/>
    <s v="AU"/>
    <s v="AUD"/>
    <x v="3929"/>
    <n v="1421031221"/>
    <b v="0"/>
    <n v="32"/>
    <b v="0"/>
    <s v="theater/plays"/>
    <n v="104"/>
    <n v="163.1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1200"/>
    <n v="453"/>
    <x v="0"/>
    <s v="US"/>
    <s v="USD"/>
    <x v="3930"/>
    <n v="1457628680"/>
    <b v="0"/>
    <n v="1"/>
    <b v="0"/>
    <s v="theater/plays"/>
    <n v="38"/>
    <n v="453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810"/>
    <x v="1"/>
    <s v="IE"/>
    <s v="EUR"/>
    <x v="3931"/>
    <n v="1457120942"/>
    <b v="0"/>
    <n v="1"/>
    <b v="0"/>
    <s v="theater/plays"/>
    <n v="101"/>
    <n v="81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401"/>
    <x v="0"/>
    <s v="US"/>
    <s v="USD"/>
    <x v="3932"/>
    <n v="1440701890"/>
    <b v="0"/>
    <n v="1"/>
    <b v="0"/>
    <s v="theater/plays"/>
    <n v="33"/>
    <n v="401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00"/>
    <n v="100"/>
    <x v="1"/>
    <s v="US"/>
    <s v="USD"/>
    <x v="3933"/>
    <n v="1467162586"/>
    <b v="0"/>
    <n v="0"/>
    <b v="0"/>
    <s v="theater/plays"/>
    <n v="10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100"/>
    <n v="10"/>
    <x v="0"/>
    <s v="CA"/>
    <s v="CAD"/>
    <x v="3934"/>
    <n v="1400168264"/>
    <b v="0"/>
    <n v="0"/>
    <b v="0"/>
    <s v="theater/plays"/>
    <n v="1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2900"/>
    <n v="895"/>
    <x v="0"/>
    <s v="US"/>
    <s v="USD"/>
    <x v="3935"/>
    <n v="1446150141"/>
    <b v="0"/>
    <n v="8"/>
    <b v="0"/>
    <s v="theater/plays"/>
    <n v="31"/>
    <n v="111.88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100"/>
    <n v="2"/>
    <x v="0"/>
    <s v="US"/>
    <s v="USD"/>
    <x v="3936"/>
    <n v="1459203727"/>
    <b v="0"/>
    <n v="0"/>
    <b v="0"/>
    <s v="theater/plays"/>
    <n v="2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1000"/>
    <n v="1011"/>
    <x v="1"/>
    <s v="US"/>
    <s v="USD"/>
    <x v="3937"/>
    <n v="1464045954"/>
    <b v="0"/>
    <n v="1"/>
    <b v="0"/>
    <s v="theater/plays"/>
    <n v="101"/>
    <n v="1011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3000"/>
    <n v="4580"/>
    <x v="1"/>
    <s v="US"/>
    <s v="USD"/>
    <x v="3938"/>
    <n v="1403822912"/>
    <b v="0"/>
    <n v="16"/>
    <b v="0"/>
    <s v="theater/plays"/>
    <n v="153"/>
    <n v="286.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569"/>
    <x v="1"/>
    <s v="US"/>
    <s v="USD"/>
    <x v="3939"/>
    <n v="1409338556"/>
    <b v="0"/>
    <n v="12"/>
    <b v="0"/>
    <s v="theater/plays"/>
    <n v="103"/>
    <n v="214.08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1500"/>
    <n v="1505"/>
    <x v="1"/>
    <s v="US"/>
    <s v="USD"/>
    <x v="3940"/>
    <n v="1449260256"/>
    <b v="0"/>
    <n v="4"/>
    <b v="0"/>
    <s v="theater/plays"/>
    <n v="100"/>
    <n v="376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1110"/>
    <n v="0"/>
    <x v="0"/>
    <s v="GB"/>
    <s v="GBP"/>
    <x v="3941"/>
    <n v="1397683410"/>
    <b v="0"/>
    <n v="2"/>
    <b v="0"/>
    <s v="theater/plays"/>
    <n v="0"/>
    <n v="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1502.5"/>
    <x v="1"/>
    <s v="GB"/>
    <s v="GBP"/>
    <x v="3942"/>
    <n v="1446562494"/>
    <b v="0"/>
    <n v="3"/>
    <b v="0"/>
    <s v="theater/plays"/>
    <n v="100"/>
    <n v="500.83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"/>
    <n v="0"/>
    <x v="0"/>
    <s v="CA"/>
    <s v="CAD"/>
    <x v="3943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2075"/>
    <x v="1"/>
    <s v="US"/>
    <s v="USD"/>
    <x v="3944"/>
    <n v="1424279986"/>
    <b v="0"/>
    <n v="3"/>
    <b v="0"/>
    <s v="theater/plays"/>
    <n v="104"/>
    <n v="691.67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500"/>
    <n v="2555"/>
    <x v="1"/>
    <s v="US"/>
    <s v="USD"/>
    <x v="3945"/>
    <n v="1455428380"/>
    <b v="0"/>
    <n v="4"/>
    <b v="0"/>
    <s v="theater/plays"/>
    <n v="102"/>
    <n v="638.7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1500"/>
    <n v="1501"/>
    <x v="1"/>
    <s v="US"/>
    <s v="USD"/>
    <x v="3946"/>
    <n v="1402506278"/>
    <b v="0"/>
    <n v="2"/>
    <b v="0"/>
    <s v="theater/plays"/>
    <n v="100"/>
    <n v="750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2800"/>
    <n v="3315"/>
    <x v="1"/>
    <s v="US"/>
    <s v="USD"/>
    <x v="3947"/>
    <n v="1486191507"/>
    <b v="0"/>
    <n v="10"/>
    <b v="0"/>
    <s v="theater/plays"/>
    <n v="118"/>
    <n v="331.5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3000"/>
    <n v="3003"/>
    <x v="1"/>
    <s v="US"/>
    <s v="USD"/>
    <x v="3948"/>
    <n v="1458761673"/>
    <b v="0"/>
    <n v="11"/>
    <b v="0"/>
    <s v="theater/plays"/>
    <n v="100"/>
    <n v="273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200"/>
    <n v="2385"/>
    <x v="1"/>
    <s v="US"/>
    <s v="USD"/>
    <x v="3949"/>
    <n v="1471638646"/>
    <b v="0"/>
    <n v="6"/>
    <b v="0"/>
    <s v="theater/plays"/>
    <n v="108"/>
    <n v="397.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326"/>
    <x v="1"/>
    <s v="US"/>
    <s v="USD"/>
    <x v="3950"/>
    <n v="1458333811"/>
    <b v="0"/>
    <n v="2"/>
    <b v="0"/>
    <s v="theater/plays"/>
    <n v="133"/>
    <n v="663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2000"/>
    <n v="2152"/>
    <x v="1"/>
    <s v="US"/>
    <s v="USD"/>
    <x v="3951"/>
    <n v="1403355126"/>
    <b v="0"/>
    <n v="6"/>
    <b v="0"/>
    <s v="theater/plays"/>
    <n v="108"/>
    <n v="358.67"/>
    <x v="1"/>
    <s v="plays"/>
    <x v="3971"/>
    <x v="3951"/>
  </r>
  <r>
    <n v="3972"/>
    <s v="Valkyrie Theatre Company"/>
    <s v="We're a horror based theatre company in Oklahoma City beginning our first season of shows."/>
    <n v="2200"/>
    <n v="2363"/>
    <x v="1"/>
    <s v="US"/>
    <s v="USD"/>
    <x v="3952"/>
    <n v="1418002634"/>
    <b v="0"/>
    <n v="8"/>
    <b v="0"/>
    <s v="theater/plays"/>
    <n v="107"/>
    <n v="295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10000"/>
    <n v="10800"/>
    <x v="1"/>
    <s v="US"/>
    <s v="USD"/>
    <x v="3953"/>
    <n v="1460219110"/>
    <b v="0"/>
    <n v="37"/>
    <b v="0"/>
    <s v="theater/plays"/>
    <n v="108"/>
    <n v="291.89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2500"/>
    <n v="2751"/>
    <x v="1"/>
    <s v="GB"/>
    <s v="GBP"/>
    <x v="3954"/>
    <n v="1462280848"/>
    <b v="0"/>
    <n v="11"/>
    <b v="0"/>
    <s v="theater/plays"/>
    <n v="110"/>
    <n v="250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80"/>
    <n v="1003"/>
    <x v="1"/>
    <s v="US"/>
    <s v="USD"/>
    <x v="3955"/>
    <n v="1465850898"/>
    <b v="0"/>
    <n v="0"/>
    <b v="0"/>
    <s v="theater/plays"/>
    <n v="1254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3000"/>
    <n v="3486"/>
    <x v="1"/>
    <s v="US"/>
    <s v="USD"/>
    <x v="3956"/>
    <n v="1405024561"/>
    <b v="0"/>
    <n v="10"/>
    <b v="0"/>
    <s v="theater/plays"/>
    <n v="116"/>
    <n v="348.6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5000"/>
    <n v="25"/>
    <x v="0"/>
    <s v="US"/>
    <s v="USD"/>
    <x v="3957"/>
    <n v="1466621732"/>
    <b v="0"/>
    <n v="6"/>
    <b v="0"/>
    <s v="theater/plays"/>
    <n v="1"/>
    <n v="4.17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220"/>
    <n v="3976"/>
    <x v="1"/>
    <s v="US"/>
    <s v="USD"/>
    <x v="3958"/>
    <n v="1417533953"/>
    <b v="0"/>
    <n v="8"/>
    <b v="0"/>
    <s v="theater/plays"/>
    <n v="179"/>
    <n v="49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2000"/>
    <n v="2015"/>
    <x v="1"/>
    <s v="GB"/>
    <s v="GBP"/>
    <x v="3959"/>
    <n v="1425678057"/>
    <b v="0"/>
    <n v="6"/>
    <b v="0"/>
    <s v="theater/plays"/>
    <n v="101"/>
    <n v="335.8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3000"/>
    <n v="0"/>
    <x v="2"/>
    <s v="US"/>
    <s v="USD"/>
    <x v="3960"/>
    <n v="1401978147"/>
    <b v="0"/>
    <n v="7"/>
    <b v="0"/>
    <s v="theater/plays"/>
    <n v="0"/>
    <n v="0"/>
    <x v="1"/>
    <s v="plays"/>
    <x v="3980"/>
    <x v="3960"/>
  </r>
  <r>
    <n v="3981"/>
    <s v="BEIRUT, LADY OF LEBANON"/>
    <s v="A Theatrical Production Celebrating the Lebanese Culture and the Human Spirit in Time of War."/>
    <n v="5000"/>
    <n v="0"/>
    <x v="2"/>
    <s v="US"/>
    <s v="USD"/>
    <x v="3961"/>
    <n v="1463545149"/>
    <b v="0"/>
    <n v="7"/>
    <b v="0"/>
    <s v="theater/plays"/>
    <n v="0"/>
    <n v="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2000"/>
    <n v="2405"/>
    <x v="1"/>
    <s v="GB"/>
    <s v="GBP"/>
    <x v="3962"/>
    <n v="1431113180"/>
    <b v="0"/>
    <n v="5"/>
    <b v="0"/>
    <s v="theater/plays"/>
    <n v="120"/>
    <n v="481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0000"/>
    <n v="10603"/>
    <x v="1"/>
    <s v="US"/>
    <s v="USD"/>
    <x v="3963"/>
    <n v="1397854356"/>
    <b v="0"/>
    <n v="46"/>
    <b v="0"/>
    <s v="theater/plays"/>
    <n v="106"/>
    <n v="230.5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2000"/>
    <n v="90"/>
    <x v="0"/>
    <s v="GB"/>
    <s v="GBP"/>
    <x v="3964"/>
    <n v="1412809644"/>
    <b v="0"/>
    <n v="10"/>
    <b v="0"/>
    <s v="theater/plays"/>
    <n v="5"/>
    <n v="9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4396"/>
    <x v="1"/>
    <s v="US"/>
    <s v="USD"/>
    <x v="3965"/>
    <n v="1454173120"/>
    <b v="0"/>
    <n v="19"/>
    <b v="0"/>
    <s v="theater/plays"/>
    <n v="147"/>
    <n v="231.37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3000"/>
    <n v="75"/>
    <x v="2"/>
    <s v="GB"/>
    <s v="GBP"/>
    <x v="3966"/>
    <n v="1460034594"/>
    <b v="0"/>
    <n v="13"/>
    <b v="0"/>
    <s v="theater/plays"/>
    <n v="3"/>
    <n v="5.77"/>
    <x v="1"/>
    <s v="plays"/>
    <x v="3986"/>
    <x v="3966"/>
  </r>
  <r>
    <n v="3987"/>
    <s v="Write Now 5"/>
    <s v="Write Now 5 is a new writing festival in south east London promoting new work from emerging playwrights."/>
    <n v="2000"/>
    <n v="2287"/>
    <x v="1"/>
    <s v="GB"/>
    <s v="GBP"/>
    <x v="3967"/>
    <n v="1399414290"/>
    <b v="0"/>
    <n v="13"/>
    <b v="0"/>
    <s v="theater/plays"/>
    <n v="114"/>
    <n v="175.92"/>
    <x v="1"/>
    <s v="plays"/>
    <x v="3987"/>
    <x v="3967"/>
  </r>
  <r>
    <n v="3988"/>
    <s v="Folk-Tales: What Stories Do Your Folks Tell?"/>
    <s v="An evening of of stories based both in myth and truth."/>
    <n v="1500"/>
    <n v="0"/>
    <x v="0"/>
    <s v="US"/>
    <s v="USD"/>
    <x v="3968"/>
    <n v="1439517413"/>
    <b v="0"/>
    <n v="4"/>
    <b v="0"/>
    <s v="theater/plays"/>
    <n v="0"/>
    <n v="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70"/>
    <n v="120"/>
    <x v="1"/>
    <s v="US"/>
    <s v="USD"/>
    <x v="3969"/>
    <n v="1444413581"/>
    <b v="0"/>
    <n v="0"/>
    <b v="0"/>
    <s v="theater/plays"/>
    <n v="171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0"/>
    <x v="2"/>
    <s v="GB"/>
    <s v="GBP"/>
    <x v="3970"/>
    <n v="1454342893"/>
    <b v="0"/>
    <n v="3"/>
    <b v="0"/>
    <s v="theater/plays"/>
    <n v="0"/>
    <n v="0"/>
    <x v="1"/>
    <s v="plays"/>
    <x v="3990"/>
    <x v="3970"/>
  </r>
  <r>
    <n v="3991"/>
    <s v="NTACTheatre - North Texas Actor's Collaborative Theatre"/>
    <s v="North Texas first actor-driven theatre company needs your help"/>
    <n v="2000"/>
    <n v="140"/>
    <x v="0"/>
    <s v="US"/>
    <s v="USD"/>
    <x v="3971"/>
    <n v="1430494082"/>
    <b v="0"/>
    <n v="1"/>
    <b v="0"/>
    <s v="theater/plays"/>
    <n v="7"/>
    <n v="14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3000"/>
    <n v="3035"/>
    <x v="1"/>
    <s v="US"/>
    <s v="USD"/>
    <x v="3972"/>
    <n v="1444689259"/>
    <b v="0"/>
    <n v="9"/>
    <b v="0"/>
    <s v="theater/plays"/>
    <n v="101"/>
    <n v="337.22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1000"/>
    <n v="50"/>
    <x v="0"/>
    <s v="US"/>
    <s v="USD"/>
    <x v="3973"/>
    <n v="1428957912"/>
    <b v="0"/>
    <n v="1"/>
    <b v="0"/>
    <s v="theater/plays"/>
    <n v="5"/>
    <n v="50"/>
    <x v="1"/>
    <s v="plays"/>
    <x v="3993"/>
    <x v="3973"/>
  </r>
  <r>
    <n v="3994"/>
    <s v="Poles Apart - A Play in 2 Acts"/>
    <s v="Is Henson willing to dare risk a theatrical speaking tour of his North Pole adventures...and more?"/>
    <n v="1000"/>
    <n v="130"/>
    <x v="0"/>
    <s v="US"/>
    <s v="USD"/>
    <x v="3974"/>
    <n v="1403169690"/>
    <b v="0"/>
    <n v="1"/>
    <b v="0"/>
    <s v="theater/plays"/>
    <n v="13"/>
    <n v="13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1700"/>
    <n v="1860"/>
    <x v="1"/>
    <s v="GB"/>
    <s v="GBP"/>
    <x v="3975"/>
    <n v="1421339077"/>
    <b v="0"/>
    <n v="4"/>
    <b v="0"/>
    <s v="theater/plays"/>
    <n v="109"/>
    <n v="46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101"/>
    <x v="0"/>
    <s v="US"/>
    <s v="USD"/>
    <x v="3976"/>
    <n v="1415341464"/>
    <b v="0"/>
    <n v="17"/>
    <b v="0"/>
    <s v="theater/plays"/>
    <n v="3"/>
    <n v="5.9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70"/>
    <n v="101"/>
    <x v="1"/>
    <s v="GB"/>
    <s v="GBP"/>
    <x v="3977"/>
    <n v="1425633821"/>
    <b v="0"/>
    <n v="0"/>
    <b v="0"/>
    <s v="theater/plays"/>
    <n v="144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3300"/>
    <n v="3751"/>
    <x v="1"/>
    <s v="US"/>
    <s v="USD"/>
    <x v="3978"/>
    <n v="1424992026"/>
    <b v="0"/>
    <n v="12"/>
    <b v="0"/>
    <s v="theater/plays"/>
    <n v="114"/>
    <n v="312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4500"/>
    <n v="5258"/>
    <x v="1"/>
    <s v="US"/>
    <s v="USD"/>
    <x v="3979"/>
    <n v="1406058798"/>
    <b v="0"/>
    <n v="14"/>
    <b v="0"/>
    <s v="theater/plays"/>
    <n v="117"/>
    <n v="375.57"/>
    <x v="1"/>
    <s v="plays"/>
    <x v="3999"/>
    <x v="3979"/>
  </r>
  <r>
    <n v="4000"/>
    <s v="The Escorts"/>
    <s v="An Enticing Trip into the World of Assisted Dying"/>
    <n v="1000"/>
    <n v="1035"/>
    <x v="1"/>
    <s v="US"/>
    <s v="USD"/>
    <x v="3980"/>
    <n v="1457450958"/>
    <b v="0"/>
    <n v="1"/>
    <b v="0"/>
    <s v="theater/plays"/>
    <n v="104"/>
    <n v="1035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1"/>
    <x v="0"/>
    <s v="GB"/>
    <s v="GBP"/>
    <x v="1748"/>
    <n v="1486681708"/>
    <b v="0"/>
    <n v="14"/>
    <b v="0"/>
    <s v="theater/plays"/>
    <n v="0"/>
    <n v="7.0000000000000007E-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00"/>
    <n v="0"/>
    <x v="2"/>
    <s v="US"/>
    <s v="USD"/>
    <x v="3981"/>
    <n v="1409187761"/>
    <b v="0"/>
    <n v="4"/>
    <b v="0"/>
    <s v="theater/plays"/>
    <n v="0"/>
    <n v="0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1"/>
    <n v="3397"/>
    <x v="1"/>
    <s v="US"/>
    <s v="USD"/>
    <x v="3982"/>
    <n v="1421417147"/>
    <b v="0"/>
    <n v="2"/>
    <b v="0"/>
    <s v="theater/plays"/>
    <n v="170"/>
    <n v="1698.5"/>
    <x v="1"/>
    <s v="plays"/>
    <x v="4003"/>
    <x v="3982"/>
  </r>
  <r>
    <n v="4004"/>
    <s v="South Florida Tours"/>
    <s v="Help Launch The Queen Into South Florida!"/>
    <n v="800"/>
    <n v="805.07"/>
    <x v="1"/>
    <s v="US"/>
    <s v="USD"/>
    <x v="3983"/>
    <n v="1410148457"/>
    <b v="0"/>
    <n v="1"/>
    <b v="0"/>
    <s v="theater/plays"/>
    <n v="101"/>
    <n v="805.07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1500"/>
    <n v="75"/>
    <x v="0"/>
    <s v="US"/>
    <s v="USD"/>
    <x v="3984"/>
    <n v="1408648985"/>
    <b v="0"/>
    <n v="2"/>
    <b v="0"/>
    <s v="theater/plays"/>
    <n v="5"/>
    <n v="37.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1000"/>
    <n v="5"/>
    <x v="0"/>
    <s v="US"/>
    <s v="USD"/>
    <x v="3985"/>
    <n v="1453487587"/>
    <b v="0"/>
    <n v="1"/>
    <b v="0"/>
    <s v="theater/plays"/>
    <n v="1"/>
    <n v="5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1000"/>
    <n v="128"/>
    <x v="0"/>
    <s v="US"/>
    <s v="USD"/>
    <x v="3986"/>
    <n v="1406572381"/>
    <b v="0"/>
    <n v="1"/>
    <b v="0"/>
    <s v="theater/plays"/>
    <n v="13"/>
    <n v="128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500"/>
    <n v="2842"/>
    <x v="1"/>
    <s v="GB"/>
    <s v="GBP"/>
    <x v="3987"/>
    <n v="1435014507"/>
    <b v="0"/>
    <n v="4"/>
    <b v="0"/>
    <s v="theater/plays"/>
    <n v="189"/>
    <n v="710.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800"/>
    <n v="1830"/>
    <x v="1"/>
    <s v="GB"/>
    <s v="GBP"/>
    <x v="3988"/>
    <n v="1406825360"/>
    <b v="0"/>
    <n v="3"/>
    <b v="0"/>
    <s v="theater/plays"/>
    <n v="102"/>
    <n v="61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5000"/>
    <n v="6000"/>
    <x v="1"/>
    <s v="US"/>
    <s v="USD"/>
    <x v="3989"/>
    <n v="1412879366"/>
    <b v="0"/>
    <n v="38"/>
    <b v="0"/>
    <s v="theater/plays"/>
    <n v="120"/>
    <n v="157.88999999999999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1000"/>
    <n v="18671"/>
    <x v="1"/>
    <s v="GB"/>
    <s v="GBP"/>
    <x v="3990"/>
    <n v="1419858278"/>
    <b v="0"/>
    <n v="4"/>
    <b v="0"/>
    <s v="theater/plays"/>
    <n v="1867"/>
    <n v="4667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60"/>
    <n v="0"/>
    <x v="0"/>
    <s v="GB"/>
    <s v="GBP"/>
    <x v="3991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1200"/>
    <n v="3122"/>
    <x v="1"/>
    <s v="US"/>
    <s v="USD"/>
    <x v="3992"/>
    <n v="1421478823"/>
    <b v="0"/>
    <n v="2"/>
    <b v="0"/>
    <s v="theater/plays"/>
    <n v="260"/>
    <n v="156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50"/>
    <n v="1351"/>
    <x v="1"/>
    <s v="US"/>
    <s v="USD"/>
    <x v="3993"/>
    <n v="1455861269"/>
    <b v="0"/>
    <n v="0"/>
    <b v="0"/>
    <s v="theater/plays"/>
    <n v="2702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800"/>
    <n v="800"/>
    <x v="1"/>
    <s v="US"/>
    <s v="USD"/>
    <x v="3994"/>
    <n v="1434739463"/>
    <b v="0"/>
    <n v="1"/>
    <b v="0"/>
    <s v="theater/plays"/>
    <n v="100"/>
    <n v="80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1700"/>
    <n v="1700.01"/>
    <x v="1"/>
    <s v="GB"/>
    <s v="GBP"/>
    <x v="3995"/>
    <n v="1408395400"/>
    <b v="0"/>
    <n v="7"/>
    <b v="0"/>
    <s v="theater/plays"/>
    <n v="100"/>
    <n v="242.86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2000"/>
    <n v="2000"/>
    <x v="1"/>
    <s v="US"/>
    <s v="USD"/>
    <x v="3996"/>
    <n v="1407254874"/>
    <b v="0"/>
    <n v="2"/>
    <b v="0"/>
    <s v="theater/plays"/>
    <n v="100"/>
    <n v="1000"/>
    <x v="1"/>
    <s v="plays"/>
    <x v="4017"/>
    <x v="3996"/>
  </r>
  <r>
    <n v="4018"/>
    <s v="Time Please Fringe"/>
    <s v="Funding for a production of Time Please at the Brighton Fringe 2017... and beyond."/>
    <n v="2000"/>
    <n v="2100"/>
    <x v="1"/>
    <s v="GB"/>
    <s v="GBP"/>
    <x v="3997"/>
    <n v="1473285108"/>
    <b v="0"/>
    <n v="4"/>
    <b v="0"/>
    <s v="theater/plays"/>
    <n v="105"/>
    <n v="52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1300"/>
    <n v="1391"/>
    <x v="1"/>
    <s v="US"/>
    <s v="USD"/>
    <x v="3998"/>
    <n v="1455725596"/>
    <b v="0"/>
    <n v="4"/>
    <b v="0"/>
    <s v="theater/plays"/>
    <n v="107"/>
    <n v="347.7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2000"/>
    <n v="131"/>
    <x v="0"/>
    <s v="US"/>
    <s v="USD"/>
    <x v="3999"/>
    <n v="1424579699"/>
    <b v="0"/>
    <n v="3"/>
    <b v="0"/>
    <s v="theater/plays"/>
    <n v="7"/>
    <n v="43.67"/>
    <x v="1"/>
    <s v="plays"/>
    <x v="4020"/>
    <x v="3999"/>
  </r>
  <r>
    <n v="4021"/>
    <s v="Angels in Houston"/>
    <s v="Help a group of actors end bigotry in Houston, TX by supporting a  full production of Angels in America."/>
    <n v="2000"/>
    <n v="2050"/>
    <x v="1"/>
    <s v="US"/>
    <s v="USD"/>
    <x v="4000"/>
    <n v="1409176358"/>
    <b v="0"/>
    <n v="2"/>
    <b v="0"/>
    <s v="theater/plays"/>
    <n v="103"/>
    <n v="1025"/>
    <x v="1"/>
    <s v="plays"/>
    <x v="4021"/>
    <x v="4000"/>
  </r>
  <r>
    <n v="4022"/>
    <s v="The Merchant of Venice as Shakespeare Heard It"/>
    <s v="Help us produce a video of the first Original Pronunciation Merchant of Venice."/>
    <n v="30000"/>
    <n v="2344134.67"/>
    <x v="1"/>
    <s v="US"/>
    <s v="USD"/>
    <x v="4001"/>
    <n v="1418824867"/>
    <b v="0"/>
    <n v="197"/>
    <b v="0"/>
    <s v="theater/plays"/>
    <n v="7814"/>
    <n v="11899.16"/>
    <x v="1"/>
    <s v="plays"/>
    <x v="4022"/>
    <x v="4001"/>
  </r>
  <r>
    <n v="4023"/>
    <s v="Forgive &amp; Forget"/>
    <s v="An original gospel stage play that explores the pain and hurt caused by those who struggle to forgive others!"/>
    <n v="50"/>
    <n v="75"/>
    <x v="1"/>
    <s v="US"/>
    <s v="USD"/>
    <x v="4002"/>
    <n v="1454975963"/>
    <b v="0"/>
    <n v="0"/>
    <b v="0"/>
    <s v="theater/plays"/>
    <n v="15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1000"/>
    <n v="1035"/>
    <x v="1"/>
    <s v="US"/>
    <s v="USD"/>
    <x v="4003"/>
    <n v="1438445097"/>
    <b v="0"/>
    <n v="1"/>
    <b v="0"/>
    <s v="theater/plays"/>
    <n v="104"/>
    <n v="1035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"/>
    <x v="0"/>
    <s v="FR"/>
    <s v="EUR"/>
    <x v="4004"/>
    <n v="1432705336"/>
    <b v="0"/>
    <n v="4"/>
    <b v="0"/>
    <s v="theater/plays"/>
    <n v="1"/>
    <n v="6.2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50"/>
    <n v="70"/>
    <x v="1"/>
    <s v="US"/>
    <s v="USD"/>
    <x v="4005"/>
    <n v="1444059839"/>
    <b v="0"/>
    <n v="0"/>
    <b v="0"/>
    <s v="theater/plays"/>
    <n v="14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2224"/>
    <n v="350"/>
    <x v="0"/>
    <s v="US"/>
    <s v="USD"/>
    <x v="4006"/>
    <n v="1486077481"/>
    <b v="0"/>
    <n v="7"/>
    <b v="0"/>
    <s v="theater/plays"/>
    <n v="16"/>
    <n v="50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3000"/>
    <n v="3148"/>
    <x v="1"/>
    <s v="US"/>
    <s v="USD"/>
    <x v="4007"/>
    <n v="1399415500"/>
    <b v="0"/>
    <n v="11"/>
    <b v="0"/>
    <s v="theater/plays"/>
    <n v="105"/>
    <n v="286.18"/>
    <x v="1"/>
    <s v="plays"/>
    <x v="4028"/>
    <x v="4007"/>
  </r>
  <r>
    <n v="4029"/>
    <s v="Next 2 the Stage"/>
    <s v="A theater complex that educates as we entertain.  We will provide shows that inspire and theater classes that motivate."/>
    <n v="50"/>
    <n v="0"/>
    <x v="2"/>
    <s v="US"/>
    <s v="USD"/>
    <x v="4008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725"/>
    <n v="180"/>
    <x v="0"/>
    <s v="US"/>
    <s v="USD"/>
    <x v="4009"/>
    <n v="1452008599"/>
    <b v="0"/>
    <n v="6"/>
    <b v="0"/>
    <s v="theater/plays"/>
    <n v="7"/>
    <n v="30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40"/>
    <n v="64"/>
    <x v="1"/>
    <s v="US"/>
    <s v="USD"/>
    <x v="4010"/>
    <n v="1414591364"/>
    <b v="0"/>
    <n v="0"/>
    <b v="0"/>
    <s v="theater/plays"/>
    <n v="16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2820"/>
    <n v="3036"/>
    <x v="1"/>
    <s v="US"/>
    <s v="USD"/>
    <x v="4011"/>
    <n v="1445023516"/>
    <b v="0"/>
    <n v="7"/>
    <b v="0"/>
    <s v="theater/plays"/>
    <n v="108"/>
    <n v="433.71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17500"/>
    <n v="21637.22"/>
    <x v="1"/>
    <s v="GB"/>
    <s v="GBP"/>
    <x v="4012"/>
    <n v="1472711224"/>
    <b v="0"/>
    <n v="94"/>
    <b v="0"/>
    <s v="theater/plays"/>
    <n v="124"/>
    <n v="230.18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2000"/>
    <n v="4372"/>
    <x v="1"/>
    <s v="US"/>
    <s v="USD"/>
    <x v="4013"/>
    <n v="1425509050"/>
    <b v="0"/>
    <n v="2"/>
    <b v="0"/>
    <s v="theater/plays"/>
    <n v="219"/>
    <n v="2186"/>
    <x v="1"/>
    <s v="plays"/>
    <x v="4034"/>
    <x v="4013"/>
  </r>
  <r>
    <n v="4035"/>
    <s v="The Lost Boy"/>
    <s v="&quot;Stories are where you go to look for the truth of your own life.&quot; (Frank Delaney)"/>
    <n v="10000"/>
    <n v="10133"/>
    <x v="1"/>
    <s v="US"/>
    <s v="USD"/>
    <x v="4014"/>
    <n v="1411333887"/>
    <b v="0"/>
    <n v="25"/>
    <b v="0"/>
    <s v="theater/plays"/>
    <n v="101"/>
    <n v="405.32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8000"/>
    <n v="8355"/>
    <x v="1"/>
    <s v="US"/>
    <s v="USD"/>
    <x v="4015"/>
    <n v="1402784964"/>
    <b v="0"/>
    <n v="17"/>
    <b v="0"/>
    <s v="theater/plays"/>
    <n v="104"/>
    <n v="491.4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1964.47"/>
    <n v="2095.2600000000002"/>
    <x v="1"/>
    <s v="US"/>
    <s v="USD"/>
    <x v="4016"/>
    <n v="1462585315"/>
    <b v="0"/>
    <n v="2"/>
    <b v="0"/>
    <s v="theater/plays"/>
    <n v="107"/>
    <n v="1047.6300000000001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2646.5"/>
    <x v="1"/>
    <s v="US"/>
    <s v="USD"/>
    <x v="4017"/>
    <n v="1408389010"/>
    <b v="0"/>
    <n v="4"/>
    <b v="0"/>
    <s v="theater/plays"/>
    <n v="106"/>
    <n v="661.63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2500"/>
    <n v="2585"/>
    <x v="1"/>
    <s v="US"/>
    <s v="USD"/>
    <x v="4018"/>
    <n v="1446048367"/>
    <b v="0"/>
    <n v="5"/>
    <b v="0"/>
    <s v="theater/plays"/>
    <n v="103"/>
    <n v="517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7500"/>
    <n v="1"/>
    <x v="0"/>
    <s v="US"/>
    <s v="USD"/>
    <x v="4019"/>
    <n v="1432100004"/>
    <b v="0"/>
    <n v="2"/>
    <b v="0"/>
    <s v="theater/plays"/>
    <n v="0"/>
    <n v="0.5"/>
    <x v="1"/>
    <s v="plays"/>
    <x v="4040"/>
    <x v="4019"/>
  </r>
  <r>
    <n v="4041"/>
    <s v="In the Land of Gold"/>
    <s v="A bold, colouful, vibrant play centred around the last remaining monarchy of Africa."/>
    <n v="1100"/>
    <n v="4225"/>
    <x v="1"/>
    <s v="GB"/>
    <s v="GBP"/>
    <x v="4020"/>
    <n v="1467976954"/>
    <b v="0"/>
    <n v="2"/>
    <b v="0"/>
    <s v="theater/plays"/>
    <n v="384"/>
    <n v="2112.5"/>
    <x v="1"/>
    <s v="plays"/>
    <x v="4041"/>
    <x v="4020"/>
  </r>
  <r>
    <n v="4042"/>
    <s v="Messages"/>
    <s v="Acting group and production for inner city youth, about inner city youth. The problems and stuation that they see everyday."/>
    <n v="1100"/>
    <n v="1342.01"/>
    <x v="1"/>
    <s v="US"/>
    <s v="USD"/>
    <x v="4021"/>
    <n v="1419213664"/>
    <b v="0"/>
    <n v="3"/>
    <b v="0"/>
    <s v="theater/plays"/>
    <n v="122"/>
    <n v="447.34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25"/>
    <n v="106"/>
    <x v="1"/>
    <s v="CA"/>
    <s v="CAD"/>
    <x v="4022"/>
    <n v="1415228325"/>
    <b v="0"/>
    <n v="0"/>
    <b v="0"/>
    <s v="theater/plays"/>
    <n v="424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2400"/>
    <n v="2400"/>
    <x v="1"/>
    <s v="US"/>
    <s v="USD"/>
    <x v="4023"/>
    <n v="1426050982"/>
    <b v="0"/>
    <n v="4"/>
    <b v="0"/>
    <s v="theater/plays"/>
    <n v="100"/>
    <n v="600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800"/>
    <n v="260"/>
    <x v="0"/>
    <s v="AU"/>
    <s v="AUD"/>
    <x v="4024"/>
    <n v="1406004589"/>
    <b v="0"/>
    <n v="1"/>
    <b v="0"/>
    <s v="theater/plays"/>
    <n v="33"/>
    <n v="26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3000"/>
    <n v="5"/>
    <x v="0"/>
    <s v="US"/>
    <s v="USD"/>
    <x v="4025"/>
    <n v="1411400210"/>
    <b v="0"/>
    <n v="12"/>
    <b v="0"/>
    <s v="theater/plays"/>
    <n v="0"/>
    <n v="0.42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2000"/>
    <n v="2013.47"/>
    <x v="1"/>
    <s v="US"/>
    <s v="USD"/>
    <x v="4026"/>
    <n v="1418862743"/>
    <b v="0"/>
    <n v="4"/>
    <b v="0"/>
    <s v="theater/plays"/>
    <n v="101"/>
    <n v="503.37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8750"/>
    <n v="0"/>
    <x v="0"/>
    <s v="GB"/>
    <s v="GBP"/>
    <x v="4027"/>
    <n v="1457352787"/>
    <b v="0"/>
    <n v="91"/>
    <b v="0"/>
    <s v="theater/plays"/>
    <n v="0"/>
    <n v="0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1000"/>
    <n v="3851.5"/>
    <x v="1"/>
    <s v="US"/>
    <s v="USD"/>
    <x v="4028"/>
    <n v="1434322815"/>
    <b v="0"/>
    <n v="1"/>
    <b v="0"/>
    <s v="theater/plays"/>
    <n v="385"/>
    <n v="3851.5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800"/>
    <n v="141"/>
    <x v="0"/>
    <s v="US"/>
    <s v="USD"/>
    <x v="4029"/>
    <n v="1411485391"/>
    <b v="0"/>
    <n v="1"/>
    <b v="0"/>
    <s v="theater/plays"/>
    <n v="18"/>
    <n v="14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25"/>
    <n v="30"/>
    <x v="1"/>
    <s v="US"/>
    <s v="USD"/>
    <x v="4030"/>
    <n v="1399058797"/>
    <b v="0"/>
    <n v="0"/>
    <b v="0"/>
    <s v="theater/plays"/>
    <n v="12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4500"/>
    <n v="338"/>
    <x v="2"/>
    <s v="US"/>
    <s v="USD"/>
    <x v="4031"/>
    <n v="1408050316"/>
    <b v="0"/>
    <n v="13"/>
    <b v="0"/>
    <s v="theater/plays"/>
    <n v="8"/>
    <n v="26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2000"/>
    <n v="2010"/>
    <x v="1"/>
    <s v="GB"/>
    <s v="GBP"/>
    <x v="4032"/>
    <n v="1413477228"/>
    <b v="0"/>
    <n v="2"/>
    <b v="0"/>
    <s v="theater/plays"/>
    <n v="101"/>
    <n v="100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29"/>
    <x v="1"/>
    <s v="US"/>
    <s v="USD"/>
    <x v="4033"/>
    <n v="1472674285"/>
    <b v="0"/>
    <n v="0"/>
    <b v="0"/>
    <s v="theater/plays"/>
    <n v="116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116"/>
    <x v="0"/>
    <s v="GB"/>
    <s v="GBP"/>
    <x v="4034"/>
    <n v="1400600031"/>
    <b v="0"/>
    <n v="21"/>
    <b v="0"/>
    <s v="theater/plays"/>
    <n v="3"/>
    <n v="5.5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3500"/>
    <n v="2070"/>
    <x v="0"/>
    <s v="US"/>
    <s v="USD"/>
    <x v="4035"/>
    <n v="1465856639"/>
    <b v="0"/>
    <n v="9"/>
    <b v="0"/>
    <s v="theater/plays"/>
    <n v="59"/>
    <n v="230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640"/>
    <x v="0"/>
    <s v="GB"/>
    <s v="GBP"/>
    <x v="4036"/>
    <n v="1446506080"/>
    <b v="0"/>
    <n v="6"/>
    <b v="0"/>
    <s v="theater/plays"/>
    <n v="18"/>
    <n v="106.6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2000"/>
    <n v="60"/>
    <x v="2"/>
    <s v="US"/>
    <s v="USD"/>
    <x v="3268"/>
    <n v="1458178044"/>
    <b v="0"/>
    <n v="4"/>
    <b v="0"/>
    <s v="theater/plays"/>
    <n v="3"/>
    <n v="1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2500"/>
    <n v="25"/>
    <x v="0"/>
    <s v="CA"/>
    <s v="CAD"/>
    <x v="4037"/>
    <n v="1408116152"/>
    <b v="0"/>
    <n v="7"/>
    <b v="0"/>
    <s v="theater/plays"/>
    <n v="1"/>
    <n v="3.57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2500"/>
    <n v="2550"/>
    <x v="1"/>
    <s v="CA"/>
    <s v="CAD"/>
    <x v="4038"/>
    <n v="1400604056"/>
    <b v="0"/>
    <n v="5"/>
    <b v="0"/>
    <s v="theater/plays"/>
    <n v="102"/>
    <n v="51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25"/>
    <n v="0"/>
    <x v="0"/>
    <s v="US"/>
    <s v="USD"/>
    <x v="4039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3000"/>
    <n v="81"/>
    <x v="0"/>
    <s v="US"/>
    <s v="USD"/>
    <x v="4040"/>
    <n v="1464889468"/>
    <b v="0"/>
    <n v="3"/>
    <b v="0"/>
    <s v="theater/plays"/>
    <n v="3"/>
    <n v="27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2000"/>
    <n v="2144.34"/>
    <x v="1"/>
    <s v="GB"/>
    <s v="GBP"/>
    <x v="4041"/>
    <n v="1401294084"/>
    <b v="0"/>
    <n v="9"/>
    <b v="0"/>
    <s v="theater/plays"/>
    <n v="107"/>
    <n v="238.26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2693"/>
    <x v="1"/>
    <s v="AU"/>
    <s v="AUD"/>
    <x v="4042"/>
    <n v="1427724426"/>
    <b v="0"/>
    <n v="6"/>
    <b v="0"/>
    <s v="theater/plays"/>
    <n v="101"/>
    <n v="448.83"/>
    <x v="1"/>
    <s v="plays"/>
    <x v="4064"/>
    <x v="4042"/>
  </r>
  <r>
    <n v="4065"/>
    <s v="A Midsummer's Night's Dream"/>
    <s v="A classical/ fantasy version of midsummers done by professionally trained actors in Tulsa!"/>
    <n v="1300"/>
    <n v="620"/>
    <x v="0"/>
    <s v="US"/>
    <s v="USD"/>
    <x v="4043"/>
    <n v="1405291811"/>
    <b v="0"/>
    <n v="4"/>
    <b v="0"/>
    <s v="theater/plays"/>
    <n v="48"/>
    <n v="15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200"/>
    <n v="292"/>
    <x v="0"/>
    <s v="US"/>
    <s v="USD"/>
    <x v="4044"/>
    <n v="1461027388"/>
    <b v="0"/>
    <n v="1"/>
    <b v="0"/>
    <s v="theater/plays"/>
    <n v="24"/>
    <n v="292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9000"/>
    <n v="9446"/>
    <x v="1"/>
    <s v="US"/>
    <s v="USD"/>
    <x v="4045"/>
    <n v="1439952550"/>
    <b v="0"/>
    <n v="17"/>
    <b v="0"/>
    <s v="theater/plays"/>
    <n v="105"/>
    <n v="555.65"/>
    <x v="1"/>
    <s v="plays"/>
    <x v="4067"/>
    <x v="4045"/>
  </r>
  <r>
    <n v="4068"/>
    <s v="Produce BELLE DAME SANS MERCI a stage play"/>
    <s v="Be a PRODUCER of the Original stage play BELLE DAME SANS MERCI by Michael Fenlason! :-) :-( !"/>
    <n v="1500"/>
    <n v="0"/>
    <x v="0"/>
    <s v="US"/>
    <s v="USD"/>
    <x v="4046"/>
    <n v="1481756855"/>
    <b v="0"/>
    <n v="1"/>
    <b v="0"/>
    <s v="theater/plays"/>
    <n v="0"/>
    <n v="0"/>
    <x v="1"/>
    <s v="plays"/>
    <x v="4068"/>
    <x v="4046"/>
  </r>
  <r>
    <n v="4069"/>
    <s v="The Pendulum Swings"/>
    <s v="'The Pendulum Swings' is a three-act dark comedy that sees Frank and Michael await their execution on Death Row."/>
    <n v="3000"/>
    <n v="0"/>
    <x v="0"/>
    <s v="GB"/>
    <s v="GBP"/>
    <x v="4047"/>
    <n v="1421596356"/>
    <b v="0"/>
    <n v="13"/>
    <b v="0"/>
    <s v="theater/plays"/>
    <n v="0"/>
    <n v="0"/>
    <x v="1"/>
    <s v="plays"/>
    <x v="4069"/>
    <x v="4047"/>
  </r>
  <r>
    <n v="4070"/>
    <s v="Southern Utah University: V-Day 2015"/>
    <s v="V-Day Southern Utah University 2015 and Second Studio Players presents: The Vagina Monologues"/>
    <n v="2000"/>
    <n v="2405"/>
    <x v="1"/>
    <s v="US"/>
    <s v="USD"/>
    <x v="4048"/>
    <n v="1422374420"/>
    <b v="0"/>
    <n v="6"/>
    <b v="0"/>
    <s v="theater/plays"/>
    <n v="120"/>
    <n v="400.83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"/>
    <n v="0"/>
    <x v="0"/>
    <s v="MX"/>
    <s v="MXN"/>
    <x v="4049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100"/>
    <x v="0"/>
    <s v="GB"/>
    <s v="GBP"/>
    <x v="4050"/>
    <n v="1403462111"/>
    <b v="0"/>
    <n v="2"/>
    <b v="0"/>
    <s v="theater/plays"/>
    <n v="10"/>
    <n v="5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1500"/>
    <n v="50"/>
    <x v="3"/>
    <s v="US"/>
    <s v="USD"/>
    <x v="4051"/>
    <n v="1426407426"/>
    <b v="0"/>
    <n v="2"/>
    <b v="0"/>
    <s v="theater/plays"/>
    <n v="3"/>
    <n v="2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3500"/>
    <n v="0"/>
    <x v="0"/>
    <s v="GB"/>
    <s v="GBP"/>
    <x v="4052"/>
    <n v="1444137375"/>
    <b v="0"/>
    <n v="21"/>
    <b v="0"/>
    <s v="theater/plays"/>
    <n v="0"/>
    <n v="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3000"/>
    <n v="3225"/>
    <x v="1"/>
    <s v="GB"/>
    <s v="GBP"/>
    <x v="4053"/>
    <n v="1400547969"/>
    <b v="0"/>
    <n v="13"/>
    <b v="0"/>
    <s v="theater/plays"/>
    <n v="108"/>
    <n v="248.08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13"/>
    <n v="13"/>
    <x v="1"/>
    <s v="US"/>
    <s v="USD"/>
    <x v="4054"/>
    <n v="1411499149"/>
    <b v="0"/>
    <n v="0"/>
    <b v="0"/>
    <s v="theater/plays"/>
    <n v="10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5000"/>
    <n v="51"/>
    <x v="0"/>
    <s v="US"/>
    <s v="USD"/>
    <x v="4055"/>
    <n v="1479747794"/>
    <b v="0"/>
    <n v="6"/>
    <b v="0"/>
    <s v="theater/plays"/>
    <n v="1"/>
    <n v="8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10"/>
    <n v="30383.32"/>
    <x v="1"/>
    <s v="GB"/>
    <s v="GBP"/>
    <x v="4056"/>
    <n v="1482951242"/>
    <b v="0"/>
    <n v="0"/>
    <b v="0"/>
    <s v="theater/plays"/>
    <n v="303833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1000"/>
    <n v="116"/>
    <x v="2"/>
    <s v="US"/>
    <s v="USD"/>
    <x v="4057"/>
    <n v="1463783521"/>
    <b v="0"/>
    <n v="1"/>
    <b v="0"/>
    <s v="theater/plays"/>
    <n v="12"/>
    <n v="116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10"/>
    <n v="13"/>
    <x v="1"/>
    <s v="US"/>
    <s v="USD"/>
    <x v="4058"/>
    <n v="1463849116"/>
    <b v="0"/>
    <n v="0"/>
    <b v="0"/>
    <s v="theater/plays"/>
    <n v="13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500"/>
    <n v="3120"/>
    <x v="1"/>
    <s v="US"/>
    <s v="USD"/>
    <x v="4059"/>
    <n v="1423231025"/>
    <b v="0"/>
    <n v="12"/>
    <b v="0"/>
    <s v="theater/plays"/>
    <n v="125"/>
    <n v="260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000"/>
    <n v="50"/>
    <x v="0"/>
    <s v="US"/>
    <s v="USD"/>
    <x v="4060"/>
    <n v="1446179553"/>
    <b v="0"/>
    <n v="2"/>
    <b v="0"/>
    <s v="theater/plays"/>
    <n v="5"/>
    <n v="2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37"/>
    <x v="0"/>
    <s v="US"/>
    <s v="USD"/>
    <x v="4061"/>
    <n v="1450203416"/>
    <b v="0"/>
    <n v="6"/>
    <b v="0"/>
    <s v="theater/plays"/>
    <n v="1"/>
    <n v="6.17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1000"/>
    <n v="1035"/>
    <x v="1"/>
    <s v="IT"/>
    <s v="EUR"/>
    <x v="4062"/>
    <n v="1473416906"/>
    <b v="0"/>
    <n v="1"/>
    <b v="0"/>
    <s v="theater/plays"/>
    <n v="104"/>
    <n v="1035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1000"/>
    <n v="1031.6400000000001"/>
    <x v="1"/>
    <s v="US"/>
    <s v="USD"/>
    <x v="4063"/>
    <n v="1424701775"/>
    <b v="0"/>
    <n v="1"/>
    <b v="0"/>
    <s v="theater/plays"/>
    <n v="103"/>
    <n v="1031.6400000000001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500"/>
    <n v="1553"/>
    <x v="1"/>
    <s v="US"/>
    <s v="USD"/>
    <x v="4064"/>
    <n v="1445985299"/>
    <b v="0"/>
    <n v="5"/>
    <b v="0"/>
    <s v="theater/plays"/>
    <n v="104"/>
    <n v="310.60000000000002"/>
    <x v="1"/>
    <s v="plays"/>
    <x v="4086"/>
    <x v="4064"/>
  </r>
  <r>
    <n v="4087"/>
    <s v="Stage Production &quot;The Nail Shop&quot;"/>
    <s v="Comedy Stage Play"/>
    <n v="10"/>
    <n v="10"/>
    <x v="1"/>
    <s v="US"/>
    <s v="USD"/>
    <x v="4065"/>
    <n v="1466185786"/>
    <b v="0"/>
    <n v="0"/>
    <b v="0"/>
    <s v="theater/plays"/>
    <n v="10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300"/>
    <n v="2835"/>
    <x v="1"/>
    <s v="GB"/>
    <s v="GBP"/>
    <x v="4066"/>
    <n v="1418827324"/>
    <b v="0"/>
    <n v="3"/>
    <b v="0"/>
    <s v="theater/plays"/>
    <n v="123"/>
    <n v="945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1"/>
    <x v="0"/>
    <s v="US"/>
    <s v="USD"/>
    <x v="4067"/>
    <n v="1430242488"/>
    <b v="0"/>
    <n v="8"/>
    <b v="0"/>
    <s v="theater/plays"/>
    <n v="0"/>
    <n v="0.13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500"/>
    <n v="0"/>
    <x v="0"/>
    <s v="US"/>
    <s v="USD"/>
    <x v="4068"/>
    <n v="1437754137"/>
    <b v="0"/>
    <n v="3"/>
    <b v="0"/>
    <s v="theater/plays"/>
    <n v="0"/>
    <n v="0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2100"/>
    <n v="2305"/>
    <x v="1"/>
    <s v="US"/>
    <s v="USD"/>
    <x v="4069"/>
    <n v="1418818151"/>
    <b v="0"/>
    <n v="8"/>
    <b v="0"/>
    <s v="theater/plays"/>
    <n v="110"/>
    <n v="288.13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050"/>
    <n v="1115"/>
    <x v="1"/>
    <s v="US"/>
    <s v="USD"/>
    <x v="4070"/>
    <n v="1423024847"/>
    <b v="0"/>
    <n v="1"/>
    <b v="0"/>
    <s v="theater/plays"/>
    <n v="106"/>
    <n v="111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1500"/>
    <n v="2713"/>
    <x v="1"/>
    <s v="GB"/>
    <s v="GBP"/>
    <x v="4071"/>
    <n v="1435088093"/>
    <b v="0"/>
    <n v="4"/>
    <b v="0"/>
    <s v="theater/plays"/>
    <n v="181"/>
    <n v="678.2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3400"/>
    <n v="6215.56"/>
    <x v="1"/>
    <s v="US"/>
    <s v="USD"/>
    <x v="4072"/>
    <n v="1410141900"/>
    <b v="0"/>
    <n v="8"/>
    <b v="0"/>
    <s v="theater/plays"/>
    <n v="183"/>
    <n v="776.95"/>
    <x v="1"/>
    <s v="plays"/>
    <x v="4094"/>
    <x v="4072"/>
  </r>
  <r>
    <n v="4095"/>
    <s v="LOPE ENAMORADO"/>
    <s v="Proyecto teatral dirigido por MartÃ­n Acosta que habla y reflexiona sobre el amor y su naturaleza."/>
    <n v="3500"/>
    <n v="3530"/>
    <x v="1"/>
    <s v="MX"/>
    <s v="MXN"/>
    <x v="4073"/>
    <n v="1479516350"/>
    <b v="0"/>
    <n v="1"/>
    <b v="0"/>
    <s v="theater/plays"/>
    <n v="101"/>
    <n v="353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2700"/>
    <n v="4428"/>
    <x v="1"/>
    <s v="GB"/>
    <s v="GBP"/>
    <x v="4074"/>
    <n v="1484484219"/>
    <b v="0"/>
    <n v="5"/>
    <b v="0"/>
    <s v="theater/plays"/>
    <n v="164"/>
    <n v="885.6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5"/>
    <n v="10"/>
    <x v="1"/>
    <s v="GB"/>
    <s v="GBP"/>
    <x v="4075"/>
    <n v="1449431237"/>
    <b v="0"/>
    <n v="0"/>
    <b v="0"/>
    <s v="theater/plays"/>
    <n v="200"/>
    <n v="0"/>
    <x v="1"/>
    <s v="plays"/>
    <x v="4097"/>
    <x v="4075"/>
  </r>
  <r>
    <n v="4098"/>
    <s v="Life is simple"/>
    <s v="Community Youth play, written by and performed by the youth about finding joy in the simple things in life"/>
    <n v="2"/>
    <n v="0"/>
    <x v="0"/>
    <s v="US"/>
    <s v="USD"/>
    <x v="4076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1565"/>
    <x v="1"/>
    <s v="US"/>
    <s v="USD"/>
    <x v="4077"/>
    <n v="1468959873"/>
    <b v="0"/>
    <n v="1"/>
    <b v="0"/>
    <s v="theater/plays"/>
    <n v="104"/>
    <n v="1565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1"/>
    <n v="22603"/>
    <x v="1"/>
    <s v="US"/>
    <s v="USD"/>
    <x v="4078"/>
    <n v="1413341990"/>
    <b v="0"/>
    <n v="0"/>
    <b v="0"/>
    <s v="theater/plays"/>
    <n v="226030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1"/>
    <n v="9302.5"/>
    <x v="1"/>
    <s v="US"/>
    <s v="USD"/>
    <x v="4079"/>
    <n v="1482788482"/>
    <b v="0"/>
    <n v="0"/>
    <b v="0"/>
    <s v="theater/plays"/>
    <n v="93025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2000"/>
    <n v="2154.66"/>
    <x v="1"/>
    <s v="US"/>
    <s v="USD"/>
    <x v="4080"/>
    <n v="1460751673"/>
    <b v="0"/>
    <n v="6"/>
    <b v="0"/>
    <s v="theater/plays"/>
    <n v="108"/>
    <n v="359.11"/>
    <x v="1"/>
    <s v="plays"/>
    <x v="4102"/>
    <x v="4080"/>
  </r>
  <r>
    <n v="4103"/>
    <s v="Weather Men"/>
    <s v="Weather Men is a play, written by Nathan Black.  A comedy/drama that explores the question of 'why people stay together?'"/>
    <n v="2000"/>
    <n v="126"/>
    <x v="0"/>
    <s v="US"/>
    <s v="USD"/>
    <x v="4081"/>
    <n v="1435953566"/>
    <b v="0"/>
    <n v="6"/>
    <b v="0"/>
    <s v="theater/plays"/>
    <n v="6"/>
    <n v="21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4371"/>
    <x v="1"/>
    <s v="AU"/>
    <s v="AUD"/>
    <x v="4082"/>
    <n v="1474958434"/>
    <b v="0"/>
    <n v="14"/>
    <b v="0"/>
    <s v="theater/plays"/>
    <n v="146"/>
    <n v="312.20999999999998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7000"/>
    <n v="0"/>
    <x v="0"/>
    <s v="MX"/>
    <s v="MXN"/>
    <x v="4083"/>
    <n v="1479860109"/>
    <b v="0"/>
    <n v="6"/>
    <b v="0"/>
    <s v="theater/plays"/>
    <n v="0"/>
    <n v="0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10000"/>
    <n v="3060"/>
    <x v="2"/>
    <s v="US"/>
    <s v="USD"/>
    <x v="4084"/>
    <n v="1424221866"/>
    <b v="0"/>
    <n v="33"/>
    <b v="0"/>
    <s v="theater/plays"/>
    <n v="31"/>
    <n v="92.73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1500"/>
    <n v="1500"/>
    <x v="1"/>
    <s v="US"/>
    <s v="USD"/>
    <x v="4085"/>
    <n v="1409608801"/>
    <b v="0"/>
    <n v="4"/>
    <b v="0"/>
    <s v="theater/plays"/>
    <n v="100"/>
    <n v="37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1500"/>
    <n v="2616"/>
    <x v="1"/>
    <s v="US"/>
    <s v="USD"/>
    <x v="4086"/>
    <n v="1485909937"/>
    <b v="0"/>
    <n v="1"/>
    <b v="0"/>
    <s v="theater/plays"/>
    <n v="174"/>
    <n v="2616"/>
    <x v="1"/>
    <s v="plays"/>
    <x v="4108"/>
    <x v="4086"/>
  </r>
  <r>
    <n v="4109"/>
    <s v="Jack the Lad"/>
    <s v="Jack the Lad - a new play that explores how far the boundaries of friendship will stretch when morality and loyalties clash."/>
    <n v="1"/>
    <n v="65"/>
    <x v="1"/>
    <s v="GB"/>
    <s v="GBP"/>
    <x v="4087"/>
    <n v="1446209804"/>
    <b v="0"/>
    <n v="0"/>
    <b v="0"/>
    <s v="theater/plays"/>
    <n v="650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2000"/>
    <n v="5"/>
    <x v="0"/>
    <s v="GB"/>
    <s v="GBP"/>
    <x v="4088"/>
    <n v="1463929351"/>
    <b v="0"/>
    <n v="6"/>
    <b v="0"/>
    <s v="theater/plays"/>
    <n v="0"/>
    <n v="0.83"/>
    <x v="1"/>
    <s v="plays"/>
    <x v="4110"/>
    <x v="4088"/>
  </r>
  <r>
    <n v="4111"/>
    <s v="REBORN IN LOVE"/>
    <s v="REBORN IN LOVE is the sequel to REBORN FROM ABOVE: A Tale of Eternal Love.  This is part two, of a One-Act play series."/>
    <n v="2000"/>
    <n v="41"/>
    <x v="0"/>
    <s v="US"/>
    <s v="USD"/>
    <x v="4089"/>
    <n v="1422155740"/>
    <b v="0"/>
    <n v="6"/>
    <b v="0"/>
    <s v="theater/plays"/>
    <n v="2"/>
    <n v="6.83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0"/>
    <x v="0"/>
    <s v="IE"/>
    <s v="EUR"/>
    <x v="4090"/>
    <n v="1454280186"/>
    <b v="0"/>
    <n v="1"/>
    <b v="0"/>
    <s v="theater/plays"/>
    <n v="1"/>
    <n v="1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000"/>
    <n v="47"/>
    <x v="0"/>
    <s v="US"/>
    <s v="USD"/>
    <x v="4091"/>
    <n v="1450619123"/>
    <b v="0"/>
    <n v="3"/>
    <b v="0"/>
    <s v="theater/plays"/>
    <n v="5"/>
    <n v="15.67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1225"/>
    <x v="0"/>
    <s v="US"/>
    <s v="USD"/>
    <n v="1437620400"/>
    <n v="1434931811"/>
    <b v="0"/>
    <n v="182"/>
    <b v="1"/>
    <s v="film &amp; video/television"/>
    <n v="4"/>
    <n v="6.73"/>
    <x v="0"/>
    <s v="television"/>
    <x v="0"/>
    <d v="2015-07-23T03:00:00"/>
    <x v="0"/>
  </r>
  <r>
    <n v="1"/>
    <s v="FannibalFest Fan Convention"/>
    <s v="A Hannibal TV Show Fan Convention and Art Collective"/>
    <n v="35000"/>
    <n v="106330.39"/>
    <x v="1"/>
    <s v="US"/>
    <s v="USD"/>
    <n v="1488464683"/>
    <n v="1485872683"/>
    <b v="0"/>
    <n v="79"/>
    <b v="1"/>
    <s v="film &amp; video/television"/>
    <n v="304"/>
    <n v="1345.9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3000"/>
    <n v="3002"/>
    <x v="1"/>
    <s v="GB"/>
    <s v="GBP"/>
    <n v="1455555083"/>
    <n v="1454691083"/>
    <b v="0"/>
    <n v="35"/>
    <b v="1"/>
    <s v="film &amp; video/television"/>
    <n v="100"/>
    <n v="85.77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25000"/>
    <n v="34660"/>
    <x v="1"/>
    <s v="US"/>
    <s v="USD"/>
    <n v="1407414107"/>
    <n v="1404822107"/>
    <b v="0"/>
    <n v="150"/>
    <b v="1"/>
    <s v="film &amp; video/television"/>
    <n v="139"/>
    <n v="231.0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116000"/>
    <n v="169985.91"/>
    <x v="1"/>
    <s v="US"/>
    <s v="USD"/>
    <n v="1450555279"/>
    <n v="1447963279"/>
    <b v="0"/>
    <n v="284"/>
    <b v="1"/>
    <s v="film &amp; video/television"/>
    <n v="147"/>
    <n v="598.5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12000"/>
    <n v="15"/>
    <x v="0"/>
    <s v="US"/>
    <s v="USD"/>
    <n v="1469770500"/>
    <n v="1468362207"/>
    <b v="0"/>
    <n v="47"/>
    <b v="1"/>
    <s v="film &amp; video/television"/>
    <n v="0"/>
    <n v="0.32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24000"/>
    <n v="30226"/>
    <x v="1"/>
    <s v="US"/>
    <s v="USD"/>
    <n v="1402710250"/>
    <n v="1401846250"/>
    <b v="0"/>
    <n v="58"/>
    <b v="1"/>
    <s v="film &amp; video/television"/>
    <n v="126"/>
    <n v="521.14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25000"/>
    <n v="100"/>
    <x v="0"/>
    <s v="US"/>
    <s v="USD"/>
    <n v="1467680867"/>
    <n v="1464224867"/>
    <b v="0"/>
    <n v="57"/>
    <b v="1"/>
    <s v="film &amp; video/television"/>
    <n v="0"/>
    <n v="1.75"/>
    <x v="0"/>
    <s v="television"/>
    <x v="7"/>
    <d v="2016-07-05T01:07:47"/>
    <x v="2"/>
  </r>
  <r>
    <n v="8"/>
    <s v="Sizzling in the Kitchen Flynn Style"/>
    <s v="Help us raise the funds to film our pilot episode!"/>
    <n v="10000"/>
    <n v="1677"/>
    <x v="0"/>
    <s v="US"/>
    <s v="USD"/>
    <n v="1460754000"/>
    <n v="1460155212"/>
    <b v="0"/>
    <n v="12"/>
    <b v="1"/>
    <s v="film &amp; video/television"/>
    <n v="17"/>
    <n v="139.7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3000"/>
    <n v="3700"/>
    <x v="1"/>
    <s v="US"/>
    <s v="USD"/>
    <n v="1460860144"/>
    <n v="1458268144"/>
    <b v="0"/>
    <n v="20"/>
    <b v="1"/>
    <s v="film &amp; video/television"/>
    <n v="123"/>
    <n v="18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9000"/>
    <n v="0"/>
    <x v="0"/>
    <s v="US"/>
    <s v="USD"/>
    <n v="1403660279"/>
    <n v="1400636279"/>
    <b v="0"/>
    <n v="19"/>
    <b v="1"/>
    <s v="film &amp; video/television"/>
    <n v="0"/>
    <n v="0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16000"/>
    <n v="16573"/>
    <x v="1"/>
    <s v="US"/>
    <s v="USD"/>
    <n v="1471834800"/>
    <n v="1469126462"/>
    <b v="0"/>
    <n v="75"/>
    <b v="1"/>
    <s v="film &amp; video/television"/>
    <n v="104"/>
    <n v="220.97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100000"/>
    <n v="112536"/>
    <x v="1"/>
    <s v="US"/>
    <s v="USD"/>
    <n v="1405479600"/>
    <n v="1401642425"/>
    <b v="0"/>
    <n v="827"/>
    <b v="1"/>
    <s v="film &amp; video/television"/>
    <n v="113"/>
    <n v="136.080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15000"/>
    <n v="15565"/>
    <x v="1"/>
    <s v="US"/>
    <s v="USD"/>
    <n v="1466713620"/>
    <n v="1463588109"/>
    <b v="0"/>
    <n v="51"/>
    <b v="1"/>
    <s v="film &amp; video/television"/>
    <n v="104"/>
    <n v="305.2"/>
    <x v="0"/>
    <s v="television"/>
    <x v="13"/>
    <d v="2016-06-23T20:27:00"/>
    <x v="2"/>
  </r>
  <r>
    <n v="14"/>
    <s v="3010 | Sci-fi Series"/>
    <s v="A highly charged post apocalyptic sci fi series that pulls no punches!"/>
    <n v="16870"/>
    <n v="2501"/>
    <x v="0"/>
    <s v="AU"/>
    <s v="AUD"/>
    <n v="1405259940"/>
    <n v="1403051888"/>
    <b v="0"/>
    <n v="41"/>
    <b v="1"/>
    <s v="film &amp; video/television"/>
    <n v="15"/>
    <n v="6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6000"/>
    <n v="6530"/>
    <x v="1"/>
    <s v="ES"/>
    <s v="EUR"/>
    <n v="1443384840"/>
    <n v="1441790658"/>
    <b v="0"/>
    <n v="98"/>
    <b v="1"/>
    <s v="film &amp; video/television"/>
    <n v="109"/>
    <n v="66.63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30000"/>
    <n v="30891.1"/>
    <x v="1"/>
    <s v="US"/>
    <s v="USD"/>
    <n v="1402896600"/>
    <n v="1398971211"/>
    <b v="0"/>
    <n v="70"/>
    <b v="1"/>
    <s v="film &amp; video/television"/>
    <n v="103"/>
    <n v="441.3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5000"/>
    <n v="3000"/>
    <x v="0"/>
    <s v="GB"/>
    <s v="GBP"/>
    <n v="1415126022"/>
    <n v="1412530422"/>
    <b v="0"/>
    <n v="36"/>
    <b v="1"/>
    <s v="film &amp; video/television"/>
    <n v="60"/>
    <n v="83.3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80000"/>
    <n v="0"/>
    <x v="2"/>
    <s v="US"/>
    <s v="USD"/>
    <n v="1410958856"/>
    <n v="1408366856"/>
    <b v="0"/>
    <n v="342"/>
    <b v="1"/>
    <s v="film &amp; video/television"/>
    <n v="0"/>
    <n v="0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5000"/>
    <n v="0"/>
    <x v="0"/>
    <s v="US"/>
    <s v="USD"/>
    <n v="1437420934"/>
    <n v="1434828934"/>
    <b v="0"/>
    <n v="22"/>
    <b v="1"/>
    <s v="film &amp; video/television"/>
    <n v="0"/>
    <n v="0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5500"/>
    <n v="5516"/>
    <x v="1"/>
    <s v="US"/>
    <s v="USD"/>
    <n v="1442167912"/>
    <n v="1436983912"/>
    <b v="0"/>
    <n v="25"/>
    <b v="1"/>
    <s v="film &amp; video/television"/>
    <n v="100"/>
    <n v="220.64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50000"/>
    <n v="359"/>
    <x v="2"/>
    <s v="US"/>
    <s v="USD"/>
    <n v="1411743789"/>
    <n v="1409151789"/>
    <b v="0"/>
    <n v="101"/>
    <b v="1"/>
    <s v="film &amp; video/television"/>
    <n v="1"/>
    <n v="3.55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2800"/>
    <n v="3572.12"/>
    <x v="1"/>
    <s v="US"/>
    <s v="USD"/>
    <n v="1420099140"/>
    <n v="1418766740"/>
    <b v="0"/>
    <n v="8"/>
    <b v="1"/>
    <s v="film &amp; video/television"/>
    <n v="128"/>
    <n v="446.52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7000"/>
    <n v="7340"/>
    <x v="1"/>
    <s v="US"/>
    <s v="USD"/>
    <n v="1430407200"/>
    <n v="1428086501"/>
    <b v="0"/>
    <n v="23"/>
    <b v="1"/>
    <s v="film &amp; video/television"/>
    <n v="105"/>
    <n v="319.13"/>
    <x v="0"/>
    <s v="television"/>
    <x v="23"/>
    <d v="2015-04-30T15:20:00"/>
    <x v="0"/>
  </r>
  <r>
    <n v="24"/>
    <s v="Bring STL Up Late to TV"/>
    <s v="STL Up Late is a weekly late night comedy talk show for St. Louis television."/>
    <n v="99000"/>
    <n v="2670"/>
    <x v="0"/>
    <s v="US"/>
    <s v="USD"/>
    <n v="1442345940"/>
    <n v="1439494863"/>
    <b v="0"/>
    <n v="574"/>
    <b v="1"/>
    <s v="film &amp; video/television"/>
    <n v="3"/>
    <n v="4.650000000000000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3500"/>
    <n v="3600"/>
    <x v="1"/>
    <s v="US"/>
    <s v="USD"/>
    <n v="1452299761"/>
    <n v="1447115761"/>
    <b v="0"/>
    <n v="14"/>
    <b v="1"/>
    <s v="film &amp; video/television"/>
    <n v="103"/>
    <n v="2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5200"/>
    <n v="0"/>
    <x v="0"/>
    <s v="US"/>
    <s v="USD"/>
    <n v="1408278144"/>
    <n v="1404822144"/>
    <b v="0"/>
    <n v="19"/>
    <b v="1"/>
    <s v="film &amp; video/television"/>
    <n v="0"/>
    <n v="0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50000"/>
    <n v="51149"/>
    <x v="2"/>
    <s v="NZ"/>
    <s v="NZD"/>
    <n v="1416113833"/>
    <n v="1413518233"/>
    <b v="0"/>
    <n v="150"/>
    <b v="1"/>
    <s v="film &amp; video/television"/>
    <n v="102"/>
    <n v="340.99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30000"/>
    <n v="31404"/>
    <x v="1"/>
    <s v="US"/>
    <s v="USD"/>
    <n v="1450307284"/>
    <n v="1447715284"/>
    <b v="0"/>
    <n v="71"/>
    <b v="1"/>
    <s v="film &amp; video/television"/>
    <n v="105"/>
    <n v="442.3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10000"/>
    <n v="10156"/>
    <x v="1"/>
    <s v="GB"/>
    <s v="GBP"/>
    <n v="1406045368"/>
    <n v="1403453368"/>
    <b v="0"/>
    <n v="117"/>
    <b v="1"/>
    <s v="film &amp; video/television"/>
    <n v="102"/>
    <n v="86.8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10000"/>
    <n v="13614"/>
    <x v="1"/>
    <s v="US"/>
    <s v="USD"/>
    <n v="1408604515"/>
    <n v="1406012515"/>
    <b v="0"/>
    <n v="53"/>
    <b v="1"/>
    <s v="film &amp; video/television"/>
    <n v="136"/>
    <n v="256.87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000"/>
    <n v="1610"/>
    <x v="1"/>
    <s v="US"/>
    <s v="USD"/>
    <n v="1453748434"/>
    <n v="1452193234"/>
    <b v="0"/>
    <n v="1"/>
    <b v="1"/>
    <s v="film &amp; video/television"/>
    <n v="161"/>
    <n v="161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65000"/>
    <n v="126"/>
    <x v="0"/>
    <s v="US"/>
    <s v="USD"/>
    <n v="1463111940"/>
    <n v="1459523017"/>
    <b v="0"/>
    <n v="89"/>
    <b v="1"/>
    <s v="film &amp; video/television"/>
    <n v="0"/>
    <n v="1.42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15000"/>
    <n v="400"/>
    <x v="0"/>
    <s v="US"/>
    <s v="USD"/>
    <n v="1447001501"/>
    <n v="1444405901"/>
    <b v="0"/>
    <n v="64"/>
    <b v="1"/>
    <s v="film &amp; video/television"/>
    <n v="3"/>
    <n v="6.2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10000"/>
    <n v="266"/>
    <x v="2"/>
    <s v="US"/>
    <s v="USD"/>
    <n v="1407224601"/>
    <n v="1405928601"/>
    <b v="0"/>
    <n v="68"/>
    <b v="1"/>
    <s v="film &amp; video/television"/>
    <n v="3"/>
    <n v="3.9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5000"/>
    <n v="5509"/>
    <x v="1"/>
    <s v="US"/>
    <s v="USD"/>
    <n v="1430179200"/>
    <n v="1428130814"/>
    <b v="0"/>
    <n v="28"/>
    <b v="1"/>
    <s v="film &amp; video/television"/>
    <n v="110"/>
    <n v="196.75"/>
    <x v="0"/>
    <s v="television"/>
    <x v="35"/>
    <d v="2015-04-28T00:00:00"/>
    <x v="0"/>
  </r>
  <r>
    <n v="36"/>
    <s v="THE LISTENING BOX"/>
    <s v="A modern day priest makes an unusual discovery, setting off a chain of events."/>
    <n v="24200"/>
    <n v="25375"/>
    <x v="1"/>
    <s v="US"/>
    <s v="USD"/>
    <n v="1428128525"/>
    <n v="1425540125"/>
    <b v="0"/>
    <n v="44"/>
    <b v="1"/>
    <s v="film &amp; video/television"/>
    <n v="105"/>
    <n v="576.70000000000005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100000"/>
    <n v="47"/>
    <x v="0"/>
    <s v="US"/>
    <s v="USD"/>
    <n v="1425055079"/>
    <n v="1422463079"/>
    <b v="0"/>
    <n v="253"/>
    <b v="1"/>
    <s v="film &amp; video/television"/>
    <n v="0"/>
    <n v="0.19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8000"/>
    <n v="8211"/>
    <x v="1"/>
    <s v="US"/>
    <s v="USD"/>
    <n v="1368235344"/>
    <n v="1365643344"/>
    <b v="0"/>
    <n v="66"/>
    <b v="1"/>
    <s v="film &amp; video/television"/>
    <n v="103"/>
    <n v="124.4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80000"/>
    <n v="149"/>
    <x v="0"/>
    <s v="GB"/>
    <s v="GBP"/>
    <n v="1401058740"/>
    <n v="1398388068"/>
    <b v="0"/>
    <n v="217"/>
    <b v="1"/>
    <s v="film &amp; video/television"/>
    <n v="0"/>
    <n v="0.6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6000"/>
    <n v="0"/>
    <x v="3"/>
    <s v="US"/>
    <s v="USD"/>
    <n v="1403150400"/>
    <n v="1401426488"/>
    <b v="0"/>
    <n v="16"/>
    <b v="1"/>
    <s v="film &amp; video/television"/>
    <n v="0"/>
    <n v="0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5500"/>
    <n v="1417"/>
    <x v="0"/>
    <s v="US"/>
    <s v="USD"/>
    <n v="1412516354"/>
    <n v="1409924354"/>
    <b v="0"/>
    <n v="19"/>
    <b v="1"/>
    <s v="film &amp; video/television"/>
    <n v="26"/>
    <n v="74.58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50000"/>
    <n v="75"/>
    <x v="0"/>
    <s v="US"/>
    <s v="USD"/>
    <n v="1419780026"/>
    <n v="1417188026"/>
    <b v="0"/>
    <n v="169"/>
    <b v="1"/>
    <s v="film &amp; video/television"/>
    <n v="0"/>
    <n v="0.44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185"/>
    <x v="0"/>
    <s v="US"/>
    <s v="USD"/>
    <n v="1405209600"/>
    <n v="1402599486"/>
    <b v="0"/>
    <n v="263"/>
    <b v="1"/>
    <s v="film &amp; video/television"/>
    <n v="4"/>
    <n v="12.1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5500"/>
    <n v="1405"/>
    <x v="0"/>
    <s v="US"/>
    <s v="USD"/>
    <n v="1412648537"/>
    <n v="1408760537"/>
    <b v="0"/>
    <n v="15"/>
    <b v="1"/>
    <s v="film &amp; video/television"/>
    <n v="26"/>
    <n v="93.67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15500"/>
    <n v="15705"/>
    <x v="1"/>
    <s v="US"/>
    <s v="USD"/>
    <n v="1461769107"/>
    <n v="1459177107"/>
    <b v="0"/>
    <n v="61"/>
    <b v="1"/>
    <s v="film &amp; video/television"/>
    <n v="101"/>
    <n v="257.45999999999998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25000"/>
    <n v="1"/>
    <x v="0"/>
    <s v="AU"/>
    <s v="AUD"/>
    <n v="1450220974"/>
    <n v="1447628974"/>
    <b v="0"/>
    <n v="45"/>
    <b v="1"/>
    <s v="film &amp; video/television"/>
    <n v="0"/>
    <n v="0.02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15000"/>
    <n v="520"/>
    <x v="0"/>
    <s v="US"/>
    <s v="USD"/>
    <n v="1419021607"/>
    <n v="1413834007"/>
    <b v="0"/>
    <n v="70"/>
    <b v="1"/>
    <s v="film &amp; video/television"/>
    <n v="3"/>
    <n v="7.43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6000"/>
    <n v="10045"/>
    <x v="1"/>
    <s v="GB"/>
    <s v="GBP"/>
    <n v="1425211200"/>
    <n v="1422534260"/>
    <b v="0"/>
    <n v="38"/>
    <b v="1"/>
    <s v="film &amp; video/television"/>
    <n v="167"/>
    <n v="264.33999999999997"/>
    <x v="0"/>
    <s v="television"/>
    <x v="48"/>
    <d v="2015-03-01T12:00:00"/>
    <x v="0"/>
  </r>
  <r>
    <n v="49"/>
    <s v="Driving Jersey - Season Five"/>
    <s v="Driving Jersey is real people telling real stories."/>
    <n v="30000"/>
    <n v="30608.59"/>
    <x v="1"/>
    <s v="US"/>
    <s v="USD"/>
    <n v="1445660045"/>
    <n v="1443068045"/>
    <b v="0"/>
    <n v="87"/>
    <b v="1"/>
    <s v="film &amp; video/television"/>
    <n v="102"/>
    <n v="351.82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3000"/>
    <n v="3321.25"/>
    <x v="1"/>
    <s v="GB"/>
    <s v="GBP"/>
    <n v="1422637200"/>
    <n v="1419271458"/>
    <b v="0"/>
    <n v="22"/>
    <b v="1"/>
    <s v="film &amp; video/television"/>
    <n v="111"/>
    <n v="150.9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35000"/>
    <n v="39757"/>
    <x v="1"/>
    <s v="US"/>
    <s v="USD"/>
    <n v="1439245037"/>
    <n v="1436653037"/>
    <b v="0"/>
    <n v="119"/>
    <b v="1"/>
    <s v="film &amp; video/television"/>
    <n v="114"/>
    <n v="334.09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30000"/>
    <n v="1155"/>
    <x v="0"/>
    <s v="US"/>
    <s v="USD"/>
    <n v="1405615846"/>
    <n v="1403023846"/>
    <b v="0"/>
    <n v="52"/>
    <b v="1"/>
    <s v="film &amp; video/television"/>
    <n v="4"/>
    <n v="22.21"/>
    <x v="0"/>
    <s v="television"/>
    <x v="52"/>
    <d v="2014-07-17T16:50:46"/>
    <x v="3"/>
  </r>
  <r>
    <n v="53"/>
    <s v="Rolling out Vegan Mashup's Season 2"/>
    <s v="Delicious TV's Vegan Mashup launching season two on public television"/>
    <n v="10000"/>
    <n v="40"/>
    <x v="0"/>
    <s v="US"/>
    <s v="USD"/>
    <n v="1396648800"/>
    <n v="1395407445"/>
    <b v="0"/>
    <n v="117"/>
    <b v="1"/>
    <s v="film &amp; video/television"/>
    <n v="0"/>
    <n v="0.34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25000"/>
    <n v="26495.5"/>
    <x v="1"/>
    <s v="US"/>
    <s v="USD"/>
    <n v="1451063221"/>
    <n v="1448471221"/>
    <b v="0"/>
    <n v="52"/>
    <b v="1"/>
    <s v="film &amp; video/television"/>
    <n v="106"/>
    <n v="509.5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30000"/>
    <n v="0"/>
    <x v="0"/>
    <s v="US"/>
    <s v="USD"/>
    <n v="1464390916"/>
    <n v="1462576516"/>
    <b v="0"/>
    <n v="86"/>
    <b v="1"/>
    <s v="film &amp; video/television"/>
    <n v="0"/>
    <n v="0"/>
    <x v="0"/>
    <s v="television"/>
    <x v="55"/>
    <d v="2016-05-27T23:15:16"/>
    <x v="2"/>
  </r>
  <r>
    <n v="56"/>
    <s v="Voxwomen Cycling Show"/>
    <s v="We want to see more women's cycling on TV - and we need your help to make it happen!"/>
    <n v="25000"/>
    <n v="0"/>
    <x v="0"/>
    <s v="GB"/>
    <s v="GBP"/>
    <n v="1433779200"/>
    <n v="1432559424"/>
    <b v="0"/>
    <n v="174"/>
    <b v="1"/>
    <s v="film &amp; video/television"/>
    <n v="0"/>
    <n v="0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39000"/>
    <n v="156"/>
    <x v="0"/>
    <s v="US"/>
    <s v="USD"/>
    <n v="1429991962"/>
    <n v="1427399962"/>
    <b v="0"/>
    <n v="69"/>
    <b v="1"/>
    <s v="film &amp; video/television"/>
    <n v="0"/>
    <n v="2.259999999999999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25000"/>
    <n v="30026"/>
    <x v="1"/>
    <s v="US"/>
    <s v="USD"/>
    <n v="1416423172"/>
    <n v="1413827572"/>
    <b v="0"/>
    <n v="75"/>
    <b v="1"/>
    <s v="film &amp; video/television"/>
    <n v="120"/>
    <n v="400.35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50000"/>
    <n v="151"/>
    <x v="0"/>
    <s v="US"/>
    <s v="USD"/>
    <n v="1442264400"/>
    <n v="1439530776"/>
    <b v="0"/>
    <n v="33"/>
    <b v="1"/>
    <s v="film &amp; video/television"/>
    <n v="0"/>
    <n v="4.5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12000"/>
    <n v="13279"/>
    <x v="1"/>
    <s v="GB"/>
    <s v="GBP"/>
    <n v="1395532800"/>
    <n v="1393882717"/>
    <b v="0"/>
    <n v="108"/>
    <b v="1"/>
    <s v="film &amp; video/shorts"/>
    <n v="111"/>
    <n v="122.95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20000"/>
    <n v="621"/>
    <x v="2"/>
    <s v="US"/>
    <s v="USD"/>
    <n v="1370547157"/>
    <n v="1368646357"/>
    <b v="0"/>
    <n v="23"/>
    <b v="1"/>
    <s v="film &amp; video/shorts"/>
    <n v="3"/>
    <n v="27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12000"/>
    <n v="13121"/>
    <x v="1"/>
    <s v="US"/>
    <s v="USD"/>
    <n v="1362337878"/>
    <n v="1360177878"/>
    <b v="0"/>
    <n v="48"/>
    <b v="1"/>
    <s v="film &amp; video/shorts"/>
    <n v="109"/>
    <n v="273.35000000000002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6500"/>
    <n v="10071"/>
    <x v="1"/>
    <s v="US"/>
    <s v="USD"/>
    <n v="1388206740"/>
    <n v="1386194013"/>
    <b v="0"/>
    <n v="64"/>
    <b v="1"/>
    <s v="film &amp; video/shorts"/>
    <n v="155"/>
    <n v="157.3600000000000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6000"/>
    <n v="6000"/>
    <x v="1"/>
    <s v="US"/>
    <s v="USD"/>
    <n v="1373243181"/>
    <n v="1370651181"/>
    <b v="0"/>
    <n v="24"/>
    <b v="1"/>
    <s v="film &amp; video/shorts"/>
    <n v="100"/>
    <n v="250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20000"/>
    <n v="1876"/>
    <x v="0"/>
    <s v="CA"/>
    <s v="CAD"/>
    <n v="1407736740"/>
    <n v="1405453354"/>
    <b v="0"/>
    <n v="57"/>
    <b v="1"/>
    <s v="film &amp; video/shorts"/>
    <n v="9"/>
    <n v="32.909999999999997"/>
    <x v="0"/>
    <s v="shorts"/>
    <x v="65"/>
    <d v="2014-08-11T05:59:00"/>
    <x v="3"/>
  </r>
  <r>
    <n v="66"/>
    <s v="A Stagnant Fever: Short Film"/>
    <s v="A dark comedy set in the '60s about clinical depression and one night stands."/>
    <n v="7000"/>
    <n v="7365"/>
    <x v="1"/>
    <s v="US"/>
    <s v="USD"/>
    <n v="1468873420"/>
    <n v="1466281420"/>
    <b v="0"/>
    <n v="26"/>
    <b v="1"/>
    <s v="film &amp; video/shorts"/>
    <n v="105"/>
    <n v="283.27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7000"/>
    <n v="50"/>
    <x v="0"/>
    <s v="US"/>
    <s v="USD"/>
    <n v="1342360804"/>
    <n v="1339768804"/>
    <b v="0"/>
    <n v="20"/>
    <b v="1"/>
    <s v="film &amp; video/shorts"/>
    <n v="1"/>
    <n v="2.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3500"/>
    <n v="361"/>
    <x v="0"/>
    <s v="GB"/>
    <s v="GBP"/>
    <n v="1393162791"/>
    <n v="1390570791"/>
    <b v="0"/>
    <n v="36"/>
    <b v="1"/>
    <s v="film &amp; video/shorts"/>
    <n v="10"/>
    <n v="10.02999999999999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30000"/>
    <n v="0"/>
    <x v="2"/>
    <s v="US"/>
    <s v="USD"/>
    <n v="1317538740"/>
    <n v="1314765025"/>
    <b v="0"/>
    <n v="178"/>
    <b v="1"/>
    <s v="film &amp; video/shorts"/>
    <n v="0"/>
    <n v="0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3000"/>
    <n v="4050"/>
    <x v="1"/>
    <s v="US"/>
    <s v="USD"/>
    <n v="1315171845"/>
    <n v="1309987845"/>
    <b v="0"/>
    <n v="17"/>
    <b v="1"/>
    <s v="film &amp; video/shorts"/>
    <n v="135"/>
    <n v="238.24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6500"/>
    <n v="6505"/>
    <x v="1"/>
    <s v="US"/>
    <s v="USD"/>
    <n v="1338186657"/>
    <n v="1333002657"/>
    <b v="0"/>
    <n v="32"/>
    <b v="1"/>
    <s v="film &amp; video/shorts"/>
    <n v="100"/>
    <n v="203.28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7000"/>
    <n v="7383.01"/>
    <x v="1"/>
    <s v="US"/>
    <s v="USD"/>
    <n v="1352937600"/>
    <n v="1351210481"/>
    <b v="0"/>
    <n v="41"/>
    <b v="1"/>
    <s v="film &amp; video/shorts"/>
    <n v="105"/>
    <n v="180.0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3800"/>
    <n v="4000.22"/>
    <x v="1"/>
    <s v="US"/>
    <s v="USD"/>
    <n v="1304395140"/>
    <n v="1297620584"/>
    <b v="0"/>
    <n v="18"/>
    <b v="1"/>
    <s v="film &amp; video/shorts"/>
    <n v="105"/>
    <n v="222.23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3000"/>
    <n v="3160"/>
    <x v="1"/>
    <s v="FR"/>
    <s v="EUR"/>
    <n v="1453376495"/>
    <n v="1450784495"/>
    <b v="0"/>
    <n v="29"/>
    <b v="1"/>
    <s v="film &amp; video/shorts"/>
    <n v="105"/>
    <n v="108.9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10000"/>
    <n v="12795"/>
    <x v="1"/>
    <s v="US"/>
    <s v="USD"/>
    <n v="1366693272"/>
    <n v="1364101272"/>
    <b v="0"/>
    <n v="47"/>
    <b v="1"/>
    <s v="film &amp; video/shorts"/>
    <n v="128"/>
    <n v="272.23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0"/>
    <n v="10"/>
    <x v="0"/>
    <s v="US"/>
    <s v="USD"/>
    <n v="1325007358"/>
    <n v="1319819758"/>
    <b v="0"/>
    <n v="15"/>
    <b v="1"/>
    <s v="film &amp; video/shorts"/>
    <n v="0"/>
    <n v="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5000"/>
    <n v="5167"/>
    <x v="1"/>
    <s v="US"/>
    <s v="USD"/>
    <n v="1337569140"/>
    <n v="1332991717"/>
    <b v="0"/>
    <n v="26"/>
    <b v="1"/>
    <s v="film &amp; video/shorts"/>
    <n v="103"/>
    <n v="198.73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00"/>
    <x v="0"/>
    <s v="FR"/>
    <s v="EUR"/>
    <n v="1472751121"/>
    <n v="1471887121"/>
    <b v="0"/>
    <n v="35"/>
    <b v="1"/>
    <s v="film &amp; video/shorts"/>
    <n v="2"/>
    <n v="2.8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5000"/>
    <n v="5410"/>
    <x v="1"/>
    <s v="GB"/>
    <s v="GBP"/>
    <n v="1398451093"/>
    <n v="1395859093"/>
    <b v="0"/>
    <n v="41"/>
    <b v="1"/>
    <s v="film &amp; video/shorts"/>
    <n v="108"/>
    <n v="131.94999999999999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33500"/>
    <n v="34198"/>
    <x v="1"/>
    <s v="US"/>
    <s v="USD"/>
    <n v="1386640856"/>
    <n v="1383616856"/>
    <b v="0"/>
    <n v="47"/>
    <b v="1"/>
    <s v="film &amp; video/shorts"/>
    <n v="102"/>
    <n v="727.62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5000"/>
    <n v="1004"/>
    <x v="0"/>
    <s v="US"/>
    <s v="USD"/>
    <n v="1342234920"/>
    <n v="1341892127"/>
    <b v="0"/>
    <n v="28"/>
    <b v="1"/>
    <s v="film &amp; video/shorts"/>
    <n v="20"/>
    <n v="35.86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10000"/>
    <n v="11621"/>
    <x v="1"/>
    <s v="US"/>
    <s v="USD"/>
    <n v="1318189261"/>
    <n v="1315597261"/>
    <b v="0"/>
    <n v="100"/>
    <b v="1"/>
    <s v="film &amp; video/shorts"/>
    <n v="116"/>
    <n v="116.2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200"/>
    <n v="2210"/>
    <x v="1"/>
    <s v="GB"/>
    <s v="GBP"/>
    <n v="1424604600"/>
    <n v="1423320389"/>
    <b v="0"/>
    <n v="13"/>
    <b v="1"/>
    <s v="film &amp; video/shorts"/>
    <n v="100"/>
    <n v="170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3000"/>
    <n v="415"/>
    <x v="0"/>
    <s v="US"/>
    <s v="USD"/>
    <n v="1305483086"/>
    <n v="1302891086"/>
    <b v="0"/>
    <n v="7"/>
    <b v="1"/>
    <s v="film &amp; video/shorts"/>
    <n v="14"/>
    <n v="59.29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5000"/>
    <n v="2537"/>
    <x v="2"/>
    <s v="US"/>
    <s v="USD"/>
    <n v="1316746837"/>
    <n v="1314154837"/>
    <b v="0"/>
    <n v="21"/>
    <b v="1"/>
    <s v="film &amp; video/shorts"/>
    <n v="51"/>
    <n v="120.81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18500"/>
    <n v="19028"/>
    <x v="1"/>
    <s v="FR"/>
    <s v="EUR"/>
    <n v="1451226045"/>
    <n v="1444828845"/>
    <b v="0"/>
    <n v="17"/>
    <b v="1"/>
    <s v="film &amp; video/shorts"/>
    <n v="103"/>
    <n v="1119.29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8000"/>
    <n v="26.01"/>
    <x v="0"/>
    <s v="US"/>
    <s v="USD"/>
    <n v="1275529260"/>
    <n v="1274705803"/>
    <b v="0"/>
    <n v="25"/>
    <b v="1"/>
    <s v="film &amp; video/shorts"/>
    <n v="0"/>
    <n v="1.04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10000"/>
    <n v="10031"/>
    <x v="1"/>
    <s v="US"/>
    <s v="USD"/>
    <n v="1403452131"/>
    <n v="1401205731"/>
    <b v="0"/>
    <n v="60"/>
    <b v="1"/>
    <s v="film &amp; video/shorts"/>
    <n v="100"/>
    <n v="167.18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20000"/>
    <n v="7"/>
    <x v="0"/>
    <s v="US"/>
    <s v="USD"/>
    <n v="1370196192"/>
    <n v="1368036192"/>
    <b v="0"/>
    <n v="56"/>
    <b v="1"/>
    <s v="film &amp; video/shorts"/>
    <n v="0"/>
    <n v="0.13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3000"/>
    <n v="509"/>
    <x v="0"/>
    <s v="US"/>
    <s v="USD"/>
    <n v="1310454499"/>
    <n v="1307862499"/>
    <b v="0"/>
    <n v="16"/>
    <b v="1"/>
    <s v="film &amp; video/shorts"/>
    <n v="17"/>
    <n v="31.81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10027"/>
    <x v="1"/>
    <s v="US"/>
    <s v="USD"/>
    <n v="1305625164"/>
    <n v="1300354764"/>
    <b v="0"/>
    <n v="46"/>
    <b v="1"/>
    <s v="film &amp; video/shorts"/>
    <n v="100"/>
    <n v="217.98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15000"/>
    <n v="50"/>
    <x v="0"/>
    <s v="CA"/>
    <s v="CAD"/>
    <n v="1485936000"/>
    <n v="1481949983"/>
    <b v="0"/>
    <n v="43"/>
    <b v="1"/>
    <s v="film &amp; video/shorts"/>
    <n v="0"/>
    <n v="1.1599999999999999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4400"/>
    <n v="4826"/>
    <x v="1"/>
    <s v="US"/>
    <s v="USD"/>
    <n v="1341349200"/>
    <n v="1338928537"/>
    <b v="0"/>
    <n v="15"/>
    <b v="1"/>
    <s v="film &amp; video/shorts"/>
    <n v="110"/>
    <n v="321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671"/>
    <x v="0"/>
    <s v="GB"/>
    <s v="GBP"/>
    <n v="1396890822"/>
    <n v="1395162822"/>
    <b v="0"/>
    <n v="12"/>
    <b v="1"/>
    <s v="film &amp; video/shorts"/>
    <n v="27"/>
    <n v="55.92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000"/>
    <n v="10"/>
    <x v="0"/>
    <s v="US"/>
    <s v="USD"/>
    <n v="1330214841"/>
    <n v="1327622841"/>
    <b v="0"/>
    <n v="21"/>
    <b v="1"/>
    <s v="film &amp; video/shorts"/>
    <n v="0"/>
    <n v="0.48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5000"/>
    <n v="5831.74"/>
    <x v="1"/>
    <s v="US"/>
    <s v="USD"/>
    <n v="1280631600"/>
    <n v="1274889241"/>
    <b v="0"/>
    <n v="34"/>
    <b v="1"/>
    <s v="film &amp; video/shorts"/>
    <n v="117"/>
    <n v="171.52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3000"/>
    <n v="0"/>
    <x v="0"/>
    <s v="US"/>
    <s v="USD"/>
    <n v="1310440482"/>
    <n v="1307848482"/>
    <b v="0"/>
    <n v="8"/>
    <b v="1"/>
    <s v="film &amp; video/shorts"/>
    <n v="0"/>
    <n v="0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10000"/>
    <n v="325"/>
    <x v="0"/>
    <s v="US"/>
    <s v="USD"/>
    <n v="1354923000"/>
    <n v="1351796674"/>
    <b v="0"/>
    <n v="60"/>
    <b v="1"/>
    <s v="film &amp; video/shorts"/>
    <n v="3"/>
    <n v="5.42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5000"/>
    <n v="5234"/>
    <x v="1"/>
    <s v="US"/>
    <s v="USD"/>
    <n v="1390426799"/>
    <n v="1387834799"/>
    <b v="0"/>
    <n v="39"/>
    <b v="1"/>
    <s v="film &amp; video/shorts"/>
    <n v="105"/>
    <n v="134.21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13000"/>
    <n v="0"/>
    <x v="2"/>
    <s v="US"/>
    <s v="USD"/>
    <n v="1352055886"/>
    <n v="1350324286"/>
    <b v="0"/>
    <n v="26"/>
    <b v="1"/>
    <s v="film &amp; video/shorts"/>
    <n v="0"/>
    <n v="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10000"/>
    <n v="1577"/>
    <x v="0"/>
    <s v="US"/>
    <s v="USD"/>
    <n v="1359052710"/>
    <n v="1356979110"/>
    <b v="0"/>
    <n v="35"/>
    <b v="1"/>
    <s v="film &amp; video/shorts"/>
    <n v="16"/>
    <n v="45.06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20000"/>
    <n v="5328"/>
    <x v="0"/>
    <s v="US"/>
    <s v="USD"/>
    <n v="1293073733"/>
    <n v="1290481733"/>
    <b v="0"/>
    <n v="65"/>
    <b v="1"/>
    <s v="film &amp; video/shorts"/>
    <n v="27"/>
    <n v="81.97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5000"/>
    <n v="150"/>
    <x v="0"/>
    <s v="GB"/>
    <s v="GBP"/>
    <n v="1394220030"/>
    <n v="1392232830"/>
    <b v="0"/>
    <n v="49"/>
    <b v="1"/>
    <s v="film &amp; video/shorts"/>
    <n v="3"/>
    <n v="3.06"/>
    <x v="0"/>
    <s v="shorts"/>
    <x v="103"/>
    <d v="2014-03-07T19:20:30"/>
    <x v="3"/>
  </r>
  <r>
    <n v="104"/>
    <s v="Good 'Ol Trumpet"/>
    <s v="UCF short film about an old man, his love for music, and his misplaced trumpet.  "/>
    <n v="3000"/>
    <n v="3320"/>
    <x v="1"/>
    <s v="US"/>
    <s v="USD"/>
    <n v="1301792400"/>
    <n v="1299775266"/>
    <b v="0"/>
    <n v="10"/>
    <b v="1"/>
    <s v="film &amp; video/shorts"/>
    <n v="111"/>
    <n v="332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7000"/>
    <n v="7062"/>
    <x v="1"/>
    <s v="US"/>
    <s v="USD"/>
    <n v="1463184000"/>
    <n v="1461605020"/>
    <b v="0"/>
    <n v="60"/>
    <b v="1"/>
    <s v="film &amp; video/shorts"/>
    <n v="101"/>
    <n v="117.7"/>
    <x v="0"/>
    <s v="shorts"/>
    <x v="105"/>
    <d v="2016-05-14T00:00:00"/>
    <x v="2"/>
  </r>
  <r>
    <n v="106"/>
    <s v="LOST WEEKEND"/>
    <s v="A Boy. A Girl. A Car. A Serial Killer."/>
    <n v="13000"/>
    <n v="13383"/>
    <x v="1"/>
    <s v="US"/>
    <s v="USD"/>
    <n v="1333391901"/>
    <n v="1332182301"/>
    <b v="0"/>
    <n v="27"/>
    <b v="1"/>
    <s v="film &amp; video/shorts"/>
    <n v="103"/>
    <n v="495.67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20000"/>
    <n v="7834"/>
    <x v="0"/>
    <s v="US"/>
    <s v="USD"/>
    <n v="1303688087"/>
    <n v="1301787287"/>
    <b v="0"/>
    <n v="69"/>
    <b v="1"/>
    <s v="film &amp; video/shorts"/>
    <n v="39"/>
    <n v="113.54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0000"/>
    <n v="10135"/>
    <x v="1"/>
    <s v="US"/>
    <s v="USD"/>
    <n v="1370011370"/>
    <n v="1364827370"/>
    <b v="0"/>
    <n v="47"/>
    <b v="1"/>
    <s v="film &amp; video/shorts"/>
    <n v="101"/>
    <n v="215.64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6500"/>
    <n v="0"/>
    <x v="0"/>
    <s v="US"/>
    <s v="USD"/>
    <n v="1298680630"/>
    <n v="1296088630"/>
    <b v="0"/>
    <n v="47"/>
    <b v="1"/>
    <s v="film &amp; video/shorts"/>
    <n v="0"/>
    <n v="0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5000"/>
    <n v="5673"/>
    <x v="1"/>
    <s v="US"/>
    <s v="USD"/>
    <n v="1384408740"/>
    <n v="1381445253"/>
    <b v="0"/>
    <n v="26"/>
    <b v="1"/>
    <s v="film &amp; video/shorts"/>
    <n v="113"/>
    <n v="218.19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15000"/>
    <n v="1174"/>
    <x v="0"/>
    <s v="AU"/>
    <s v="AUD"/>
    <n v="1433059187"/>
    <n v="1430467187"/>
    <b v="0"/>
    <n v="53"/>
    <b v="1"/>
    <s v="film &amp; video/shorts"/>
    <n v="8"/>
    <n v="22.1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15000"/>
    <n v="0"/>
    <x v="0"/>
    <s v="US"/>
    <s v="USD"/>
    <n v="1397354400"/>
    <n v="1395277318"/>
    <b v="0"/>
    <n v="81"/>
    <b v="1"/>
    <s v="film &amp; video/shorts"/>
    <n v="0"/>
    <n v="0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20000"/>
    <n v="31"/>
    <x v="0"/>
    <s v="US"/>
    <s v="USD"/>
    <n v="1312642800"/>
    <n v="1311963128"/>
    <b v="0"/>
    <n v="78"/>
    <b v="1"/>
    <s v="film &amp; video/shorts"/>
    <n v="0"/>
    <n v="0.4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9800"/>
    <n v="4066"/>
    <x v="0"/>
    <s v="US"/>
    <s v="USD"/>
    <n v="1326436488"/>
    <n v="1321252488"/>
    <b v="0"/>
    <n v="35"/>
    <b v="1"/>
    <s v="film &amp; video/shorts"/>
    <n v="41"/>
    <n v="116.17"/>
    <x v="0"/>
    <s v="shorts"/>
    <x v="114"/>
    <d v="2012-01-13T06:34:48"/>
    <x v="5"/>
  </r>
  <r>
    <n v="115"/>
    <s v="The World's Greatest Lover"/>
    <s v="Never judge a book (or a lover) by their cover."/>
    <n v="3000"/>
    <n v="3773"/>
    <x v="1"/>
    <s v="US"/>
    <s v="USD"/>
    <n v="1328377444"/>
    <n v="1326217444"/>
    <b v="0"/>
    <n v="22"/>
    <b v="1"/>
    <s v="film &amp; video/shorts"/>
    <n v="126"/>
    <n v="171.5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10000"/>
    <n v="11292"/>
    <x v="1"/>
    <s v="US"/>
    <s v="USD"/>
    <n v="1302260155"/>
    <n v="1298289355"/>
    <b v="0"/>
    <n v="57"/>
    <b v="1"/>
    <s v="film &amp; video/shorts"/>
    <n v="113"/>
    <n v="198.11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2152"/>
    <x v="0"/>
    <s v="US"/>
    <s v="USD"/>
    <n v="1276110000"/>
    <n v="1268337744"/>
    <b v="0"/>
    <n v="27"/>
    <b v="1"/>
    <s v="film &amp; video/shorts"/>
    <n v="18"/>
    <n v="79.7"/>
    <x v="0"/>
    <s v="shorts"/>
    <x v="117"/>
    <d v="2010-06-09T19:00:00"/>
    <x v="7"/>
  </r>
  <r>
    <n v="118"/>
    <s v="DENOUNCED - A Short Film"/>
    <s v="When a ruthless hit-man is 'denounced' from the mafia, his old enemies declare war."/>
    <n v="15000"/>
    <n v="15918.65"/>
    <x v="1"/>
    <s v="US"/>
    <s v="USD"/>
    <n v="1311902236"/>
    <n v="1309310236"/>
    <b v="0"/>
    <n v="39"/>
    <b v="1"/>
    <s v="film &amp; video/shorts"/>
    <n v="106"/>
    <n v="408.17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10000"/>
    <n v="300"/>
    <x v="0"/>
    <s v="US"/>
    <s v="USD"/>
    <n v="1313276400"/>
    <n v="1310693986"/>
    <b v="0"/>
    <n v="37"/>
    <b v="1"/>
    <s v="film &amp; video/shorts"/>
    <n v="3"/>
    <n v="8.11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1000"/>
    <n v="1312"/>
    <x v="1"/>
    <s v="HK"/>
    <s v="HKD"/>
    <n v="1475457107"/>
    <n v="1472865107"/>
    <b v="0"/>
    <n v="1"/>
    <b v="0"/>
    <s v="film &amp; video/science fiction"/>
    <n v="131"/>
    <n v="1312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1000"/>
    <n v="5"/>
    <x v="0"/>
    <s v="US"/>
    <s v="USD"/>
    <n v="1429352160"/>
    <n v="1427993710"/>
    <b v="0"/>
    <n v="1"/>
    <b v="0"/>
    <s v="film &amp; video/science fiction"/>
    <n v="1"/>
    <n v="5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800"/>
    <n v="2"/>
    <x v="0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2000"/>
    <n v="2325"/>
    <x v="1"/>
    <s v="US"/>
    <s v="USD"/>
    <n v="1414533600"/>
    <n v="1411411564"/>
    <b v="0"/>
    <n v="6"/>
    <b v="0"/>
    <s v="film &amp; video/science fiction"/>
    <n v="116"/>
    <n v="387.5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800"/>
    <n v="1"/>
    <x v="0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1750"/>
    <n v="1776"/>
    <x v="1"/>
    <s v="CA"/>
    <s v="CAD"/>
    <n v="1486165880"/>
    <n v="1480981880"/>
    <b v="0"/>
    <n v="6"/>
    <b v="0"/>
    <s v="film &amp; video/science fiction"/>
    <n v="101"/>
    <n v="29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235"/>
    <x v="0"/>
    <s v="US"/>
    <s v="USD"/>
    <n v="1433988000"/>
    <n v="1431353337"/>
    <b v="0"/>
    <n v="13"/>
    <b v="0"/>
    <s v="film &amp; video/science fiction"/>
    <n v="5"/>
    <n v="18.079999999999998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2000"/>
    <n v="3062"/>
    <x v="1"/>
    <s v="US"/>
    <s v="USD"/>
    <n v="1428069541"/>
    <n v="1425481141"/>
    <b v="0"/>
    <n v="4"/>
    <b v="0"/>
    <s v="film &amp; video/science fiction"/>
    <n v="153"/>
    <n v="765.5"/>
    <x v="0"/>
    <s v="science fiction"/>
    <x v="127"/>
    <d v="2015-04-03T13:59:01"/>
    <x v="0"/>
  </r>
  <r>
    <n v="128"/>
    <s v="Ralphi3 (Canceled)"/>
    <s v="A Science Fiction film filled with entertainment and Excitement"/>
    <n v="5000"/>
    <n v="11745"/>
    <x v="1"/>
    <s v="US"/>
    <s v="USD"/>
    <n v="1476941293"/>
    <n v="1473917293"/>
    <b v="0"/>
    <n v="6"/>
    <b v="0"/>
    <s v="film &amp; video/science fiction"/>
    <n v="235"/>
    <n v="1957.5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780"/>
    <n v="5"/>
    <x v="2"/>
    <s v="US"/>
    <s v="USD"/>
    <n v="1414708183"/>
    <n v="1409524183"/>
    <b v="0"/>
    <n v="0"/>
    <b v="0"/>
    <s v="film &amp; video/science fiction"/>
    <n v="1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777"/>
    <n v="162"/>
    <x v="3"/>
    <s v="GB"/>
    <s v="GBP"/>
    <n v="1402949760"/>
    <n v="1400536692"/>
    <b v="0"/>
    <n v="0"/>
    <b v="0"/>
    <s v="film &amp; video/science fiction"/>
    <n v="21"/>
    <n v="0"/>
    <x v="0"/>
    <s v="science fiction"/>
    <x v="130"/>
    <d v="2014-06-16T20:16:00"/>
    <x v="3"/>
  </r>
  <r>
    <n v="131"/>
    <s v="I (Canceled)"/>
    <s v="I"/>
    <n v="773"/>
    <n v="773"/>
    <x v="1"/>
    <s v="US"/>
    <s v="USD"/>
    <n v="1467763200"/>
    <n v="1466453161"/>
    <b v="0"/>
    <n v="0"/>
    <b v="0"/>
    <s v="film &amp; video/science fiction"/>
    <n v="10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20000"/>
    <n v="5212"/>
    <x v="3"/>
    <s v="US"/>
    <s v="USD"/>
    <n v="1415392207"/>
    <n v="1411500607"/>
    <b v="0"/>
    <n v="81"/>
    <b v="0"/>
    <s v="film &amp; video/science fiction"/>
    <n v="26"/>
    <n v="64.349999999999994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50"/>
    <n v="10965"/>
    <x v="1"/>
    <s v="US"/>
    <s v="USD"/>
    <n v="1464715860"/>
    <n v="1462130584"/>
    <b v="0"/>
    <n v="0"/>
    <b v="0"/>
    <s v="film &amp; video/science fiction"/>
    <n v="1462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750"/>
    <n v="7336.01"/>
    <x v="1"/>
    <s v="US"/>
    <s v="USD"/>
    <n v="1441386000"/>
    <n v="1438811418"/>
    <b v="0"/>
    <n v="0"/>
    <b v="0"/>
    <s v="film &amp; video/science fiction"/>
    <n v="978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3015.73"/>
    <x v="1"/>
    <s v="US"/>
    <s v="USD"/>
    <n v="1404241200"/>
    <n v="1401354597"/>
    <b v="0"/>
    <n v="5"/>
    <b v="0"/>
    <s v="film &amp; video/science fiction"/>
    <n v="108"/>
    <n v="603.15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750"/>
    <n v="1485"/>
    <x v="1"/>
    <s v="US"/>
    <s v="USD"/>
    <n v="1431771360"/>
    <n v="1427968234"/>
    <b v="0"/>
    <n v="0"/>
    <b v="0"/>
    <s v="film &amp; video/science fiction"/>
    <n v="198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750"/>
    <n v="1390"/>
    <x v="1"/>
    <s v="DK"/>
    <s v="DKK"/>
    <n v="1444657593"/>
    <n v="1440337593"/>
    <b v="0"/>
    <n v="0"/>
    <b v="0"/>
    <s v="film &amp; video/science fiction"/>
    <n v="185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2000"/>
    <n v="30037.01"/>
    <x v="1"/>
    <s v="US"/>
    <s v="USD"/>
    <n v="1438405140"/>
    <n v="1435731041"/>
    <b v="0"/>
    <n v="58"/>
    <b v="0"/>
    <s v="film &amp; video/science fiction"/>
    <n v="250"/>
    <n v="517.88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3000"/>
    <n v="403"/>
    <x v="2"/>
    <s v="US"/>
    <s v="USD"/>
    <n v="1436738772"/>
    <n v="1435874772"/>
    <b v="0"/>
    <n v="1"/>
    <b v="0"/>
    <s v="film &amp; video/science fiction"/>
    <n v="13"/>
    <n v="403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750"/>
    <n v="1285"/>
    <x v="1"/>
    <s v="US"/>
    <s v="USD"/>
    <n v="1426823132"/>
    <n v="1424234732"/>
    <b v="0"/>
    <n v="0"/>
    <b v="0"/>
    <s v="film &amp; video/science fiction"/>
    <n v="171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5000"/>
    <n v="11"/>
    <x v="0"/>
    <s v="US"/>
    <s v="USD"/>
    <n v="1433043623"/>
    <n v="1429155623"/>
    <b v="0"/>
    <n v="28"/>
    <b v="0"/>
    <s v="film &amp; video/science fiction"/>
    <n v="0"/>
    <n v="0.39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1000"/>
    <n v="1283"/>
    <x v="1"/>
    <s v="US"/>
    <s v="USD"/>
    <n v="1416176778"/>
    <n v="1414358778"/>
    <b v="0"/>
    <n v="1"/>
    <b v="0"/>
    <s v="film &amp; video/science fiction"/>
    <n v="128"/>
    <n v="1283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750"/>
    <n v="1220"/>
    <x v="1"/>
    <s v="AU"/>
    <s v="AUD"/>
    <n v="1472882100"/>
    <n v="1467941542"/>
    <b v="0"/>
    <n v="0"/>
    <b v="0"/>
    <s v="film &amp; video/science fiction"/>
    <n v="163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6000"/>
    <n v="2445"/>
    <x v="0"/>
    <s v="CA"/>
    <s v="CAD"/>
    <n v="1428945472"/>
    <n v="1423765072"/>
    <b v="0"/>
    <n v="37"/>
    <b v="0"/>
    <s v="film &amp; video/science fiction"/>
    <n v="41"/>
    <n v="66.08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2500"/>
    <n v="3022"/>
    <x v="1"/>
    <s v="US"/>
    <s v="USD"/>
    <n v="1439298052"/>
    <n v="1436965252"/>
    <b v="0"/>
    <n v="9"/>
    <b v="0"/>
    <s v="film &amp; video/science fiction"/>
    <n v="121"/>
    <n v="335.7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"/>
    <n v="2025"/>
    <x v="1"/>
    <s v="US"/>
    <s v="USD"/>
    <n v="1484698998"/>
    <n v="1479514998"/>
    <b v="0"/>
    <n v="3"/>
    <b v="0"/>
    <s v="film &amp; video/science fiction"/>
    <n v="101"/>
    <n v="675"/>
    <x v="0"/>
    <s v="science fiction"/>
    <x v="146"/>
    <d v="2017-01-18T00:23:18"/>
    <x v="1"/>
  </r>
  <r>
    <n v="147"/>
    <s v="Consumed (Static Air) (Canceled)"/>
    <s v="Film makers catch live footage beyond their wildest dreams."/>
    <n v="750"/>
    <n v="1140"/>
    <x v="1"/>
    <s v="GB"/>
    <s v="GBP"/>
    <n v="1420741080"/>
    <n v="1417026340"/>
    <b v="0"/>
    <n v="0"/>
    <b v="0"/>
    <s v="film &amp; video/science fiction"/>
    <n v="152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1500"/>
    <n v="1500"/>
    <x v="1"/>
    <s v="US"/>
    <s v="USD"/>
    <n v="1456555536"/>
    <n v="1453963536"/>
    <b v="0"/>
    <n v="2"/>
    <b v="0"/>
    <s v="film &amp; video/science fiction"/>
    <n v="100"/>
    <n v="75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2000"/>
    <n v="35"/>
    <x v="2"/>
    <s v="US"/>
    <s v="USD"/>
    <n v="1419494400"/>
    <n v="1416888470"/>
    <b v="0"/>
    <n v="6"/>
    <b v="0"/>
    <s v="film &amp; video/science fiction"/>
    <n v="2"/>
    <n v="5.8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70000"/>
    <n v="17561"/>
    <x v="0"/>
    <s v="US"/>
    <s v="USD"/>
    <n v="1432612382"/>
    <n v="1427428382"/>
    <b v="0"/>
    <n v="67"/>
    <b v="0"/>
    <s v="film &amp; video/science fiction"/>
    <n v="25"/>
    <n v="262.10000000000002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000"/>
    <n v="2175"/>
    <x v="1"/>
    <s v="AU"/>
    <s v="AUD"/>
    <n v="1434633191"/>
    <n v="1429449191"/>
    <b v="0"/>
    <n v="5"/>
    <b v="0"/>
    <s v="film &amp; video/science fiction"/>
    <n v="109"/>
    <n v="435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1500"/>
    <n v="0"/>
    <x v="0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2500"/>
    <n v="4152"/>
    <x v="1"/>
    <s v="US"/>
    <s v="USD"/>
    <n v="1417532644"/>
    <n v="1413900244"/>
    <b v="0"/>
    <n v="10"/>
    <b v="0"/>
    <s v="film &amp; video/science fiction"/>
    <n v="166"/>
    <n v="415.2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1010"/>
    <x v="0"/>
    <s v="US"/>
    <s v="USD"/>
    <n v="1433336895"/>
    <n v="1429621695"/>
    <b v="0"/>
    <n v="3"/>
    <b v="0"/>
    <s v="film &amp; video/science fiction"/>
    <n v="67"/>
    <n v="336.67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2000"/>
    <n v="0"/>
    <x v="0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5000"/>
    <n v="6680.22"/>
    <x v="1"/>
    <s v="CA"/>
    <s v="CAD"/>
    <n v="1407034796"/>
    <n v="1401850796"/>
    <b v="0"/>
    <n v="15"/>
    <b v="0"/>
    <s v="film &amp; video/science fiction"/>
    <n v="134"/>
    <n v="445.35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1000"/>
    <n v="1026"/>
    <x v="1"/>
    <s v="US"/>
    <s v="USD"/>
    <n v="1456523572"/>
    <n v="1453931572"/>
    <b v="0"/>
    <n v="2"/>
    <b v="0"/>
    <s v="film &amp; video/science fiction"/>
    <n v="103"/>
    <n v="513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750"/>
    <n v="1043"/>
    <x v="1"/>
    <s v="US"/>
    <s v="USD"/>
    <n v="1413942628"/>
    <n v="1411350628"/>
    <b v="0"/>
    <n v="0"/>
    <b v="0"/>
    <s v="film &amp; video/science fiction"/>
    <n v="139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280"/>
    <x v="1"/>
    <s v="US"/>
    <s v="USD"/>
    <n v="1467541545"/>
    <n v="1464085545"/>
    <b v="0"/>
    <n v="1"/>
    <b v="0"/>
    <s v="film &amp; video/science fiction"/>
    <n v="128"/>
    <n v="128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750"/>
    <n v="1001"/>
    <x v="1"/>
    <s v="US"/>
    <s v="USD"/>
    <n v="1439675691"/>
    <n v="1434491691"/>
    <b v="0"/>
    <n v="0"/>
    <b v="0"/>
    <s v="film &amp; video/drama"/>
    <n v="133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1000"/>
    <n v="1000.01"/>
    <x v="1"/>
    <s v="US"/>
    <s v="USD"/>
    <n v="1404318595"/>
    <n v="1401726595"/>
    <b v="0"/>
    <n v="1"/>
    <b v="0"/>
    <s v="film &amp; video/drama"/>
    <n v="100"/>
    <n v="1000.01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3000"/>
    <n v="0"/>
    <x v="0"/>
    <s v="US"/>
    <s v="USD"/>
    <n v="1408232520"/>
    <n v="1405393356"/>
    <b v="0"/>
    <n v="10"/>
    <b v="0"/>
    <s v="film &amp; video/drama"/>
    <n v="0"/>
    <n v="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750"/>
    <n v="971"/>
    <x v="1"/>
    <s v="US"/>
    <s v="USD"/>
    <n v="1443657600"/>
    <n v="1440716654"/>
    <b v="0"/>
    <n v="0"/>
    <b v="0"/>
    <s v="film &amp; video/drama"/>
    <n v="129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3000"/>
    <n v="4247"/>
    <x v="1"/>
    <s v="US"/>
    <s v="USD"/>
    <n v="1411150701"/>
    <n v="1405966701"/>
    <b v="0"/>
    <n v="7"/>
    <b v="0"/>
    <s v="film &amp; video/drama"/>
    <n v="142"/>
    <n v="606.71"/>
    <x v="0"/>
    <s v="drama"/>
    <x v="164"/>
    <d v="2014-09-19T18:18:21"/>
    <x v="3"/>
  </r>
  <r>
    <n v="165"/>
    <s v="NET"/>
    <s v="A teacher. A boy. The beach and a heatwave that drove them all insane."/>
    <n v="750"/>
    <n v="916"/>
    <x v="1"/>
    <s v="GB"/>
    <s v="GBP"/>
    <n v="1452613724"/>
    <n v="1450021724"/>
    <b v="0"/>
    <n v="0"/>
    <b v="0"/>
    <s v="film &amp; video/drama"/>
    <n v="122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8600"/>
    <n v="11090"/>
    <x v="1"/>
    <s v="US"/>
    <s v="USD"/>
    <n v="1484531362"/>
    <n v="1481939362"/>
    <b v="0"/>
    <n v="1"/>
    <b v="0"/>
    <s v="film &amp; video/drama"/>
    <n v="129"/>
    <n v="1109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000"/>
    <n v="1455"/>
    <x v="1"/>
    <s v="US"/>
    <s v="USD"/>
    <n v="1438726535"/>
    <n v="1433542535"/>
    <b v="0"/>
    <n v="2"/>
    <b v="0"/>
    <s v="film &amp; video/drama"/>
    <n v="146"/>
    <n v="727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2500"/>
    <n v="2867.99"/>
    <x v="1"/>
    <s v="US"/>
    <s v="USD"/>
    <n v="1426791770"/>
    <n v="1424203370"/>
    <b v="0"/>
    <n v="3"/>
    <b v="0"/>
    <s v="film &amp; video/drama"/>
    <n v="115"/>
    <n v="956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3000"/>
    <n v="3135"/>
    <x v="1"/>
    <s v="GB"/>
    <s v="GBP"/>
    <n v="1413634059"/>
    <n v="1411042059"/>
    <b v="0"/>
    <n v="10"/>
    <b v="0"/>
    <s v="film &amp; video/drama"/>
    <n v="105"/>
    <n v="313.5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2500"/>
    <n v="2856"/>
    <x v="1"/>
    <s v="US"/>
    <s v="USD"/>
    <n v="1440912480"/>
    <n v="1438385283"/>
    <b v="0"/>
    <n v="10"/>
    <b v="0"/>
    <s v="film &amp; video/drama"/>
    <n v="114"/>
    <n v="285.60000000000002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1000"/>
    <n v="4"/>
    <x v="0"/>
    <s v="US"/>
    <s v="USD"/>
    <n v="1470975614"/>
    <n v="1465791614"/>
    <b v="0"/>
    <n v="1"/>
    <b v="0"/>
    <s v="film &amp; video/drama"/>
    <n v="0"/>
    <n v="4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750"/>
    <n v="898"/>
    <x v="1"/>
    <s v="US"/>
    <s v="USD"/>
    <n v="1426753723"/>
    <n v="1423733323"/>
    <b v="0"/>
    <n v="0"/>
    <b v="0"/>
    <s v="film &amp; video/drama"/>
    <n v="12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750"/>
    <n v="890"/>
    <x v="1"/>
    <s v="GB"/>
    <s v="GBP"/>
    <n v="1425131108"/>
    <n v="1422539108"/>
    <b v="0"/>
    <n v="0"/>
    <b v="0"/>
    <s v="film &amp; video/drama"/>
    <n v="119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750"/>
    <n v="850"/>
    <x v="1"/>
    <s v="NL"/>
    <s v="EUR"/>
    <n v="1431108776"/>
    <n v="1425924776"/>
    <b v="0"/>
    <n v="0"/>
    <b v="0"/>
    <s v="film &amp; video/drama"/>
    <n v="113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5000"/>
    <n v="20"/>
    <x v="0"/>
    <s v="GB"/>
    <s v="GBP"/>
    <n v="1409337611"/>
    <n v="1407177611"/>
    <b v="0"/>
    <n v="26"/>
    <b v="0"/>
    <s v="film &amp; video/drama"/>
    <n v="0"/>
    <n v="0.7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750"/>
    <n v="795"/>
    <x v="1"/>
    <s v="US"/>
    <s v="USD"/>
    <n v="1438803999"/>
    <n v="1436211999"/>
    <b v="0"/>
    <n v="0"/>
    <b v="0"/>
    <s v="film &amp; video/drama"/>
    <n v="106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2000"/>
    <n v="2795"/>
    <x v="1"/>
    <s v="US"/>
    <s v="USD"/>
    <n v="1427155726"/>
    <n v="1425690526"/>
    <b v="0"/>
    <n v="7"/>
    <b v="0"/>
    <s v="film &amp; video/drama"/>
    <n v="140"/>
    <n v="399.29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750"/>
    <n v="780"/>
    <x v="1"/>
    <s v="ES"/>
    <s v="EUR"/>
    <n v="1448582145"/>
    <n v="1445986545"/>
    <b v="0"/>
    <n v="0"/>
    <b v="0"/>
    <s v="film &amp; video/drama"/>
    <n v="104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2000"/>
    <n v="10843"/>
    <x v="1"/>
    <s v="US"/>
    <s v="USD"/>
    <n v="1457056555"/>
    <n v="1454464555"/>
    <b v="0"/>
    <n v="2"/>
    <b v="0"/>
    <s v="film &amp; video/drama"/>
    <n v="542"/>
    <n v="5421.5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2750"/>
    <n v="2826.43"/>
    <x v="1"/>
    <s v="GB"/>
    <s v="GBP"/>
    <n v="1428951600"/>
    <n v="1425512843"/>
    <b v="0"/>
    <n v="13"/>
    <b v="0"/>
    <s v="film &amp; video/drama"/>
    <n v="103"/>
    <n v="217.4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00"/>
    <n v="1570"/>
    <x v="3"/>
    <s v="GB"/>
    <s v="GBP"/>
    <n v="1434995295"/>
    <n v="1432403295"/>
    <b v="0"/>
    <n v="4"/>
    <b v="0"/>
    <s v="film &amp; video/drama"/>
    <n v="46"/>
    <n v="392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750"/>
    <n v="758"/>
    <x v="1"/>
    <s v="US"/>
    <s v="USD"/>
    <n v="1483748232"/>
    <n v="1481156232"/>
    <b v="0"/>
    <n v="0"/>
    <b v="0"/>
    <s v="film &amp; video/drama"/>
    <n v="101"/>
    <n v="0"/>
    <x v="0"/>
    <s v="drama"/>
    <x v="182"/>
    <d v="2017-01-07T00:17:12"/>
    <x v="1"/>
  </r>
  <r>
    <n v="183"/>
    <s v="Three Little Words"/>
    <s v="Don't kill me until I meet my Dad"/>
    <n v="12000"/>
    <n v="676"/>
    <x v="0"/>
    <s v="GB"/>
    <s v="GBP"/>
    <n v="1417033610"/>
    <n v="1414438010"/>
    <b v="0"/>
    <n v="12"/>
    <b v="0"/>
    <s v="film &amp; video/drama"/>
    <n v="6"/>
    <n v="56.33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1993"/>
    <x v="1"/>
    <s v="CA"/>
    <s v="CAD"/>
    <n v="1409543940"/>
    <n v="1404586762"/>
    <b v="0"/>
    <n v="2"/>
    <b v="0"/>
    <s v="film &amp; video/drama"/>
    <n v="133"/>
    <n v="996.5"/>
    <x v="0"/>
    <s v="drama"/>
    <x v="184"/>
    <d v="2014-09-01T03:59:00"/>
    <x v="3"/>
  </r>
  <r>
    <n v="185"/>
    <s v="BLANK Short Movie"/>
    <s v="Love has no boundaries!"/>
    <n v="6500"/>
    <n v="145"/>
    <x v="2"/>
    <s v="NO"/>
    <s v="NOK"/>
    <n v="1471557139"/>
    <n v="1468965139"/>
    <b v="0"/>
    <n v="10"/>
    <b v="0"/>
    <s v="film &amp; video/drama"/>
    <n v="2"/>
    <n v="14.5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750"/>
    <n v="480"/>
    <x v="0"/>
    <s v="US"/>
    <s v="USD"/>
    <n v="1488571200"/>
    <n v="1485977434"/>
    <b v="0"/>
    <n v="0"/>
    <b v="0"/>
    <s v="film &amp; video/drama"/>
    <n v="64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3500"/>
    <n v="3590"/>
    <x v="1"/>
    <s v="US"/>
    <s v="USD"/>
    <n v="1437461940"/>
    <n v="1435383457"/>
    <b v="0"/>
    <n v="5"/>
    <b v="0"/>
    <s v="film &amp; video/drama"/>
    <n v="103"/>
    <n v="718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750"/>
    <n v="430"/>
    <x v="0"/>
    <s v="US"/>
    <s v="USD"/>
    <n v="1409891015"/>
    <n v="1407299015"/>
    <b v="0"/>
    <n v="0"/>
    <b v="0"/>
    <s v="film &amp; video/drama"/>
    <n v="57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2500"/>
    <n v="3105"/>
    <x v="1"/>
    <s v="US"/>
    <s v="USD"/>
    <n v="1472920477"/>
    <n v="1467736477"/>
    <b v="0"/>
    <n v="5"/>
    <b v="0"/>
    <s v="film &amp; video/drama"/>
    <n v="124"/>
    <n v="621"/>
    <x v="0"/>
    <s v="drama"/>
    <x v="189"/>
    <d v="2016-09-03T16:34:37"/>
    <x v="2"/>
  </r>
  <r>
    <n v="190"/>
    <s v="REGIONRAT, the movie"/>
    <s v="Because hope can be a 4 letter word"/>
    <n v="1500"/>
    <n v="1826"/>
    <x v="1"/>
    <s v="US"/>
    <s v="USD"/>
    <n v="1466091446"/>
    <n v="1465227446"/>
    <b v="0"/>
    <n v="1"/>
    <b v="0"/>
    <s v="film &amp; video/drama"/>
    <n v="122"/>
    <n v="1826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2500"/>
    <n v="125"/>
    <x v="0"/>
    <s v="AU"/>
    <s v="AUD"/>
    <n v="1443782138"/>
    <n v="1440326138"/>
    <b v="0"/>
    <n v="3"/>
    <b v="0"/>
    <s v="film &amp; video/drama"/>
    <n v="5"/>
    <n v="41.67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8064"/>
    <x v="1"/>
    <s v="US"/>
    <s v="USD"/>
    <n v="1413572432"/>
    <n v="1410980432"/>
    <b v="0"/>
    <n v="3"/>
    <b v="0"/>
    <s v="film &amp; video/drama"/>
    <n v="806"/>
    <n v="2688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280"/>
    <x v="0"/>
    <s v="GB"/>
    <s v="GBP"/>
    <n v="1417217166"/>
    <n v="1412029566"/>
    <b v="0"/>
    <n v="0"/>
    <b v="0"/>
    <s v="film &amp; video/drama"/>
    <n v="37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1000"/>
    <n v="93"/>
    <x v="0"/>
    <s v="GB"/>
    <s v="GBP"/>
    <n v="1457308531"/>
    <n v="1452124531"/>
    <b v="0"/>
    <n v="3"/>
    <b v="0"/>
    <s v="film &amp; video/drama"/>
    <n v="9"/>
    <n v="3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750"/>
    <n v="252"/>
    <x v="0"/>
    <s v="US"/>
    <s v="USD"/>
    <n v="1436544332"/>
    <n v="1431360332"/>
    <b v="0"/>
    <n v="0"/>
    <b v="0"/>
    <s v="film &amp; video/drama"/>
    <n v="34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5000"/>
    <n v="821"/>
    <x v="0"/>
    <s v="GB"/>
    <s v="GBP"/>
    <n v="1444510800"/>
    <n v="1442062898"/>
    <b v="0"/>
    <n v="19"/>
    <b v="0"/>
    <s v="film &amp; video/drama"/>
    <n v="16"/>
    <n v="43.2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731"/>
    <x v="0"/>
    <s v="GB"/>
    <s v="GBP"/>
    <n v="1487365200"/>
    <n v="1483734100"/>
    <b v="0"/>
    <n v="8"/>
    <b v="0"/>
    <s v="film &amp; video/drama"/>
    <n v="29"/>
    <n v="91.38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"/>
    <n v="2503"/>
    <x v="1"/>
    <s v="US"/>
    <s v="USD"/>
    <n v="1412500322"/>
    <n v="1409908322"/>
    <b v="0"/>
    <n v="6"/>
    <b v="0"/>
    <s v="film &amp; video/drama"/>
    <n v="100"/>
    <n v="417.17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101"/>
    <x v="0"/>
    <s v="US"/>
    <s v="USD"/>
    <n v="1472698702"/>
    <n v="1470106702"/>
    <b v="0"/>
    <n v="0"/>
    <b v="0"/>
    <s v="film &amp; video/drama"/>
    <n v="13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5000"/>
    <n v="5176"/>
    <x v="1"/>
    <s v="US"/>
    <s v="USD"/>
    <n v="1410746403"/>
    <n v="1408154403"/>
    <b v="0"/>
    <n v="18"/>
    <b v="0"/>
    <s v="film &amp; video/drama"/>
    <n v="104"/>
    <n v="287.5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2600"/>
    <n v="3081"/>
    <x v="1"/>
    <s v="US"/>
    <s v="USD"/>
    <n v="1423424329"/>
    <n v="1421696329"/>
    <b v="0"/>
    <n v="7"/>
    <b v="0"/>
    <s v="film &amp; video/drama"/>
    <n v="119"/>
    <n v="440.14"/>
    <x v="0"/>
    <s v="drama"/>
    <x v="201"/>
    <d v="2015-02-08T19:38:49"/>
    <x v="0"/>
  </r>
  <r>
    <n v="202"/>
    <s v="Modern Gangsters"/>
    <s v="new web series created by jonney terry"/>
    <n v="750"/>
    <n v="65"/>
    <x v="0"/>
    <s v="US"/>
    <s v="USD"/>
    <n v="1444337940"/>
    <n v="1441750564"/>
    <b v="0"/>
    <n v="0"/>
    <b v="0"/>
    <s v="film &amp; video/drama"/>
    <n v="9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3500"/>
    <n v="0"/>
    <x v="0"/>
    <s v="GB"/>
    <s v="GBP"/>
    <n v="1422562864"/>
    <n v="1417378864"/>
    <b v="0"/>
    <n v="8"/>
    <b v="0"/>
    <s v="film &amp; video/drama"/>
    <n v="0"/>
    <n v="0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90000"/>
    <n v="2716"/>
    <x v="0"/>
    <s v="AU"/>
    <s v="AUD"/>
    <n v="1470319203"/>
    <n v="1467727203"/>
    <b v="0"/>
    <n v="1293"/>
    <b v="0"/>
    <s v="film &amp; video/drama"/>
    <n v="1"/>
    <n v="2.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5000"/>
    <n v="21"/>
    <x v="0"/>
    <s v="US"/>
    <s v="USD"/>
    <n v="1444144222"/>
    <n v="1441120222"/>
    <b v="0"/>
    <n v="17"/>
    <b v="0"/>
    <s v="film &amp; video/drama"/>
    <n v="0"/>
    <n v="1.24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750"/>
    <n v="61"/>
    <x v="0"/>
    <s v="US"/>
    <s v="USD"/>
    <n v="1470441983"/>
    <n v="1468627583"/>
    <b v="0"/>
    <n v="0"/>
    <b v="0"/>
    <s v="film &amp; video/drama"/>
    <n v="8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6000"/>
    <n v="6438"/>
    <x v="1"/>
    <s v="CA"/>
    <s v="CAD"/>
    <n v="1420346638"/>
    <n v="1417754638"/>
    <b v="0"/>
    <n v="13"/>
    <b v="0"/>
    <s v="film &amp; video/drama"/>
    <n v="107"/>
    <n v="495.23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750"/>
    <n v="35"/>
    <x v="0"/>
    <s v="AU"/>
    <s v="AUD"/>
    <n v="1418719967"/>
    <n v="1416127967"/>
    <b v="0"/>
    <n v="0"/>
    <b v="0"/>
    <s v="film &amp; video/drama"/>
    <n v="5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750"/>
    <n v="10"/>
    <x v="0"/>
    <s v="US"/>
    <s v="USD"/>
    <n v="1436566135"/>
    <n v="1433974135"/>
    <b v="0"/>
    <n v="0"/>
    <b v="0"/>
    <s v="film &amp; video/drama"/>
    <n v="1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9000"/>
    <n v="997"/>
    <x v="0"/>
    <s v="US"/>
    <s v="USD"/>
    <n v="1443675600"/>
    <n v="1441157592"/>
    <b v="0"/>
    <n v="33"/>
    <b v="0"/>
    <s v="film &amp; video/drama"/>
    <n v="11"/>
    <n v="30.21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4666"/>
    <x v="0"/>
    <s v="US"/>
    <s v="USD"/>
    <n v="1442634617"/>
    <n v="1440042617"/>
    <b v="0"/>
    <n v="12"/>
    <b v="0"/>
    <s v="film &amp; video/drama"/>
    <n v="72"/>
    <n v="388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1000"/>
    <n v="1"/>
    <x v="0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1100"/>
    <n v="1319"/>
    <x v="1"/>
    <s v="US"/>
    <s v="USD"/>
    <n v="1439734001"/>
    <n v="1437142547"/>
    <b v="0"/>
    <n v="1"/>
    <b v="0"/>
    <s v="film &amp; video/drama"/>
    <n v="120"/>
    <n v="1319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0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1000"/>
    <n v="1280"/>
    <x v="1"/>
    <s v="GB"/>
    <s v="GBP"/>
    <n v="1455753540"/>
    <n v="1452058282"/>
    <b v="0"/>
    <n v="1"/>
    <b v="0"/>
    <s v="film &amp; video/drama"/>
    <n v="128"/>
    <n v="128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60000"/>
    <n v="3390"/>
    <x v="0"/>
    <s v="US"/>
    <s v="USD"/>
    <n v="1429740037"/>
    <n v="1425423637"/>
    <b v="0"/>
    <n v="84"/>
    <b v="0"/>
    <s v="film &amp; video/drama"/>
    <n v="6"/>
    <n v="40.36"/>
    <x v="0"/>
    <s v="drama"/>
    <x v="216"/>
    <d v="2015-04-22T22:00:37"/>
    <x v="0"/>
  </r>
  <r>
    <n v="217"/>
    <s v="Bitch"/>
    <s v="A roadmovie by paw"/>
    <n v="30000"/>
    <n v="11923"/>
    <x v="0"/>
    <s v="SE"/>
    <s v="SEK"/>
    <n v="1419780149"/>
    <n v="1417101749"/>
    <b v="0"/>
    <n v="38"/>
    <b v="0"/>
    <s v="film &amp; video/drama"/>
    <n v="40"/>
    <n v="313.76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2000"/>
    <n v="730"/>
    <x v="0"/>
    <s v="US"/>
    <s v="USD"/>
    <n v="1431702289"/>
    <n v="1426518289"/>
    <b v="0"/>
    <n v="1"/>
    <b v="0"/>
    <s v="film &amp; video/drama"/>
    <n v="37"/>
    <n v="730"/>
    <x v="0"/>
    <s v="drama"/>
    <x v="218"/>
    <d v="2015-05-15T15:04:49"/>
    <x v="0"/>
  </r>
  <r>
    <n v="219"/>
    <s v="True Colors"/>
    <s v="An hour-long pilot about a group of suburban LGBT teens coming of age in the early 90's."/>
    <n v="25000"/>
    <n v="10"/>
    <x v="0"/>
    <s v="US"/>
    <s v="USD"/>
    <n v="1459493940"/>
    <n v="1456732225"/>
    <b v="0"/>
    <n v="76"/>
    <b v="0"/>
    <s v="film &amp; video/drama"/>
    <n v="0"/>
    <n v="0.13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2500"/>
    <n v="5509"/>
    <x v="1"/>
    <s v="US"/>
    <s v="USD"/>
    <n v="1440101160"/>
    <n v="1436542030"/>
    <b v="0"/>
    <n v="3"/>
    <b v="0"/>
    <s v="film &amp; video/drama"/>
    <n v="220"/>
    <n v="1836.33"/>
    <x v="0"/>
    <s v="drama"/>
    <x v="220"/>
    <d v="2015-08-20T20:06:00"/>
    <x v="0"/>
  </r>
  <r>
    <n v="221"/>
    <s v="Archetypes"/>
    <s v="Film about Schizophrenia with Surreal Twists!"/>
    <n v="750"/>
    <n v="6"/>
    <x v="0"/>
    <s v="US"/>
    <s v="USD"/>
    <n v="1427569564"/>
    <n v="1422389164"/>
    <b v="0"/>
    <n v="0"/>
    <b v="0"/>
    <s v="film &amp; video/drama"/>
    <n v="1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2000"/>
    <n v="2110"/>
    <x v="1"/>
    <s v="US"/>
    <s v="USD"/>
    <n v="1427423940"/>
    <n v="1422383318"/>
    <b v="0"/>
    <n v="2"/>
    <b v="0"/>
    <s v="film &amp; video/drama"/>
    <n v="106"/>
    <n v="105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750"/>
    <n v="0"/>
    <x v="0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0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745"/>
    <n v="786"/>
    <x v="1"/>
    <s v="US"/>
    <s v="USD"/>
    <n v="1460153054"/>
    <n v="1457564654"/>
    <b v="0"/>
    <n v="0"/>
    <b v="0"/>
    <s v="film &amp; video/drama"/>
    <n v="106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500"/>
    <n v="125"/>
    <x v="2"/>
    <s v="GB"/>
    <s v="GBP"/>
    <n v="1433064540"/>
    <n v="1428854344"/>
    <b v="0"/>
    <n v="2"/>
    <b v="0"/>
    <s v="film &amp; video/drama"/>
    <n v="5"/>
    <n v="62.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740"/>
    <n v="880"/>
    <x v="1"/>
    <s v="US"/>
    <s v="USD"/>
    <n v="1436477241"/>
    <n v="1433885241"/>
    <b v="0"/>
    <n v="0"/>
    <b v="0"/>
    <s v="film &amp; video/drama"/>
    <n v="119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700"/>
    <n v="2100"/>
    <x v="1"/>
    <s v="GB"/>
    <s v="GBP"/>
    <n v="1433176105"/>
    <n v="1427992105"/>
    <b v="0"/>
    <n v="0"/>
    <b v="0"/>
    <s v="film &amp; video/drama"/>
    <n v="30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700"/>
    <n v="1750"/>
    <x v="1"/>
    <s v="DE"/>
    <s v="EUR"/>
    <n v="1455402297"/>
    <n v="1452810297"/>
    <b v="0"/>
    <n v="0"/>
    <b v="0"/>
    <s v="film &amp; video/drama"/>
    <n v="25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"/>
    <n v="3700"/>
    <x v="1"/>
    <s v="US"/>
    <s v="USD"/>
    <n v="1433443151"/>
    <n v="1430851151"/>
    <b v="0"/>
    <n v="2"/>
    <b v="0"/>
    <s v="film &amp; video/drama"/>
    <n v="247"/>
    <n v="185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700"/>
    <n v="1261"/>
    <x v="1"/>
    <s v="US"/>
    <s v="USD"/>
    <n v="1451775651"/>
    <n v="1449183651"/>
    <b v="0"/>
    <n v="0"/>
    <b v="0"/>
    <s v="film &amp; video/drama"/>
    <n v="18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2000"/>
    <n v="2020"/>
    <x v="1"/>
    <s v="GB"/>
    <s v="GBP"/>
    <n v="1425066546"/>
    <n v="1422474546"/>
    <b v="0"/>
    <n v="7"/>
    <b v="0"/>
    <s v="film &amp; video/drama"/>
    <n v="101"/>
    <n v="288.57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700"/>
    <n v="1225"/>
    <x v="1"/>
    <s v="US"/>
    <s v="USD"/>
    <n v="1475185972"/>
    <n v="1472593972"/>
    <b v="0"/>
    <n v="0"/>
    <b v="0"/>
    <s v="film &amp; video/drama"/>
    <n v="175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2750"/>
    <n v="2750"/>
    <x v="1"/>
    <s v="US"/>
    <s v="USD"/>
    <n v="1434847859"/>
    <n v="1431391859"/>
    <b v="0"/>
    <n v="5"/>
    <b v="0"/>
    <s v="film &amp; video/drama"/>
    <n v="100"/>
    <n v="55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700"/>
    <n v="1200"/>
    <x v="1"/>
    <s v="US"/>
    <s v="USD"/>
    <n v="1436478497"/>
    <n v="1433886497"/>
    <b v="0"/>
    <n v="0"/>
    <b v="0"/>
    <s v="film &amp; video/drama"/>
    <n v="171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700"/>
    <n v="966"/>
    <x v="1"/>
    <s v="US"/>
    <s v="USD"/>
    <n v="1451952000"/>
    <n v="1447380099"/>
    <b v="0"/>
    <n v="0"/>
    <b v="0"/>
    <s v="film &amp; video/drama"/>
    <n v="138"/>
    <n v="0"/>
    <x v="0"/>
    <s v="drama"/>
    <x v="236"/>
    <d v="2016-01-05T00:00:00"/>
    <x v="2"/>
  </r>
  <r>
    <n v="237"/>
    <s v="Making The Choice"/>
    <s v="Making The Choice is a christian short film series."/>
    <n v="1500"/>
    <n v="1820"/>
    <x v="1"/>
    <s v="US"/>
    <s v="USD"/>
    <n v="1457445069"/>
    <n v="1452261069"/>
    <b v="0"/>
    <n v="1"/>
    <b v="0"/>
    <s v="film &amp; video/drama"/>
    <n v="121"/>
    <n v="182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700"/>
    <n v="824"/>
    <x v="1"/>
    <s v="US"/>
    <s v="USD"/>
    <n v="1483088400"/>
    <n v="1481324760"/>
    <b v="0"/>
    <n v="0"/>
    <b v="0"/>
    <s v="film &amp; video/drama"/>
    <n v="118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2500"/>
    <n v="100"/>
    <x v="0"/>
    <s v="AU"/>
    <s v="AUD"/>
    <n v="1446984000"/>
    <n v="1445308730"/>
    <b v="0"/>
    <n v="5"/>
    <b v="0"/>
    <s v="film &amp; video/drama"/>
    <n v="4"/>
    <n v="2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40000"/>
    <n v="57817"/>
    <x v="1"/>
    <s v="US"/>
    <s v="USD"/>
    <n v="1367773211"/>
    <n v="1363885211"/>
    <b v="1"/>
    <n v="137"/>
    <b v="1"/>
    <s v="film &amp; video/documentary"/>
    <n v="145"/>
    <n v="422.02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100000"/>
    <n v="250"/>
    <x v="2"/>
    <s v="US"/>
    <s v="USD"/>
    <n v="1419180304"/>
    <n v="1415292304"/>
    <b v="1"/>
    <n v="376"/>
    <b v="1"/>
    <s v="film &amp; video/documentary"/>
    <n v="0"/>
    <n v="0.6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35000"/>
    <n v="184133.01"/>
    <x v="1"/>
    <s v="US"/>
    <s v="USD"/>
    <n v="1324381790"/>
    <n v="1321357790"/>
    <b v="1"/>
    <n v="202"/>
    <b v="1"/>
    <s v="film &amp; video/documentary"/>
    <n v="526"/>
    <n v="911.5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55000"/>
    <n v="1250"/>
    <x v="0"/>
    <s v="US"/>
    <s v="USD"/>
    <n v="1393031304"/>
    <n v="1390439304"/>
    <b v="1"/>
    <n v="328"/>
    <b v="1"/>
    <s v="film &amp; video/documentary"/>
    <n v="2"/>
    <n v="3.81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10000"/>
    <n v="11363"/>
    <x v="1"/>
    <s v="US"/>
    <s v="USD"/>
    <n v="1268723160"/>
    <n v="1265269559"/>
    <b v="1"/>
    <n v="84"/>
    <b v="1"/>
    <s v="film &amp; video/documentary"/>
    <n v="114"/>
    <n v="135.270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0"/>
    <x v="2"/>
    <s v="US"/>
    <s v="USD"/>
    <n v="1345079785"/>
    <n v="1342487785"/>
    <b v="1"/>
    <n v="96"/>
    <b v="1"/>
    <s v="film &amp; video/documentary"/>
    <n v="0"/>
    <n v="0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38888"/>
    <n v="2495"/>
    <x v="0"/>
    <s v="US"/>
    <s v="USD"/>
    <n v="1292665405"/>
    <n v="1288341805"/>
    <b v="1"/>
    <n v="223"/>
    <b v="1"/>
    <s v="film &amp; video/documentary"/>
    <n v="6"/>
    <n v="11.19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20000"/>
    <n v="0"/>
    <x v="2"/>
    <s v="US"/>
    <s v="USD"/>
    <n v="1287200340"/>
    <n v="1284042614"/>
    <b v="1"/>
    <n v="62"/>
    <b v="1"/>
    <s v="film &amp; video/documentary"/>
    <n v="0"/>
    <n v="0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200000"/>
    <n v="0"/>
    <x v="0"/>
    <s v="US"/>
    <s v="USD"/>
    <n v="1325961309"/>
    <n v="1322073309"/>
    <b v="1"/>
    <n v="146"/>
    <b v="1"/>
    <s v="film &amp; video/documentary"/>
    <n v="0"/>
    <n v="0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0"/>
    <x v="0"/>
    <s v="US"/>
    <s v="USD"/>
    <n v="1282498800"/>
    <n v="1275603020"/>
    <b v="1"/>
    <n v="235"/>
    <b v="1"/>
    <s v="film &amp; video/documentary"/>
    <n v="0"/>
    <n v="0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75000"/>
    <n v="98953.42"/>
    <x v="1"/>
    <s v="US"/>
    <s v="USD"/>
    <n v="1370525691"/>
    <n v="1367933691"/>
    <b v="1"/>
    <n v="437"/>
    <b v="1"/>
    <s v="film &amp; video/documentary"/>
    <n v="132"/>
    <n v="226.44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12000"/>
    <n v="50"/>
    <x v="0"/>
    <s v="US"/>
    <s v="USD"/>
    <n v="1337194800"/>
    <n v="1334429646"/>
    <b v="1"/>
    <n v="77"/>
    <b v="1"/>
    <s v="film &amp; video/documentary"/>
    <n v="0"/>
    <n v="0.6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25000"/>
    <n v="261"/>
    <x v="2"/>
    <s v="US"/>
    <s v="USD"/>
    <n v="1275364740"/>
    <n v="1269878058"/>
    <b v="1"/>
    <n v="108"/>
    <b v="1"/>
    <s v="film &amp; video/documentary"/>
    <n v="1"/>
    <n v="2.4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5000"/>
    <n v="3045"/>
    <x v="0"/>
    <s v="US"/>
    <s v="USD"/>
    <n v="1329320235"/>
    <n v="1326728235"/>
    <b v="1"/>
    <n v="7"/>
    <b v="1"/>
    <s v="film &amp; video/documentary"/>
    <n v="61"/>
    <n v="43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60000"/>
    <n v="12818"/>
    <x v="2"/>
    <s v="US"/>
    <s v="USD"/>
    <n v="1445047200"/>
    <n v="1442443910"/>
    <b v="1"/>
    <n v="314"/>
    <b v="1"/>
    <s v="film &amp; video/documentary"/>
    <n v="21"/>
    <n v="40.82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24500"/>
    <n v="13846"/>
    <x v="0"/>
    <s v="US"/>
    <s v="USD"/>
    <n v="1300275482"/>
    <n v="1297687082"/>
    <b v="1"/>
    <n v="188"/>
    <b v="1"/>
    <s v="film &amp; video/documentary"/>
    <n v="57"/>
    <n v="73.65000000000000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50000"/>
    <n v="0"/>
    <x v="2"/>
    <s v="US"/>
    <s v="USD"/>
    <n v="1363458467"/>
    <n v="1360866467"/>
    <b v="1"/>
    <n v="275"/>
    <b v="1"/>
    <s v="film &amp; video/documentary"/>
    <n v="0"/>
    <n v="0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91"/>
    <x v="2"/>
    <s v="US"/>
    <s v="USD"/>
    <n v="1463670162"/>
    <n v="1461078162"/>
    <b v="1"/>
    <n v="560"/>
    <b v="1"/>
    <s v="film &amp; video/documentary"/>
    <n v="0"/>
    <n v="0.1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125000"/>
    <n v="85192"/>
    <x v="2"/>
    <s v="US"/>
    <s v="USD"/>
    <n v="1308359666"/>
    <n v="1305767666"/>
    <b v="1"/>
    <n v="688"/>
    <b v="1"/>
    <s v="film &amp; video/documentary"/>
    <n v="68"/>
    <n v="123.83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200000"/>
    <n v="700"/>
    <x v="0"/>
    <s v="US"/>
    <s v="USD"/>
    <n v="1428514969"/>
    <n v="1425922969"/>
    <b v="1"/>
    <n v="942"/>
    <b v="1"/>
    <s v="film &amp; video/documentary"/>
    <n v="0"/>
    <n v="0.74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26000"/>
    <n v="1707"/>
    <x v="0"/>
    <s v="US"/>
    <s v="USD"/>
    <n v="1279360740"/>
    <n v="1275415679"/>
    <b v="1"/>
    <n v="88"/>
    <b v="1"/>
    <s v="film &amp; video/documentary"/>
    <n v="7"/>
    <n v="19.399999999999999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50000"/>
    <n v="6565"/>
    <x v="2"/>
    <s v="US"/>
    <s v="USD"/>
    <n v="1339080900"/>
    <n v="1334783704"/>
    <b v="1"/>
    <n v="220"/>
    <b v="1"/>
    <s v="film &amp; video/documentary"/>
    <n v="13"/>
    <n v="29.8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15500"/>
    <n v="5452"/>
    <x v="0"/>
    <s v="US"/>
    <s v="USD"/>
    <n v="1298699828"/>
    <n v="1294811828"/>
    <b v="1"/>
    <n v="145"/>
    <b v="1"/>
    <s v="film &amp; video/documentary"/>
    <n v="35"/>
    <n v="37.6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68000"/>
    <n v="53670.6"/>
    <x v="0"/>
    <s v="US"/>
    <s v="USD"/>
    <n v="1348786494"/>
    <n v="1346194494"/>
    <b v="1"/>
    <n v="963"/>
    <b v="1"/>
    <s v="film &amp; video/documentary"/>
    <n v="79"/>
    <n v="55.73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28300.45"/>
    <x v="1"/>
    <s v="US"/>
    <s v="USD"/>
    <n v="1336747995"/>
    <n v="1334155995"/>
    <b v="1"/>
    <n v="91"/>
    <b v="1"/>
    <s v="film &amp; video/documentary"/>
    <n v="189"/>
    <n v="310.9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15000"/>
    <n v="15315"/>
    <x v="1"/>
    <s v="US"/>
    <s v="USD"/>
    <n v="1273522560"/>
    <n v="1269928430"/>
    <b v="1"/>
    <n v="58"/>
    <b v="1"/>
    <s v="film &amp; video/documentary"/>
    <n v="102"/>
    <n v="264.05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5000"/>
    <n v="650"/>
    <x v="2"/>
    <s v="US"/>
    <s v="USD"/>
    <n v="1271994660"/>
    <n v="1264565507"/>
    <b v="1"/>
    <n v="36"/>
    <b v="1"/>
    <s v="film &amp; video/documentary"/>
    <n v="13"/>
    <n v="18.0599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35000"/>
    <n v="0"/>
    <x v="0"/>
    <s v="GB"/>
    <s v="GBP"/>
    <n v="1403693499"/>
    <n v="1401101499"/>
    <b v="1"/>
    <n v="165"/>
    <b v="1"/>
    <s v="film &amp; video/documentary"/>
    <n v="0"/>
    <n v="0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15000"/>
    <n v="15327"/>
    <x v="1"/>
    <s v="US"/>
    <s v="USD"/>
    <n v="1320640778"/>
    <n v="1316749178"/>
    <b v="1"/>
    <n v="111"/>
    <b v="1"/>
    <s v="film &amp; video/documentary"/>
    <n v="102"/>
    <n v="138.0800000000000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375000"/>
    <n v="0"/>
    <x v="2"/>
    <s v="AU"/>
    <s v="AUD"/>
    <n v="1487738622"/>
    <n v="1485146622"/>
    <b v="1"/>
    <n v="1596"/>
    <b v="1"/>
    <s v="film &amp; video/documentary"/>
    <n v="0"/>
    <n v="0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10000"/>
    <n v="1908"/>
    <x v="0"/>
    <s v="US"/>
    <s v="USD"/>
    <n v="1306296000"/>
    <n v="1301950070"/>
    <b v="1"/>
    <n v="61"/>
    <b v="1"/>
    <s v="film &amp; video/documentary"/>
    <n v="19"/>
    <n v="31.28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75000"/>
    <n v="76130.2"/>
    <x v="1"/>
    <s v="US"/>
    <s v="USD"/>
    <n v="1388649600"/>
    <n v="1386123861"/>
    <b v="1"/>
    <n v="287"/>
    <b v="1"/>
    <s v="film &amp; video/documentary"/>
    <n v="102"/>
    <n v="265.26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205"/>
    <x v="0"/>
    <s v="US"/>
    <s v="USD"/>
    <n v="1272480540"/>
    <n v="1267220191"/>
    <b v="1"/>
    <n v="65"/>
    <b v="1"/>
    <s v="film &amp; video/documentary"/>
    <n v="1"/>
    <n v="3.15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15000"/>
    <n v="590.02"/>
    <x v="2"/>
    <s v="US"/>
    <s v="USD"/>
    <n v="1309694266"/>
    <n v="1307102266"/>
    <b v="1"/>
    <n v="118"/>
    <b v="1"/>
    <s v="film &amp; video/documentary"/>
    <n v="4"/>
    <n v="5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18000"/>
    <n v="3294.01"/>
    <x v="0"/>
    <s v="US"/>
    <s v="USD"/>
    <n v="1333609140"/>
    <n v="1330638829"/>
    <b v="1"/>
    <n v="113"/>
    <b v="1"/>
    <s v="film &amp; video/documentary"/>
    <n v="18"/>
    <n v="29.15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50000"/>
    <n v="8815"/>
    <x v="0"/>
    <s v="US"/>
    <s v="USD"/>
    <n v="1352511966"/>
    <n v="1349916366"/>
    <b v="1"/>
    <n v="332"/>
    <b v="1"/>
    <s v="film &amp; video/documentary"/>
    <n v="18"/>
    <n v="26.55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15000"/>
    <n v="26100"/>
    <x v="1"/>
    <s v="US"/>
    <s v="USD"/>
    <n v="1335574674"/>
    <n v="1330394274"/>
    <b v="1"/>
    <n v="62"/>
    <b v="1"/>
    <s v="film &amp; video/documentary"/>
    <n v="174"/>
    <n v="420.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150000"/>
    <n v="1461"/>
    <x v="2"/>
    <s v="US"/>
    <s v="USD"/>
    <n v="1432416219"/>
    <n v="1429824219"/>
    <b v="1"/>
    <n v="951"/>
    <b v="1"/>
    <s v="film &amp; video/documentary"/>
    <n v="1"/>
    <n v="1.5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100000"/>
    <n v="61"/>
    <x v="0"/>
    <s v="US"/>
    <s v="USD"/>
    <n v="1350003539"/>
    <n v="1347411539"/>
    <b v="1"/>
    <n v="415"/>
    <b v="1"/>
    <s v="film &amp; video/documentary"/>
    <n v="0"/>
    <n v="0.15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60000"/>
    <n v="335"/>
    <x v="0"/>
    <s v="US"/>
    <s v="USD"/>
    <n v="1488160860"/>
    <n v="1485237096"/>
    <b v="1"/>
    <n v="305"/>
    <b v="1"/>
    <s v="film &amp; video/documentary"/>
    <n v="1"/>
    <n v="1.100000000000000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250000"/>
    <n v="315295.89"/>
    <x v="1"/>
    <s v="US"/>
    <s v="USD"/>
    <n v="1401459035"/>
    <n v="1397571035"/>
    <b v="1"/>
    <n v="2139"/>
    <b v="1"/>
    <s v="film &amp; video/documentary"/>
    <n v="126"/>
    <n v="147.4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19980"/>
    <n v="0"/>
    <x v="0"/>
    <s v="US"/>
    <s v="USD"/>
    <n v="1249932360"/>
    <n v="1242532513"/>
    <b v="1"/>
    <n v="79"/>
    <b v="1"/>
    <s v="film &amp; video/documentary"/>
    <n v="0"/>
    <n v="0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100000"/>
    <n v="2842"/>
    <x v="2"/>
    <s v="US"/>
    <s v="USD"/>
    <n v="1266876000"/>
    <n v="1263679492"/>
    <b v="1"/>
    <n v="179"/>
    <b v="1"/>
    <s v="film &amp; video/documentary"/>
    <n v="3"/>
    <n v="15.88"/>
    <x v="0"/>
    <s v="documentary"/>
    <x v="282"/>
    <d v="2010-02-22T22:00:00"/>
    <x v="7"/>
  </r>
  <r>
    <n v="283"/>
    <s v="SOLE SURVIVOR"/>
    <s v="What is the impact of survivorship on the human condition?"/>
    <n v="50000"/>
    <n v="861"/>
    <x v="0"/>
    <s v="US"/>
    <s v="USD"/>
    <n v="1306904340"/>
    <n v="1305219744"/>
    <b v="1"/>
    <n v="202"/>
    <b v="1"/>
    <s v="film &amp; video/documentary"/>
    <n v="2"/>
    <n v="4.26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100000"/>
    <n v="305"/>
    <x v="0"/>
    <s v="US"/>
    <s v="USD"/>
    <n v="1327167780"/>
    <n v="1325007780"/>
    <b v="1"/>
    <n v="760"/>
    <b v="1"/>
    <s v="film &amp; video/documentary"/>
    <n v="0"/>
    <n v="0.4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80000"/>
    <n v="1"/>
    <x v="0"/>
    <s v="US"/>
    <s v="USD"/>
    <n v="1379614128"/>
    <n v="1377022128"/>
    <b v="1"/>
    <n v="563"/>
    <b v="1"/>
    <s v="film &amp; video/documentary"/>
    <n v="0"/>
    <n v="0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42000"/>
    <n v="167410.01999999999"/>
    <x v="1"/>
    <s v="US"/>
    <s v="USD"/>
    <n v="1364236524"/>
    <n v="1360352124"/>
    <b v="1"/>
    <n v="135"/>
    <b v="1"/>
    <s v="film &amp; video/documentary"/>
    <n v="399"/>
    <n v="1240.07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60000"/>
    <n v="39"/>
    <x v="2"/>
    <s v="US"/>
    <s v="USD"/>
    <n v="1351828800"/>
    <n v="1349160018"/>
    <b v="1"/>
    <n v="290"/>
    <b v="1"/>
    <s v="film &amp; video/documentary"/>
    <n v="0"/>
    <n v="0.13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4635"/>
    <x v="0"/>
    <s v="US"/>
    <s v="USD"/>
    <n v="1340683393"/>
    <n v="1337659393"/>
    <b v="1"/>
    <n v="447"/>
    <b v="1"/>
    <s v="film &amp; video/documentary"/>
    <n v="4"/>
    <n v="10.37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40000"/>
    <n v="42311"/>
    <x v="1"/>
    <s v="GB"/>
    <s v="GBP"/>
    <n v="1383389834"/>
    <n v="1380797834"/>
    <b v="1"/>
    <n v="232"/>
    <b v="1"/>
    <s v="film &amp; video/documentary"/>
    <n v="106"/>
    <n v="182.38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12001"/>
    <n v="2746"/>
    <x v="0"/>
    <s v="US"/>
    <s v="USD"/>
    <n v="1296633540"/>
    <n v="1292316697"/>
    <b v="1"/>
    <n v="168"/>
    <b v="1"/>
    <s v="film &amp; video/documentary"/>
    <n v="23"/>
    <n v="16.350000000000001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16000"/>
    <n v="520"/>
    <x v="0"/>
    <s v="US"/>
    <s v="USD"/>
    <n v="1367366460"/>
    <n v="1365791246"/>
    <b v="1"/>
    <n v="128"/>
    <b v="1"/>
    <s v="film &amp; video/documentary"/>
    <n v="3"/>
    <n v="4.0599999999999996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160000"/>
    <n v="791862"/>
    <x v="1"/>
    <s v="US"/>
    <s v="USD"/>
    <n v="1319860740"/>
    <n v="1317064599"/>
    <b v="1"/>
    <n v="493"/>
    <b v="1"/>
    <s v="film &amp; video/documentary"/>
    <n v="495"/>
    <n v="1606.2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60000"/>
    <n v="8"/>
    <x v="0"/>
    <s v="US"/>
    <s v="USD"/>
    <n v="1398009714"/>
    <n v="1395417714"/>
    <b v="1"/>
    <n v="131"/>
    <b v="1"/>
    <s v="film &amp; video/documentary"/>
    <n v="0"/>
    <n v="0.06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"/>
    <x v="0"/>
    <s v="US"/>
    <s v="USD"/>
    <n v="1279555200"/>
    <n v="1276480894"/>
    <b v="1"/>
    <n v="50"/>
    <b v="1"/>
    <s v="film &amp; video/documentary"/>
    <n v="0"/>
    <n v="0.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590"/>
    <x v="0"/>
    <s v="US"/>
    <s v="USD"/>
    <n v="1383264000"/>
    <n v="1378080409"/>
    <b v="1"/>
    <n v="665"/>
    <b v="1"/>
    <s v="film &amp; video/documentary"/>
    <n v="0"/>
    <n v="0.8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70000"/>
    <n v="0"/>
    <x v="2"/>
    <s v="US"/>
    <s v="USD"/>
    <n v="1347017083"/>
    <n v="1344857083"/>
    <b v="1"/>
    <n v="129"/>
    <b v="1"/>
    <s v="film &amp; video/documentary"/>
    <n v="0"/>
    <n v="0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50000"/>
    <n v="284"/>
    <x v="0"/>
    <s v="US"/>
    <s v="USD"/>
    <n v="1430452740"/>
    <n v="1427390901"/>
    <b v="1"/>
    <n v="142"/>
    <b v="1"/>
    <s v="film &amp; video/documentary"/>
    <n v="1"/>
    <n v="2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350000"/>
    <n v="41950"/>
    <x v="0"/>
    <s v="US"/>
    <s v="USD"/>
    <n v="1399669200"/>
    <n v="1394536048"/>
    <b v="1"/>
    <n v="2436"/>
    <b v="1"/>
    <s v="film &amp; video/documentary"/>
    <n v="12"/>
    <n v="17.22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50000"/>
    <n v="0"/>
    <x v="2"/>
    <s v="US"/>
    <s v="USD"/>
    <n v="1289975060"/>
    <n v="1287379460"/>
    <b v="1"/>
    <n v="244"/>
    <b v="1"/>
    <s v="film &amp; video/documentary"/>
    <n v="0"/>
    <n v="0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54000"/>
    <n v="3407"/>
    <x v="0"/>
    <s v="US"/>
    <s v="USD"/>
    <n v="1303686138"/>
    <n v="1301007738"/>
    <b v="1"/>
    <n v="298"/>
    <b v="1"/>
    <s v="film &amp; video/documentary"/>
    <n v="6"/>
    <n v="11.43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40000"/>
    <n v="53"/>
    <x v="0"/>
    <s v="US"/>
    <s v="USD"/>
    <n v="1363711335"/>
    <n v="1360258935"/>
    <b v="1"/>
    <n v="251"/>
    <b v="1"/>
    <s v="film &amp; video/documentary"/>
    <n v="0"/>
    <n v="0.21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25000"/>
    <n v="25430.66"/>
    <x v="1"/>
    <s v="US"/>
    <s v="USD"/>
    <n v="1330115638"/>
    <n v="1327523638"/>
    <b v="1"/>
    <n v="108"/>
    <b v="1"/>
    <s v="film &amp; video/documentary"/>
    <n v="102"/>
    <n v="235.47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10000"/>
    <n v="28474"/>
    <x v="1"/>
    <s v="US"/>
    <s v="USD"/>
    <n v="1338601346"/>
    <n v="1336009346"/>
    <b v="1"/>
    <n v="82"/>
    <b v="1"/>
    <s v="film &amp; video/documentary"/>
    <n v="285"/>
    <n v="347.2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20000"/>
    <n v="21360"/>
    <x v="1"/>
    <s v="US"/>
    <s v="USD"/>
    <n v="1346464800"/>
    <n v="1343096197"/>
    <b v="1"/>
    <n v="74"/>
    <b v="1"/>
    <s v="film &amp; video/documentary"/>
    <n v="107"/>
    <n v="288.64999999999998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25000"/>
    <n v="2836"/>
    <x v="0"/>
    <s v="US"/>
    <s v="USD"/>
    <n v="1331392049"/>
    <n v="1328800049"/>
    <b v="1"/>
    <n v="189"/>
    <b v="1"/>
    <s v="film &amp; video/documentary"/>
    <n v="11"/>
    <n v="15.01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8000"/>
    <n v="110353.65"/>
    <x v="1"/>
    <s v="US"/>
    <s v="USD"/>
    <n v="1363806333"/>
    <n v="1362081933"/>
    <b v="1"/>
    <n v="80"/>
    <b v="1"/>
    <s v="film &amp; video/documentary"/>
    <n v="1379"/>
    <n v="1379.42"/>
    <x v="0"/>
    <s v="documentary"/>
    <x v="306"/>
    <d v="2013-03-20T19:05:33"/>
    <x v="4"/>
  </r>
  <r>
    <n v="307"/>
    <s v="Grammar Revolution"/>
    <s v="Why is grammar important?"/>
    <n v="50000"/>
    <n v="152579"/>
    <x v="1"/>
    <s v="US"/>
    <s v="USD"/>
    <n v="1360276801"/>
    <n v="1357684801"/>
    <b v="1"/>
    <n v="576"/>
    <b v="1"/>
    <s v="film &amp; video/documentary"/>
    <n v="305"/>
    <n v="264.89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32000"/>
    <n v="33229"/>
    <x v="1"/>
    <s v="US"/>
    <s v="USD"/>
    <n v="1299775210"/>
    <n v="1295887210"/>
    <b v="1"/>
    <n v="202"/>
    <b v="1"/>
    <s v="film &amp; video/documentary"/>
    <n v="104"/>
    <n v="164.5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50000"/>
    <n v="5875"/>
    <x v="0"/>
    <s v="US"/>
    <s v="USD"/>
    <n v="1346695334"/>
    <n v="1344880934"/>
    <b v="1"/>
    <n v="238"/>
    <b v="1"/>
    <s v="film &amp; video/documentary"/>
    <n v="12"/>
    <n v="24.6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4000"/>
    <n v="4546"/>
    <x v="1"/>
    <s v="US"/>
    <s v="USD"/>
    <n v="1319076000"/>
    <n v="1317788623"/>
    <b v="1"/>
    <n v="36"/>
    <b v="1"/>
    <s v="film &amp; video/documentary"/>
    <n v="114"/>
    <n v="126.28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50000"/>
    <n v="1217"/>
    <x v="0"/>
    <s v="US"/>
    <s v="USD"/>
    <n v="1325404740"/>
    <n v="1321852592"/>
    <b v="1"/>
    <n v="150"/>
    <b v="1"/>
    <s v="film &amp; video/documentary"/>
    <n v="2"/>
    <n v="8.1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26"/>
    <x v="0"/>
    <s v="US"/>
    <s v="USD"/>
    <n v="1365973432"/>
    <n v="1363381432"/>
    <b v="1"/>
    <n v="146"/>
    <b v="1"/>
    <s v="film &amp; video/documentary"/>
    <n v="0"/>
    <n v="0.18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50000"/>
    <n v="0"/>
    <x v="0"/>
    <s v="US"/>
    <s v="USD"/>
    <n v="1281542340"/>
    <n v="1277702894"/>
    <b v="1"/>
    <n v="222"/>
    <b v="1"/>
    <s v="film &amp; video/documentary"/>
    <n v="0"/>
    <n v="0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0"/>
    <n v="10555"/>
    <x v="1"/>
    <s v="US"/>
    <s v="USD"/>
    <n v="1362167988"/>
    <n v="1359575988"/>
    <b v="1"/>
    <n v="120"/>
    <b v="1"/>
    <s v="film &amp; video/documentary"/>
    <n v="106"/>
    <n v="87.96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51000"/>
    <n v="5876"/>
    <x v="2"/>
    <s v="US"/>
    <s v="USD"/>
    <n v="1345660334"/>
    <n v="1343068334"/>
    <b v="1"/>
    <n v="126"/>
    <b v="1"/>
    <s v="film &amp; video/documentary"/>
    <n v="12"/>
    <n v="46.63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45000"/>
    <n v="186"/>
    <x v="0"/>
    <s v="CA"/>
    <s v="CAD"/>
    <n v="1418273940"/>
    <n v="1415398197"/>
    <b v="1"/>
    <n v="158"/>
    <b v="1"/>
    <s v="film &amp; video/documentary"/>
    <n v="0"/>
    <n v="1.18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71500"/>
    <n v="79173"/>
    <x v="1"/>
    <s v="US"/>
    <s v="USD"/>
    <n v="1386778483"/>
    <n v="1384186483"/>
    <b v="1"/>
    <n v="316"/>
    <b v="1"/>
    <s v="film &amp; video/documentary"/>
    <n v="111"/>
    <n v="250.55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35000"/>
    <n v="40043.25"/>
    <x v="1"/>
    <s v="US"/>
    <s v="USD"/>
    <n v="1364342151"/>
    <n v="1361753751"/>
    <b v="1"/>
    <n v="284"/>
    <b v="1"/>
    <s v="film &amp; video/documentary"/>
    <n v="114"/>
    <n v="141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15000"/>
    <n v="15723"/>
    <x v="1"/>
    <s v="US"/>
    <s v="USD"/>
    <n v="1265097540"/>
    <n v="1257538029"/>
    <b v="1"/>
    <n v="51"/>
    <b v="1"/>
    <s v="film &amp; video/documentary"/>
    <n v="105"/>
    <n v="308.2900000000000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4920"/>
    <x v="2"/>
    <s v="GB"/>
    <s v="GBP"/>
    <n v="1450825200"/>
    <n v="1448284433"/>
    <b v="1"/>
    <n v="158"/>
    <b v="1"/>
    <s v="film &amp; video/documentary"/>
    <n v="10"/>
    <n v="31.1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95000"/>
    <n v="1000"/>
    <x v="0"/>
    <s v="DE"/>
    <s v="EUR"/>
    <n v="1478605386"/>
    <n v="1475577786"/>
    <b v="1"/>
    <n v="337"/>
    <b v="1"/>
    <s v="film &amp; video/documentary"/>
    <n v="1"/>
    <n v="2.9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60000"/>
    <n v="358"/>
    <x v="2"/>
    <s v="US"/>
    <s v="USD"/>
    <n v="1463146848"/>
    <n v="1460554848"/>
    <b v="1"/>
    <n v="186"/>
    <b v="1"/>
    <s v="film &amp; video/documentary"/>
    <n v="1"/>
    <n v="1.92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20000"/>
    <n v="0"/>
    <x v="0"/>
    <s v="US"/>
    <s v="USD"/>
    <n v="1482307140"/>
    <n v="1479886966"/>
    <b v="1"/>
    <n v="58"/>
    <b v="1"/>
    <s v="film &amp; video/documentary"/>
    <n v="0"/>
    <n v="0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25000"/>
    <n v="0"/>
    <x v="2"/>
    <s v="US"/>
    <s v="USD"/>
    <n v="1438441308"/>
    <n v="1435590108"/>
    <b v="1"/>
    <n v="82"/>
    <b v="1"/>
    <s v="film &amp; video/documentary"/>
    <n v="0"/>
    <n v="0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110000"/>
    <n v="3"/>
    <x v="0"/>
    <s v="US"/>
    <s v="USD"/>
    <n v="1482208233"/>
    <n v="1479184233"/>
    <b v="1"/>
    <n v="736"/>
    <b v="1"/>
    <s v="film &amp; video/documentary"/>
    <n v="0"/>
    <n v="0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500000"/>
    <n v="0"/>
    <x v="0"/>
    <s v="US"/>
    <s v="USD"/>
    <n v="1489532220"/>
    <n v="1486625606"/>
    <b v="1"/>
    <n v="1151"/>
    <b v="1"/>
    <s v="film &amp; video/documentary"/>
    <n v="0"/>
    <n v="0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15000"/>
    <n v="2871"/>
    <x v="0"/>
    <s v="US"/>
    <s v="USD"/>
    <n v="1427011200"/>
    <n v="1424669929"/>
    <b v="1"/>
    <n v="34"/>
    <b v="1"/>
    <s v="film &amp; video/documentary"/>
    <n v="19"/>
    <n v="84.44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175000"/>
    <n v="1"/>
    <x v="0"/>
    <s v="US"/>
    <s v="USD"/>
    <n v="1446350400"/>
    <n v="1443739388"/>
    <b v="1"/>
    <n v="498"/>
    <b v="1"/>
    <s v="film &amp; video/documentary"/>
    <n v="0"/>
    <n v="0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25000"/>
    <n v="75029.48"/>
    <x v="1"/>
    <s v="US"/>
    <s v="USD"/>
    <n v="1446868800"/>
    <n v="1444821127"/>
    <b v="1"/>
    <n v="167"/>
    <b v="1"/>
    <s v="film &amp; video/documentary"/>
    <n v="300"/>
    <n v="449.2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94875"/>
    <n v="26"/>
    <x v="0"/>
    <s v="US"/>
    <s v="USD"/>
    <n v="1368763140"/>
    <n v="1366028563"/>
    <b v="1"/>
    <n v="340"/>
    <b v="1"/>
    <s v="film &amp; video/documentary"/>
    <n v="0"/>
    <n v="0.08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100000"/>
    <n v="885"/>
    <x v="2"/>
    <s v="US"/>
    <s v="USD"/>
    <n v="1466171834"/>
    <n v="1463493434"/>
    <b v="1"/>
    <n v="438"/>
    <b v="1"/>
    <s v="film &amp; video/documentary"/>
    <n v="1"/>
    <n v="2.02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250000"/>
    <n v="1224"/>
    <x v="0"/>
    <s v="US"/>
    <s v="USD"/>
    <n v="1446019200"/>
    <n v="1442420377"/>
    <b v="1"/>
    <n v="555"/>
    <b v="1"/>
    <s v="film &amp; video/documentary"/>
    <n v="0"/>
    <n v="2.2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100000"/>
    <n v="120249"/>
    <x v="1"/>
    <s v="US"/>
    <s v="USD"/>
    <n v="1460038591"/>
    <n v="1457450191"/>
    <b v="1"/>
    <n v="266"/>
    <b v="1"/>
    <s v="film &amp; video/documentary"/>
    <n v="120"/>
    <n v="452.06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25000"/>
    <n v="26619"/>
    <x v="1"/>
    <s v="US"/>
    <s v="USD"/>
    <n v="1431716400"/>
    <n v="1428423757"/>
    <b v="1"/>
    <n v="69"/>
    <b v="1"/>
    <s v="film &amp; video/documentary"/>
    <n v="106"/>
    <n v="385.78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25000"/>
    <n v="1"/>
    <x v="0"/>
    <s v="US"/>
    <s v="USD"/>
    <n v="1431122400"/>
    <n v="1428428515"/>
    <b v="1"/>
    <n v="80"/>
    <b v="1"/>
    <s v="film &amp; video/documentary"/>
    <n v="0"/>
    <n v="0.01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68000"/>
    <n v="12"/>
    <x v="0"/>
    <s v="US"/>
    <s v="USD"/>
    <n v="1447427918"/>
    <n v="1444832318"/>
    <b v="1"/>
    <n v="493"/>
    <b v="1"/>
    <s v="film &amp; video/documentary"/>
    <n v="0"/>
    <n v="0.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9000"/>
    <n v="9302.75"/>
    <x v="1"/>
    <s v="US"/>
    <s v="USD"/>
    <n v="1426298708"/>
    <n v="1423710308"/>
    <b v="1"/>
    <n v="31"/>
    <b v="1"/>
    <s v="film &amp; video/documentary"/>
    <n v="103"/>
    <n v="300.08999999999997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43500"/>
    <n v="60450.1"/>
    <x v="1"/>
    <s v="US"/>
    <s v="USD"/>
    <n v="1472864400"/>
    <n v="1468001290"/>
    <b v="1"/>
    <n v="236"/>
    <b v="1"/>
    <s v="film &amp; video/documentary"/>
    <n v="139"/>
    <n v="256.14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18500"/>
    <n v="20491"/>
    <x v="1"/>
    <s v="US"/>
    <s v="USD"/>
    <n v="1430331268"/>
    <n v="1427739268"/>
    <b v="1"/>
    <n v="89"/>
    <b v="1"/>
    <s v="film &amp; video/documentary"/>
    <n v="111"/>
    <n v="230.24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100000"/>
    <n v="1471"/>
    <x v="0"/>
    <s v="US"/>
    <s v="USD"/>
    <n v="1489006800"/>
    <n v="1486397007"/>
    <b v="1"/>
    <n v="299"/>
    <b v="1"/>
    <s v="film &amp; video/documentary"/>
    <n v="1"/>
    <n v="4.92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10000"/>
    <n v="10265.01"/>
    <x v="1"/>
    <s v="US"/>
    <s v="USD"/>
    <n v="1412135940"/>
    <n v="1410555998"/>
    <b v="1"/>
    <n v="55"/>
    <b v="1"/>
    <s v="film &amp; video/documentary"/>
    <n v="103"/>
    <n v="186.64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117000"/>
    <n v="45"/>
    <x v="0"/>
    <s v="US"/>
    <s v="USD"/>
    <n v="1461955465"/>
    <n v="1459363465"/>
    <b v="1"/>
    <n v="325"/>
    <b v="1"/>
    <s v="film &amp; video/documentary"/>
    <n v="0"/>
    <n v="0.1400000000000000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75000"/>
    <n v="5"/>
    <x v="0"/>
    <s v="US"/>
    <s v="USD"/>
    <n v="1415934000"/>
    <n v="1413308545"/>
    <b v="1"/>
    <n v="524"/>
    <b v="1"/>
    <s v="film &amp; video/documentary"/>
    <n v="0"/>
    <n v="0.0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1571"/>
    <x v="2"/>
    <s v="US"/>
    <s v="USD"/>
    <n v="1433125200"/>
    <n v="1429312694"/>
    <b v="1"/>
    <n v="285"/>
    <b v="1"/>
    <s v="film &amp; video/documentary"/>
    <n v="2"/>
    <n v="5.51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50000"/>
    <n v="0"/>
    <x v="0"/>
    <s v="US"/>
    <s v="USD"/>
    <n v="1432161590"/>
    <n v="1429569590"/>
    <b v="1"/>
    <n v="179"/>
    <b v="1"/>
    <s v="film &amp; video/documentary"/>
    <n v="0"/>
    <n v="0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45000"/>
    <n v="185"/>
    <x v="0"/>
    <s v="US"/>
    <s v="USD"/>
    <n v="1444824021"/>
    <n v="1442232021"/>
    <b v="1"/>
    <n v="188"/>
    <b v="1"/>
    <s v="film &amp; video/documentary"/>
    <n v="0"/>
    <n v="0.9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100000"/>
    <n v="2053"/>
    <x v="2"/>
    <s v="US"/>
    <s v="USD"/>
    <n v="1447505609"/>
    <n v="1444910009"/>
    <b v="1"/>
    <n v="379"/>
    <b v="1"/>
    <s v="film &amp; video/documentary"/>
    <n v="2"/>
    <n v="5.42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25000"/>
    <n v="31683"/>
    <x v="1"/>
    <s v="US"/>
    <s v="USD"/>
    <n v="1440165916"/>
    <n v="1437573916"/>
    <b v="1"/>
    <n v="119"/>
    <b v="1"/>
    <s v="film &amp; video/documentary"/>
    <n v="127"/>
    <n v="266.2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30000"/>
    <n v="30675"/>
    <x v="1"/>
    <s v="US"/>
    <s v="USD"/>
    <n v="1487937508"/>
    <n v="1485345508"/>
    <b v="1"/>
    <n v="167"/>
    <b v="1"/>
    <s v="film &amp; video/documentary"/>
    <n v="102"/>
    <n v="183.68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65000"/>
    <n v="65924.38"/>
    <x v="3"/>
    <s v="US"/>
    <s v="USD"/>
    <n v="1473566340"/>
    <n v="1470274509"/>
    <b v="1"/>
    <n v="221"/>
    <b v="1"/>
    <s v="film &amp; video/documentary"/>
    <n v="101"/>
    <n v="298.3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1183.19"/>
    <x v="0"/>
    <s v="ES"/>
    <s v="EUR"/>
    <n v="1460066954"/>
    <n v="1456614554"/>
    <b v="1"/>
    <n v="964"/>
    <b v="1"/>
    <s v="film &amp; video/documentary"/>
    <n v="1"/>
    <n v="1.23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30000"/>
    <n v="1830"/>
    <x v="0"/>
    <s v="US"/>
    <s v="USD"/>
    <n v="1412740868"/>
    <n v="1410148868"/>
    <b v="1"/>
    <n v="286"/>
    <b v="1"/>
    <s v="film &amp; video/documentary"/>
    <n v="6"/>
    <n v="6.4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2005"/>
    <x v="0"/>
    <s v="US"/>
    <s v="USD"/>
    <n v="1447963219"/>
    <n v="1445367619"/>
    <b v="1"/>
    <n v="613"/>
    <b v="1"/>
    <s v="film &amp; video/documentary"/>
    <n v="1"/>
    <n v="3.27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10046"/>
    <x v="1"/>
    <s v="US"/>
    <s v="USD"/>
    <n v="1460141521"/>
    <n v="1457553121"/>
    <b v="1"/>
    <n v="29"/>
    <b v="1"/>
    <s v="film &amp; video/documentary"/>
    <n v="100"/>
    <n v="346.41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100000"/>
    <n v="205"/>
    <x v="0"/>
    <s v="US"/>
    <s v="USD"/>
    <n v="1417420994"/>
    <n v="1414738994"/>
    <b v="1"/>
    <n v="165"/>
    <b v="1"/>
    <s v="film &amp; video/documentary"/>
    <n v="0"/>
    <n v="1.24"/>
    <x v="0"/>
    <s v="documentary"/>
    <x v="355"/>
    <d v="2014-12-01T08:03:14"/>
    <x v="3"/>
  </r>
  <r>
    <n v="356"/>
    <s v="43 and 80"/>
    <s v="A documentary about halibut conservation and how it impacts communities of Southeast Alaska."/>
    <n v="20000"/>
    <n v="14598"/>
    <x v="0"/>
    <s v="US"/>
    <s v="USD"/>
    <n v="1458152193"/>
    <n v="1455563793"/>
    <b v="1"/>
    <n v="97"/>
    <b v="1"/>
    <s v="film &amp; video/documentary"/>
    <n v="73"/>
    <n v="150.49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5655"/>
    <x v="0"/>
    <s v="US"/>
    <s v="USD"/>
    <n v="1429852797"/>
    <n v="1426396797"/>
    <b v="1"/>
    <n v="303"/>
    <b v="1"/>
    <s v="film &amp; video/documentary"/>
    <n v="46"/>
    <n v="84.6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104219"/>
    <n v="30751"/>
    <x v="0"/>
    <s v="US"/>
    <s v="USD"/>
    <n v="1466002800"/>
    <n v="1463517521"/>
    <b v="1"/>
    <n v="267"/>
    <b v="1"/>
    <s v="film &amp; video/documentary"/>
    <n v="30"/>
    <n v="115.1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52000"/>
    <n v="86492"/>
    <x v="1"/>
    <s v="US"/>
    <s v="USD"/>
    <n v="1415941920"/>
    <n v="1414028490"/>
    <b v="1"/>
    <n v="302"/>
    <b v="1"/>
    <s v="film &amp; video/documentary"/>
    <n v="166"/>
    <n v="286.3999999999999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30000"/>
    <n v="33393"/>
    <x v="1"/>
    <s v="US"/>
    <s v="USD"/>
    <n v="1437621060"/>
    <n v="1433799180"/>
    <b v="0"/>
    <n v="87"/>
    <b v="1"/>
    <s v="film &amp; video/documentary"/>
    <n v="111"/>
    <n v="383.83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0"/>
    <x v="0"/>
    <s v="US"/>
    <s v="USD"/>
    <n v="1416704506"/>
    <n v="1414108906"/>
    <b v="0"/>
    <n v="354"/>
    <b v="1"/>
    <s v="film &amp; video/documentary"/>
    <n v="0"/>
    <n v="0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30000"/>
    <n v="30315"/>
    <x v="1"/>
    <s v="US"/>
    <s v="USD"/>
    <n v="1407456000"/>
    <n v="1405573391"/>
    <b v="0"/>
    <n v="86"/>
    <b v="1"/>
    <s v="film &amp; video/documentary"/>
    <n v="101"/>
    <n v="352.5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82"/>
    <x v="2"/>
    <s v="US"/>
    <s v="USD"/>
    <n v="1272828120"/>
    <n v="1268934736"/>
    <b v="0"/>
    <n v="26"/>
    <b v="1"/>
    <s v="film &amp; video/documentary"/>
    <n v="0"/>
    <n v="3.1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20022"/>
    <x v="1"/>
    <s v="US"/>
    <s v="USD"/>
    <n v="1403323140"/>
    <n v="1400704672"/>
    <b v="0"/>
    <n v="113"/>
    <b v="1"/>
    <s v="film &amp; video/documentary"/>
    <n v="100"/>
    <n v="177.19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40000"/>
    <n v="7764"/>
    <x v="0"/>
    <s v="GB"/>
    <s v="GBP"/>
    <n v="1393597999"/>
    <n v="1391005999"/>
    <b v="0"/>
    <n v="65"/>
    <b v="1"/>
    <s v="film &amp; video/documentary"/>
    <n v="19"/>
    <n v="119.4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100000"/>
    <n v="0"/>
    <x v="0"/>
    <s v="US"/>
    <s v="USD"/>
    <n v="1337540518"/>
    <n v="1334948518"/>
    <b v="0"/>
    <n v="134"/>
    <b v="1"/>
    <s v="film &amp; video/documentary"/>
    <n v="0"/>
    <n v="0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25000"/>
    <n v="32006.67"/>
    <x v="1"/>
    <s v="US"/>
    <s v="USD"/>
    <n v="1367384340"/>
    <n v="1363960278"/>
    <b v="0"/>
    <n v="119"/>
    <b v="1"/>
    <s v="film &amp; video/documentary"/>
    <n v="128"/>
    <n v="268.95999999999998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35000"/>
    <n v="1"/>
    <x v="0"/>
    <s v="US"/>
    <s v="USD"/>
    <n v="1426426322"/>
    <n v="1423405922"/>
    <b v="0"/>
    <n v="159"/>
    <b v="1"/>
    <s v="film &amp; video/documentary"/>
    <n v="0"/>
    <n v="0.0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20000"/>
    <n v="75"/>
    <x v="2"/>
    <s v="US"/>
    <s v="USD"/>
    <n v="1326633269"/>
    <n v="1324041269"/>
    <b v="0"/>
    <n v="167"/>
    <b v="1"/>
    <s v="film &amp; video/documentary"/>
    <n v="0"/>
    <n v="0.45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75000"/>
    <n v="1"/>
    <x v="2"/>
    <s v="US"/>
    <s v="USD"/>
    <n v="1483729500"/>
    <n v="1481137500"/>
    <b v="0"/>
    <n v="43"/>
    <b v="1"/>
    <s v="film &amp; video/documentary"/>
    <n v="0"/>
    <n v="0.0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500000"/>
    <n v="75"/>
    <x v="0"/>
    <s v="US"/>
    <s v="USD"/>
    <n v="1359743139"/>
    <n v="1355855139"/>
    <b v="0"/>
    <n v="1062"/>
    <b v="1"/>
    <s v="film &amp; video/documentary"/>
    <n v="0"/>
    <n v="7.0000000000000007E-2"/>
    <x v="0"/>
    <s v="documentary"/>
    <x v="371"/>
    <d v="2013-02-01T18:25:39"/>
    <x v="4"/>
  </r>
  <r>
    <n v="372"/>
    <s v="Wild Equus"/>
    <s v="A short documentary exploring the uses of 'Natural Horsemanship' across Europe"/>
    <n v="2500"/>
    <n v="45041"/>
    <x v="1"/>
    <s v="GB"/>
    <s v="GBP"/>
    <n v="1459872000"/>
    <n v="1456408244"/>
    <b v="0"/>
    <n v="9"/>
    <b v="1"/>
    <s v="film &amp; video/documentary"/>
    <n v="1802"/>
    <n v="5004.5600000000004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20000"/>
    <n v="22345"/>
    <x v="1"/>
    <s v="US"/>
    <s v="USD"/>
    <n v="1342648398"/>
    <n v="1340056398"/>
    <b v="0"/>
    <n v="89"/>
    <b v="1"/>
    <s v="film &amp; video/documentary"/>
    <n v="112"/>
    <n v="251.07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20000"/>
    <n v="20843.599999999999"/>
    <x v="1"/>
    <s v="US"/>
    <s v="USD"/>
    <n v="1316208031"/>
    <n v="1312320031"/>
    <b v="0"/>
    <n v="174"/>
    <b v="1"/>
    <s v="film &amp; video/documentary"/>
    <n v="104"/>
    <n v="119.79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3000"/>
    <n v="3319"/>
    <x v="1"/>
    <s v="US"/>
    <s v="USD"/>
    <n v="1393694280"/>
    <n v="1390088311"/>
    <b v="0"/>
    <n v="14"/>
    <b v="1"/>
    <s v="film &amp; video/documentary"/>
    <n v="111"/>
    <n v="237.07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8000"/>
    <n v="0"/>
    <x v="0"/>
    <s v="GB"/>
    <s v="GBP"/>
    <n v="1472122316"/>
    <n v="1469443916"/>
    <b v="0"/>
    <n v="48"/>
    <b v="1"/>
    <s v="film &amp; video/documentary"/>
    <n v="0"/>
    <n v="0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35000"/>
    <n v="35848"/>
    <x v="1"/>
    <s v="US"/>
    <s v="USD"/>
    <n v="1447484460"/>
    <n v="1444888868"/>
    <b v="0"/>
    <n v="133"/>
    <b v="1"/>
    <s v="film &amp; video/documentary"/>
    <n v="102"/>
    <n v="269.52999999999997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10000"/>
    <n v="100"/>
    <x v="2"/>
    <s v="CA"/>
    <s v="CAD"/>
    <n v="1453765920"/>
    <n v="1451655808"/>
    <b v="0"/>
    <n v="83"/>
    <b v="1"/>
    <s v="film &amp; video/documentary"/>
    <n v="1"/>
    <n v="1.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48000"/>
    <n v="1705"/>
    <x v="2"/>
    <s v="US"/>
    <s v="USD"/>
    <n v="1336062672"/>
    <n v="1332174672"/>
    <b v="0"/>
    <n v="149"/>
    <b v="1"/>
    <s v="film &amp; video/documentary"/>
    <n v="4"/>
    <n v="11.44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15000"/>
    <n v="16145.12"/>
    <x v="1"/>
    <s v="US"/>
    <s v="USD"/>
    <n v="1453569392"/>
    <n v="1451409392"/>
    <b v="0"/>
    <n v="49"/>
    <b v="1"/>
    <s v="film &amp; video/documentary"/>
    <n v="108"/>
    <n v="329.49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56000"/>
    <n v="1493"/>
    <x v="0"/>
    <s v="US"/>
    <s v="USD"/>
    <n v="1343624400"/>
    <n v="1340642717"/>
    <b v="0"/>
    <n v="251"/>
    <b v="1"/>
    <s v="film &amp; video/documentary"/>
    <n v="3"/>
    <n v="5.9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5000"/>
    <n v="5025"/>
    <x v="1"/>
    <s v="US"/>
    <s v="USD"/>
    <n v="1346950900"/>
    <n v="1345741300"/>
    <b v="0"/>
    <n v="22"/>
    <b v="1"/>
    <s v="film &amp; video/documentary"/>
    <n v="101"/>
    <n v="228.4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6000"/>
    <n v="1571.55"/>
    <x v="0"/>
    <s v="US"/>
    <s v="USD"/>
    <n v="1400467759"/>
    <n v="1398480559"/>
    <b v="0"/>
    <n v="48"/>
    <b v="1"/>
    <s v="film &amp; video/documentary"/>
    <n v="26"/>
    <n v="32.74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50000"/>
    <n v="51544"/>
    <x v="1"/>
    <s v="US"/>
    <s v="USD"/>
    <n v="1420569947"/>
    <n v="1417977947"/>
    <b v="0"/>
    <n v="383"/>
    <b v="1"/>
    <s v="film &amp; video/documentary"/>
    <n v="103"/>
    <n v="134.58000000000001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60000"/>
    <n v="120"/>
    <x v="0"/>
    <s v="US"/>
    <s v="USD"/>
    <n v="1416582101"/>
    <n v="1413986501"/>
    <b v="0"/>
    <n v="237"/>
    <b v="1"/>
    <s v="film &amp; video/documentary"/>
    <n v="0"/>
    <n v="0.51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3000"/>
    <n v="3335"/>
    <x v="1"/>
    <s v="US"/>
    <s v="USD"/>
    <n v="1439246991"/>
    <n v="1437950991"/>
    <b v="0"/>
    <n v="13"/>
    <b v="1"/>
    <s v="film &amp; video/documentary"/>
    <n v="111"/>
    <n v="256.540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180000"/>
    <n v="20"/>
    <x v="0"/>
    <s v="US"/>
    <s v="USD"/>
    <n v="1439618400"/>
    <n v="1436976858"/>
    <b v="0"/>
    <n v="562"/>
    <b v="1"/>
    <s v="film &amp; video/documentary"/>
    <n v="0"/>
    <n v="0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18000"/>
    <n v="20343.169999999998"/>
    <x v="1"/>
    <s v="US"/>
    <s v="USD"/>
    <n v="1469670580"/>
    <n v="1467078580"/>
    <b v="0"/>
    <n v="71"/>
    <b v="1"/>
    <s v="film &amp; video/documentary"/>
    <n v="113"/>
    <n v="286.5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300000"/>
    <n v="0"/>
    <x v="3"/>
    <s v="US"/>
    <s v="USD"/>
    <n v="1394233140"/>
    <n v="1391477450"/>
    <b v="0"/>
    <n v="1510"/>
    <b v="1"/>
    <s v="film &amp; video/documentary"/>
    <n v="0"/>
    <n v="0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4000"/>
    <n v="4000"/>
    <x v="1"/>
    <s v="US"/>
    <s v="USD"/>
    <n v="1431046372"/>
    <n v="1429318372"/>
    <b v="0"/>
    <n v="14"/>
    <b v="1"/>
    <s v="film &amp; video/documentary"/>
    <n v="100"/>
    <n v="285.70999999999998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50000"/>
    <n v="280"/>
    <x v="0"/>
    <s v="US"/>
    <s v="USD"/>
    <n v="1324169940"/>
    <n v="1321578051"/>
    <b v="0"/>
    <n v="193"/>
    <b v="1"/>
    <s v="film &amp; video/documentary"/>
    <n v="1"/>
    <n v="1.4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50000"/>
    <n v="3"/>
    <x v="0"/>
    <s v="US"/>
    <s v="USD"/>
    <n v="1315450800"/>
    <n v="1312823571"/>
    <b v="0"/>
    <n v="206"/>
    <b v="1"/>
    <s v="film &amp; video/documentary"/>
    <n v="0"/>
    <n v="0.0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120000"/>
    <n v="640"/>
    <x v="0"/>
    <s v="US"/>
    <s v="USD"/>
    <n v="1381424452"/>
    <n v="1378746052"/>
    <b v="0"/>
    <n v="351"/>
    <b v="1"/>
    <s v="film &amp; video/documentary"/>
    <n v="1"/>
    <n v="1.8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15000"/>
    <n v="50"/>
    <x v="0"/>
    <s v="ES"/>
    <s v="EUR"/>
    <n v="1460918282"/>
    <n v="1455737882"/>
    <b v="0"/>
    <n v="50"/>
    <b v="1"/>
    <s v="film &amp; video/documentary"/>
    <n v="0"/>
    <n v="1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28000"/>
    <n v="7"/>
    <x v="0"/>
    <s v="US"/>
    <s v="USD"/>
    <n v="1335562320"/>
    <n v="1332452960"/>
    <b v="0"/>
    <n v="184"/>
    <b v="1"/>
    <s v="film &amp; video/documentary"/>
    <n v="0"/>
    <n v="0.04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40000"/>
    <n v="53157"/>
    <x v="1"/>
    <s v="US"/>
    <s v="USD"/>
    <n v="1341668006"/>
    <n v="1340372006"/>
    <b v="0"/>
    <n v="196"/>
    <b v="1"/>
    <s v="film &amp; video/documentary"/>
    <n v="133"/>
    <n v="271.2099999999999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0"/>
    <x v="2"/>
    <s v="US"/>
    <s v="USD"/>
    <n v="1283312640"/>
    <n v="1279651084"/>
    <b v="0"/>
    <n v="229"/>
    <b v="1"/>
    <s v="film &amp; video/documentary"/>
    <n v="0"/>
    <n v="0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25000"/>
    <n v="460"/>
    <x v="0"/>
    <s v="US"/>
    <s v="USD"/>
    <n v="1430334126"/>
    <n v="1426446126"/>
    <b v="0"/>
    <n v="67"/>
    <b v="1"/>
    <s v="film &amp; video/documentary"/>
    <n v="2"/>
    <n v="6.87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5250"/>
    <x v="3"/>
    <s v="GB"/>
    <s v="GBP"/>
    <n v="1481716800"/>
    <n v="1479070867"/>
    <b v="0"/>
    <n v="95"/>
    <b v="1"/>
    <s v="film &amp; video/documentary"/>
    <n v="11"/>
    <n v="55.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30000"/>
    <n v="0"/>
    <x v="2"/>
    <s v="US"/>
    <s v="USD"/>
    <n v="1400297400"/>
    <n v="1397661347"/>
    <b v="0"/>
    <n v="62"/>
    <b v="1"/>
    <s v="film &amp; video/documentary"/>
    <n v="0"/>
    <n v="0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110000"/>
    <n v="0"/>
    <x v="2"/>
    <s v="US"/>
    <s v="USD"/>
    <n v="1312747970"/>
    <n v="1310155970"/>
    <b v="0"/>
    <n v="73"/>
    <b v="1"/>
    <s v="film &amp; video/documentary"/>
    <n v="0"/>
    <n v="0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8537"/>
    <x v="1"/>
    <s v="US"/>
    <s v="USD"/>
    <n v="1446731817"/>
    <n v="1444913817"/>
    <b v="0"/>
    <n v="43"/>
    <b v="1"/>
    <s v="film &amp; video/documentary"/>
    <n v="107"/>
    <n v="198.53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15000"/>
    <n v="55"/>
    <x v="0"/>
    <s v="US"/>
    <s v="USD"/>
    <n v="1312960080"/>
    <n v="1308900441"/>
    <b v="0"/>
    <n v="70"/>
    <b v="1"/>
    <s v="film &amp; video/documentary"/>
    <n v="0"/>
    <n v="0.7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95000"/>
    <n v="40079"/>
    <x v="0"/>
    <s v="US"/>
    <s v="USD"/>
    <n v="1391641440"/>
    <n v="1389107062"/>
    <b v="0"/>
    <n v="271"/>
    <b v="1"/>
    <s v="film &amp; video/documentary"/>
    <n v="42"/>
    <n v="147.88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9000"/>
    <n v="9370"/>
    <x v="1"/>
    <s v="US"/>
    <s v="USD"/>
    <n v="1394071339"/>
    <n v="1391479339"/>
    <b v="0"/>
    <n v="55"/>
    <b v="1"/>
    <s v="film &amp; video/documentary"/>
    <n v="104"/>
    <n v="170.36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9000"/>
    <n v="0"/>
    <x v="0"/>
    <s v="US"/>
    <s v="USD"/>
    <n v="1304920740"/>
    <n v="1301975637"/>
    <b v="0"/>
    <n v="35"/>
    <b v="1"/>
    <s v="film &amp; video/documentary"/>
    <n v="0"/>
    <n v="0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6000"/>
    <n v="0"/>
    <x v="0"/>
    <s v="US"/>
    <s v="USD"/>
    <n v="1321739650"/>
    <n v="1316552050"/>
    <b v="0"/>
    <n v="22"/>
    <b v="1"/>
    <s v="film &amp; video/documentary"/>
    <n v="0"/>
    <n v="0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17000"/>
    <n v="18472"/>
    <x v="1"/>
    <s v="US"/>
    <s v="USD"/>
    <n v="1383676790"/>
    <n v="1380217190"/>
    <b v="0"/>
    <n v="38"/>
    <b v="1"/>
    <s v="film &amp; video/documentary"/>
    <n v="109"/>
    <n v="486.1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3255"/>
    <n v="397"/>
    <x v="0"/>
    <s v="GB"/>
    <s v="GBP"/>
    <n v="1469220144"/>
    <n v="1466628144"/>
    <b v="0"/>
    <n v="15"/>
    <b v="1"/>
    <s v="film &amp; video/documentary"/>
    <n v="12"/>
    <n v="26.4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5000"/>
    <n v="10"/>
    <x v="0"/>
    <s v="CA"/>
    <s v="CAD"/>
    <n v="1434670397"/>
    <n v="1429486397"/>
    <b v="0"/>
    <n v="7"/>
    <b v="1"/>
    <s v="film &amp; video/documentary"/>
    <n v="0"/>
    <n v="1.43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75000"/>
    <n v="0"/>
    <x v="0"/>
    <s v="US"/>
    <s v="USD"/>
    <n v="1387688400"/>
    <n v="1384920804"/>
    <b v="0"/>
    <n v="241"/>
    <b v="1"/>
    <s v="film &amp; video/documentary"/>
    <n v="0"/>
    <n v="0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10000"/>
    <n v="0"/>
    <x v="2"/>
    <s v="US"/>
    <s v="USD"/>
    <n v="1343238578"/>
    <n v="1341856178"/>
    <b v="0"/>
    <n v="55"/>
    <b v="1"/>
    <s v="film &amp; video/documentary"/>
    <n v="0"/>
    <n v="0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35000"/>
    <n v="5422"/>
    <x v="0"/>
    <s v="US"/>
    <s v="USD"/>
    <n v="1342731811"/>
    <n v="1340139811"/>
    <b v="0"/>
    <n v="171"/>
    <b v="1"/>
    <s v="film &amp; video/documentary"/>
    <n v="15"/>
    <n v="31.7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50000"/>
    <n v="6"/>
    <x v="0"/>
    <s v="US"/>
    <s v="USD"/>
    <n v="1381541465"/>
    <n v="1378949465"/>
    <b v="0"/>
    <n v="208"/>
    <b v="1"/>
    <s v="film &amp; video/documentary"/>
    <n v="0"/>
    <n v="0.03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5000"/>
    <n v="487"/>
    <x v="0"/>
    <s v="CA"/>
    <s v="CAD"/>
    <n v="1413547200"/>
    <n v="1411417602"/>
    <b v="0"/>
    <n v="21"/>
    <b v="1"/>
    <s v="film &amp; video/documentary"/>
    <n v="10"/>
    <n v="23.19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5000"/>
    <n v="0"/>
    <x v="0"/>
    <s v="US"/>
    <s v="USD"/>
    <n v="1391851831"/>
    <n v="1389259831"/>
    <b v="0"/>
    <n v="25"/>
    <b v="1"/>
    <s v="film &amp; video/documentary"/>
    <n v="0"/>
    <n v="0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25000"/>
    <n v="73552"/>
    <x v="1"/>
    <s v="US"/>
    <s v="USD"/>
    <n v="1365395580"/>
    <n v="1364426260"/>
    <b v="0"/>
    <n v="52"/>
    <b v="1"/>
    <s v="film &amp; video/documentary"/>
    <n v="294"/>
    <n v="1414.46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50000"/>
    <n v="51605.31"/>
    <x v="1"/>
    <s v="US"/>
    <s v="USD"/>
    <n v="1437633997"/>
    <n v="1435041997"/>
    <b v="0"/>
    <n v="104"/>
    <b v="1"/>
    <s v="film &amp; video/documentary"/>
    <n v="103"/>
    <n v="496.2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20000"/>
    <n v="26241"/>
    <x v="1"/>
    <s v="US"/>
    <s v="USD"/>
    <n v="1372536787"/>
    <n v="1367352787"/>
    <b v="0"/>
    <n v="73"/>
    <b v="1"/>
    <s v="film &amp; video/documentary"/>
    <n v="131"/>
    <n v="359.4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623"/>
    <x v="1"/>
    <s v="US"/>
    <s v="USD"/>
    <n v="1394772031"/>
    <n v="1392183631"/>
    <b v="0"/>
    <n v="3"/>
    <b v="0"/>
    <s v="film &amp; video/animation"/>
    <n v="162"/>
    <n v="541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2500"/>
    <n v="2670"/>
    <x v="1"/>
    <s v="US"/>
    <s v="USD"/>
    <n v="1440157656"/>
    <n v="1434973656"/>
    <b v="0"/>
    <n v="6"/>
    <b v="0"/>
    <s v="film &amp; video/animation"/>
    <n v="107"/>
    <n v="445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3000"/>
    <n v="0"/>
    <x v="0"/>
    <s v="US"/>
    <s v="USD"/>
    <n v="1410416097"/>
    <n v="1407824097"/>
    <b v="0"/>
    <n v="12"/>
    <b v="0"/>
    <s v="film &amp; video/animation"/>
    <n v="0"/>
    <n v="0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"/>
    <n v="2340"/>
    <x v="1"/>
    <s v="US"/>
    <s v="USD"/>
    <n v="1370470430"/>
    <n v="1367878430"/>
    <b v="0"/>
    <n v="13"/>
    <b v="0"/>
    <s v="film &amp; video/animation"/>
    <n v="117"/>
    <n v="180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2100"/>
    <n v="2140"/>
    <x v="1"/>
    <s v="US"/>
    <s v="USD"/>
    <n v="1332748899"/>
    <n v="1327568499"/>
    <b v="0"/>
    <n v="5"/>
    <b v="0"/>
    <s v="film &amp; video/animation"/>
    <n v="102"/>
    <n v="42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1000"/>
    <n v="1006"/>
    <x v="1"/>
    <s v="US"/>
    <s v="USD"/>
    <n v="1448660404"/>
    <n v="1443472804"/>
    <b v="0"/>
    <n v="2"/>
    <b v="0"/>
    <s v="film &amp; video/animation"/>
    <n v="101"/>
    <n v="50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2000"/>
    <n v="2142"/>
    <x v="1"/>
    <s v="US"/>
    <s v="USD"/>
    <n v="1456851914"/>
    <n v="1454259914"/>
    <b v="0"/>
    <n v="8"/>
    <b v="0"/>
    <s v="film &amp; video/animation"/>
    <n v="107"/>
    <n v="267.7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700"/>
    <n v="811"/>
    <x v="1"/>
    <s v="US"/>
    <s v="USD"/>
    <n v="1445540340"/>
    <n v="1444340940"/>
    <b v="0"/>
    <n v="0"/>
    <b v="0"/>
    <s v="film &amp; video/animation"/>
    <n v="116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3200"/>
    <n v="3360.72"/>
    <x v="1"/>
    <s v="US"/>
    <s v="USD"/>
    <n v="1402956000"/>
    <n v="1400523845"/>
    <b v="0"/>
    <n v="13"/>
    <b v="0"/>
    <s v="film &amp; video/animation"/>
    <n v="105"/>
    <n v="258.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700"/>
    <n v="730"/>
    <x v="1"/>
    <s v="US"/>
    <s v="USD"/>
    <n v="1259297940"/>
    <n v="1252964282"/>
    <b v="0"/>
    <n v="0"/>
    <b v="0"/>
    <s v="film &amp; video/animation"/>
    <n v="104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200"/>
    <n v="202"/>
    <x v="0"/>
    <s v="US"/>
    <s v="USD"/>
    <n v="1378866867"/>
    <n v="1377570867"/>
    <b v="0"/>
    <n v="5"/>
    <b v="0"/>
    <s v="film &amp; video/animation"/>
    <n v="17"/>
    <n v="40.4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2825"/>
    <n v="211"/>
    <x v="0"/>
    <s v="GB"/>
    <s v="GBP"/>
    <n v="1467752083"/>
    <n v="1465160083"/>
    <b v="0"/>
    <n v="8"/>
    <b v="0"/>
    <s v="film &amp; video/animation"/>
    <n v="7"/>
    <n v="26.3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3000"/>
    <n v="3222"/>
    <x v="1"/>
    <s v="US"/>
    <s v="USD"/>
    <n v="1445448381"/>
    <n v="1440264381"/>
    <b v="0"/>
    <n v="8"/>
    <b v="0"/>
    <s v="film &amp; video/animation"/>
    <n v="107"/>
    <n v="402.7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700"/>
    <n v="725"/>
    <x v="1"/>
    <s v="US"/>
    <s v="USD"/>
    <n v="1444576022"/>
    <n v="1439392022"/>
    <b v="0"/>
    <n v="0"/>
    <b v="0"/>
    <s v="film &amp; video/animation"/>
    <n v="104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000"/>
    <n v="2073"/>
    <x v="1"/>
    <s v="US"/>
    <s v="USD"/>
    <n v="1385931702"/>
    <n v="1383076902"/>
    <b v="0"/>
    <n v="2"/>
    <b v="0"/>
    <s v="film &amp; video/animation"/>
    <n v="104"/>
    <n v="1036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000"/>
    <n v="83"/>
    <x v="0"/>
    <s v="US"/>
    <s v="USD"/>
    <n v="1379094980"/>
    <n v="1376502980"/>
    <b v="0"/>
    <n v="3"/>
    <b v="0"/>
    <s v="film &amp; video/animation"/>
    <n v="8"/>
    <n v="27.67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700"/>
    <n v="721"/>
    <x v="1"/>
    <s v="US"/>
    <s v="USD"/>
    <n v="1375260113"/>
    <n v="1372668113"/>
    <b v="0"/>
    <n v="0"/>
    <b v="0"/>
    <s v="film &amp; video/animation"/>
    <n v="103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"/>
    <n v="720.01"/>
    <x v="1"/>
    <s v="CA"/>
    <s v="CAD"/>
    <n v="1475912326"/>
    <n v="1470728326"/>
    <b v="0"/>
    <n v="0"/>
    <b v="0"/>
    <s v="film &amp; video/animation"/>
    <n v="103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5000"/>
    <n v="14055"/>
    <x v="1"/>
    <s v="US"/>
    <s v="USD"/>
    <n v="1447830958"/>
    <n v="1445235358"/>
    <b v="0"/>
    <n v="11"/>
    <b v="0"/>
    <s v="film &amp; video/animation"/>
    <n v="281"/>
    <n v="1277.7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700"/>
    <n v="705"/>
    <x v="1"/>
    <s v="US"/>
    <s v="USD"/>
    <n v="1413569818"/>
    <n v="1412705818"/>
    <b v="0"/>
    <n v="0"/>
    <b v="0"/>
    <s v="film &amp; video/animation"/>
    <n v="101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1000"/>
    <n v="1000"/>
    <x v="1"/>
    <s v="US"/>
    <s v="USD"/>
    <n v="1458859153"/>
    <n v="1456270753"/>
    <b v="0"/>
    <n v="1"/>
    <b v="0"/>
    <s v="film &amp; video/animation"/>
    <n v="100"/>
    <n v="100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700"/>
    <n v="700"/>
    <x v="1"/>
    <s v="GB"/>
    <s v="GBP"/>
    <n v="1383418996"/>
    <n v="1380826996"/>
    <b v="0"/>
    <n v="0"/>
    <b v="0"/>
    <s v="film &amp; video/animation"/>
    <n v="100"/>
    <n v="0"/>
    <x v="0"/>
    <s v="animation"/>
    <x v="441"/>
    <d v="2013-11-02T19:03:16"/>
    <x v="4"/>
  </r>
  <r>
    <n v="442"/>
    <s v="The Paranormal Idiot"/>
    <s v="Doomsday is here"/>
    <n v="20000"/>
    <n v="0"/>
    <x v="0"/>
    <s v="US"/>
    <s v="USD"/>
    <n v="1424380783"/>
    <n v="1421788783"/>
    <b v="0"/>
    <n v="17"/>
    <b v="0"/>
    <s v="film &amp; video/animation"/>
    <n v="0"/>
    <n v="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"/>
    <n v="1275"/>
    <x v="1"/>
    <s v="CA"/>
    <s v="CAD"/>
    <n v="1391991701"/>
    <n v="1389399701"/>
    <b v="0"/>
    <n v="2"/>
    <b v="0"/>
    <s v="film &amp; video/animation"/>
    <n v="128"/>
    <n v="637.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500"/>
    <n v="1807.74"/>
    <x v="1"/>
    <s v="US"/>
    <s v="USD"/>
    <n v="1329342361"/>
    <n v="1324158361"/>
    <b v="0"/>
    <n v="1"/>
    <b v="0"/>
    <s v="film &amp; video/animation"/>
    <n v="121"/>
    <n v="1807.74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1000"/>
    <n v="45"/>
    <x v="0"/>
    <s v="US"/>
    <s v="USD"/>
    <n v="1432195375"/>
    <n v="1430899375"/>
    <b v="0"/>
    <n v="2"/>
    <b v="0"/>
    <s v="film &amp; video/animation"/>
    <n v="5"/>
    <n v="22.5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3500"/>
    <n v="400"/>
    <x v="0"/>
    <s v="US"/>
    <s v="USD"/>
    <n v="1425434420"/>
    <n v="1422842420"/>
    <b v="0"/>
    <n v="16"/>
    <b v="0"/>
    <s v="film &amp; video/animation"/>
    <n v="11"/>
    <n v="2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1000"/>
    <n v="1000"/>
    <x v="1"/>
    <s v="GB"/>
    <s v="GBP"/>
    <n v="1364041163"/>
    <n v="1361884763"/>
    <b v="0"/>
    <n v="1"/>
    <b v="0"/>
    <s v="film &amp; video/animation"/>
    <n v="100"/>
    <n v="100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000"/>
    <n v="0"/>
    <x v="0"/>
    <s v="US"/>
    <s v="USD"/>
    <n v="1400091095"/>
    <n v="1398363095"/>
    <b v="0"/>
    <n v="4"/>
    <b v="0"/>
    <s v="film &amp; video/animation"/>
    <n v="0"/>
    <n v="0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1500"/>
    <n v="1537"/>
    <x v="1"/>
    <s v="GB"/>
    <s v="GBP"/>
    <n v="1382017085"/>
    <n v="1379425085"/>
    <b v="0"/>
    <n v="5"/>
    <b v="0"/>
    <s v="film &amp; video/animation"/>
    <n v="102"/>
    <n v="307.39999999999998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2700"/>
    <n v="2923"/>
    <x v="1"/>
    <s v="US"/>
    <s v="USD"/>
    <n v="1392417800"/>
    <n v="1389825800"/>
    <b v="0"/>
    <n v="7"/>
    <b v="0"/>
    <s v="film &amp; video/animation"/>
    <n v="108"/>
    <n v="417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700"/>
    <n v="150"/>
    <x v="0"/>
    <s v="US"/>
    <s v="USD"/>
    <n v="1390669791"/>
    <n v="1388077791"/>
    <b v="0"/>
    <n v="0"/>
    <b v="0"/>
    <s v="film &amp; video/animation"/>
    <n v="21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3000"/>
    <n v="40"/>
    <x v="0"/>
    <s v="US"/>
    <s v="USD"/>
    <n v="1431536015"/>
    <n v="1428944015"/>
    <b v="0"/>
    <n v="12"/>
    <b v="0"/>
    <s v="film &amp; video/animation"/>
    <n v="1"/>
    <n v="3.33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1250"/>
    <n v="1361"/>
    <x v="1"/>
    <s v="US"/>
    <s v="USD"/>
    <n v="1424375279"/>
    <n v="1422992879"/>
    <b v="0"/>
    <n v="2"/>
    <b v="0"/>
    <s v="film &amp; video/animation"/>
    <n v="109"/>
    <n v="680.5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2000"/>
    <n v="0"/>
    <x v="0"/>
    <s v="US"/>
    <s v="USD"/>
    <n v="1417007640"/>
    <n v="1414343571"/>
    <b v="0"/>
    <n v="5"/>
    <b v="0"/>
    <s v="film &amp; video/animation"/>
    <n v="0"/>
    <n v="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1500"/>
    <n v="1536"/>
    <x v="1"/>
    <s v="US"/>
    <s v="USD"/>
    <n v="1334622660"/>
    <n v="1330733022"/>
    <b v="0"/>
    <n v="2"/>
    <b v="0"/>
    <s v="film &amp; video/animation"/>
    <n v="102"/>
    <n v="768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1686"/>
    <x v="1"/>
    <s v="US"/>
    <s v="USD"/>
    <n v="1382414340"/>
    <n v="1380559201"/>
    <b v="0"/>
    <n v="3"/>
    <b v="0"/>
    <s v="film &amp; video/animation"/>
    <n v="109"/>
    <n v="56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700"/>
    <n v="80"/>
    <x v="0"/>
    <s v="CA"/>
    <s v="CAD"/>
    <n v="1408213512"/>
    <n v="1405621512"/>
    <b v="0"/>
    <n v="0"/>
    <b v="0"/>
    <s v="film &amp; video/animation"/>
    <n v="11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3500"/>
    <n v="3880"/>
    <x v="1"/>
    <s v="GB"/>
    <s v="GBP"/>
    <n v="1368550060"/>
    <n v="1365958060"/>
    <b v="0"/>
    <n v="49"/>
    <b v="0"/>
    <s v="film &amp; video/animation"/>
    <n v="111"/>
    <n v="79.180000000000007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80"/>
    <x v="1"/>
    <s v="US"/>
    <s v="USD"/>
    <n v="1321201327"/>
    <n v="1316013727"/>
    <b v="0"/>
    <n v="1"/>
    <b v="0"/>
    <s v="film &amp; video/animation"/>
    <n v="215"/>
    <n v="2580"/>
    <x v="0"/>
    <s v="animation"/>
    <x v="459"/>
    <d v="2011-11-13T16:22:07"/>
    <x v="6"/>
  </r>
  <r>
    <n v="460"/>
    <s v="Darwin's Kiss"/>
    <s v="An animated web series about biological evolution gone haywire."/>
    <n v="1200"/>
    <n v="2080"/>
    <x v="1"/>
    <s v="US"/>
    <s v="USD"/>
    <n v="1401595200"/>
    <n v="1398862875"/>
    <b v="0"/>
    <n v="2"/>
    <b v="0"/>
    <s v="film &amp; video/animation"/>
    <n v="173"/>
    <n v="104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700"/>
    <n v="60"/>
    <x v="0"/>
    <s v="GB"/>
    <s v="GBP"/>
    <n v="1370204367"/>
    <n v="1368476367"/>
    <b v="0"/>
    <n v="0"/>
    <b v="0"/>
    <s v="film &amp; video/animation"/>
    <n v="9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700"/>
    <n v="15"/>
    <x v="0"/>
    <s v="US"/>
    <s v="USD"/>
    <n v="1312945341"/>
    <n v="1307761341"/>
    <b v="0"/>
    <n v="0"/>
    <b v="0"/>
    <s v="film &amp; video/animation"/>
    <n v="2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000"/>
    <n v="1"/>
    <x v="0"/>
    <s v="US"/>
    <s v="USD"/>
    <n v="1316883753"/>
    <n v="1311699753"/>
    <b v="0"/>
    <n v="11"/>
    <b v="0"/>
    <s v="film &amp; video/animation"/>
    <n v="0"/>
    <n v="0.0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2000"/>
    <n v="2155"/>
    <x v="1"/>
    <s v="US"/>
    <s v="USD"/>
    <n v="1403837574"/>
    <n v="1402455174"/>
    <b v="0"/>
    <n v="8"/>
    <b v="0"/>
    <s v="film &amp; video/animation"/>
    <n v="108"/>
    <n v="269.38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900"/>
    <n v="2735"/>
    <x v="1"/>
    <s v="US"/>
    <s v="USD"/>
    <n v="1347057464"/>
    <n v="1344465464"/>
    <b v="0"/>
    <n v="5"/>
    <b v="0"/>
    <s v="film &amp; video/animation"/>
    <n v="144"/>
    <n v="547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1384"/>
    <x v="0"/>
    <s v="US"/>
    <s v="USD"/>
    <n v="1348849134"/>
    <n v="1344961134"/>
    <b v="0"/>
    <n v="39"/>
    <b v="0"/>
    <s v="film &amp; video/animation"/>
    <n v="12"/>
    <n v="35.49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00"/>
    <n v="0"/>
    <x v="3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7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1967.76"/>
    <x v="1"/>
    <s v="US"/>
    <s v="USD"/>
    <n v="1389844800"/>
    <n v="1385524889"/>
    <b v="0"/>
    <n v="2"/>
    <b v="0"/>
    <s v="film &amp; video/animation"/>
    <n v="131"/>
    <n v="983.88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19000"/>
    <n v="19129"/>
    <x v="1"/>
    <s v="US"/>
    <s v="USD"/>
    <n v="1397924379"/>
    <n v="1394039979"/>
    <b v="0"/>
    <n v="170"/>
    <b v="0"/>
    <s v="film &amp; video/animation"/>
    <n v="101"/>
    <n v="112.52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2191"/>
    <x v="1"/>
    <s v="US"/>
    <s v="USD"/>
    <n v="1408831718"/>
    <n v="1406239718"/>
    <b v="0"/>
    <n v="5"/>
    <b v="0"/>
    <s v="film &amp; video/animation"/>
    <n v="110"/>
    <n v="43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500"/>
    <n v="4559.13"/>
    <x v="1"/>
    <s v="US"/>
    <s v="USD"/>
    <n v="1410972319"/>
    <n v="1408380319"/>
    <b v="0"/>
    <n v="14"/>
    <b v="0"/>
    <s v="film &amp; video/animation"/>
    <n v="130"/>
    <n v="325.64999999999998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10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0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12500"/>
    <n v="12554"/>
    <x v="1"/>
    <s v="US"/>
    <s v="USD"/>
    <n v="1401767940"/>
    <n v="1398727441"/>
    <b v="0"/>
    <n v="124"/>
    <b v="0"/>
    <s v="film &amp; video/animation"/>
    <n v="100"/>
    <n v="101.24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675"/>
    <n v="1218"/>
    <x v="1"/>
    <s v="US"/>
    <s v="USD"/>
    <n v="1337371334"/>
    <n v="1332187334"/>
    <b v="0"/>
    <n v="0"/>
    <b v="0"/>
    <s v="film &amp; video/animation"/>
    <n v="18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666"/>
    <n v="60"/>
    <x v="0"/>
    <s v="US"/>
    <s v="USD"/>
    <n v="1427921509"/>
    <n v="1425333109"/>
    <b v="0"/>
    <n v="0"/>
    <b v="0"/>
    <s v="film &amp; video/animation"/>
    <n v="9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2500"/>
    <n v="2526"/>
    <x v="3"/>
    <s v="US"/>
    <s v="USD"/>
    <n v="1416566835"/>
    <n v="1411379235"/>
    <b v="0"/>
    <n v="55"/>
    <b v="0"/>
    <s v="film &amp; video/animation"/>
    <n v="20"/>
    <n v="45.93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20000"/>
    <n v="20070"/>
    <x v="1"/>
    <s v="US"/>
    <s v="USD"/>
    <n v="1376049615"/>
    <n v="1373457615"/>
    <b v="0"/>
    <n v="140"/>
    <b v="0"/>
    <s v="film &amp; video/animation"/>
    <n v="100"/>
    <n v="143.36000000000001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5000"/>
    <n v="8640"/>
    <x v="1"/>
    <s v="US"/>
    <s v="USD"/>
    <n v="1349885289"/>
    <n v="1347293289"/>
    <b v="0"/>
    <n v="21"/>
    <b v="0"/>
    <s v="film &amp; video/animation"/>
    <n v="173"/>
    <n v="411.43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"/>
    <n v="1273"/>
    <x v="1"/>
    <s v="US"/>
    <s v="USD"/>
    <n v="1460644440"/>
    <n v="1458336690"/>
    <b v="0"/>
    <n v="1"/>
    <b v="0"/>
    <s v="film &amp; video/animation"/>
    <n v="127"/>
    <n v="1273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20000"/>
    <n v="1910"/>
    <x v="0"/>
    <s v="GB"/>
    <s v="GBP"/>
    <n v="1359434672"/>
    <n v="1354250672"/>
    <b v="0"/>
    <n v="147"/>
    <b v="0"/>
    <s v="film &amp; video/animation"/>
    <n v="10"/>
    <n v="12.99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2000"/>
    <n v="2230.4299999999998"/>
    <x v="1"/>
    <s v="GB"/>
    <s v="GBP"/>
    <n v="1446766372"/>
    <n v="1443220372"/>
    <b v="0"/>
    <n v="11"/>
    <b v="0"/>
    <s v="film &amp; video/animation"/>
    <n v="112"/>
    <n v="202.77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22765"/>
    <n v="32172.66"/>
    <x v="1"/>
    <s v="GB"/>
    <s v="GBP"/>
    <n v="1368792499"/>
    <n v="1366200499"/>
    <b v="0"/>
    <n v="125"/>
    <b v="0"/>
    <s v="film &amp; video/animation"/>
    <n v="141"/>
    <n v="257.38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1800"/>
    <x v="1"/>
    <s v="AU"/>
    <s v="AUD"/>
    <n v="1401662239"/>
    <n v="1399070239"/>
    <b v="0"/>
    <n v="1"/>
    <b v="0"/>
    <s v="film &amp; video/animation"/>
    <n v="120"/>
    <n v="180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660"/>
    <n v="764"/>
    <x v="1"/>
    <s v="CA"/>
    <s v="CAD"/>
    <n v="1482678994"/>
    <n v="1477491394"/>
    <b v="0"/>
    <n v="0"/>
    <b v="0"/>
    <s v="film &amp; video/animation"/>
    <n v="116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650"/>
    <n v="2650.5"/>
    <x v="1"/>
    <s v="US"/>
    <s v="USD"/>
    <n v="1483924700"/>
    <n v="1481332700"/>
    <b v="0"/>
    <n v="0"/>
    <b v="0"/>
    <s v="film &amp; video/animation"/>
    <n v="408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2250"/>
    <n v="2876"/>
    <x v="1"/>
    <s v="US"/>
    <s v="USD"/>
    <n v="1325763180"/>
    <n v="1323084816"/>
    <b v="0"/>
    <n v="3"/>
    <b v="0"/>
    <s v="film &amp; video/animation"/>
    <n v="128"/>
    <n v="958.67"/>
    <x v="0"/>
    <s v="animation"/>
    <x v="489"/>
    <d v="2012-01-05T11:33:00"/>
    <x v="5"/>
  </r>
  <r>
    <n v="490"/>
    <s v="PROJECT IS CANCELLED"/>
    <s v="Cancelled"/>
    <n v="650"/>
    <n v="1111"/>
    <x v="1"/>
    <s v="US"/>
    <s v="USD"/>
    <n v="1345677285"/>
    <n v="1343085285"/>
    <b v="0"/>
    <n v="0"/>
    <b v="0"/>
    <s v="film &amp; video/animation"/>
    <n v="171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650"/>
    <n v="1082"/>
    <x v="1"/>
    <s v="US"/>
    <s v="USD"/>
    <n v="1453937699"/>
    <n v="1451345699"/>
    <b v="0"/>
    <n v="0"/>
    <b v="0"/>
    <s v="film &amp; video/animation"/>
    <n v="166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650"/>
    <n v="760"/>
    <x v="1"/>
    <s v="SE"/>
    <s v="SEK"/>
    <n v="1476319830"/>
    <n v="1471135830"/>
    <b v="0"/>
    <n v="0"/>
    <b v="0"/>
    <s v="film &amp; video/animation"/>
    <n v="117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650"/>
    <n v="658"/>
    <x v="1"/>
    <s v="GB"/>
    <s v="GBP"/>
    <n v="1432142738"/>
    <n v="1429550738"/>
    <b v="0"/>
    <n v="0"/>
    <b v="0"/>
    <s v="film &amp; video/animation"/>
    <n v="101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1500"/>
    <n v="0"/>
    <x v="2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650"/>
    <n v="380"/>
    <x v="0"/>
    <s v="US"/>
    <s v="USD"/>
    <n v="1437076305"/>
    <n v="1434484305"/>
    <b v="0"/>
    <n v="0"/>
    <b v="0"/>
    <s v="film &amp; video/animation"/>
    <n v="58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1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1500"/>
    <n v="0"/>
    <x v="0"/>
    <s v="US"/>
    <s v="USD"/>
    <n v="1419483600"/>
    <n v="1414889665"/>
    <b v="0"/>
    <n v="3"/>
    <b v="0"/>
    <s v="film &amp; video/animation"/>
    <n v="0"/>
    <n v="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8500"/>
    <n v="8735"/>
    <x v="1"/>
    <s v="US"/>
    <s v="USD"/>
    <n v="1324664249"/>
    <n v="1321035449"/>
    <b v="0"/>
    <n v="22"/>
    <b v="0"/>
    <s v="film &amp; video/animation"/>
    <n v="103"/>
    <n v="397.05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39304.01"/>
    <x v="1"/>
    <s v="US"/>
    <s v="USD"/>
    <n v="1255381140"/>
    <n v="1250630968"/>
    <b v="0"/>
    <n v="26"/>
    <b v="0"/>
    <s v="film &amp; video/animation"/>
    <n v="786"/>
    <n v="1511.69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2250"/>
    <n v="10"/>
    <x v="0"/>
    <s v="US"/>
    <s v="USD"/>
    <n v="1273356960"/>
    <n v="1268255751"/>
    <b v="0"/>
    <n v="4"/>
    <b v="0"/>
    <s v="film &amp; video/animation"/>
    <n v="0"/>
    <n v="2.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650"/>
    <n v="10"/>
    <x v="2"/>
    <s v="US"/>
    <s v="USD"/>
    <n v="1310189851"/>
    <n v="1307597851"/>
    <b v="0"/>
    <n v="0"/>
    <b v="0"/>
    <s v="film &amp; video/animation"/>
    <n v="2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500"/>
    <n v="0"/>
    <x v="2"/>
    <s v="US"/>
    <s v="USD"/>
    <n v="1332073025"/>
    <n v="1329484625"/>
    <b v="0"/>
    <n v="4"/>
    <b v="0"/>
    <s v="film &amp; video/animation"/>
    <n v="0"/>
    <n v="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2000"/>
    <n v="2020"/>
    <x v="1"/>
    <s v="GB"/>
    <s v="GBP"/>
    <n v="1421498303"/>
    <n v="1418906303"/>
    <b v="0"/>
    <n v="9"/>
    <b v="0"/>
    <s v="film &amp; video/animation"/>
    <n v="101"/>
    <n v="224.44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500"/>
    <n v="3012"/>
    <x v="1"/>
    <s v="US"/>
    <s v="USD"/>
    <n v="1334097387"/>
    <n v="1328916987"/>
    <b v="0"/>
    <n v="5"/>
    <b v="0"/>
    <s v="film &amp; video/animation"/>
    <n v="120"/>
    <n v="602.4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500"/>
    <n v="2002.22"/>
    <x v="1"/>
    <s v="US"/>
    <s v="USD"/>
    <n v="1451010086"/>
    <n v="1447122086"/>
    <b v="0"/>
    <n v="14"/>
    <b v="0"/>
    <s v="film &amp; video/animation"/>
    <n v="133"/>
    <n v="143.0200000000000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500"/>
    <n v="100"/>
    <x v="0"/>
    <s v="US"/>
    <s v="USD"/>
    <n v="1376140520"/>
    <n v="1373548520"/>
    <b v="0"/>
    <n v="1"/>
    <b v="0"/>
    <s v="film &amp; video/animation"/>
    <n v="4"/>
    <n v="10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3000"/>
    <n v="4176"/>
    <x v="1"/>
    <s v="US"/>
    <s v="USD"/>
    <n v="1350687657"/>
    <n v="1346799657"/>
    <b v="0"/>
    <n v="10"/>
    <b v="0"/>
    <s v="film &amp; video/animation"/>
    <n v="139"/>
    <n v="417.6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2750"/>
    <n v="45"/>
    <x v="3"/>
    <s v="US"/>
    <s v="USD"/>
    <n v="1337955240"/>
    <n v="1332808501"/>
    <b v="0"/>
    <n v="3"/>
    <b v="0"/>
    <s v="film &amp; video/animation"/>
    <n v="2"/>
    <n v="15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1000"/>
    <n v="1272"/>
    <x v="1"/>
    <s v="GB"/>
    <s v="GBP"/>
    <n v="1435504170"/>
    <n v="1432912170"/>
    <b v="0"/>
    <n v="1"/>
    <b v="0"/>
    <s v="film &amp; video/animation"/>
    <n v="127"/>
    <n v="1272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620"/>
    <n v="714"/>
    <x v="1"/>
    <s v="US"/>
    <s v="USD"/>
    <n v="1456805639"/>
    <n v="1454213639"/>
    <b v="0"/>
    <n v="0"/>
    <b v="0"/>
    <s v="film &amp; video/animation"/>
    <n v="115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2000"/>
    <n v="2280"/>
    <x v="1"/>
    <s v="US"/>
    <s v="USD"/>
    <n v="1365228982"/>
    <n v="1362640582"/>
    <b v="0"/>
    <n v="5"/>
    <b v="0"/>
    <s v="film &amp; video/animation"/>
    <n v="114"/>
    <n v="456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1000"/>
    <n v="1445"/>
    <x v="1"/>
    <s v="US"/>
    <s v="USD"/>
    <n v="1479667727"/>
    <n v="1475776127"/>
    <b v="0"/>
    <n v="2"/>
    <b v="0"/>
    <s v="film &amp; video/animation"/>
    <n v="145"/>
    <n v="722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20000"/>
    <n v="10"/>
    <x v="0"/>
    <s v="US"/>
    <s v="USD"/>
    <n v="1471244400"/>
    <n v="1467387705"/>
    <b v="0"/>
    <n v="68"/>
    <b v="0"/>
    <s v="film &amp; video/animation"/>
    <n v="0"/>
    <n v="0.15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1788.57"/>
    <x v="1"/>
    <s v="CA"/>
    <s v="CAD"/>
    <n v="1407595447"/>
    <n v="1405003447"/>
    <b v="0"/>
    <n v="3"/>
    <b v="0"/>
    <s v="film &amp; video/animation"/>
    <n v="119"/>
    <n v="596.19000000000005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50000"/>
    <n v="177412.01"/>
    <x v="1"/>
    <s v="US"/>
    <s v="USD"/>
    <n v="1451389601"/>
    <n v="1447933601"/>
    <b v="0"/>
    <n v="34"/>
    <b v="0"/>
    <s v="film &amp; video/animation"/>
    <n v="355"/>
    <n v="5218"/>
    <x v="0"/>
    <s v="animation"/>
    <x v="515"/>
    <d v="2015-12-29T11:46:41"/>
    <x v="0"/>
  </r>
  <r>
    <n v="516"/>
    <s v="Shipmates"/>
    <s v="A big brother style comedy animation series starring famous seafarers"/>
    <n v="62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2200"/>
    <n v="850"/>
    <x v="0"/>
    <s v="US"/>
    <s v="USD"/>
    <n v="1486046761"/>
    <n v="1483454761"/>
    <b v="0"/>
    <n v="3"/>
    <b v="0"/>
    <s v="film &amp; video/animation"/>
    <n v="39"/>
    <n v="283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600"/>
    <n v="1841"/>
    <x v="1"/>
    <s v="US"/>
    <s v="USD"/>
    <n v="1441550760"/>
    <n v="1438958824"/>
    <b v="0"/>
    <n v="0"/>
    <b v="0"/>
    <s v="film &amp; video/animation"/>
    <n v="307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8000"/>
    <n v="8120"/>
    <x v="1"/>
    <s v="US"/>
    <s v="USD"/>
    <n v="1354699421"/>
    <n v="1352107421"/>
    <b v="0"/>
    <n v="70"/>
    <b v="0"/>
    <s v="film &amp; video/animation"/>
    <n v="102"/>
    <n v="11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14500"/>
    <n v="241"/>
    <x v="0"/>
    <s v="GB"/>
    <s v="GBP"/>
    <n v="1449766261"/>
    <n v="1447174261"/>
    <b v="0"/>
    <n v="34"/>
    <b v="1"/>
    <s v="theater/plays"/>
    <n v="2"/>
    <n v="7.0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"/>
    <x v="0"/>
    <s v="US"/>
    <s v="USD"/>
    <n v="1477976340"/>
    <n v="1475460819"/>
    <b v="0"/>
    <n v="56"/>
    <b v="1"/>
    <s v="theater/plays"/>
    <n v="0"/>
    <n v="0.02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10000"/>
    <n v="650"/>
    <x v="0"/>
    <s v="US"/>
    <s v="USD"/>
    <n v="1458518325"/>
    <n v="1456793925"/>
    <b v="0"/>
    <n v="31"/>
    <b v="1"/>
    <s v="theater/plays"/>
    <n v="7"/>
    <n v="2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33393.339999999997"/>
    <x v="1"/>
    <s v="US"/>
    <s v="USD"/>
    <n v="1442805076"/>
    <n v="1440213076"/>
    <b v="0"/>
    <n v="84"/>
    <b v="1"/>
    <s v="theater/plays"/>
    <n v="209"/>
    <n v="397.54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10000"/>
    <n v="10550"/>
    <x v="1"/>
    <s v="GB"/>
    <s v="GBP"/>
    <n v="1464801169"/>
    <n v="1462209169"/>
    <b v="0"/>
    <n v="130"/>
    <b v="1"/>
    <s v="theater/plays"/>
    <n v="106"/>
    <n v="81.15000000000000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30000"/>
    <n v="30241"/>
    <x v="1"/>
    <s v="US"/>
    <s v="USD"/>
    <n v="1410601041"/>
    <n v="1406713041"/>
    <b v="0"/>
    <n v="12"/>
    <b v="1"/>
    <s v="theater/plays"/>
    <n v="101"/>
    <n v="2520.08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5000"/>
    <n v="5813"/>
    <x v="1"/>
    <s v="GB"/>
    <s v="GBP"/>
    <n v="1438966800"/>
    <n v="1436278344"/>
    <b v="0"/>
    <n v="23"/>
    <b v="1"/>
    <s v="theater/plays"/>
    <n v="116"/>
    <n v="252.7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25000"/>
    <n v="26305.97"/>
    <x v="1"/>
    <s v="US"/>
    <s v="USD"/>
    <n v="1487347500"/>
    <n v="1484715366"/>
    <b v="0"/>
    <n v="158"/>
    <b v="1"/>
    <s v="theater/plays"/>
    <n v="105"/>
    <n v="166.49"/>
    <x v="1"/>
    <s v="plays"/>
    <x v="527"/>
    <d v="2017-02-17T16:05:00"/>
    <x v="1"/>
  </r>
  <r>
    <n v="528"/>
    <s v="Devastated No Matter What"/>
    <s v="A Festival Backed Production of a Full-Length Play."/>
    <n v="5000"/>
    <n v="50"/>
    <x v="0"/>
    <s v="US"/>
    <s v="USD"/>
    <n v="1434921600"/>
    <n v="1433109907"/>
    <b v="0"/>
    <n v="30"/>
    <b v="1"/>
    <s v="theater/plays"/>
    <n v="1"/>
    <n v="1.67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5116.18"/>
    <x v="1"/>
    <s v="CA"/>
    <s v="CAD"/>
    <n v="1484110800"/>
    <n v="1482281094"/>
    <b v="0"/>
    <n v="18"/>
    <b v="1"/>
    <s v="theater/plays"/>
    <n v="102"/>
    <n v="284.2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10000"/>
    <n v="10100"/>
    <x v="1"/>
    <s v="US"/>
    <s v="USD"/>
    <n v="1435111200"/>
    <n v="1433254268"/>
    <b v="0"/>
    <n v="29"/>
    <b v="1"/>
    <s v="theater/plays"/>
    <n v="101"/>
    <n v="348.2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10000"/>
    <n v="11545"/>
    <x v="1"/>
    <s v="US"/>
    <s v="USD"/>
    <n v="1481957940"/>
    <n v="1478050429"/>
    <b v="0"/>
    <n v="31"/>
    <b v="1"/>
    <s v="theater/plays"/>
    <n v="115"/>
    <n v="372.42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30000"/>
    <n v="50251.41"/>
    <x v="1"/>
    <s v="US"/>
    <s v="USD"/>
    <n v="1463098208"/>
    <n v="1460506208"/>
    <b v="0"/>
    <n v="173"/>
    <b v="1"/>
    <s v="theater/plays"/>
    <n v="168"/>
    <n v="290.470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5500"/>
    <n v="5504"/>
    <x v="1"/>
    <s v="GB"/>
    <s v="GBP"/>
    <n v="1463394365"/>
    <n v="1461320765"/>
    <b v="0"/>
    <n v="17"/>
    <b v="1"/>
    <s v="theater/plays"/>
    <n v="100"/>
    <n v="323.7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40000"/>
    <n v="41500"/>
    <x v="3"/>
    <s v="NO"/>
    <s v="NOK"/>
    <n v="1446418800"/>
    <n v="1443036470"/>
    <b v="0"/>
    <n v="48"/>
    <b v="1"/>
    <s v="theater/plays"/>
    <n v="104"/>
    <n v="864.5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6000"/>
    <n v="160"/>
    <x v="0"/>
    <s v="GB"/>
    <s v="GBP"/>
    <n v="1483707905"/>
    <n v="1481115905"/>
    <b v="0"/>
    <n v="59"/>
    <b v="1"/>
    <s v="theater/plays"/>
    <n v="3"/>
    <n v="2.71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10740"/>
    <x v="1"/>
    <s v="GB"/>
    <s v="GBP"/>
    <n v="1438624800"/>
    <n v="1435133807"/>
    <b v="0"/>
    <n v="39"/>
    <b v="1"/>
    <s v="theater/plays"/>
    <n v="107"/>
    <n v="275.38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7000"/>
    <n v="7981"/>
    <x v="1"/>
    <s v="US"/>
    <s v="USD"/>
    <n v="1446665191"/>
    <n v="1444069591"/>
    <b v="0"/>
    <n v="59"/>
    <b v="1"/>
    <s v="theater/plays"/>
    <n v="114"/>
    <n v="135.2700000000000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37000"/>
    <n v="463"/>
    <x v="2"/>
    <s v="US"/>
    <s v="USD"/>
    <n v="1463166263"/>
    <n v="1460574263"/>
    <b v="0"/>
    <n v="60"/>
    <b v="1"/>
    <s v="theater/plays"/>
    <n v="1"/>
    <n v="7.7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3000"/>
    <n v="625"/>
    <x v="0"/>
    <s v="GB"/>
    <s v="GBP"/>
    <n v="1467681107"/>
    <n v="1465866707"/>
    <b v="0"/>
    <n v="20"/>
    <b v="1"/>
    <s v="theater/plays"/>
    <n v="21"/>
    <n v="31.2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000"/>
    <n v="0"/>
    <x v="0"/>
    <s v="US"/>
    <s v="USD"/>
    <n v="1423078606"/>
    <n v="1420486606"/>
    <b v="0"/>
    <n v="1"/>
    <b v="0"/>
    <s v="technology/web"/>
    <n v="0"/>
    <n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1200"/>
    <n v="1883.64"/>
    <x v="1"/>
    <s v="US"/>
    <s v="USD"/>
    <n v="1446080834"/>
    <n v="1443488834"/>
    <b v="0"/>
    <n v="1"/>
    <b v="0"/>
    <s v="technology/web"/>
    <n v="157"/>
    <n v="1883.64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1000"/>
    <n v="0"/>
    <x v="0"/>
    <s v="US"/>
    <s v="USD"/>
    <n v="1462293716"/>
    <n v="1457113316"/>
    <b v="0"/>
    <n v="1"/>
    <b v="0"/>
    <s v="technology/web"/>
    <n v="0"/>
    <n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1750"/>
    <n v="425"/>
    <x v="0"/>
    <s v="AU"/>
    <s v="AUD"/>
    <n v="1414807962"/>
    <n v="1412215962"/>
    <b v="0"/>
    <n v="2"/>
    <b v="0"/>
    <s v="technology/web"/>
    <n v="24"/>
    <n v="212.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1000"/>
    <n v="1005"/>
    <x v="1"/>
    <s v="US"/>
    <s v="USD"/>
    <n v="1467647160"/>
    <n v="1465055160"/>
    <b v="0"/>
    <n v="2"/>
    <b v="0"/>
    <s v="technology/web"/>
    <n v="101"/>
    <n v="502.5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35000"/>
    <n v="35296"/>
    <x v="1"/>
    <s v="FR"/>
    <s v="EUR"/>
    <n v="1447600389"/>
    <n v="1444140789"/>
    <b v="0"/>
    <n v="34"/>
    <b v="0"/>
    <s v="technology/web"/>
    <n v="101"/>
    <n v="1038.119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1500"/>
    <n v="2000"/>
    <x v="1"/>
    <s v="US"/>
    <s v="USD"/>
    <n v="1445097715"/>
    <n v="1441209715"/>
    <b v="0"/>
    <n v="2"/>
    <b v="0"/>
    <s v="technology/web"/>
    <n v="133"/>
    <n v="100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600"/>
    <n v="1755.01"/>
    <x v="1"/>
    <s v="GB"/>
    <s v="GBP"/>
    <n v="1455122564"/>
    <n v="1452530564"/>
    <b v="0"/>
    <n v="0"/>
    <b v="0"/>
    <s v="technology/web"/>
    <n v="293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"/>
    <n v="1030"/>
    <x v="1"/>
    <s v="GB"/>
    <s v="GBP"/>
    <n v="1446154848"/>
    <n v="1443562848"/>
    <b v="0"/>
    <n v="1"/>
    <b v="0"/>
    <s v="technology/web"/>
    <n v="103"/>
    <n v="103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1650"/>
    <n v="1690"/>
    <x v="1"/>
    <s v="GB"/>
    <s v="GBP"/>
    <n v="1436368622"/>
    <n v="1433776622"/>
    <b v="0"/>
    <n v="8"/>
    <b v="0"/>
    <s v="technology/web"/>
    <n v="102"/>
    <n v="211.2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1500"/>
    <n v="15"/>
    <x v="2"/>
    <s v="CA"/>
    <s v="CAD"/>
    <n v="1485838800"/>
    <n v="1484756245"/>
    <b v="0"/>
    <n v="4"/>
    <b v="0"/>
    <s v="technology/web"/>
    <n v="1"/>
    <n v="3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10000"/>
    <n v="10373"/>
    <x v="1"/>
    <s v="US"/>
    <s v="USD"/>
    <n v="1438451580"/>
    <n v="1434609424"/>
    <b v="0"/>
    <n v="28"/>
    <b v="0"/>
    <s v="technology/web"/>
    <n v="104"/>
    <n v="370.4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600"/>
    <n v="1535"/>
    <x v="1"/>
    <s v="CA"/>
    <s v="CAD"/>
    <n v="1452350896"/>
    <n v="1447166896"/>
    <b v="0"/>
    <n v="0"/>
    <b v="0"/>
    <s v="technology/web"/>
    <n v="256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000"/>
    <n v="2050"/>
    <x v="1"/>
    <s v="US"/>
    <s v="USD"/>
    <n v="1415988991"/>
    <n v="1413393391"/>
    <b v="0"/>
    <n v="6"/>
    <b v="0"/>
    <s v="technology/web"/>
    <n v="103"/>
    <n v="341.67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426"/>
    <x v="0"/>
    <s v="US"/>
    <s v="USD"/>
    <n v="1413735972"/>
    <n v="1411143972"/>
    <b v="0"/>
    <n v="22"/>
    <b v="0"/>
    <s v="technology/web"/>
    <n v="9"/>
    <n v="19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600"/>
    <n v="1273"/>
    <x v="1"/>
    <s v="GB"/>
    <s v="GBP"/>
    <n v="1465720143"/>
    <n v="1463128143"/>
    <b v="0"/>
    <n v="0"/>
    <b v="0"/>
    <s v="technology/web"/>
    <n v="212"/>
    <n v="0"/>
    <x v="2"/>
    <s v="web"/>
    <x v="555"/>
    <d v="2016-06-12T08:29:03"/>
    <x v="2"/>
  </r>
  <r>
    <n v="556"/>
    <s v="Braille Academy"/>
    <s v="An educational platform for learning Unified English Braille Code"/>
    <n v="2000"/>
    <n v="6842"/>
    <x v="1"/>
    <s v="US"/>
    <s v="USD"/>
    <n v="1452112717"/>
    <n v="1449520717"/>
    <b v="0"/>
    <n v="1"/>
    <b v="0"/>
    <s v="technology/web"/>
    <n v="342"/>
    <n v="6842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5000"/>
    <n v="145"/>
    <x v="2"/>
    <s v="DE"/>
    <s v="EUR"/>
    <n v="1480721803"/>
    <n v="1478126203"/>
    <b v="0"/>
    <n v="20"/>
    <b v="0"/>
    <s v="technology/web"/>
    <n v="3"/>
    <n v="7.25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600"/>
    <n v="1123.47"/>
    <x v="1"/>
    <s v="US"/>
    <s v="USD"/>
    <n v="1427227905"/>
    <n v="1424639505"/>
    <b v="0"/>
    <n v="0"/>
    <b v="0"/>
    <s v="technology/web"/>
    <n v="187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1785"/>
    <x v="1"/>
    <s v="US"/>
    <s v="USD"/>
    <n v="1449989260"/>
    <n v="1447397260"/>
    <b v="0"/>
    <n v="1"/>
    <b v="0"/>
    <s v="technology/web"/>
    <n v="119"/>
    <n v="1785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"/>
    <n v="1534"/>
    <x v="1"/>
    <s v="CA"/>
    <s v="CAD"/>
    <n v="1418841045"/>
    <n v="1416249045"/>
    <b v="0"/>
    <n v="3"/>
    <b v="0"/>
    <s v="technology/web"/>
    <n v="153"/>
    <n v="511.3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"/>
    <n v="2399.94"/>
    <x v="1"/>
    <s v="US"/>
    <s v="USD"/>
    <n v="1445874513"/>
    <n v="1442850513"/>
    <b v="0"/>
    <n v="2"/>
    <b v="0"/>
    <s v="technology/web"/>
    <n v="160"/>
    <n v="1199.97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600"/>
    <n v="1080"/>
    <x v="1"/>
    <s v="NL"/>
    <s v="EUR"/>
    <n v="1482052815"/>
    <n v="1479460815"/>
    <b v="0"/>
    <n v="0"/>
    <b v="0"/>
    <s v="technology/web"/>
    <n v="18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1650"/>
    <n v="1669"/>
    <x v="1"/>
    <s v="AU"/>
    <s v="AUD"/>
    <n v="1424137247"/>
    <n v="1421545247"/>
    <b v="0"/>
    <n v="2"/>
    <b v="0"/>
    <s v="technology/web"/>
    <n v="101"/>
    <n v="834.5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000"/>
    <n v="0"/>
    <x v="0"/>
    <s v="FR"/>
    <s v="EUR"/>
    <n v="1457822275"/>
    <n v="1455230275"/>
    <b v="0"/>
    <n v="1"/>
    <b v="0"/>
    <s v="technology/web"/>
    <n v="0"/>
    <n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600"/>
    <n v="911"/>
    <x v="1"/>
    <s v="GB"/>
    <s v="GBP"/>
    <n v="1436554249"/>
    <n v="1433962249"/>
    <b v="0"/>
    <n v="0"/>
    <b v="0"/>
    <s v="technology/web"/>
    <n v="152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1000"/>
    <n v="0"/>
    <x v="0"/>
    <s v="US"/>
    <s v="USD"/>
    <n v="1468513533"/>
    <n v="1465921533"/>
    <b v="0"/>
    <n v="1"/>
    <b v="0"/>
    <s v="technology/web"/>
    <n v="0"/>
    <n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600"/>
    <n v="886"/>
    <x v="1"/>
    <s v="US"/>
    <s v="USD"/>
    <n v="1420143194"/>
    <n v="1417551194"/>
    <b v="0"/>
    <n v="0"/>
    <b v="0"/>
    <s v="technology/web"/>
    <n v="148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0"/>
    <x v="0"/>
    <s v="NZ"/>
    <s v="NZD"/>
    <n v="1452942000"/>
    <n v="1449785223"/>
    <b v="0"/>
    <n v="5"/>
    <b v="0"/>
    <s v="technology/web"/>
    <n v="1"/>
    <n v="4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1100"/>
    <n v="1251"/>
    <x v="1"/>
    <s v="CA"/>
    <s v="CAD"/>
    <n v="1451679612"/>
    <n v="1449087612"/>
    <b v="0"/>
    <n v="1"/>
    <b v="0"/>
    <s v="technology/web"/>
    <n v="114"/>
    <n v="1251"/>
    <x v="2"/>
    <s v="web"/>
    <x v="569"/>
    <d v="2016-01-01T20:20:12"/>
    <x v="2"/>
  </r>
  <r>
    <n v="570"/>
    <s v="Relaunching in May"/>
    <s v="Humans have AM/FM/Satellite radio, kids have radio Disney, pets have DogCatRadio."/>
    <n v="2000"/>
    <n v="2193"/>
    <x v="1"/>
    <s v="US"/>
    <s v="USD"/>
    <n v="1455822569"/>
    <n v="1453230569"/>
    <b v="0"/>
    <n v="1"/>
    <b v="0"/>
    <s v="technology/web"/>
    <n v="110"/>
    <n v="2193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000"/>
    <n v="2005"/>
    <x v="1"/>
    <s v="US"/>
    <s v="USD"/>
    <n v="1437969540"/>
    <n v="1436297723"/>
    <b v="0"/>
    <n v="2"/>
    <b v="0"/>
    <s v="technology/web"/>
    <n v="100"/>
    <n v="1002.5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600"/>
    <n v="820"/>
    <x v="1"/>
    <s v="US"/>
    <s v="USD"/>
    <n v="1446660688"/>
    <n v="1444065088"/>
    <b v="0"/>
    <n v="0"/>
    <b v="0"/>
    <s v="technology/web"/>
    <n v="137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120"/>
    <x v="1"/>
    <s v="US"/>
    <s v="USD"/>
    <n v="1421543520"/>
    <n v="1416445931"/>
    <b v="0"/>
    <n v="9"/>
    <b v="0"/>
    <s v="technology/web"/>
    <n v="125"/>
    <n v="346.67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2000"/>
    <n v="0"/>
    <x v="2"/>
    <s v="GB"/>
    <s v="GBP"/>
    <n v="1476873507"/>
    <n v="1474281507"/>
    <b v="0"/>
    <n v="4"/>
    <b v="0"/>
    <s v="technology/web"/>
    <n v="0"/>
    <n v="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400"/>
    <x v="0"/>
    <s v="DE"/>
    <s v="EUR"/>
    <n v="1434213443"/>
    <n v="1431621443"/>
    <b v="0"/>
    <n v="4"/>
    <b v="0"/>
    <s v="technology/web"/>
    <n v="16"/>
    <n v="10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1000"/>
    <n v="0"/>
    <x v="0"/>
    <s v="US"/>
    <s v="USD"/>
    <n v="1427537952"/>
    <n v="1422357552"/>
    <b v="0"/>
    <n v="1"/>
    <b v="0"/>
    <s v="technology/web"/>
    <n v="0"/>
    <n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1000"/>
    <n v="1270"/>
    <x v="1"/>
    <s v="US"/>
    <s v="USD"/>
    <n v="1463753302"/>
    <n v="1458569302"/>
    <b v="0"/>
    <n v="1"/>
    <b v="0"/>
    <s v="technology/web"/>
    <n v="127"/>
    <n v="1270"/>
    <x v="2"/>
    <s v="web"/>
    <x v="577"/>
    <d v="2016-05-20T14:08:22"/>
    <x v="2"/>
  </r>
  <r>
    <n v="578"/>
    <s v="weBuy Crowdsourced Shopping"/>
    <s v="weBuy trade built on technology and Crowd Sourced Power"/>
    <n v="1000"/>
    <n v="1614"/>
    <x v="1"/>
    <s v="GB"/>
    <s v="GBP"/>
    <n v="1441633993"/>
    <n v="1439560393"/>
    <b v="0"/>
    <n v="7"/>
    <b v="0"/>
    <s v="technology/web"/>
    <n v="161"/>
    <n v="230.57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2000"/>
    <n v="2506"/>
    <x v="1"/>
    <s v="US"/>
    <s v="USD"/>
    <n v="1419539223"/>
    <n v="1416947223"/>
    <b v="0"/>
    <n v="5"/>
    <b v="0"/>
    <s v="technology/web"/>
    <n v="125"/>
    <n v="501.2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1000"/>
    <n v="0"/>
    <x v="2"/>
    <s v="US"/>
    <s v="USD"/>
    <n v="1474580867"/>
    <n v="1471988867"/>
    <b v="0"/>
    <n v="1"/>
    <b v="0"/>
    <s v="technology/web"/>
    <n v="0"/>
    <n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600"/>
    <n v="801"/>
    <x v="1"/>
    <s v="US"/>
    <s v="USD"/>
    <n v="1438474704"/>
    <n v="1435882704"/>
    <b v="0"/>
    <n v="0"/>
    <b v="0"/>
    <s v="technology/web"/>
    <n v="134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600"/>
    <n v="800"/>
    <x v="1"/>
    <s v="US"/>
    <s v="USD"/>
    <n v="1426442400"/>
    <n v="1424454319"/>
    <b v="0"/>
    <n v="0"/>
    <b v="0"/>
    <s v="technology/web"/>
    <n v="133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1000"/>
    <n v="0"/>
    <x v="0"/>
    <s v="US"/>
    <s v="USD"/>
    <n v="1426800687"/>
    <n v="1424212287"/>
    <b v="0"/>
    <n v="1"/>
    <b v="0"/>
    <s v="technology/web"/>
    <n v="0"/>
    <n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260"/>
    <x v="1"/>
    <s v="US"/>
    <s v="USD"/>
    <n v="1426522316"/>
    <n v="1423933916"/>
    <b v="0"/>
    <n v="2"/>
    <b v="0"/>
    <s v="technology/web"/>
    <n v="126"/>
    <n v="630"/>
    <x v="2"/>
    <s v="web"/>
    <x v="584"/>
    <d v="2015-03-16T16:11:56"/>
    <x v="0"/>
  </r>
  <r>
    <n v="585"/>
    <s v="Link Card"/>
    <s v="SAVE UP TO 40% WHEN YOU SPEND!_x000a__x000a_PRE-ORDER YOUR LINK CARD TODAY"/>
    <n v="600"/>
    <n v="780"/>
    <x v="1"/>
    <s v="GB"/>
    <s v="GBP"/>
    <n v="1448928000"/>
    <n v="1444123377"/>
    <b v="0"/>
    <n v="0"/>
    <b v="0"/>
    <s v="technology/web"/>
    <n v="13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500"/>
    <n v="2576"/>
    <x v="1"/>
    <s v="US"/>
    <s v="USD"/>
    <n v="1424032207"/>
    <n v="1421440207"/>
    <b v="0"/>
    <n v="4"/>
    <b v="0"/>
    <s v="technology/web"/>
    <n v="172"/>
    <n v="64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8000"/>
    <n v="8070.43"/>
    <x v="1"/>
    <s v="CA"/>
    <s v="CAD"/>
    <n v="1429207833"/>
    <n v="1426615833"/>
    <b v="0"/>
    <n v="7"/>
    <b v="0"/>
    <s v="technology/web"/>
    <n v="101"/>
    <n v="1152.9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2500"/>
    <n v="2669"/>
    <x v="1"/>
    <s v="IT"/>
    <s v="EUR"/>
    <n v="1479410886"/>
    <n v="1474223286"/>
    <b v="0"/>
    <n v="2"/>
    <b v="0"/>
    <s v="technology/web"/>
    <n v="107"/>
    <n v="1334.5"/>
    <x v="2"/>
    <s v="web"/>
    <x v="588"/>
    <d v="2016-11-17T19:28:06"/>
    <x v="2"/>
  </r>
  <r>
    <n v="589"/>
    <s v="Get Neighborly"/>
    <s v="Services closer than you think..."/>
    <n v="1000"/>
    <n v="0"/>
    <x v="0"/>
    <s v="US"/>
    <s v="USD"/>
    <n v="1436366699"/>
    <n v="1435070699"/>
    <b v="0"/>
    <n v="1"/>
    <b v="0"/>
    <s v="technology/web"/>
    <n v="0"/>
    <n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2400"/>
    <n v="0"/>
    <x v="0"/>
    <s v="GB"/>
    <s v="GBP"/>
    <n v="1454936460"/>
    <n v="1452259131"/>
    <b v="0"/>
    <n v="9"/>
    <b v="0"/>
    <s v="technology/web"/>
    <n v="0"/>
    <n v="0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550"/>
    <n v="3186"/>
    <x v="1"/>
    <s v="US"/>
    <s v="USD"/>
    <n v="1437570130"/>
    <n v="1434978130"/>
    <b v="0"/>
    <n v="2"/>
    <b v="0"/>
    <s v="technology/web"/>
    <n v="206"/>
    <n v="1593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2500"/>
    <n v="94"/>
    <x v="0"/>
    <s v="US"/>
    <s v="USD"/>
    <n v="1417584860"/>
    <n v="1414992860"/>
    <b v="0"/>
    <n v="1"/>
    <b v="0"/>
    <s v="technology/web"/>
    <n v="4"/>
    <n v="94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25"/>
    <x v="1"/>
    <s v="GB"/>
    <s v="GBP"/>
    <n v="1428333345"/>
    <n v="1425744945"/>
    <b v="0"/>
    <n v="7"/>
    <b v="0"/>
    <s v="technology/web"/>
    <n v="101"/>
    <n v="289.29000000000002"/>
    <x v="2"/>
    <s v="web"/>
    <x v="593"/>
    <d v="2015-04-06T15:15:45"/>
    <x v="0"/>
  </r>
  <r>
    <n v="594"/>
    <s v="Unleashed Fitness"/>
    <s v="Creating a fitness site that will change the fitness game forever!"/>
    <n v="1250"/>
    <n v="1328"/>
    <x v="1"/>
    <s v="US"/>
    <s v="USD"/>
    <n v="1460832206"/>
    <n v="1458240206"/>
    <b v="0"/>
    <n v="2"/>
    <b v="0"/>
    <s v="technology/web"/>
    <n v="106"/>
    <n v="664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3000"/>
    <n v="0"/>
    <x v="0"/>
    <s v="US"/>
    <s v="USD"/>
    <n v="1430703638"/>
    <n v="1426815638"/>
    <b v="0"/>
    <n v="8"/>
    <b v="0"/>
    <s v="technology/web"/>
    <n v="0"/>
    <n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1000"/>
    <n v="1005"/>
    <x v="1"/>
    <s v="US"/>
    <s v="USD"/>
    <n v="1478122292"/>
    <n v="1475530292"/>
    <b v="0"/>
    <n v="2"/>
    <b v="0"/>
    <s v="technology/web"/>
    <n v="101"/>
    <n v="502.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1100"/>
    <n v="1185"/>
    <x v="1"/>
    <s v="US"/>
    <s v="USD"/>
    <n v="1469980800"/>
    <n v="1466787335"/>
    <b v="0"/>
    <n v="2"/>
    <b v="0"/>
    <s v="technology/web"/>
    <n v="108"/>
    <n v="592.5"/>
    <x v="2"/>
    <s v="web"/>
    <x v="597"/>
    <d v="2016-07-31T16:00:00"/>
    <x v="2"/>
  </r>
  <r>
    <n v="598"/>
    <s v="Goals not creeds"/>
    <s v="This is a project to create a crowd-funding site for Urantia Book readers worldwide."/>
    <n v="3500"/>
    <n v="4275"/>
    <x v="1"/>
    <s v="US"/>
    <s v="USD"/>
    <n v="1417737781"/>
    <n v="1415145781"/>
    <b v="0"/>
    <n v="7"/>
    <b v="0"/>
    <s v="technology/web"/>
    <n v="122"/>
    <n v="610.71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1500"/>
    <n v="0"/>
    <x v="0"/>
    <s v="US"/>
    <s v="USD"/>
    <n v="1425827760"/>
    <n v="1423769402"/>
    <b v="0"/>
    <n v="2"/>
    <b v="0"/>
    <s v="technology/web"/>
    <n v="0"/>
    <n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2000"/>
    <n v="641"/>
    <x v="0"/>
    <s v="US"/>
    <s v="USD"/>
    <n v="1431198562"/>
    <n v="1426014562"/>
    <b v="0"/>
    <n v="1"/>
    <b v="0"/>
    <s v="technology/web"/>
    <n v="32"/>
    <n v="641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2000"/>
    <n v="2170.9899999999998"/>
    <x v="1"/>
    <s v="CA"/>
    <s v="CAD"/>
    <n v="1419626139"/>
    <n v="1417034139"/>
    <b v="0"/>
    <n v="6"/>
    <b v="0"/>
    <s v="technology/web"/>
    <n v="109"/>
    <n v="361.8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780"/>
    <x v="1"/>
    <s v="US"/>
    <s v="USD"/>
    <n v="1434654215"/>
    <n v="1432062215"/>
    <b v="0"/>
    <n v="0"/>
    <b v="0"/>
    <s v="technology/web"/>
    <n v="13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3000"/>
    <n v="3271"/>
    <x v="1"/>
    <s v="US"/>
    <s v="USD"/>
    <n v="1408029623"/>
    <n v="1405437623"/>
    <b v="0"/>
    <n v="13"/>
    <b v="0"/>
    <s v="technology/web"/>
    <n v="109"/>
    <n v="251.6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600"/>
    <n v="763"/>
    <x v="1"/>
    <s v="US"/>
    <s v="USD"/>
    <n v="1409187056"/>
    <n v="1406595056"/>
    <b v="0"/>
    <n v="0"/>
    <b v="0"/>
    <s v="technology/web"/>
    <n v="127"/>
    <n v="0"/>
    <x v="2"/>
    <s v="web"/>
    <x v="604"/>
    <d v="2014-08-28T00:50:56"/>
    <x v="3"/>
  </r>
  <r>
    <n v="605"/>
    <s v="Teach Your Parents iPad (Canceled)"/>
    <s v="An iPad support care package for your parents / seniors."/>
    <n v="2000"/>
    <n v="2132"/>
    <x v="1"/>
    <s v="US"/>
    <s v="USD"/>
    <n v="1440318908"/>
    <n v="1436430908"/>
    <b v="0"/>
    <n v="8"/>
    <b v="0"/>
    <s v="technology/web"/>
    <n v="107"/>
    <n v="266.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1000"/>
    <n v="1259"/>
    <x v="1"/>
    <s v="NL"/>
    <s v="EUR"/>
    <n v="1432479600"/>
    <n v="1428507409"/>
    <b v="0"/>
    <n v="1"/>
    <b v="0"/>
    <s v="technology/web"/>
    <n v="126"/>
    <n v="1259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600"/>
    <n v="750"/>
    <x v="1"/>
    <s v="US"/>
    <s v="USD"/>
    <n v="1448225336"/>
    <n v="1445629736"/>
    <b v="0"/>
    <n v="0"/>
    <b v="0"/>
    <s v="technology/web"/>
    <n v="125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5000"/>
    <n v="750"/>
    <x v="0"/>
    <s v="US"/>
    <s v="USD"/>
    <n v="1434405980"/>
    <n v="1431813980"/>
    <b v="0"/>
    <n v="5"/>
    <b v="0"/>
    <s v="technology/web"/>
    <n v="15"/>
    <n v="15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1000"/>
    <n v="1000"/>
    <x v="1"/>
    <s v="GB"/>
    <s v="GBP"/>
    <n v="1448761744"/>
    <n v="1446166144"/>
    <b v="0"/>
    <n v="1"/>
    <b v="0"/>
    <s v="technology/web"/>
    <n v="100"/>
    <n v="100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600"/>
    <n v="718"/>
    <x v="1"/>
    <s v="US"/>
    <s v="USD"/>
    <n v="1429732586"/>
    <n v="1427140586"/>
    <b v="0"/>
    <n v="0"/>
    <b v="0"/>
    <s v="technology/web"/>
    <n v="12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600"/>
    <n v="715"/>
    <x v="1"/>
    <s v="FR"/>
    <s v="EUR"/>
    <n v="1453210037"/>
    <n v="1448026037"/>
    <b v="0"/>
    <n v="0"/>
    <b v="0"/>
    <s v="technology/web"/>
    <n v="119"/>
    <n v="0"/>
    <x v="2"/>
    <s v="web"/>
    <x v="611"/>
    <d v="2016-01-19T13:27:17"/>
    <x v="2"/>
  </r>
  <r>
    <n v="612"/>
    <s v="Web Streaming 2.0 (Canceled)"/>
    <s v="A Fast and Reliable new Web platform to stream videos from Internet"/>
    <n v="600"/>
    <n v="710"/>
    <x v="1"/>
    <s v="IT"/>
    <s v="EUR"/>
    <n v="1472777146"/>
    <n v="1470185146"/>
    <b v="0"/>
    <n v="0"/>
    <b v="0"/>
    <s v="technology/web"/>
    <n v="118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33000"/>
    <n v="2300"/>
    <x v="0"/>
    <s v="US"/>
    <s v="USD"/>
    <n v="1443675540"/>
    <n v="1441022120"/>
    <b v="0"/>
    <n v="121"/>
    <b v="0"/>
    <s v="technology/web"/>
    <n v="7"/>
    <n v="19.010000000000002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600"/>
    <n v="680"/>
    <x v="1"/>
    <s v="US"/>
    <s v="USD"/>
    <n v="1466731740"/>
    <n v="1464139740"/>
    <b v="0"/>
    <n v="0"/>
    <b v="0"/>
    <s v="technology/web"/>
    <n v="113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600"/>
    <n v="636"/>
    <x v="1"/>
    <s v="NZ"/>
    <s v="NZD"/>
    <n v="1443149759"/>
    <n v="1440557759"/>
    <b v="0"/>
    <n v="0"/>
    <b v="0"/>
    <s v="technology/web"/>
    <n v="106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600"/>
    <n v="620"/>
    <x v="1"/>
    <s v="FR"/>
    <s v="EUR"/>
    <n v="1488013307"/>
    <n v="1485421307"/>
    <b v="0"/>
    <n v="0"/>
    <b v="0"/>
    <s v="technology/web"/>
    <n v="103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1500"/>
    <n v="3500"/>
    <x v="1"/>
    <s v="GB"/>
    <s v="GBP"/>
    <n v="1431072843"/>
    <n v="1427184843"/>
    <b v="0"/>
    <n v="3"/>
    <b v="0"/>
    <s v="technology/web"/>
    <n v="233"/>
    <n v="1166.67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600"/>
    <n v="615"/>
    <x v="1"/>
    <s v="US"/>
    <s v="USD"/>
    <n v="1449689203"/>
    <n v="1447097203"/>
    <b v="0"/>
    <n v="0"/>
    <b v="0"/>
    <s v="technology/web"/>
    <n v="103"/>
    <n v="0"/>
    <x v="2"/>
    <s v="web"/>
    <x v="618"/>
    <d v="2015-12-09T19:26:43"/>
    <x v="0"/>
  </r>
  <r>
    <n v="619"/>
    <s v="Big Data (Canceled)"/>
    <s v="Big Data Sets for researchers interested in improving the quality of life."/>
    <n v="1000"/>
    <n v="0"/>
    <x v="0"/>
    <s v="US"/>
    <s v="USD"/>
    <n v="1416933390"/>
    <n v="1411745790"/>
    <b v="0"/>
    <n v="1"/>
    <b v="0"/>
    <s v="technology/web"/>
    <n v="0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2500"/>
    <n v="2620"/>
    <x v="1"/>
    <s v="CA"/>
    <s v="CAD"/>
    <n v="1408986738"/>
    <n v="1405098738"/>
    <b v="0"/>
    <n v="1"/>
    <b v="0"/>
    <s v="technology/web"/>
    <n v="105"/>
    <n v="262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"/>
    <n v="712"/>
    <x v="0"/>
    <s v="US"/>
    <s v="USD"/>
    <n v="1467934937"/>
    <n v="1465342937"/>
    <b v="0"/>
    <n v="3"/>
    <b v="0"/>
    <s v="technology/web"/>
    <n v="28"/>
    <n v="237.3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2500"/>
    <n v="3060.22"/>
    <x v="1"/>
    <s v="US"/>
    <s v="USD"/>
    <n v="1467398138"/>
    <n v="1465670138"/>
    <b v="0"/>
    <n v="9"/>
    <b v="0"/>
    <s v="technology/web"/>
    <n v="122"/>
    <n v="340.02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600"/>
    <n v="610"/>
    <x v="1"/>
    <s v="AU"/>
    <s v="AUD"/>
    <n v="1432771997"/>
    <n v="1430179997"/>
    <b v="0"/>
    <n v="0"/>
    <b v="0"/>
    <s v="technology/web"/>
    <n v="102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600"/>
    <n v="601"/>
    <x v="1"/>
    <s v="US"/>
    <s v="USD"/>
    <n v="1431647041"/>
    <n v="1429055041"/>
    <b v="0"/>
    <n v="0"/>
    <b v="0"/>
    <s v="technology/web"/>
    <n v="10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600"/>
    <n v="600"/>
    <x v="1"/>
    <s v="CA"/>
    <s v="CAD"/>
    <n v="1490560177"/>
    <n v="1487971777"/>
    <b v="0"/>
    <n v="0"/>
    <b v="0"/>
    <s v="technology/web"/>
    <n v="10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12000"/>
    <n v="0"/>
    <x v="2"/>
    <s v="US"/>
    <s v="USD"/>
    <n v="1439644920"/>
    <n v="1436793939"/>
    <b v="0"/>
    <n v="39"/>
    <b v="0"/>
    <s v="technology/web"/>
    <n v="0"/>
    <n v="0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2000"/>
    <n v="25"/>
    <x v="0"/>
    <s v="SE"/>
    <s v="SEK"/>
    <n v="1457996400"/>
    <n v="1452842511"/>
    <b v="0"/>
    <n v="1"/>
    <b v="0"/>
    <s v="technology/web"/>
    <n v="1"/>
    <n v="25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600"/>
    <n v="300"/>
    <x v="0"/>
    <s v="US"/>
    <s v="USD"/>
    <n v="1405269457"/>
    <n v="1402677457"/>
    <b v="0"/>
    <n v="0"/>
    <b v="0"/>
    <s v="technology/web"/>
    <n v="5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305"/>
    <x v="1"/>
    <s v="AU"/>
    <s v="AUD"/>
    <n v="1463239108"/>
    <n v="1460647108"/>
    <b v="0"/>
    <n v="3"/>
    <b v="0"/>
    <s v="technology/web"/>
    <n v="132"/>
    <n v="1101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000"/>
    <n v="1218"/>
    <x v="1"/>
    <s v="US"/>
    <s v="USD"/>
    <n v="1441516200"/>
    <n v="1438959121"/>
    <b v="0"/>
    <n v="1"/>
    <b v="0"/>
    <s v="technology/web"/>
    <n v="122"/>
    <n v="1218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3265"/>
    <n v="1395"/>
    <x v="0"/>
    <s v="CA"/>
    <s v="CAD"/>
    <n v="1464460329"/>
    <n v="1461954729"/>
    <b v="0"/>
    <n v="9"/>
    <b v="0"/>
    <s v="technology/web"/>
    <n v="43"/>
    <n v="155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600"/>
    <n v="225"/>
    <x v="0"/>
    <s v="NL"/>
    <s v="EUR"/>
    <n v="1448470165"/>
    <n v="1445874565"/>
    <b v="0"/>
    <n v="0"/>
    <b v="0"/>
    <s v="technology/web"/>
    <n v="38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5000"/>
    <n v="0"/>
    <x v="0"/>
    <s v="US"/>
    <s v="USD"/>
    <n v="1466204400"/>
    <n v="1463469062"/>
    <b v="0"/>
    <n v="25"/>
    <b v="0"/>
    <s v="technology/web"/>
    <n v="0"/>
    <n v="0"/>
    <x v="2"/>
    <s v="web"/>
    <x v="633"/>
    <d v="2016-06-17T23:00:00"/>
    <x v="2"/>
  </r>
  <r>
    <n v="634"/>
    <s v="pitchtograndma (Canceled)"/>
    <s v="We help companies to explain what they do in simple, grandma-would-understand terms."/>
    <n v="1000"/>
    <n v="0"/>
    <x v="2"/>
    <s v="US"/>
    <s v="USD"/>
    <n v="1424989029"/>
    <n v="1422397029"/>
    <b v="0"/>
    <n v="1"/>
    <b v="0"/>
    <s v="technology/web"/>
    <n v="0"/>
    <n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1000"/>
    <n v="45"/>
    <x v="0"/>
    <s v="US"/>
    <s v="USD"/>
    <n v="1428804762"/>
    <n v="1426212762"/>
    <b v="0"/>
    <n v="1"/>
    <b v="0"/>
    <s v="technology/web"/>
    <n v="5"/>
    <n v="45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1000"/>
    <n v="110"/>
    <x v="0"/>
    <s v="GB"/>
    <s v="GBP"/>
    <n v="1433587620"/>
    <n v="1430996150"/>
    <b v="0"/>
    <n v="1"/>
    <b v="0"/>
    <s v="technology/web"/>
    <n v="11"/>
    <n v="11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100"/>
    <x v="0"/>
    <s v="GB"/>
    <s v="GBP"/>
    <n v="1488063840"/>
    <n v="1485558318"/>
    <b v="0"/>
    <n v="0"/>
    <b v="0"/>
    <s v="technology/web"/>
    <n v="17"/>
    <n v="0"/>
    <x v="2"/>
    <s v="web"/>
    <x v="637"/>
    <d v="2017-02-25T23:04:00"/>
    <x v="1"/>
  </r>
  <r>
    <n v="638"/>
    <s v="W (Canceled)"/>
    <s v="O0"/>
    <n v="1000"/>
    <n v="13566"/>
    <x v="1"/>
    <s v="DE"/>
    <s v="EUR"/>
    <n v="1490447662"/>
    <n v="1485267262"/>
    <b v="0"/>
    <n v="6"/>
    <b v="0"/>
    <s v="technology/web"/>
    <n v="1357"/>
    <n v="2261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"/>
    <n v="0"/>
    <x v="2"/>
    <s v="US"/>
    <s v="USD"/>
    <n v="1413208795"/>
    <n v="1408024795"/>
    <b v="0"/>
    <n v="1"/>
    <b v="0"/>
    <s v="technology/web"/>
    <n v="0"/>
    <n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2000"/>
    <x v="1"/>
    <s v="FR"/>
    <s v="EUR"/>
    <n v="1480028400"/>
    <n v="1478685915"/>
    <b v="0"/>
    <n v="2"/>
    <b v="1"/>
    <s v="technology/wearables"/>
    <n v="100"/>
    <n v="100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100000"/>
    <n v="84947"/>
    <x v="2"/>
    <s v="US"/>
    <s v="USD"/>
    <n v="1439473248"/>
    <n v="1436881248"/>
    <b v="0"/>
    <n v="315"/>
    <b v="1"/>
    <s v="technology/wearables"/>
    <n v="85"/>
    <n v="269.67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1000000"/>
    <n v="2103"/>
    <x v="0"/>
    <s v="DE"/>
    <s v="EUR"/>
    <n v="1439998674"/>
    <n v="1436888274"/>
    <b v="0"/>
    <n v="2174"/>
    <b v="1"/>
    <s v="technology/wearables"/>
    <n v="0"/>
    <n v="0.97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60000"/>
    <n v="52"/>
    <x v="0"/>
    <s v="US"/>
    <s v="USD"/>
    <n v="1433085875"/>
    <n v="1428333875"/>
    <b v="0"/>
    <n v="152"/>
    <b v="1"/>
    <s v="technology/wearables"/>
    <n v="0"/>
    <n v="0.34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153362"/>
    <x v="1"/>
    <s v="US"/>
    <s v="USD"/>
    <n v="1414544400"/>
    <n v="1410883139"/>
    <b v="0"/>
    <n v="1021"/>
    <b v="1"/>
    <s v="technology/wearables"/>
    <n v="102"/>
    <n v="150.21"/>
    <x v="2"/>
    <s v="wearables"/>
    <x v="644"/>
    <d v="2014-10-29T01:00:00"/>
    <x v="3"/>
  </r>
  <r>
    <n v="645"/>
    <s v="Carbon Fiber Collar Stays"/>
    <s v="Ever wanted to own something made out of carbon fiber? Now you can!"/>
    <n v="15000"/>
    <n v="15335"/>
    <x v="1"/>
    <s v="US"/>
    <s v="USD"/>
    <n v="1470962274"/>
    <n v="1468370274"/>
    <b v="0"/>
    <n v="237"/>
    <b v="1"/>
    <s v="technology/wearables"/>
    <n v="102"/>
    <n v="64.7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4000"/>
    <n v="5297"/>
    <x v="1"/>
    <s v="US"/>
    <s v="USD"/>
    <n v="1407788867"/>
    <n v="1405196867"/>
    <b v="0"/>
    <n v="27"/>
    <b v="1"/>
    <s v="technology/wearables"/>
    <n v="132"/>
    <n v="196.19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6863"/>
    <x v="1"/>
    <s v="CA"/>
    <s v="CAD"/>
    <n v="1458235549"/>
    <n v="1455647149"/>
    <b v="0"/>
    <n v="17"/>
    <b v="1"/>
    <s v="technology/wearables"/>
    <n v="114"/>
    <n v="403.71"/>
    <x v="2"/>
    <s v="wearables"/>
    <x v="647"/>
    <d v="2016-03-17T17:25:49"/>
    <x v="2"/>
  </r>
  <r>
    <n v="648"/>
    <s v="Audio Jacket"/>
    <s v="Get ready for the next product that you canâ€™t live without"/>
    <n v="100000"/>
    <n v="1867"/>
    <x v="2"/>
    <s v="US"/>
    <s v="USD"/>
    <n v="1413304708"/>
    <n v="1410280708"/>
    <b v="0"/>
    <n v="27"/>
    <b v="1"/>
    <s v="technology/wearables"/>
    <n v="2"/>
    <n v="69.150000000000006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10000"/>
    <n v="1500"/>
    <x v="2"/>
    <s v="US"/>
    <s v="USD"/>
    <n v="1410904413"/>
    <n v="1409090013"/>
    <b v="0"/>
    <n v="82"/>
    <b v="1"/>
    <s v="technology/wearables"/>
    <n v="15"/>
    <n v="18.29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5000"/>
    <n v="5585"/>
    <x v="1"/>
    <s v="US"/>
    <s v="USD"/>
    <n v="1418953984"/>
    <n v="1413766384"/>
    <b v="0"/>
    <n v="48"/>
    <b v="1"/>
    <s v="technology/wearables"/>
    <n v="112"/>
    <n v="116.3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50000"/>
    <n v="513422.57"/>
    <x v="1"/>
    <s v="US"/>
    <s v="USD"/>
    <n v="1418430311"/>
    <n v="1415838311"/>
    <b v="0"/>
    <n v="105"/>
    <b v="1"/>
    <s v="technology/wearables"/>
    <n v="1027"/>
    <n v="4889.7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8888"/>
    <n v="61"/>
    <x v="0"/>
    <s v="US"/>
    <s v="USD"/>
    <n v="1480613650"/>
    <n v="1478018050"/>
    <b v="0"/>
    <n v="28"/>
    <b v="1"/>
    <s v="technology/wearables"/>
    <n v="1"/>
    <n v="2.1800000000000002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335"/>
    <x v="0"/>
    <s v="US"/>
    <s v="USD"/>
    <n v="1440082240"/>
    <n v="1436885440"/>
    <b v="0"/>
    <n v="1107"/>
    <b v="1"/>
    <s v="technology/wearables"/>
    <n v="0"/>
    <n v="0.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80000"/>
    <n v="1"/>
    <x v="0"/>
    <s v="US"/>
    <s v="USD"/>
    <n v="1436396313"/>
    <n v="1433804313"/>
    <b v="0"/>
    <n v="1013"/>
    <b v="1"/>
    <s v="technology/wearables"/>
    <n v="0"/>
    <n v="0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30000"/>
    <n v="5621.38"/>
    <x v="2"/>
    <s v="US"/>
    <s v="USD"/>
    <n v="1426197512"/>
    <n v="1423609112"/>
    <b v="0"/>
    <n v="274"/>
    <b v="1"/>
    <s v="technology/wearables"/>
    <n v="19"/>
    <n v="20.52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26500"/>
    <n v="6633"/>
    <x v="0"/>
    <s v="US"/>
    <s v="USD"/>
    <n v="1460917119"/>
    <n v="1455736719"/>
    <b v="0"/>
    <n v="87"/>
    <b v="1"/>
    <s v="technology/wearables"/>
    <n v="25"/>
    <n v="76.23999999999999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5"/>
    <x v="0"/>
    <s v="US"/>
    <s v="USD"/>
    <n v="1450901872"/>
    <n v="1448309872"/>
    <b v="0"/>
    <n v="99"/>
    <b v="1"/>
    <s v="technology/wearables"/>
    <n v="0"/>
    <n v="0.0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76949.820000000007"/>
    <x v="1"/>
    <s v="US"/>
    <s v="USD"/>
    <n v="1437933600"/>
    <n v="1435117889"/>
    <b v="0"/>
    <n v="276"/>
    <b v="1"/>
    <s v="technology/wearables"/>
    <n v="110"/>
    <n v="278.8"/>
    <x v="2"/>
    <s v="wearables"/>
    <x v="658"/>
    <d v="2015-07-26T18:00:00"/>
    <x v="0"/>
  </r>
  <r>
    <n v="659"/>
    <s v="Lulu Watch Designs - Apple Watch"/>
    <s v="Sync up your lifestyle"/>
    <n v="9000"/>
    <n v="0"/>
    <x v="0"/>
    <s v="US"/>
    <s v="USD"/>
    <n v="1440339295"/>
    <n v="1437747295"/>
    <b v="0"/>
    <n v="21"/>
    <b v="1"/>
    <s v="technology/wearables"/>
    <n v="0"/>
    <n v="0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"/>
    <n v="5001"/>
    <x v="1"/>
    <s v="US"/>
    <s v="USD"/>
    <n v="1415558879"/>
    <n v="1412963279"/>
    <b v="0"/>
    <n v="18"/>
    <b v="0"/>
    <s v="technology/wearables"/>
    <n v="100"/>
    <n v="277.8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2000"/>
    <n v="100"/>
    <x v="0"/>
    <s v="US"/>
    <s v="USD"/>
    <n v="1477236559"/>
    <n v="1474644559"/>
    <b v="0"/>
    <n v="9"/>
    <b v="0"/>
    <s v="technology/wearables"/>
    <n v="5"/>
    <n v="11.1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2000"/>
    <n v="2345"/>
    <x v="1"/>
    <s v="US"/>
    <s v="USD"/>
    <n v="1421404247"/>
    <n v="1418812247"/>
    <b v="0"/>
    <n v="4"/>
    <b v="0"/>
    <s v="technology/wearables"/>
    <n v="117"/>
    <n v="586.25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3300"/>
    <n v="1"/>
    <x v="0"/>
    <s v="DK"/>
    <s v="DKK"/>
    <n v="1437250456"/>
    <n v="1434658456"/>
    <b v="0"/>
    <n v="7"/>
    <b v="0"/>
    <s v="technology/wearables"/>
    <n v="0"/>
    <n v="0.14000000000000001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3871"/>
    <n v="5366"/>
    <x v="1"/>
    <s v="US"/>
    <s v="USD"/>
    <n v="1428940775"/>
    <n v="1426348775"/>
    <b v="0"/>
    <n v="29"/>
    <b v="0"/>
    <s v="technology/wearables"/>
    <n v="139"/>
    <n v="185.03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5000"/>
    <n v="10210"/>
    <x v="1"/>
    <s v="US"/>
    <s v="USD"/>
    <n v="1484327061"/>
    <n v="1479143061"/>
    <b v="0"/>
    <n v="12"/>
    <b v="0"/>
    <s v="technology/wearables"/>
    <n v="204"/>
    <n v="850.83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1000"/>
    <n v="1025"/>
    <x v="1"/>
    <s v="US"/>
    <s v="USD"/>
    <n v="1408305498"/>
    <n v="1405713498"/>
    <b v="0"/>
    <n v="4"/>
    <b v="0"/>
    <s v="technology/wearables"/>
    <n v="103"/>
    <n v="256.25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13000"/>
    <n v="2129"/>
    <x v="0"/>
    <s v="IT"/>
    <s v="EUR"/>
    <n v="1477731463"/>
    <n v="1474275463"/>
    <b v="0"/>
    <n v="28"/>
    <b v="0"/>
    <s v="technology/wearables"/>
    <n v="16"/>
    <n v="76.040000000000006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3250"/>
    <n v="3398.1"/>
    <x v="1"/>
    <s v="US"/>
    <s v="USD"/>
    <n v="1431374222"/>
    <n v="1427486222"/>
    <b v="0"/>
    <n v="25"/>
    <b v="0"/>
    <s v="technology/wearables"/>
    <n v="105"/>
    <n v="135.91999999999999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100000"/>
    <n v="977"/>
    <x v="0"/>
    <s v="SE"/>
    <s v="SEK"/>
    <n v="1467817258"/>
    <n v="1465225258"/>
    <b v="0"/>
    <n v="28"/>
    <b v="0"/>
    <s v="technology/wearables"/>
    <n v="1"/>
    <n v="34.89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"/>
    <x v="0"/>
    <s v="IT"/>
    <s v="EUR"/>
    <n v="1466323800"/>
    <n v="1463418120"/>
    <b v="0"/>
    <n v="310"/>
    <b v="0"/>
    <s v="technology/wearables"/>
    <n v="0"/>
    <n v="0.01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7793"/>
    <x v="2"/>
    <s v="US"/>
    <s v="USD"/>
    <n v="1421208000"/>
    <n v="1418315852"/>
    <b v="0"/>
    <n v="15"/>
    <b v="0"/>
    <s v="technology/wearables"/>
    <n v="26"/>
    <n v="519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28000"/>
    <n v="201"/>
    <x v="0"/>
    <s v="US"/>
    <s v="USD"/>
    <n v="1420088340"/>
    <n v="1417410964"/>
    <b v="0"/>
    <n v="215"/>
    <b v="0"/>
    <s v="technology/wearables"/>
    <n v="1"/>
    <n v="0.9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2200"/>
    <n v="45"/>
    <x v="0"/>
    <s v="US"/>
    <s v="USD"/>
    <n v="1409602217"/>
    <n v="1405714217"/>
    <b v="0"/>
    <n v="3"/>
    <b v="0"/>
    <s v="technology/wearables"/>
    <n v="2"/>
    <n v="15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1000"/>
    <n v="2929"/>
    <x v="1"/>
    <s v="US"/>
    <s v="USD"/>
    <n v="1407811627"/>
    <n v="1402627627"/>
    <b v="0"/>
    <n v="2"/>
    <b v="0"/>
    <s v="technology/wearables"/>
    <n v="293"/>
    <n v="1464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3750"/>
    <n v="4045.93"/>
    <x v="1"/>
    <s v="US"/>
    <s v="USD"/>
    <n v="1420095540"/>
    <n v="1417558804"/>
    <b v="0"/>
    <n v="26"/>
    <b v="0"/>
    <s v="technology/wearables"/>
    <n v="108"/>
    <n v="155.61000000000001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930"/>
    <x v="0"/>
    <s v="CA"/>
    <s v="CAD"/>
    <n v="1423333581"/>
    <n v="1420741581"/>
    <b v="0"/>
    <n v="24"/>
    <b v="0"/>
    <s v="technology/wearables"/>
    <n v="19"/>
    <n v="38.75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32768"/>
    <n v="74134"/>
    <x v="1"/>
    <s v="IT"/>
    <s v="EUR"/>
    <n v="1467106895"/>
    <n v="1463218895"/>
    <b v="0"/>
    <n v="96"/>
    <b v="0"/>
    <s v="technology/wearables"/>
    <n v="226"/>
    <n v="772.23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4559"/>
    <x v="1"/>
    <s v="US"/>
    <s v="USD"/>
    <n v="1463821338"/>
    <n v="1461229338"/>
    <b v="0"/>
    <n v="17"/>
    <b v="0"/>
    <s v="technology/wearables"/>
    <n v="103"/>
    <n v="268.18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25000"/>
    <n v="22"/>
    <x v="0"/>
    <s v="US"/>
    <s v="USD"/>
    <n v="1472920909"/>
    <n v="1467736909"/>
    <b v="0"/>
    <n v="94"/>
    <b v="0"/>
    <s v="technology/wearables"/>
    <n v="0"/>
    <n v="0.2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31"/>
    <x v="0"/>
    <s v="US"/>
    <s v="USD"/>
    <n v="1410955331"/>
    <n v="1407931331"/>
    <b v="0"/>
    <n v="129"/>
    <b v="0"/>
    <s v="technology/wearables"/>
    <n v="0"/>
    <n v="0.24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1000"/>
    <n v="0"/>
    <x v="0"/>
    <s v="US"/>
    <s v="USD"/>
    <n v="1477509604"/>
    <n v="1474917604"/>
    <b v="0"/>
    <n v="1"/>
    <b v="0"/>
    <s v="technology/wearables"/>
    <n v="0"/>
    <n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1500"/>
    <n v="2140"/>
    <x v="1"/>
    <s v="US"/>
    <s v="USD"/>
    <n v="1489512122"/>
    <n v="1486923722"/>
    <b v="0"/>
    <n v="4"/>
    <b v="0"/>
    <s v="technology/wearables"/>
    <n v="143"/>
    <n v="53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2500"/>
    <n v="2585"/>
    <x v="1"/>
    <s v="US"/>
    <s v="USD"/>
    <n v="1477949764"/>
    <n v="1474493764"/>
    <b v="0"/>
    <n v="3"/>
    <b v="0"/>
    <s v="technology/wearables"/>
    <n v="103"/>
    <n v="861.67"/>
    <x v="2"/>
    <s v="wearables"/>
    <x v="683"/>
    <d v="2016-10-31T21:36:04"/>
    <x v="2"/>
  </r>
  <r>
    <n v="684"/>
    <s v="Arcus Motion Analyzer | The Versatile Smart Ring"/>
    <s v="Arcus gives your fingers super powers."/>
    <n v="50000"/>
    <n v="66554.559999999998"/>
    <x v="1"/>
    <s v="US"/>
    <s v="USD"/>
    <n v="1406257200"/>
    <n v="1403176891"/>
    <b v="0"/>
    <n v="135"/>
    <b v="0"/>
    <s v="technology/wearables"/>
    <n v="133"/>
    <n v="493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3000"/>
    <n v="3095.11"/>
    <x v="1"/>
    <s v="US"/>
    <s v="USD"/>
    <n v="1421095672"/>
    <n v="1417207672"/>
    <b v="0"/>
    <n v="10"/>
    <b v="0"/>
    <s v="technology/wearables"/>
    <n v="103"/>
    <n v="309.51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600"/>
    <n v="51"/>
    <x v="0"/>
    <s v="IT"/>
    <s v="EUR"/>
    <n v="1438618170"/>
    <n v="1436026170"/>
    <b v="0"/>
    <n v="0"/>
    <b v="0"/>
    <s v="technology/wearables"/>
    <n v="9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"/>
    <n v="6684"/>
    <x v="0"/>
    <s v="MX"/>
    <s v="MXN"/>
    <n v="1486317653"/>
    <n v="1481133653"/>
    <b v="0"/>
    <n v="6"/>
    <b v="0"/>
    <s v="technology/wearables"/>
    <n v="67"/>
    <n v="1114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35000"/>
    <n v="69465.33"/>
    <x v="1"/>
    <s v="US"/>
    <s v="USD"/>
    <n v="1444876253"/>
    <n v="1442284253"/>
    <b v="0"/>
    <n v="36"/>
    <b v="0"/>
    <s v="technology/wearables"/>
    <n v="198"/>
    <n v="1929.59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57197"/>
    <x v="2"/>
    <s v="US"/>
    <s v="USD"/>
    <n v="1481173140"/>
    <n v="1478016097"/>
    <b v="0"/>
    <n v="336"/>
    <b v="0"/>
    <s v="technology/wearables"/>
    <n v="23"/>
    <n v="170.23"/>
    <x v="2"/>
    <s v="wearables"/>
    <x v="689"/>
    <d v="2016-12-08T04:59:00"/>
    <x v="2"/>
  </r>
  <r>
    <n v="690"/>
    <s v="BLOXSHIELD"/>
    <s v="A radiation shield for your fitness tracker, smartwatch or other wearable smart device"/>
    <n v="7200"/>
    <n v="1742"/>
    <x v="0"/>
    <s v="US"/>
    <s v="USD"/>
    <n v="1473400800"/>
    <n v="1469718841"/>
    <b v="0"/>
    <n v="34"/>
    <b v="0"/>
    <s v="technology/wearables"/>
    <n v="24"/>
    <n v="51.24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2500"/>
    <n v="655"/>
    <x v="0"/>
    <s v="US"/>
    <s v="USD"/>
    <n v="1435711246"/>
    <n v="1433292046"/>
    <b v="0"/>
    <n v="10"/>
    <b v="0"/>
    <s v="technology/wearables"/>
    <n v="26"/>
    <n v="65.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5000"/>
    <n v="30"/>
    <x v="0"/>
    <s v="GB"/>
    <s v="GBP"/>
    <n v="1482397263"/>
    <n v="1479805263"/>
    <b v="0"/>
    <n v="201"/>
    <b v="0"/>
    <s v="technology/wearables"/>
    <n v="1"/>
    <n v="0.1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90000"/>
    <n v="26349"/>
    <x v="0"/>
    <s v="US"/>
    <s v="USD"/>
    <n v="1430421827"/>
    <n v="1427829827"/>
    <b v="0"/>
    <n v="296"/>
    <b v="0"/>
    <s v="technology/wearables"/>
    <n v="29"/>
    <n v="89.02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3000"/>
    <n v="3258"/>
    <x v="1"/>
    <s v="US"/>
    <s v="USD"/>
    <n v="1485964559"/>
    <n v="1483372559"/>
    <b v="0"/>
    <n v="7"/>
    <b v="0"/>
    <s v="technology/wearables"/>
    <n v="109"/>
    <n v="465.43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3000"/>
    <n v="4004"/>
    <x v="1"/>
    <s v="US"/>
    <s v="USD"/>
    <n v="1414758620"/>
    <n v="1412166620"/>
    <b v="0"/>
    <n v="7"/>
    <b v="0"/>
    <s v="technology/wearables"/>
    <n v="133"/>
    <n v="572"/>
    <x v="2"/>
    <s v="wearables"/>
    <x v="695"/>
    <d v="2014-10-31T12:30:20"/>
    <x v="3"/>
  </r>
  <r>
    <n v="696"/>
    <s v="trustee"/>
    <s v="Show your fidelity by wearing the Trustee rings! Show where you are (at)!"/>
    <n v="1000"/>
    <n v="0"/>
    <x v="0"/>
    <s v="NL"/>
    <s v="EUR"/>
    <n v="1406326502"/>
    <n v="1403734502"/>
    <b v="0"/>
    <n v="1"/>
    <b v="0"/>
    <s v="technology/wearables"/>
    <n v="0"/>
    <n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1"/>
    <x v="0"/>
    <s v="DE"/>
    <s v="EUR"/>
    <n v="1454502789"/>
    <n v="1453206789"/>
    <b v="0"/>
    <n v="114"/>
    <b v="0"/>
    <s v="technology/wearables"/>
    <n v="0"/>
    <n v="0.01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40000"/>
    <n v="0"/>
    <x v="2"/>
    <s v="US"/>
    <s v="USD"/>
    <n v="1411005600"/>
    <n v="1408141245"/>
    <b v="0"/>
    <n v="29"/>
    <b v="0"/>
    <s v="technology/wearables"/>
    <n v="0"/>
    <n v="0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240000"/>
    <n v="50"/>
    <x v="0"/>
    <s v="US"/>
    <s v="USD"/>
    <n v="1385136000"/>
    <n v="1381923548"/>
    <b v="0"/>
    <n v="890"/>
    <b v="0"/>
    <s v="technology/wearables"/>
    <n v="0"/>
    <n v="0.06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701"/>
    <x v="0"/>
    <s v="ES"/>
    <s v="EUR"/>
    <n v="1484065881"/>
    <n v="1481473881"/>
    <b v="0"/>
    <n v="31"/>
    <b v="0"/>
    <s v="technology/wearables"/>
    <n v="25"/>
    <n v="22.61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3"/>
    <x v="0"/>
    <s v="GB"/>
    <s v="GBP"/>
    <n v="1406130880"/>
    <n v="1403538880"/>
    <b v="0"/>
    <n v="21"/>
    <b v="0"/>
    <s v="technology/wearables"/>
    <n v="0"/>
    <n v="0.1400000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12256"/>
    <x v="1"/>
    <s v="US"/>
    <s v="USD"/>
    <n v="1480011987"/>
    <n v="1477416387"/>
    <b v="0"/>
    <n v="37"/>
    <b v="0"/>
    <s v="technology/wearables"/>
    <n v="102"/>
    <n v="331.24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3500"/>
    <n v="4010"/>
    <x v="1"/>
    <s v="US"/>
    <s v="USD"/>
    <n v="1485905520"/>
    <n v="1481150949"/>
    <b v="0"/>
    <n v="7"/>
    <b v="0"/>
    <s v="technology/wearables"/>
    <n v="115"/>
    <n v="572.86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3000"/>
    <n v="45"/>
    <x v="0"/>
    <s v="CA"/>
    <s v="CAD"/>
    <n v="1487565468"/>
    <n v="1482381468"/>
    <b v="0"/>
    <n v="4"/>
    <b v="0"/>
    <s v="technology/wearables"/>
    <n v="2"/>
    <n v="11.25"/>
    <x v="2"/>
    <s v="wearables"/>
    <x v="704"/>
    <d v="2017-02-20T04:37:48"/>
    <x v="1"/>
  </r>
  <r>
    <n v="705"/>
    <s v="SomnoScope"/>
    <s v="The closest thing ever to the Holy Grail of wearables technology"/>
    <n v="4000"/>
    <n v="34"/>
    <x v="0"/>
    <s v="NL"/>
    <s v="EUR"/>
    <n v="1484999278"/>
    <n v="1482407278"/>
    <b v="0"/>
    <n v="5"/>
    <b v="0"/>
    <s v="technology/wearables"/>
    <n v="1"/>
    <n v="6.8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600"/>
    <n v="45"/>
    <x v="0"/>
    <s v="ES"/>
    <s v="EUR"/>
    <n v="1481740740"/>
    <n v="1478130783"/>
    <b v="0"/>
    <n v="0"/>
    <b v="0"/>
    <s v="technology/wearables"/>
    <n v="8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110000"/>
    <n v="86"/>
    <x v="0"/>
    <s v="GB"/>
    <s v="GBP"/>
    <n v="1483286127"/>
    <n v="1479830127"/>
    <b v="0"/>
    <n v="456"/>
    <b v="0"/>
    <s v="technology/wearables"/>
    <n v="0"/>
    <n v="0.19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25000"/>
    <n v="26"/>
    <x v="0"/>
    <s v="GB"/>
    <s v="GBP"/>
    <n v="1410616600"/>
    <n v="1405432600"/>
    <b v="0"/>
    <n v="369"/>
    <b v="0"/>
    <s v="technology/wearables"/>
    <n v="0"/>
    <n v="7.0000000000000007E-2"/>
    <x v="2"/>
    <s v="wearables"/>
    <x v="708"/>
    <d v="2014-09-13T13:56:40"/>
    <x v="3"/>
  </r>
  <r>
    <n v="709"/>
    <s v="lumiglove"/>
    <s v="A &quot;handheld&quot; light, which eases the way you illuminate objects and/or paths."/>
    <n v="1500"/>
    <n v="5666"/>
    <x v="1"/>
    <s v="US"/>
    <s v="USD"/>
    <n v="1417741159"/>
    <n v="1415149159"/>
    <b v="0"/>
    <n v="2"/>
    <b v="0"/>
    <s v="technology/wearables"/>
    <n v="378"/>
    <n v="2833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600"/>
    <n v="10"/>
    <x v="0"/>
    <s v="CA"/>
    <s v="CAD"/>
    <n v="1408495440"/>
    <n v="1405640302"/>
    <b v="0"/>
    <n v="0"/>
    <b v="0"/>
    <s v="technology/wearables"/>
    <n v="2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85000"/>
    <n v="33486"/>
    <x v="0"/>
    <s v="NL"/>
    <s v="EUR"/>
    <n v="1481716868"/>
    <n v="1478257268"/>
    <b v="0"/>
    <n v="338"/>
    <b v="0"/>
    <s v="technology/wearables"/>
    <n v="39"/>
    <n v="99.0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2000"/>
    <x v="1"/>
    <s v="US"/>
    <s v="USD"/>
    <n v="1455466832"/>
    <n v="1452874832"/>
    <b v="0"/>
    <n v="4"/>
    <b v="0"/>
    <s v="technology/wearables"/>
    <n v="100"/>
    <n v="50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000"/>
    <n v="4067"/>
    <x v="1"/>
    <s v="IT"/>
    <s v="EUR"/>
    <n v="1465130532"/>
    <n v="1462538532"/>
    <b v="0"/>
    <n v="1"/>
    <b v="0"/>
    <s v="technology/wearables"/>
    <n v="203"/>
    <n v="4067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6500"/>
    <n v="6645"/>
    <x v="1"/>
    <s v="US"/>
    <s v="USD"/>
    <n v="1488308082"/>
    <n v="1483124082"/>
    <b v="0"/>
    <n v="28"/>
    <b v="0"/>
    <s v="technology/wearables"/>
    <n v="102"/>
    <n v="237.32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5000"/>
    <n v="240"/>
    <x v="0"/>
    <s v="US"/>
    <s v="USD"/>
    <n v="1446693040"/>
    <n v="1443233440"/>
    <b v="0"/>
    <n v="12"/>
    <b v="0"/>
    <s v="technology/wearables"/>
    <n v="5"/>
    <n v="20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3333"/>
    <n v="28"/>
    <x v="2"/>
    <s v="US"/>
    <s v="USD"/>
    <n v="1417392000"/>
    <n v="1414511307"/>
    <b v="0"/>
    <n v="16"/>
    <b v="0"/>
    <s v="technology/wearables"/>
    <n v="1"/>
    <n v="1.75"/>
    <x v="2"/>
    <s v="wearables"/>
    <x v="716"/>
    <d v="2014-12-01T00:00:00"/>
    <x v="3"/>
  </r>
  <r>
    <n v="717"/>
    <s v="cool air belt"/>
    <s v="Cool air flowing under clothing keeps you cool."/>
    <n v="2500"/>
    <n v="2689"/>
    <x v="1"/>
    <s v="US"/>
    <s v="USD"/>
    <n v="1409949002"/>
    <n v="1407357002"/>
    <b v="0"/>
    <n v="4"/>
    <b v="0"/>
    <s v="technology/wearables"/>
    <n v="108"/>
    <n v="672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2000"/>
    <n v="21"/>
    <x v="0"/>
    <s v="US"/>
    <s v="USD"/>
    <n v="1487397540"/>
    <n v="1484684247"/>
    <b v="0"/>
    <n v="4"/>
    <b v="0"/>
    <s v="technology/wearables"/>
    <n v="1"/>
    <n v="5.2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2000"/>
    <n v="3100"/>
    <x v="1"/>
    <s v="US"/>
    <s v="USD"/>
    <n v="1456189076"/>
    <n v="1454979476"/>
    <b v="0"/>
    <n v="10"/>
    <b v="0"/>
    <s v="technology/wearables"/>
    <n v="155"/>
    <n v="31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8000"/>
    <n v="8110"/>
    <x v="1"/>
    <s v="US"/>
    <s v="USD"/>
    <n v="1327851291"/>
    <n v="1325432091"/>
    <b v="0"/>
    <n v="41"/>
    <b v="1"/>
    <s v="publishing/nonfiction"/>
    <n v="101"/>
    <n v="197.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8632"/>
    <x v="2"/>
    <s v="US"/>
    <s v="USD"/>
    <n v="1406900607"/>
    <n v="1403012607"/>
    <b v="0"/>
    <n v="119"/>
    <b v="1"/>
    <s v="publishing/nonfiction"/>
    <n v="35"/>
    <n v="72.540000000000006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80000"/>
    <n v="8586"/>
    <x v="0"/>
    <s v="US"/>
    <s v="USD"/>
    <n v="1333909178"/>
    <n v="1331320778"/>
    <b v="0"/>
    <n v="153"/>
    <b v="1"/>
    <s v="publishing/nonfiction"/>
    <n v="11"/>
    <n v="56.12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15000"/>
    <n v="4565"/>
    <x v="0"/>
    <s v="US"/>
    <s v="USD"/>
    <n v="1438228740"/>
    <n v="1435606549"/>
    <b v="0"/>
    <n v="100"/>
    <b v="1"/>
    <s v="publishing/nonfiction"/>
    <n v="30"/>
    <n v="45.65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20000"/>
    <n v="585"/>
    <x v="0"/>
    <s v="US"/>
    <s v="USD"/>
    <n v="1309447163"/>
    <n v="1306855163"/>
    <b v="0"/>
    <n v="143"/>
    <b v="1"/>
    <s v="publishing/nonfiction"/>
    <n v="3"/>
    <n v="4.09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50000"/>
    <n v="255"/>
    <x v="0"/>
    <s v="US"/>
    <s v="USD"/>
    <n v="1450018912"/>
    <n v="1447426912"/>
    <b v="0"/>
    <n v="140"/>
    <b v="1"/>
    <s v="publishing/nonfiction"/>
    <n v="1"/>
    <n v="1.82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7500"/>
    <n v="7917.45"/>
    <x v="1"/>
    <s v="US"/>
    <s v="USD"/>
    <n v="1365728487"/>
    <n v="1363136487"/>
    <b v="0"/>
    <n v="35"/>
    <b v="1"/>
    <s v="publishing/nonfiction"/>
    <n v="106"/>
    <n v="226.2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15000"/>
    <n v="2290"/>
    <x v="0"/>
    <s v="US"/>
    <s v="USD"/>
    <n v="1358198400"/>
    <n v="1354580949"/>
    <b v="0"/>
    <n v="149"/>
    <b v="1"/>
    <s v="publishing/nonfiction"/>
    <n v="15"/>
    <n v="15.3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20000"/>
    <n v="21679"/>
    <x v="1"/>
    <s v="US"/>
    <s v="USD"/>
    <n v="1313957157"/>
    <n v="1310069157"/>
    <b v="0"/>
    <n v="130"/>
    <b v="1"/>
    <s v="publishing/nonfiction"/>
    <n v="108"/>
    <n v="166.7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15000"/>
    <n v="1"/>
    <x v="0"/>
    <s v="US"/>
    <s v="USD"/>
    <n v="1348028861"/>
    <n v="1342844861"/>
    <b v="0"/>
    <n v="120"/>
    <b v="1"/>
    <s v="publishing/nonfiction"/>
    <n v="0"/>
    <n v="0.01"/>
    <x v="3"/>
    <s v="nonfiction"/>
    <x v="729"/>
    <d v="2012-09-19T04:27:41"/>
    <x v="5"/>
  </r>
  <r>
    <n v="730"/>
    <s v="Encyclopedia of Surfing"/>
    <s v="A Massive but Cheerful Online Digital Archive of Surfing"/>
    <n v="60000"/>
    <n v="35"/>
    <x v="0"/>
    <s v="US"/>
    <s v="USD"/>
    <n v="1323280391"/>
    <n v="1320688391"/>
    <b v="0"/>
    <n v="265"/>
    <b v="1"/>
    <s v="publishing/nonfiction"/>
    <n v="0"/>
    <n v="0.13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18000"/>
    <n v="18625"/>
    <x v="1"/>
    <s v="US"/>
    <s v="USD"/>
    <n v="1327212000"/>
    <n v="1322852747"/>
    <b v="0"/>
    <n v="71"/>
    <b v="1"/>
    <s v="publishing/nonfiction"/>
    <n v="103"/>
    <n v="262.32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1600"/>
    <n v="51"/>
    <x v="0"/>
    <s v="GB"/>
    <s v="GBP"/>
    <n v="1380449461"/>
    <n v="1375265461"/>
    <b v="0"/>
    <n v="13"/>
    <b v="1"/>
    <s v="publishing/nonfiction"/>
    <n v="3"/>
    <n v="3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8888"/>
    <n v="0"/>
    <x v="0"/>
    <s v="GB"/>
    <s v="GBP"/>
    <n v="1387533892"/>
    <n v="1384941892"/>
    <b v="0"/>
    <n v="169"/>
    <b v="1"/>
    <s v="publishing/nonfiction"/>
    <n v="0"/>
    <n v="0"/>
    <x v="3"/>
    <s v="nonfiction"/>
    <x v="733"/>
    <d v="2013-12-20T10:04:52"/>
    <x v="4"/>
  </r>
  <r>
    <n v="734"/>
    <s v="Sideswiped"/>
    <s v="Sideswiped is my story of growing in and trusting God through the mess and mysteries of life."/>
    <n v="26000"/>
    <n v="26360"/>
    <x v="1"/>
    <s v="CA"/>
    <s v="CAD"/>
    <n v="1431147600"/>
    <n v="1428465420"/>
    <b v="0"/>
    <n v="57"/>
    <b v="1"/>
    <s v="publishing/nonfiction"/>
    <n v="101"/>
    <n v="462.4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115250"/>
    <n v="220"/>
    <x v="2"/>
    <s v="US"/>
    <s v="USD"/>
    <n v="1417653540"/>
    <n v="1414975346"/>
    <b v="0"/>
    <n v="229"/>
    <b v="1"/>
    <s v="publishing/nonfiction"/>
    <n v="0"/>
    <n v="0.96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0000"/>
    <n v="2"/>
    <x v="0"/>
    <s v="US"/>
    <s v="USD"/>
    <n v="1385009940"/>
    <n v="1383327440"/>
    <b v="0"/>
    <n v="108"/>
    <b v="1"/>
    <s v="publishing/nonfiction"/>
    <n v="0"/>
    <n v="0.02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17500"/>
    <n v="5390"/>
    <x v="0"/>
    <s v="US"/>
    <s v="USD"/>
    <n v="1392408000"/>
    <n v="1390890987"/>
    <b v="0"/>
    <n v="108"/>
    <b v="1"/>
    <s v="publishing/nonfiction"/>
    <n v="31"/>
    <n v="49.91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5000"/>
    <n v="5236"/>
    <x v="1"/>
    <s v="US"/>
    <s v="USD"/>
    <n v="1417409940"/>
    <n v="1414765794"/>
    <b v="0"/>
    <n v="41"/>
    <b v="1"/>
    <s v="publishing/nonfiction"/>
    <n v="105"/>
    <n v="127.71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25000"/>
    <n v="1387"/>
    <x v="2"/>
    <s v="US"/>
    <s v="USD"/>
    <n v="1407758629"/>
    <n v="1404907429"/>
    <b v="0"/>
    <n v="139"/>
    <b v="1"/>
    <s v="publishing/nonfiction"/>
    <n v="6"/>
    <n v="9.98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0"/>
    <x v="2"/>
    <s v="US"/>
    <s v="USD"/>
    <n v="1434857482"/>
    <n v="1433647882"/>
    <b v="0"/>
    <n v="19"/>
    <b v="1"/>
    <s v="publishing/nonfiction"/>
    <n v="0"/>
    <n v="0"/>
    <x v="3"/>
    <s v="nonfiction"/>
    <x v="740"/>
    <d v="2015-06-21T03:31:22"/>
    <x v="0"/>
  </r>
  <r>
    <n v="741"/>
    <s v="reVILNA: the vilna ghetto project"/>
    <s v="A revolutionary digital mapping project of the Vilna Ghetto"/>
    <n v="35000"/>
    <n v="377"/>
    <x v="0"/>
    <s v="US"/>
    <s v="USD"/>
    <n v="1370964806"/>
    <n v="1367940806"/>
    <b v="0"/>
    <n v="94"/>
    <b v="1"/>
    <s v="publishing/nonfiction"/>
    <n v="1"/>
    <n v="4.01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5055"/>
    <x v="1"/>
    <s v="US"/>
    <s v="USD"/>
    <n v="1395435712"/>
    <n v="1392847312"/>
    <b v="0"/>
    <n v="23"/>
    <b v="1"/>
    <s v="publishing/nonfiction"/>
    <n v="101"/>
    <n v="219.78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3500"/>
    <n v="3798"/>
    <x v="1"/>
    <s v="US"/>
    <s v="USD"/>
    <n v="1334610000"/>
    <n v="1332435685"/>
    <b v="0"/>
    <n v="15"/>
    <b v="1"/>
    <s v="publishing/nonfiction"/>
    <n v="109"/>
    <n v="253.2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14500"/>
    <n v="1575"/>
    <x v="0"/>
    <s v="US"/>
    <s v="USD"/>
    <n v="1355439503"/>
    <n v="1352847503"/>
    <b v="0"/>
    <n v="62"/>
    <b v="1"/>
    <s v="publishing/nonfiction"/>
    <n v="11"/>
    <n v="25.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11230.25"/>
    <x v="1"/>
    <s v="US"/>
    <s v="USD"/>
    <n v="1367588645"/>
    <n v="1364996645"/>
    <b v="0"/>
    <n v="74"/>
    <b v="1"/>
    <s v="publishing/nonfiction"/>
    <n v="112"/>
    <n v="151.76"/>
    <x v="3"/>
    <s v="nonfiction"/>
    <x v="745"/>
    <d v="2013-05-03T13:44:05"/>
    <x v="4"/>
  </r>
  <r>
    <n v="746"/>
    <s v="Attention: People With Body Parts"/>
    <s v="This is a book of letters. Letters to our body parts."/>
    <n v="10000"/>
    <n v="70"/>
    <x v="0"/>
    <s v="US"/>
    <s v="USD"/>
    <n v="1348372740"/>
    <n v="1346806909"/>
    <b v="0"/>
    <n v="97"/>
    <b v="1"/>
    <s v="publishing/nonfiction"/>
    <n v="1"/>
    <n v="0.72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20000"/>
    <n v="16"/>
    <x v="0"/>
    <s v="NL"/>
    <s v="EUR"/>
    <n v="1421319240"/>
    <n v="1418649019"/>
    <b v="0"/>
    <n v="55"/>
    <b v="1"/>
    <s v="publishing/nonfiction"/>
    <n v="0"/>
    <n v="0.28999999999999998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5500"/>
    <n v="5645"/>
    <x v="1"/>
    <s v="US"/>
    <s v="USD"/>
    <n v="1407701966"/>
    <n v="1405109966"/>
    <b v="0"/>
    <n v="44"/>
    <b v="1"/>
    <s v="publishing/nonfiction"/>
    <n v="103"/>
    <n v="128.30000000000001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26000"/>
    <n v="0"/>
    <x v="0"/>
    <s v="US"/>
    <s v="USD"/>
    <n v="1485642930"/>
    <n v="1483050930"/>
    <b v="0"/>
    <n v="110"/>
    <b v="1"/>
    <s v="publishing/nonfiction"/>
    <n v="0"/>
    <n v="0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12000"/>
    <n v="12000"/>
    <x v="1"/>
    <s v="US"/>
    <s v="USD"/>
    <n v="1361739872"/>
    <n v="1359147872"/>
    <b v="0"/>
    <n v="59"/>
    <b v="1"/>
    <s v="publishing/nonfiction"/>
    <n v="100"/>
    <n v="203.39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10000"/>
    <n v="6755"/>
    <x v="0"/>
    <s v="US"/>
    <s v="USD"/>
    <n v="1312470475"/>
    <n v="1308496075"/>
    <b v="0"/>
    <n v="62"/>
    <b v="1"/>
    <s v="publishing/nonfiction"/>
    <n v="68"/>
    <n v="108.95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15535"/>
    <x v="1"/>
    <s v="AU"/>
    <s v="AUD"/>
    <n v="1476615600"/>
    <n v="1474884417"/>
    <b v="0"/>
    <n v="105"/>
    <b v="1"/>
    <s v="publishing/nonfiction"/>
    <n v="104"/>
    <n v="147.9499999999999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33000"/>
    <n v="1419"/>
    <x v="0"/>
    <s v="US"/>
    <s v="USD"/>
    <n v="1423922991"/>
    <n v="1421330991"/>
    <b v="0"/>
    <n v="26"/>
    <b v="1"/>
    <s v="publishing/nonfiction"/>
    <n v="4"/>
    <n v="54.58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5380"/>
    <x v="0"/>
    <s v="US"/>
    <s v="USD"/>
    <n v="1357408721"/>
    <n v="1354816721"/>
    <b v="0"/>
    <n v="49"/>
    <b v="1"/>
    <s v="publishing/nonfiction"/>
    <n v="90"/>
    <n v="109.8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7500"/>
    <n v="8109"/>
    <x v="1"/>
    <s v="US"/>
    <s v="USD"/>
    <n v="1369010460"/>
    <n v="1366381877"/>
    <b v="0"/>
    <n v="68"/>
    <b v="1"/>
    <s v="publishing/nonfiction"/>
    <n v="108"/>
    <n v="119.25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3500"/>
    <n v="3900"/>
    <x v="1"/>
    <s v="US"/>
    <s v="USD"/>
    <n v="1303147459"/>
    <n v="1297880659"/>
    <b v="0"/>
    <n v="22"/>
    <b v="1"/>
    <s v="publishing/nonfiction"/>
    <n v="111"/>
    <n v="177.27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3000"/>
    <n v="3275"/>
    <x v="1"/>
    <s v="US"/>
    <s v="USD"/>
    <n v="1354756714"/>
    <n v="1353547114"/>
    <b v="0"/>
    <n v="18"/>
    <b v="1"/>
    <s v="publishing/nonfiction"/>
    <n v="109"/>
    <n v="181.94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7500"/>
    <n v="8739.01"/>
    <x v="1"/>
    <s v="US"/>
    <s v="USD"/>
    <n v="1286568268"/>
    <n v="1283976268"/>
    <b v="0"/>
    <n v="19"/>
    <b v="1"/>
    <s v="publishing/nonfiction"/>
    <n v="117"/>
    <n v="459.9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14000"/>
    <n v="19860"/>
    <x v="1"/>
    <s v="GB"/>
    <s v="GBP"/>
    <n v="1404892539"/>
    <n v="1401436539"/>
    <b v="0"/>
    <n v="99"/>
    <b v="1"/>
    <s v="publishing/nonfiction"/>
    <n v="142"/>
    <n v="200.61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2500"/>
    <n v="0"/>
    <x v="0"/>
    <s v="US"/>
    <s v="USD"/>
    <n v="1391364126"/>
    <n v="1388772126"/>
    <b v="0"/>
    <n v="6"/>
    <b v="0"/>
    <s v="publishing/fiction"/>
    <n v="0"/>
    <n v="0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600"/>
    <n v="0"/>
    <x v="0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1000"/>
    <n v="1000"/>
    <x v="1"/>
    <s v="GB"/>
    <s v="GBP"/>
    <n v="1376563408"/>
    <n v="1373971408"/>
    <b v="0"/>
    <n v="1"/>
    <b v="0"/>
    <s v="publishing/fiction"/>
    <n v="100"/>
    <n v="100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75"/>
    <n v="0"/>
    <x v="0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500"/>
    <n v="7635"/>
    <x v="1"/>
    <s v="US"/>
    <s v="USD"/>
    <n v="1413723684"/>
    <n v="1411131684"/>
    <b v="0"/>
    <n v="44"/>
    <b v="0"/>
    <s v="publishing/fiction"/>
    <n v="102"/>
    <n v="173.52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550"/>
    <n v="860"/>
    <x v="1"/>
    <s v="CA"/>
    <s v="CAD"/>
    <n v="1424112483"/>
    <n v="1421520483"/>
    <b v="0"/>
    <n v="0"/>
    <b v="0"/>
    <s v="publishing/fiction"/>
    <n v="156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2000"/>
    <n v="2545"/>
    <x v="1"/>
    <s v="US"/>
    <s v="USD"/>
    <n v="1432178810"/>
    <n v="1429586810"/>
    <b v="0"/>
    <n v="3"/>
    <b v="0"/>
    <s v="publishing/fiction"/>
    <n v="127"/>
    <n v="848.33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550"/>
    <n v="814"/>
    <x v="1"/>
    <s v="US"/>
    <s v="USD"/>
    <n v="1387169890"/>
    <n v="1384577890"/>
    <b v="0"/>
    <n v="0"/>
    <b v="0"/>
    <s v="publishing/fiction"/>
    <n v="148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5000"/>
    <n v="5462"/>
    <x v="1"/>
    <s v="US"/>
    <s v="USD"/>
    <n v="1388102094"/>
    <n v="1385510094"/>
    <b v="0"/>
    <n v="52"/>
    <b v="0"/>
    <s v="publishing/fiction"/>
    <n v="109"/>
    <n v="105.04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550"/>
    <n v="783"/>
    <x v="1"/>
    <s v="US"/>
    <s v="USD"/>
    <n v="1361750369"/>
    <n v="1358294369"/>
    <b v="0"/>
    <n v="0"/>
    <b v="0"/>
    <s v="publishing/fiction"/>
    <n v="142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1000"/>
    <n v="1202.17"/>
    <x v="1"/>
    <s v="US"/>
    <s v="USD"/>
    <n v="1454183202"/>
    <n v="1449863202"/>
    <b v="0"/>
    <n v="1"/>
    <b v="0"/>
    <s v="publishing/fiction"/>
    <n v="120"/>
    <n v="1202.17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776"/>
    <x v="1"/>
    <s v="US"/>
    <s v="USD"/>
    <n v="1257047940"/>
    <n v="1252718519"/>
    <b v="0"/>
    <n v="1"/>
    <b v="0"/>
    <s v="publishing/fiction"/>
    <n v="118"/>
    <n v="1776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1500"/>
    <n v="0"/>
    <x v="0"/>
    <s v="GB"/>
    <s v="GBP"/>
    <n v="1431298860"/>
    <n v="1428341985"/>
    <b v="0"/>
    <n v="2"/>
    <b v="0"/>
    <s v="publishing/fiction"/>
    <n v="0"/>
    <n v="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2500"/>
    <n v="3400"/>
    <x v="1"/>
    <s v="US"/>
    <s v="USD"/>
    <n v="1393181018"/>
    <n v="1390589018"/>
    <b v="0"/>
    <n v="9"/>
    <b v="0"/>
    <s v="publishing/fiction"/>
    <n v="136"/>
    <n v="377.78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2000"/>
    <n v="2456.66"/>
    <x v="1"/>
    <s v="US"/>
    <s v="USD"/>
    <n v="1323998795"/>
    <n v="1321406795"/>
    <b v="0"/>
    <n v="5"/>
    <b v="0"/>
    <s v="publishing/fiction"/>
    <n v="123"/>
    <n v="491.33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10000"/>
    <n v="10026.49"/>
    <x v="1"/>
    <s v="US"/>
    <s v="USD"/>
    <n v="1444539600"/>
    <n v="1441297645"/>
    <b v="0"/>
    <n v="57"/>
    <b v="0"/>
    <s v="publishing/fiction"/>
    <n v="100"/>
    <n v="175.9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1200"/>
    <n v="0"/>
    <x v="0"/>
    <s v="US"/>
    <s v="USD"/>
    <n v="1375313577"/>
    <n v="1372721577"/>
    <b v="0"/>
    <n v="3"/>
    <b v="0"/>
    <s v="publishing/fiction"/>
    <n v="0"/>
    <n v="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1000"/>
    <n v="42"/>
    <x v="0"/>
    <s v="US"/>
    <s v="USD"/>
    <n v="1398876680"/>
    <n v="1396284680"/>
    <b v="0"/>
    <n v="1"/>
    <b v="0"/>
    <s v="publishing/fiction"/>
    <n v="4"/>
    <n v="4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2750"/>
    <n v="40"/>
    <x v="0"/>
    <s v="US"/>
    <s v="USD"/>
    <n v="1287115200"/>
    <n v="1284567905"/>
    <b v="0"/>
    <n v="6"/>
    <b v="0"/>
    <s v="publishing/fiction"/>
    <n v="1"/>
    <n v="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4000"/>
    <n v="4545"/>
    <x v="1"/>
    <s v="US"/>
    <s v="USD"/>
    <n v="1304439025"/>
    <n v="1301847025"/>
    <b v="0"/>
    <n v="27"/>
    <b v="1"/>
    <s v="music/rock"/>
    <n v="114"/>
    <n v="168.3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4000"/>
    <n v="6207"/>
    <x v="1"/>
    <s v="US"/>
    <s v="USD"/>
    <n v="1370649674"/>
    <n v="1368057674"/>
    <b v="0"/>
    <n v="25"/>
    <b v="1"/>
    <s v="music/rock"/>
    <n v="155"/>
    <n v="248.28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3300"/>
    <n v="0"/>
    <x v="0"/>
    <s v="US"/>
    <s v="USD"/>
    <n v="1345918302"/>
    <n v="1343326302"/>
    <b v="0"/>
    <n v="14"/>
    <b v="1"/>
    <s v="music/rock"/>
    <n v="0"/>
    <n v="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788"/>
    <x v="0"/>
    <s v="US"/>
    <s v="USD"/>
    <n v="1335564000"/>
    <n v="1332182049"/>
    <b v="0"/>
    <n v="35"/>
    <b v="1"/>
    <s v="music/rock"/>
    <n v="43"/>
    <n v="79.6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4000"/>
    <n v="4243"/>
    <x v="1"/>
    <s v="US"/>
    <s v="USD"/>
    <n v="1395023719"/>
    <n v="1391571319"/>
    <b v="0"/>
    <n v="10"/>
    <b v="1"/>
    <s v="music/rock"/>
    <n v="106"/>
    <n v="424.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3870"/>
    <n v="1416"/>
    <x v="0"/>
    <s v="US"/>
    <s v="USD"/>
    <n v="1362060915"/>
    <n v="1359468915"/>
    <b v="0"/>
    <n v="29"/>
    <b v="1"/>
    <s v="music/rock"/>
    <n v="37"/>
    <n v="48.83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20000"/>
    <n v="62"/>
    <x v="0"/>
    <s v="US"/>
    <s v="USD"/>
    <n v="1336751220"/>
    <n v="1331774434"/>
    <b v="0"/>
    <n v="44"/>
    <b v="1"/>
    <s v="music/rock"/>
    <n v="0"/>
    <n v="1.4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5000"/>
    <n v="150"/>
    <x v="0"/>
    <s v="US"/>
    <s v="USD"/>
    <n v="1383318226"/>
    <n v="1380726226"/>
    <b v="0"/>
    <n v="17"/>
    <b v="1"/>
    <s v="music/rock"/>
    <n v="3"/>
    <n v="8.8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6000"/>
    <n v="1"/>
    <x v="0"/>
    <s v="US"/>
    <s v="USD"/>
    <n v="1341633540"/>
    <n v="1338336588"/>
    <b v="0"/>
    <n v="34"/>
    <b v="1"/>
    <s v="music/rock"/>
    <n v="0"/>
    <n v="0.03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5000"/>
    <n v="10081"/>
    <x v="1"/>
    <s v="US"/>
    <s v="USD"/>
    <n v="1358755140"/>
    <n v="1357187280"/>
    <b v="0"/>
    <n v="14"/>
    <b v="1"/>
    <s v="music/rock"/>
    <n v="202"/>
    <n v="720.07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35000"/>
    <n v="47189"/>
    <x v="1"/>
    <s v="US"/>
    <s v="USD"/>
    <n v="1359680939"/>
    <n v="1357088939"/>
    <b v="0"/>
    <n v="156"/>
    <b v="1"/>
    <s v="music/rock"/>
    <n v="135"/>
    <n v="302.49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20122"/>
    <x v="1"/>
    <s v="US"/>
    <s v="USD"/>
    <n v="1384322340"/>
    <n v="1381430646"/>
    <b v="0"/>
    <n v="128"/>
    <b v="1"/>
    <s v="music/rock"/>
    <n v="101"/>
    <n v="157.19999999999999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7500"/>
    <n v="2366"/>
    <x v="0"/>
    <s v="US"/>
    <s v="USD"/>
    <n v="1383861483"/>
    <n v="1381265883"/>
    <b v="0"/>
    <n v="60"/>
    <b v="1"/>
    <s v="music/rock"/>
    <n v="32"/>
    <n v="39.43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425"/>
    <x v="1"/>
    <s v="US"/>
    <s v="USD"/>
    <n v="1372827540"/>
    <n v="1371491244"/>
    <b v="0"/>
    <n v="32"/>
    <b v="1"/>
    <s v="music/rock"/>
    <n v="105"/>
    <n v="263.27999999999997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23900"/>
    <n v="6141.99"/>
    <x v="0"/>
    <s v="US"/>
    <s v="USD"/>
    <n v="1315242360"/>
    <n v="1310438737"/>
    <b v="0"/>
    <n v="53"/>
    <b v="1"/>
    <s v="music/rock"/>
    <n v="26"/>
    <n v="115.8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9477"/>
    <x v="0"/>
    <s v="US"/>
    <s v="USD"/>
    <n v="1333774740"/>
    <n v="1330094566"/>
    <b v="0"/>
    <n v="184"/>
    <b v="1"/>
    <s v="music/rock"/>
    <n v="24"/>
    <n v="51.51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25000"/>
    <n v="27196.71"/>
    <x v="1"/>
    <s v="US"/>
    <s v="USD"/>
    <n v="1379279400"/>
    <n v="1376687485"/>
    <b v="0"/>
    <n v="90"/>
    <b v="1"/>
    <s v="music/rock"/>
    <n v="109"/>
    <n v="302.1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10000"/>
    <n v="0"/>
    <x v="0"/>
    <s v="US"/>
    <s v="USD"/>
    <n v="1335672000"/>
    <n v="1332978688"/>
    <b v="0"/>
    <n v="71"/>
    <b v="1"/>
    <s v="music/rock"/>
    <n v="0"/>
    <n v="0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10000"/>
    <n v="12110"/>
    <x v="1"/>
    <s v="US"/>
    <s v="USD"/>
    <n v="1412086187"/>
    <n v="1409494187"/>
    <b v="0"/>
    <n v="87"/>
    <b v="1"/>
    <s v="music/rock"/>
    <n v="121"/>
    <n v="139.19999999999999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13000"/>
    <n v="0"/>
    <x v="0"/>
    <s v="US"/>
    <s v="USD"/>
    <n v="1335542446"/>
    <n v="1332950446"/>
    <b v="0"/>
    <n v="28"/>
    <b v="1"/>
    <s v="music/rock"/>
    <n v="0"/>
    <n v="0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6700"/>
    <n v="150"/>
    <x v="0"/>
    <s v="GB"/>
    <s v="GBP"/>
    <n v="1410431054"/>
    <n v="1407839054"/>
    <b v="0"/>
    <n v="56"/>
    <b v="1"/>
    <s v="music/rock"/>
    <n v="2"/>
    <n v="2.68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6500"/>
    <n v="6500"/>
    <x v="1"/>
    <s v="US"/>
    <s v="USD"/>
    <n v="1309547120"/>
    <n v="1306955120"/>
    <b v="0"/>
    <n v="51"/>
    <b v="1"/>
    <s v="music/rock"/>
    <n v="100"/>
    <n v="127.45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17805"/>
    <x v="1"/>
    <s v="US"/>
    <s v="USD"/>
    <n v="1347854700"/>
    <n v="1343867524"/>
    <b v="0"/>
    <n v="75"/>
    <b v="1"/>
    <s v="music/rock"/>
    <n v="105"/>
    <n v="237.4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8000"/>
    <n v="8538.66"/>
    <x v="1"/>
    <s v="US"/>
    <s v="USD"/>
    <n v="1306630800"/>
    <n v="1304376478"/>
    <b v="0"/>
    <n v="38"/>
    <b v="1"/>
    <s v="music/rock"/>
    <n v="107"/>
    <n v="224.7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15000"/>
    <n v="6301.76"/>
    <x v="0"/>
    <s v="US"/>
    <s v="USD"/>
    <n v="1311393540"/>
    <n v="1309919526"/>
    <b v="0"/>
    <n v="18"/>
    <b v="1"/>
    <s v="music/rock"/>
    <n v="42"/>
    <n v="350.1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10000"/>
    <n v="0"/>
    <x v="0"/>
    <s v="US"/>
    <s v="USD"/>
    <n v="1310857200"/>
    <n v="1306525512"/>
    <b v="0"/>
    <n v="54"/>
    <b v="1"/>
    <s v="music/rock"/>
    <n v="0"/>
    <n v="0"/>
    <x v="4"/>
    <s v="rock"/>
    <x v="805"/>
    <d v="2011-07-16T23:00:00"/>
    <x v="6"/>
  </r>
  <r>
    <n v="806"/>
    <s v="Golden Animals NEW Album!"/>
    <s v="Help Golden Animals finish their NEW Album!"/>
    <n v="23000"/>
    <n v="24418.6"/>
    <x v="1"/>
    <s v="US"/>
    <s v="USD"/>
    <n v="1315413339"/>
    <n v="1312821339"/>
    <b v="0"/>
    <n v="71"/>
    <b v="1"/>
    <s v="music/rock"/>
    <n v="106"/>
    <n v="343.92"/>
    <x v="4"/>
    <s v="rock"/>
    <x v="806"/>
    <d v="2011-09-07T16:35:39"/>
    <x v="6"/>
  </r>
  <r>
    <n v="807"/>
    <s v="Sic Vita - New EP Release - 2017"/>
    <s v="Join the Sic Vita family and lend a hand as we create a new album!"/>
    <n v="10500"/>
    <n v="1697"/>
    <x v="0"/>
    <s v="US"/>
    <s v="USD"/>
    <n v="1488333600"/>
    <n v="1485270311"/>
    <b v="0"/>
    <n v="57"/>
    <b v="1"/>
    <s v="music/rock"/>
    <n v="16"/>
    <n v="29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12000"/>
    <n v="904"/>
    <x v="0"/>
    <s v="CA"/>
    <s v="CAD"/>
    <n v="1419224340"/>
    <n v="1416363886"/>
    <b v="0"/>
    <n v="43"/>
    <b v="1"/>
    <s v="music/rock"/>
    <n v="8"/>
    <n v="21.0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10000"/>
    <n v="92154.22"/>
    <x v="1"/>
    <s v="US"/>
    <s v="USD"/>
    <n v="1390161630"/>
    <n v="1387569630"/>
    <b v="0"/>
    <n v="52"/>
    <b v="1"/>
    <s v="music/rock"/>
    <n v="922"/>
    <n v="1772.2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5000"/>
    <n v="5200"/>
    <x v="1"/>
    <s v="US"/>
    <s v="USD"/>
    <n v="1346462462"/>
    <n v="1343870462"/>
    <b v="0"/>
    <n v="27"/>
    <b v="1"/>
    <s v="music/rock"/>
    <n v="104"/>
    <n v="192.59"/>
    <x v="4"/>
    <s v="rock"/>
    <x v="810"/>
    <d v="2012-09-01T01:21:02"/>
    <x v="5"/>
  </r>
  <r>
    <n v="811"/>
    <s v="Love Water Tour"/>
    <s v="We need your financial support to cover the tour costs!  (Sound, lights, travel, stage design)"/>
    <n v="4000"/>
    <n v="4518"/>
    <x v="1"/>
    <s v="US"/>
    <s v="USD"/>
    <n v="1373475120"/>
    <n v="1371569202"/>
    <b v="0"/>
    <n v="12"/>
    <b v="1"/>
    <s v="music/rock"/>
    <n v="113"/>
    <n v="376.5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4000"/>
    <n v="0"/>
    <x v="0"/>
    <s v="US"/>
    <s v="USD"/>
    <n v="1362146280"/>
    <n v="1357604752"/>
    <b v="0"/>
    <n v="33"/>
    <b v="1"/>
    <s v="music/rock"/>
    <n v="0"/>
    <n v="0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7000"/>
    <n v="7595.43"/>
    <x v="1"/>
    <s v="US"/>
    <s v="USD"/>
    <n v="1342825365"/>
    <n v="1340233365"/>
    <b v="0"/>
    <n v="96"/>
    <b v="1"/>
    <s v="music/rock"/>
    <n v="109"/>
    <n v="79.12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5000"/>
    <n v="10"/>
    <x v="2"/>
    <s v="US"/>
    <s v="USD"/>
    <n v="1306865040"/>
    <n v="1305568201"/>
    <b v="0"/>
    <n v="28"/>
    <b v="1"/>
    <s v="music/rock"/>
    <n v="0"/>
    <n v="0.36"/>
    <x v="4"/>
    <s v="rock"/>
    <x v="814"/>
    <d v="2011-05-31T18:04:00"/>
    <x v="6"/>
  </r>
  <r>
    <n v="815"/>
    <s v="Some Late Help for The Early Reset"/>
    <s v="Be a part of helping The Early Reset finish their new 7 song EP."/>
    <n v="11000"/>
    <n v="3986"/>
    <x v="0"/>
    <s v="US"/>
    <s v="USD"/>
    <n v="1414879303"/>
    <n v="1412287303"/>
    <b v="0"/>
    <n v="43"/>
    <b v="1"/>
    <s v="music/rock"/>
    <n v="36"/>
    <n v="92.7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20000"/>
    <n v="27197.22"/>
    <x v="1"/>
    <s v="US"/>
    <s v="USD"/>
    <n v="1365489000"/>
    <n v="1362776043"/>
    <b v="0"/>
    <n v="205"/>
    <b v="1"/>
    <s v="music/rock"/>
    <n v="136"/>
    <n v="132.66999999999999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6000"/>
    <n v="530"/>
    <x v="0"/>
    <s v="US"/>
    <s v="USD"/>
    <n v="1331441940"/>
    <n v="1326810211"/>
    <b v="0"/>
    <n v="23"/>
    <b v="1"/>
    <s v="music/rock"/>
    <n v="9"/>
    <n v="23.04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000"/>
    <n v="3045"/>
    <x v="1"/>
    <s v="US"/>
    <s v="USD"/>
    <n v="1344358860"/>
    <n v="1343682681"/>
    <b v="0"/>
    <n v="19"/>
    <b v="1"/>
    <s v="music/rock"/>
    <n v="102"/>
    <n v="160.26"/>
    <x v="4"/>
    <s v="rock"/>
    <x v="818"/>
    <d v="2012-08-07T17:01:00"/>
    <x v="5"/>
  </r>
  <r>
    <n v="819"/>
    <s v="Winter Tour"/>
    <s v="We are touring the Southeast in support of our new EP"/>
    <n v="3000"/>
    <n v="0"/>
    <x v="0"/>
    <s v="US"/>
    <s v="USD"/>
    <n v="1387601040"/>
    <n v="1386806254"/>
    <b v="0"/>
    <n v="14"/>
    <b v="1"/>
    <s v="music/rock"/>
    <n v="0"/>
    <n v="0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8000"/>
    <n v="311"/>
    <x v="0"/>
    <s v="US"/>
    <s v="USD"/>
    <n v="1402290000"/>
    <n v="1399666342"/>
    <b v="0"/>
    <n v="38"/>
    <b v="1"/>
    <s v="music/rock"/>
    <n v="4"/>
    <n v="8.1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48000"/>
    <n v="96248.960000000006"/>
    <x v="1"/>
    <s v="US"/>
    <s v="USD"/>
    <n v="1430712060"/>
    <n v="1427753265"/>
    <b v="0"/>
    <n v="78"/>
    <b v="1"/>
    <s v="music/rock"/>
    <n v="201"/>
    <n v="1233.96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10000"/>
    <n v="10000"/>
    <x v="1"/>
    <s v="US"/>
    <s v="USD"/>
    <n v="1349477050"/>
    <n v="1346885050"/>
    <b v="0"/>
    <n v="69"/>
    <b v="1"/>
    <s v="music/rock"/>
    <n v="100"/>
    <n v="144.93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5000"/>
    <n v="530"/>
    <x v="0"/>
    <s v="US"/>
    <s v="USD"/>
    <n v="1427062852"/>
    <n v="1424474452"/>
    <b v="0"/>
    <n v="33"/>
    <b v="1"/>
    <s v="music/rock"/>
    <n v="11"/>
    <n v="16.059999999999999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6000"/>
    <n v="7839"/>
    <x v="1"/>
    <s v="US"/>
    <s v="USD"/>
    <n v="1271573940"/>
    <n v="1268459318"/>
    <b v="0"/>
    <n v="54"/>
    <b v="1"/>
    <s v="music/rock"/>
    <n v="131"/>
    <n v="145.16999999999999"/>
    <x v="4"/>
    <s v="rock"/>
    <x v="824"/>
    <d v="2010-04-18T06:59:00"/>
    <x v="7"/>
  </r>
  <r>
    <n v="825"/>
    <s v="KILL FREEMAN"/>
    <s v="Kickstarting Kill Freeman independently. Help fund the New Record, Video and Live Shows."/>
    <n v="31000"/>
    <n v="236"/>
    <x v="0"/>
    <s v="US"/>
    <s v="USD"/>
    <n v="1351495284"/>
    <n v="1349335284"/>
    <b v="0"/>
    <n v="99"/>
    <b v="1"/>
    <s v="music/rock"/>
    <n v="1"/>
    <n v="2.3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15000"/>
    <n v="15481"/>
    <x v="1"/>
    <s v="US"/>
    <s v="USD"/>
    <n v="1332719730"/>
    <n v="1330908930"/>
    <b v="0"/>
    <n v="49"/>
    <b v="1"/>
    <s v="music/rock"/>
    <n v="103"/>
    <n v="315.94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2500"/>
    <n v="2710"/>
    <x v="1"/>
    <s v="US"/>
    <s v="USD"/>
    <n v="1329248940"/>
    <n v="1326972107"/>
    <b v="0"/>
    <n v="11"/>
    <b v="1"/>
    <s v="music/rock"/>
    <n v="108"/>
    <n v="246.36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5000"/>
    <n v="250"/>
    <x v="0"/>
    <s v="US"/>
    <s v="USD"/>
    <n v="1340641440"/>
    <n v="1339549982"/>
    <b v="0"/>
    <n v="38"/>
    <b v="1"/>
    <s v="music/rock"/>
    <n v="5"/>
    <n v="6.58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3000"/>
    <n v="3000"/>
    <x v="1"/>
    <s v="GB"/>
    <s v="GBP"/>
    <n v="1468437240"/>
    <n v="1463253240"/>
    <b v="0"/>
    <n v="16"/>
    <b v="1"/>
    <s v="music/rock"/>
    <n v="100"/>
    <n v="187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5250"/>
    <n v="5360"/>
    <x v="1"/>
    <s v="US"/>
    <s v="USD"/>
    <n v="1363952225"/>
    <n v="1361363825"/>
    <b v="0"/>
    <n v="32"/>
    <b v="1"/>
    <s v="music/rock"/>
    <n v="102"/>
    <n v="167.5"/>
    <x v="4"/>
    <s v="rock"/>
    <x v="830"/>
    <d v="2013-03-22T11:37:05"/>
    <x v="4"/>
  </r>
  <r>
    <n v="831"/>
    <s v="Let The 7Horse Run!"/>
    <s v="7Horse is a new band with a self-funded album and a show they want to rock in your town!"/>
    <n v="10000"/>
    <n v="1533"/>
    <x v="0"/>
    <s v="US"/>
    <s v="USD"/>
    <n v="1335540694"/>
    <n v="1332948694"/>
    <b v="0"/>
    <n v="20"/>
    <b v="1"/>
    <s v="music/rock"/>
    <n v="15"/>
    <n v="76.650000000000006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37000"/>
    <n v="0"/>
    <x v="2"/>
    <s v="US"/>
    <s v="USD"/>
    <n v="1327133580"/>
    <n v="1321978335"/>
    <b v="0"/>
    <n v="154"/>
    <b v="1"/>
    <s v="music/rock"/>
    <n v="0"/>
    <n v="0"/>
    <x v="4"/>
    <s v="rock"/>
    <x v="832"/>
    <d v="2012-01-21T08:13:00"/>
    <x v="5"/>
  </r>
  <r>
    <n v="833"/>
    <s v="Ragman Rolls"/>
    <s v="This is an American rock album."/>
    <n v="17100"/>
    <n v="8725"/>
    <x v="0"/>
    <s v="US"/>
    <s v="USD"/>
    <n v="1397941475"/>
    <n v="1395349475"/>
    <b v="0"/>
    <n v="41"/>
    <b v="1"/>
    <s v="music/rock"/>
    <n v="51"/>
    <n v="212.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20000"/>
    <n v="125"/>
    <x v="0"/>
    <s v="US"/>
    <s v="USD"/>
    <n v="1372651140"/>
    <n v="1369770292"/>
    <b v="0"/>
    <n v="75"/>
    <b v="1"/>
    <s v="music/rock"/>
    <n v="1"/>
    <n v="1.67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7000"/>
    <n v="1156"/>
    <x v="0"/>
    <s v="US"/>
    <s v="USD"/>
    <n v="1337396400"/>
    <n v="1333709958"/>
    <b v="0"/>
    <n v="40"/>
    <b v="1"/>
    <s v="music/rock"/>
    <n v="17"/>
    <n v="28.9"/>
    <x v="4"/>
    <s v="rock"/>
    <x v="835"/>
    <d v="2012-05-19T03:00:00"/>
    <x v="5"/>
  </r>
  <r>
    <n v="836"/>
    <s v="DESMADRE Full Album + Press Kit"/>
    <s v="An album you can bring home to mom."/>
    <n v="13000"/>
    <n v="19931"/>
    <x v="1"/>
    <s v="US"/>
    <s v="USD"/>
    <n v="1381108918"/>
    <n v="1378516918"/>
    <b v="0"/>
    <n v="46"/>
    <b v="1"/>
    <s v="music/rock"/>
    <n v="153"/>
    <n v="433.28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9000"/>
    <n v="11353"/>
    <x v="1"/>
    <s v="US"/>
    <s v="USD"/>
    <n v="1398988662"/>
    <n v="1396396662"/>
    <b v="0"/>
    <n v="62"/>
    <b v="1"/>
    <s v="music/rock"/>
    <n v="126"/>
    <n v="183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8000"/>
    <n v="28067.57"/>
    <x v="1"/>
    <s v="US"/>
    <s v="USD"/>
    <n v="1326835985"/>
    <n v="1324243985"/>
    <b v="0"/>
    <n v="61"/>
    <b v="1"/>
    <s v="music/rock"/>
    <n v="351"/>
    <n v="460.12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15000"/>
    <n v="18185"/>
    <x v="1"/>
    <s v="US"/>
    <s v="USD"/>
    <n v="1348337956"/>
    <n v="1345745956"/>
    <b v="0"/>
    <n v="96"/>
    <b v="1"/>
    <s v="music/rock"/>
    <n v="121"/>
    <n v="189.43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30000"/>
    <n v="31291"/>
    <x v="1"/>
    <s v="US"/>
    <s v="USD"/>
    <n v="1474694787"/>
    <n v="1472102787"/>
    <b v="0"/>
    <n v="190"/>
    <b v="1"/>
    <s v="music/metal"/>
    <n v="104"/>
    <n v="164.69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136"/>
    <x v="0"/>
    <s v="US"/>
    <s v="USD"/>
    <n v="1415653663"/>
    <n v="1413058063"/>
    <b v="1"/>
    <n v="94"/>
    <b v="1"/>
    <s v="music/metal"/>
    <n v="1"/>
    <n v="1.45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10"/>
    <x v="0"/>
    <s v="CA"/>
    <s v="CAD"/>
    <n v="1381723140"/>
    <n v="1378735983"/>
    <b v="1"/>
    <n v="39"/>
    <b v="1"/>
    <s v="music/metal"/>
    <n v="0"/>
    <n v="0.2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20000"/>
    <n v="23727.55"/>
    <x v="1"/>
    <s v="US"/>
    <s v="USD"/>
    <n v="1481184000"/>
    <n v="1479708680"/>
    <b v="0"/>
    <n v="127"/>
    <b v="1"/>
    <s v="music/metal"/>
    <n v="119"/>
    <n v="186.8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15000"/>
    <n v="17680"/>
    <x v="1"/>
    <s v="US"/>
    <s v="USD"/>
    <n v="1414817940"/>
    <n v="1411489552"/>
    <b v="1"/>
    <n v="159"/>
    <b v="1"/>
    <s v="music/metal"/>
    <n v="118"/>
    <n v="111.19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16000"/>
    <n v="2182"/>
    <x v="0"/>
    <s v="US"/>
    <s v="USD"/>
    <n v="1473047940"/>
    <n v="1469595396"/>
    <b v="0"/>
    <n v="177"/>
    <b v="1"/>
    <s v="music/metal"/>
    <n v="14"/>
    <n v="12.33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5000"/>
    <n v="60"/>
    <x v="0"/>
    <s v="GB"/>
    <s v="GBP"/>
    <n v="1394460000"/>
    <n v="1393233855"/>
    <b v="0"/>
    <n v="47"/>
    <b v="1"/>
    <s v="music/metal"/>
    <n v="1"/>
    <n v="1.28"/>
    <x v="4"/>
    <s v="metal"/>
    <x v="846"/>
    <d v="2014-03-10T14:00:00"/>
    <x v="3"/>
  </r>
  <r>
    <n v="847"/>
    <s v="CENTROPYMUSIC"/>
    <s v="MUSIC WITH MEANING!  MUSIC THAT MATTERS!!!"/>
    <n v="1000"/>
    <n v="1200"/>
    <x v="1"/>
    <s v="US"/>
    <s v="USD"/>
    <n v="1436555376"/>
    <n v="1433963376"/>
    <b v="0"/>
    <n v="1"/>
    <b v="1"/>
    <s v="music/metal"/>
    <n v="120"/>
    <n v="12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2500"/>
    <n v="2618"/>
    <x v="1"/>
    <s v="US"/>
    <s v="USD"/>
    <n v="1429038033"/>
    <n v="1426446033"/>
    <b v="0"/>
    <n v="16"/>
    <b v="1"/>
    <s v="music/metal"/>
    <n v="105"/>
    <n v="163.63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12000"/>
    <n v="129748.82"/>
    <x v="1"/>
    <s v="US"/>
    <s v="USD"/>
    <n v="1426473264"/>
    <n v="1424057664"/>
    <b v="0"/>
    <n v="115"/>
    <b v="1"/>
    <s v="music/metal"/>
    <n v="1081"/>
    <n v="1128.25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18000"/>
    <n v="3"/>
    <x v="0"/>
    <s v="US"/>
    <s v="USD"/>
    <n v="1461560340"/>
    <n v="1458762717"/>
    <b v="0"/>
    <n v="133"/>
    <b v="1"/>
    <s v="music/metal"/>
    <n v="0"/>
    <n v="0.02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8000"/>
    <n v="11"/>
    <x v="0"/>
    <s v="FR"/>
    <s v="EUR"/>
    <n v="1469994300"/>
    <n v="1464815253"/>
    <b v="0"/>
    <n v="70"/>
    <b v="1"/>
    <s v="music/metal"/>
    <n v="0"/>
    <n v="0.16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10000"/>
    <n v="10115"/>
    <x v="1"/>
    <s v="US"/>
    <s v="USD"/>
    <n v="1477342800"/>
    <n v="1476386395"/>
    <b v="0"/>
    <n v="62"/>
    <b v="1"/>
    <s v="music/metal"/>
    <n v="101"/>
    <n v="163.1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2500"/>
    <n v="2615"/>
    <x v="1"/>
    <s v="US"/>
    <s v="USD"/>
    <n v="1424116709"/>
    <n v="1421524709"/>
    <b v="0"/>
    <n v="10"/>
    <b v="1"/>
    <s v="music/metal"/>
    <n v="105"/>
    <n v="261.5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80000"/>
    <n v="310"/>
    <x v="0"/>
    <s v="US"/>
    <s v="USD"/>
    <n v="1482901546"/>
    <n v="1480309546"/>
    <b v="0"/>
    <n v="499"/>
    <b v="1"/>
    <s v="music/metal"/>
    <n v="0"/>
    <n v="0.62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5000"/>
    <n v="1782"/>
    <x v="0"/>
    <s v="US"/>
    <s v="USD"/>
    <n v="1469329217"/>
    <n v="1466737217"/>
    <b v="0"/>
    <n v="47"/>
    <b v="1"/>
    <s v="music/metal"/>
    <n v="36"/>
    <n v="37.909999999999997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3000"/>
    <n v="3035.05"/>
    <x v="1"/>
    <s v="DE"/>
    <s v="EUR"/>
    <n v="1477422000"/>
    <n v="1472282956"/>
    <b v="0"/>
    <n v="28"/>
    <b v="1"/>
    <s v="music/metal"/>
    <n v="101"/>
    <n v="108.39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5000"/>
    <n v="0"/>
    <x v="0"/>
    <s v="ES"/>
    <s v="EUR"/>
    <n v="1448463431"/>
    <n v="1444831031"/>
    <b v="0"/>
    <n v="24"/>
    <b v="1"/>
    <s v="music/metal"/>
    <n v="0"/>
    <n v="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5000"/>
    <n v="5910"/>
    <x v="1"/>
    <s v="GB"/>
    <s v="GBP"/>
    <n v="1429138740"/>
    <n v="1426528418"/>
    <b v="0"/>
    <n v="76"/>
    <b v="1"/>
    <s v="music/metal"/>
    <n v="118"/>
    <n v="77.760000000000005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10500"/>
    <n v="601"/>
    <x v="0"/>
    <s v="US"/>
    <s v="USD"/>
    <n v="1433376000"/>
    <n v="1430768468"/>
    <b v="0"/>
    <n v="98"/>
    <b v="1"/>
    <s v="music/metal"/>
    <n v="6"/>
    <n v="6.1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8005"/>
    <x v="1"/>
    <s v="US"/>
    <s v="USD"/>
    <n v="1385123713"/>
    <n v="1382528113"/>
    <b v="0"/>
    <n v="48"/>
    <b v="0"/>
    <s v="music/jazz"/>
    <n v="107"/>
    <n v="166.77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2000"/>
    <n v="1580"/>
    <x v="0"/>
    <s v="US"/>
    <s v="USD"/>
    <n v="1474067404"/>
    <n v="1471475404"/>
    <b v="0"/>
    <n v="2"/>
    <b v="0"/>
    <s v="music/jazz"/>
    <n v="79"/>
    <n v="79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2000"/>
    <n v="2424"/>
    <x v="1"/>
    <s v="GB"/>
    <s v="GBP"/>
    <n v="1384179548"/>
    <n v="1381583948"/>
    <b v="0"/>
    <n v="4"/>
    <b v="0"/>
    <s v="music/jazz"/>
    <n v="121"/>
    <n v="606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21"/>
    <x v="0"/>
    <s v="US"/>
    <s v="USD"/>
    <n v="1329014966"/>
    <n v="1326422966"/>
    <b v="0"/>
    <n v="5"/>
    <b v="0"/>
    <s v="music/jazz"/>
    <n v="1"/>
    <n v="4.2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8000"/>
    <n v="2993"/>
    <x v="0"/>
    <s v="US"/>
    <s v="USD"/>
    <n v="1381917540"/>
    <n v="1379990038"/>
    <b v="0"/>
    <n v="79"/>
    <b v="0"/>
    <s v="music/jazz"/>
    <n v="37"/>
    <n v="37.8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1535"/>
    <x v="1"/>
    <s v="US"/>
    <s v="USD"/>
    <n v="1358361197"/>
    <n v="1353177197"/>
    <b v="0"/>
    <n v="2"/>
    <b v="0"/>
    <s v="music/jazz"/>
    <n v="102"/>
    <n v="767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000"/>
    <n v="4150"/>
    <x v="1"/>
    <s v="US"/>
    <s v="USD"/>
    <n v="1425136200"/>
    <n v="1421853518"/>
    <b v="0"/>
    <n v="11"/>
    <b v="0"/>
    <s v="music/jazz"/>
    <n v="138"/>
    <n v="377.27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0"/>
    <x v="2"/>
    <s v="US"/>
    <s v="USD"/>
    <n v="1259643540"/>
    <n v="1254450706"/>
    <b v="0"/>
    <n v="11"/>
    <b v="0"/>
    <s v="music/jazz"/>
    <n v="0"/>
    <n v="0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1775"/>
    <x v="1"/>
    <s v="US"/>
    <s v="USD"/>
    <n v="1389055198"/>
    <n v="1386463198"/>
    <b v="0"/>
    <n v="1"/>
    <b v="0"/>
    <s v="music/jazz"/>
    <n v="118"/>
    <n v="1775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4000"/>
    <n v="4516.4399999999996"/>
    <x v="1"/>
    <s v="US"/>
    <s v="USD"/>
    <n v="1365448657"/>
    <n v="1362860257"/>
    <b v="0"/>
    <n v="3"/>
    <b v="0"/>
    <s v="music/jazz"/>
    <n v="113"/>
    <n v="1505.48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1614"/>
    <x v="1"/>
    <s v="GB"/>
    <s v="GBP"/>
    <n v="1377995523"/>
    <n v="1375403523"/>
    <b v="0"/>
    <n v="5"/>
    <b v="0"/>
    <s v="music/jazz"/>
    <n v="103"/>
    <n v="322.8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2841"/>
    <x v="1"/>
    <s v="US"/>
    <s v="USD"/>
    <n v="1385735295"/>
    <n v="1383139695"/>
    <b v="0"/>
    <n v="12"/>
    <b v="0"/>
    <s v="music/jazz"/>
    <n v="114"/>
    <n v="236.75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1650"/>
    <n v="69"/>
    <x v="0"/>
    <s v="US"/>
    <s v="USD"/>
    <n v="1299786527"/>
    <n v="1295898527"/>
    <b v="0"/>
    <n v="2"/>
    <b v="0"/>
    <s v="music/jazz"/>
    <n v="4"/>
    <n v="34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1500"/>
    <n v="1527.5"/>
    <x v="1"/>
    <s v="US"/>
    <s v="USD"/>
    <n v="1352610040"/>
    <n v="1349150440"/>
    <b v="0"/>
    <n v="5"/>
    <b v="0"/>
    <s v="music/jazz"/>
    <n v="102"/>
    <n v="305.5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405"/>
    <n v="3670"/>
    <x v="1"/>
    <s v="US"/>
    <s v="USD"/>
    <n v="1367676034"/>
    <n v="1365084034"/>
    <b v="0"/>
    <n v="21"/>
    <b v="0"/>
    <s v="music/jazz"/>
    <n v="108"/>
    <n v="17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713"/>
    <x v="1"/>
    <s v="US"/>
    <s v="USD"/>
    <n v="1442856131"/>
    <n v="1441128131"/>
    <b v="0"/>
    <n v="0"/>
    <b v="0"/>
    <s v="music/jazz"/>
    <n v="130"/>
    <n v="0"/>
    <x v="4"/>
    <s v="jazz"/>
    <x v="875"/>
    <d v="2015-09-21T17:22:11"/>
    <x v="0"/>
  </r>
  <r>
    <n v="876"/>
    <s v="Sound Of Dobells"/>
    <s v="What was the greatest record shop ever?  DOBELLS!"/>
    <n v="5000"/>
    <n v="11"/>
    <x v="0"/>
    <s v="GB"/>
    <s v="GBP"/>
    <n v="1359978927"/>
    <n v="1357127727"/>
    <b v="0"/>
    <n v="45"/>
    <b v="0"/>
    <s v="music/jazz"/>
    <n v="0"/>
    <n v="0.24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5000"/>
    <n v="95"/>
    <x v="0"/>
    <s v="US"/>
    <s v="USD"/>
    <n v="1387479360"/>
    <n v="1384887360"/>
    <b v="0"/>
    <n v="29"/>
    <b v="0"/>
    <s v="music/jazz"/>
    <n v="2"/>
    <n v="3.2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1600"/>
    <n v="2198"/>
    <x v="1"/>
    <s v="US"/>
    <s v="USD"/>
    <n v="1293082524"/>
    <n v="1290490524"/>
    <b v="0"/>
    <n v="2"/>
    <b v="0"/>
    <s v="music/jazz"/>
    <n v="137"/>
    <n v="1099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3000"/>
    <n v="4642"/>
    <x v="1"/>
    <s v="US"/>
    <s v="USD"/>
    <n v="1338321305"/>
    <n v="1336506905"/>
    <b v="0"/>
    <n v="30"/>
    <b v="0"/>
    <s v="music/jazz"/>
    <n v="155"/>
    <n v="154.729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2000"/>
    <n v="2020"/>
    <x v="1"/>
    <s v="US"/>
    <s v="USD"/>
    <n v="1351582938"/>
    <n v="1348731738"/>
    <b v="0"/>
    <n v="8"/>
    <b v="0"/>
    <s v="music/indie rock"/>
    <n v="101"/>
    <n v="252.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1500"/>
    <n v="0"/>
    <x v="0"/>
    <s v="US"/>
    <s v="USD"/>
    <n v="1326520886"/>
    <n v="1322632886"/>
    <b v="0"/>
    <n v="1"/>
    <b v="0"/>
    <s v="music/indie rock"/>
    <n v="0"/>
    <n v="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2500"/>
    <n v="2681"/>
    <x v="1"/>
    <s v="US"/>
    <s v="USD"/>
    <n v="1315341550"/>
    <n v="1312490350"/>
    <b v="0"/>
    <n v="14"/>
    <b v="0"/>
    <s v="music/indie rock"/>
    <n v="107"/>
    <n v="191.5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500"/>
    <n v="3405"/>
    <x v="0"/>
    <s v="US"/>
    <s v="USD"/>
    <n v="1456957635"/>
    <n v="1451773635"/>
    <b v="0"/>
    <n v="24"/>
    <b v="0"/>
    <s v="music/indie rock"/>
    <n v="62"/>
    <n v="141.8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1100"/>
    <n v="1130"/>
    <x v="1"/>
    <s v="US"/>
    <s v="USD"/>
    <n v="1336789860"/>
    <n v="1331666146"/>
    <b v="0"/>
    <n v="2"/>
    <b v="0"/>
    <s v="music/indie rock"/>
    <n v="103"/>
    <n v="565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3500"/>
    <n v="10"/>
    <x v="0"/>
    <s v="US"/>
    <s v="USD"/>
    <n v="1483137311"/>
    <n v="1481322911"/>
    <b v="0"/>
    <n v="21"/>
    <b v="0"/>
    <s v="music/indie rock"/>
    <n v="0"/>
    <n v="0.48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2200"/>
    <n v="0"/>
    <x v="0"/>
    <s v="US"/>
    <s v="USD"/>
    <n v="1473972813"/>
    <n v="1471812813"/>
    <b v="0"/>
    <n v="7"/>
    <b v="0"/>
    <s v="music/indie rock"/>
    <n v="0"/>
    <n v="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592"/>
    <x v="1"/>
    <s v="US"/>
    <s v="USD"/>
    <n v="1338159655"/>
    <n v="1335567655"/>
    <b v="0"/>
    <n v="0"/>
    <b v="0"/>
    <s v="music/indie rock"/>
    <n v="108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800"/>
    <n v="657"/>
    <x v="0"/>
    <s v="US"/>
    <s v="USD"/>
    <n v="1314856800"/>
    <n v="1311789885"/>
    <b v="0"/>
    <n v="4"/>
    <b v="0"/>
    <s v="music/indie rock"/>
    <n v="37"/>
    <n v="164.25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7000"/>
    <n v="7003"/>
    <x v="1"/>
    <s v="US"/>
    <s v="USD"/>
    <n v="1412534943"/>
    <n v="1409942943"/>
    <b v="0"/>
    <n v="32"/>
    <b v="0"/>
    <s v="music/indie rock"/>
    <n v="100"/>
    <n v="218.84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2065"/>
    <x v="1"/>
    <s v="US"/>
    <s v="USD"/>
    <n v="1385055979"/>
    <n v="1382460379"/>
    <b v="0"/>
    <n v="4"/>
    <b v="0"/>
    <s v="music/indie rock"/>
    <n v="103"/>
    <n v="516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2500"/>
    <n v="635"/>
    <x v="3"/>
    <s v="US"/>
    <s v="USD"/>
    <n v="1408581930"/>
    <n v="1405989930"/>
    <b v="0"/>
    <n v="9"/>
    <b v="0"/>
    <s v="music/indie rock"/>
    <n v="25"/>
    <n v="70.56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10435"/>
    <x v="1"/>
    <s v="US"/>
    <s v="USD"/>
    <n v="1280635200"/>
    <n v="1273121283"/>
    <b v="0"/>
    <n v="17"/>
    <b v="0"/>
    <s v="music/indie rock"/>
    <n v="149"/>
    <n v="613.8200000000000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5574"/>
    <x v="1"/>
    <s v="US"/>
    <s v="USD"/>
    <n v="1427920363"/>
    <n v="1425331963"/>
    <b v="0"/>
    <n v="5"/>
    <b v="0"/>
    <s v="music/indie rock"/>
    <n v="279"/>
    <n v="1114.8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20820.330000000002"/>
    <x v="1"/>
    <s v="US"/>
    <s v="USD"/>
    <n v="1465169610"/>
    <n v="1462577610"/>
    <b v="0"/>
    <n v="53"/>
    <b v="0"/>
    <s v="music/indie rock"/>
    <n v="104"/>
    <n v="392.84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3453.69"/>
    <x v="1"/>
    <s v="US"/>
    <s v="USD"/>
    <n v="1287975829"/>
    <n v="1284087829"/>
    <b v="0"/>
    <n v="7"/>
    <b v="0"/>
    <s v="music/indie rock"/>
    <n v="173"/>
    <n v="493.3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10000"/>
    <n v="0"/>
    <x v="0"/>
    <s v="US"/>
    <s v="USD"/>
    <n v="1440734400"/>
    <n v="1438549026"/>
    <b v="0"/>
    <n v="72"/>
    <b v="0"/>
    <s v="music/indie rock"/>
    <n v="0"/>
    <n v="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550"/>
    <n v="580"/>
    <x v="1"/>
    <s v="US"/>
    <s v="USD"/>
    <n v="1354123908"/>
    <n v="1351528308"/>
    <b v="0"/>
    <n v="0"/>
    <b v="0"/>
    <s v="music/indie rock"/>
    <n v="105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1750"/>
    <n v="85"/>
    <x v="0"/>
    <s v="US"/>
    <s v="USD"/>
    <n v="1326651110"/>
    <n v="1322763110"/>
    <b v="0"/>
    <n v="2"/>
    <b v="0"/>
    <s v="music/indie rock"/>
    <n v="5"/>
    <n v="42.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2500"/>
    <n v="2535"/>
    <x v="1"/>
    <s v="US"/>
    <s v="USD"/>
    <n v="1306549362"/>
    <n v="1302661362"/>
    <b v="0"/>
    <n v="8"/>
    <b v="0"/>
    <s v="music/indie rock"/>
    <n v="101"/>
    <n v="316.88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1200"/>
    <n v="0"/>
    <x v="0"/>
    <s v="US"/>
    <s v="USD"/>
    <n v="1459365802"/>
    <n v="1456777402"/>
    <b v="0"/>
    <n v="2"/>
    <b v="0"/>
    <s v="music/jazz"/>
    <n v="0"/>
    <n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123"/>
    <x v="0"/>
    <s v="US"/>
    <s v="USD"/>
    <n v="1276024260"/>
    <n v="1272050914"/>
    <b v="0"/>
    <n v="0"/>
    <b v="0"/>
    <s v="music/jazz"/>
    <n v="22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2000"/>
    <n v="20"/>
    <x v="0"/>
    <s v="US"/>
    <s v="USD"/>
    <n v="1409412600"/>
    <n v="1404947422"/>
    <b v="0"/>
    <n v="3"/>
    <b v="0"/>
    <s v="music/jazz"/>
    <n v="1"/>
    <n v="6.67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2000"/>
    <n v="2372"/>
    <x v="1"/>
    <s v="US"/>
    <s v="USD"/>
    <n v="1348367100"/>
    <n v="1346180780"/>
    <b v="0"/>
    <n v="4"/>
    <b v="0"/>
    <s v="music/jazz"/>
    <n v="119"/>
    <n v="593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2000"/>
    <n v="2321"/>
    <x v="1"/>
    <s v="US"/>
    <s v="USD"/>
    <n v="1451786137"/>
    <n v="1449194137"/>
    <b v="0"/>
    <n v="3"/>
    <b v="0"/>
    <s v="music/jazz"/>
    <n v="116"/>
    <n v="773.67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2000"/>
    <n v="3906"/>
    <x v="1"/>
    <s v="US"/>
    <s v="USD"/>
    <n v="1295847926"/>
    <n v="1290663926"/>
    <b v="0"/>
    <n v="6"/>
    <b v="0"/>
    <s v="music/jazz"/>
    <n v="195"/>
    <n v="651"/>
    <x v="4"/>
    <s v="jazz"/>
    <x v="905"/>
    <d v="2011-01-24T05:45:26"/>
    <x v="6"/>
  </r>
  <r>
    <n v="906"/>
    <s v="24th Music Presents Channeling Motown (Live)"/>
    <s v="The DMV's most respected saxophonist pay tribute to Motown."/>
    <n v="550"/>
    <n v="30"/>
    <x v="0"/>
    <s v="US"/>
    <s v="USD"/>
    <n v="1394681590"/>
    <n v="1392093190"/>
    <b v="0"/>
    <n v="0"/>
    <b v="0"/>
    <s v="music/jazz"/>
    <n v="5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550"/>
    <n v="0"/>
    <x v="0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550"/>
    <n v="0"/>
    <x v="0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3000"/>
    <n v="3000"/>
    <x v="1"/>
    <s v="US"/>
    <s v="USD"/>
    <n v="1343016000"/>
    <n v="1340296440"/>
    <b v="0"/>
    <n v="8"/>
    <b v="0"/>
    <s v="music/jazz"/>
    <n v="100"/>
    <n v="37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2000"/>
    <n v="2047"/>
    <x v="1"/>
    <s v="GB"/>
    <s v="GBP"/>
    <n v="1488546319"/>
    <n v="1483362319"/>
    <b v="0"/>
    <n v="5"/>
    <b v="0"/>
    <s v="music/jazz"/>
    <n v="102"/>
    <n v="409.4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530"/>
    <n v="1"/>
    <x v="0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1450"/>
    <n v="1500"/>
    <x v="1"/>
    <s v="US"/>
    <s v="USD"/>
    <n v="1355197047"/>
    <n v="1350009447"/>
    <b v="0"/>
    <n v="2"/>
    <b v="0"/>
    <s v="music/jazz"/>
    <n v="103"/>
    <n v="75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5500"/>
    <n v="0"/>
    <x v="0"/>
    <s v="US"/>
    <s v="USD"/>
    <n v="1336188019"/>
    <n v="1333596019"/>
    <b v="0"/>
    <n v="24"/>
    <b v="0"/>
    <s v="music/jazz"/>
    <n v="0"/>
    <n v="0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525"/>
    <n v="0"/>
    <x v="0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2500"/>
    <n v="16862"/>
    <x v="1"/>
    <s v="US"/>
    <s v="USD"/>
    <n v="1330577940"/>
    <n v="1327853914"/>
    <b v="0"/>
    <n v="9"/>
    <b v="0"/>
    <s v="music/jazz"/>
    <n v="674"/>
    <n v="1873.56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0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1550"/>
    <x v="1"/>
    <s v="US"/>
    <s v="USD"/>
    <n v="1405305000"/>
    <n v="1402612730"/>
    <b v="0"/>
    <n v="1"/>
    <b v="0"/>
    <s v="music/jazz"/>
    <n v="111"/>
    <n v="155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3500"/>
    <x v="1"/>
    <s v="GB"/>
    <s v="GBP"/>
    <n v="1417474761"/>
    <n v="1414879161"/>
    <b v="0"/>
    <n v="10"/>
    <b v="0"/>
    <s v="music/jazz"/>
    <n v="175"/>
    <n v="350"/>
    <x v="4"/>
    <s v="jazz"/>
    <x v="918"/>
    <d v="2014-12-01T22:59:21"/>
    <x v="3"/>
  </r>
  <r>
    <n v="919"/>
    <s v="Jazz CD:  Out of The Blue"/>
    <s v="Cool jazz with a New Orleans flavor."/>
    <n v="2000"/>
    <n v="641"/>
    <x v="0"/>
    <s v="US"/>
    <s v="USD"/>
    <n v="1355930645"/>
    <n v="1352906645"/>
    <b v="0"/>
    <n v="1"/>
    <b v="0"/>
    <s v="music/jazz"/>
    <n v="32"/>
    <n v="64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15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12668"/>
    <x v="1"/>
    <s v="US"/>
    <s v="USD"/>
    <n v="1323666376"/>
    <n v="1320033976"/>
    <b v="0"/>
    <n v="20"/>
    <b v="0"/>
    <s v="music/jazz"/>
    <n v="106"/>
    <n v="633.4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15000"/>
    <n v="16465"/>
    <x v="1"/>
    <s v="US"/>
    <s v="USD"/>
    <n v="1412167393"/>
    <n v="1409143393"/>
    <b v="0"/>
    <n v="30"/>
    <b v="0"/>
    <s v="music/jazz"/>
    <n v="110"/>
    <n v="548.8300000000000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2500"/>
    <n v="2990"/>
    <x v="1"/>
    <s v="US"/>
    <s v="USD"/>
    <n v="1416614523"/>
    <n v="1414018923"/>
    <b v="0"/>
    <n v="6"/>
    <b v="0"/>
    <s v="music/jazz"/>
    <n v="120"/>
    <n v="498.33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2500"/>
    <n v="2946"/>
    <x v="1"/>
    <s v="US"/>
    <s v="USD"/>
    <n v="1360795069"/>
    <n v="1358203069"/>
    <b v="0"/>
    <n v="15"/>
    <b v="0"/>
    <s v="music/jazz"/>
    <n v="118"/>
    <n v="196.4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2000"/>
    <n v="2370"/>
    <x v="1"/>
    <s v="US"/>
    <s v="USD"/>
    <n v="1385590111"/>
    <n v="1382994511"/>
    <b v="0"/>
    <n v="5"/>
    <b v="0"/>
    <s v="music/jazz"/>
    <n v="119"/>
    <n v="474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138"/>
    <x v="0"/>
    <s v="US"/>
    <s v="USD"/>
    <n v="1278628800"/>
    <n v="1276043330"/>
    <b v="0"/>
    <n v="0"/>
    <b v="0"/>
    <s v="music/jazz"/>
    <n v="27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500"/>
    <n v="4388"/>
    <x v="1"/>
    <s v="US"/>
    <s v="USD"/>
    <n v="1337024695"/>
    <n v="1334432695"/>
    <b v="0"/>
    <n v="0"/>
    <b v="0"/>
    <s v="music/jazz"/>
    <n v="878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5000"/>
    <n v="5200"/>
    <x v="2"/>
    <s v="US"/>
    <s v="USD"/>
    <n v="1353196800"/>
    <n v="1348864913"/>
    <b v="0"/>
    <n v="28"/>
    <b v="0"/>
    <s v="music/jazz"/>
    <n v="104"/>
    <n v="185.71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3307"/>
    <x v="1"/>
    <s v="US"/>
    <s v="USD"/>
    <n v="1333946569"/>
    <n v="1331358169"/>
    <b v="0"/>
    <n v="0"/>
    <b v="0"/>
    <s v="music/jazz"/>
    <n v="661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067"/>
    <x v="1"/>
    <s v="US"/>
    <s v="USD"/>
    <n v="1277501520"/>
    <n v="1273874306"/>
    <b v="0"/>
    <n v="5"/>
    <b v="0"/>
    <s v="music/jazz"/>
    <n v="123"/>
    <n v="613.4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2130"/>
    <x v="1"/>
    <s v="GB"/>
    <s v="GBP"/>
    <n v="1395007200"/>
    <n v="1392021502"/>
    <b v="0"/>
    <n v="7"/>
    <b v="0"/>
    <s v="music/jazz"/>
    <n v="107"/>
    <n v="304.29000000000002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5000"/>
    <n v="187"/>
    <x v="0"/>
    <s v="US"/>
    <s v="USD"/>
    <n v="1363990545"/>
    <n v="1360106145"/>
    <b v="0"/>
    <n v="30"/>
    <b v="0"/>
    <s v="music/jazz"/>
    <n v="4"/>
    <n v="6.2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42"/>
    <x v="1"/>
    <s v="US"/>
    <s v="USD"/>
    <n v="1399867409"/>
    <n v="1394683409"/>
    <b v="0"/>
    <n v="2"/>
    <b v="0"/>
    <s v="music/jazz"/>
    <n v="102"/>
    <n v="1021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5000"/>
    <x v="1"/>
    <s v="CA"/>
    <s v="CAD"/>
    <n v="1399183200"/>
    <n v="1396633284"/>
    <b v="0"/>
    <n v="30"/>
    <b v="0"/>
    <s v="music/jazz"/>
    <n v="100"/>
    <n v="166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1500"/>
    <n v="1766"/>
    <x v="1"/>
    <s v="US"/>
    <s v="USD"/>
    <n v="1454054429"/>
    <n v="1451462429"/>
    <b v="0"/>
    <n v="2"/>
    <b v="0"/>
    <s v="music/jazz"/>
    <n v="118"/>
    <n v="883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500"/>
    <n v="2299"/>
    <x v="1"/>
    <s v="US"/>
    <s v="USD"/>
    <n v="1326916800"/>
    <n v="1323131689"/>
    <b v="0"/>
    <n v="0"/>
    <b v="0"/>
    <s v="music/jazz"/>
    <n v="46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1500"/>
    <n v="795"/>
    <x v="0"/>
    <s v="US"/>
    <s v="USD"/>
    <n v="1383509357"/>
    <n v="1380913757"/>
    <b v="0"/>
    <n v="2"/>
    <b v="0"/>
    <s v="music/jazz"/>
    <n v="53"/>
    <n v="397.5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1200"/>
    <n v="1773"/>
    <x v="1"/>
    <s v="US"/>
    <s v="USD"/>
    <n v="1346585448"/>
    <n v="1343993448"/>
    <b v="0"/>
    <n v="1"/>
    <b v="0"/>
    <s v="music/jazz"/>
    <n v="148"/>
    <n v="1773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677"/>
    <x v="0"/>
    <s v="US"/>
    <s v="USD"/>
    <n v="1372622280"/>
    <n v="1369246738"/>
    <b v="0"/>
    <n v="2"/>
    <b v="0"/>
    <s v="music/jazz"/>
    <n v="45"/>
    <n v="338.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5000"/>
    <n v="5046.5200000000004"/>
    <x v="1"/>
    <s v="US"/>
    <s v="USD"/>
    <n v="1439251926"/>
    <n v="1435363926"/>
    <b v="0"/>
    <n v="14"/>
    <b v="0"/>
    <s v="technology/wearables"/>
    <n v="101"/>
    <n v="360.4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4500"/>
    <n v="5398.99"/>
    <x v="1"/>
    <s v="US"/>
    <s v="USD"/>
    <n v="1486693145"/>
    <n v="1484101145"/>
    <b v="0"/>
    <n v="31"/>
    <b v="0"/>
    <s v="technology/wearables"/>
    <n v="120"/>
    <n v="174.16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3200"/>
    <n v="0"/>
    <x v="0"/>
    <s v="US"/>
    <s v="USD"/>
    <n v="1455826460"/>
    <n v="1452716060"/>
    <b v="0"/>
    <n v="16"/>
    <b v="0"/>
    <s v="technology/wearables"/>
    <n v="0"/>
    <n v="0"/>
    <x v="2"/>
    <s v="wearables"/>
    <x v="942"/>
    <d v="2016-02-18T20:14:20"/>
    <x v="2"/>
  </r>
  <r>
    <n v="943"/>
    <s v="SleepMode"/>
    <s v="A mask for home or travel that will give you the best, undisturbed sleep of your life."/>
    <n v="2500"/>
    <n v="2565"/>
    <x v="1"/>
    <s v="US"/>
    <s v="USD"/>
    <n v="1480438905"/>
    <n v="1477843305"/>
    <b v="0"/>
    <n v="12"/>
    <b v="0"/>
    <s v="technology/wearables"/>
    <n v="103"/>
    <n v="213.75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20000"/>
    <n v="0"/>
    <x v="2"/>
    <s v="US"/>
    <s v="USD"/>
    <n v="1460988000"/>
    <n v="1458050450"/>
    <b v="0"/>
    <n v="96"/>
    <b v="0"/>
    <s v="technology/wearables"/>
    <n v="0"/>
    <n v="0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7500"/>
    <n v="0"/>
    <x v="0"/>
    <s v="FR"/>
    <s v="EUR"/>
    <n v="1487462340"/>
    <n v="1482958626"/>
    <b v="0"/>
    <n v="16"/>
    <b v="0"/>
    <s v="technology/wearables"/>
    <n v="0"/>
    <n v="0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2500"/>
    <n v="2560"/>
    <x v="1"/>
    <s v="US"/>
    <s v="USD"/>
    <n v="1473444048"/>
    <n v="1470852048"/>
    <b v="0"/>
    <n v="5"/>
    <b v="0"/>
    <s v="technology/wearables"/>
    <n v="102"/>
    <n v="51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500"/>
    <n v="1575"/>
    <x v="1"/>
    <s v="US"/>
    <s v="USD"/>
    <n v="1467312306"/>
    <n v="1462128306"/>
    <b v="0"/>
    <n v="0"/>
    <b v="0"/>
    <s v="technology/wearables"/>
    <n v="315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3000"/>
    <n v="25"/>
    <x v="0"/>
    <s v="NL"/>
    <s v="EUR"/>
    <n v="1457812364"/>
    <n v="1455220364"/>
    <b v="0"/>
    <n v="8"/>
    <b v="0"/>
    <s v="technology/wearables"/>
    <n v="1"/>
    <n v="3.13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500"/>
    <n v="2500"/>
    <x v="1"/>
    <s v="DE"/>
    <s v="EUR"/>
    <n v="1456016576"/>
    <n v="1450832576"/>
    <b v="0"/>
    <n v="7"/>
    <b v="0"/>
    <s v="technology/wearables"/>
    <n v="100"/>
    <n v="357.14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362"/>
    <x v="0"/>
    <s v="CA"/>
    <s v="CAD"/>
    <n v="1453053661"/>
    <n v="1450461661"/>
    <b v="0"/>
    <n v="24"/>
    <b v="0"/>
    <s v="technology/wearables"/>
    <n v="7"/>
    <n v="15.08"/>
    <x v="2"/>
    <s v="wearables"/>
    <x v="950"/>
    <d v="2016-01-17T18:01:01"/>
    <x v="2"/>
  </r>
  <r>
    <n v="951"/>
    <s v="Smart Harness"/>
    <s v="Revolutionizing the way we walk our dogs!"/>
    <n v="50000"/>
    <n v="15"/>
    <x v="0"/>
    <s v="US"/>
    <s v="USD"/>
    <n v="1465054872"/>
    <n v="1461166872"/>
    <b v="0"/>
    <n v="121"/>
    <b v="0"/>
    <s v="technology/wearables"/>
    <n v="0"/>
    <n v="0.12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50000"/>
    <n v="53"/>
    <x v="0"/>
    <s v="US"/>
    <s v="USD"/>
    <n v="1479483812"/>
    <n v="1476888212"/>
    <b v="0"/>
    <n v="196"/>
    <b v="0"/>
    <s v="technology/wearables"/>
    <n v="0"/>
    <n v="0.27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2000"/>
    <n v="2087"/>
    <x v="1"/>
    <s v="US"/>
    <s v="USD"/>
    <n v="1422158199"/>
    <n v="1419566199"/>
    <b v="0"/>
    <n v="5"/>
    <b v="0"/>
    <s v="technology/wearables"/>
    <n v="104"/>
    <n v="417.4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8950"/>
    <n v="2"/>
    <x v="2"/>
    <s v="US"/>
    <s v="USD"/>
    <n v="1440100839"/>
    <n v="1436472039"/>
    <b v="0"/>
    <n v="73"/>
    <b v="0"/>
    <s v="technology/wearables"/>
    <n v="0"/>
    <n v="0.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20"/>
    <x v="2"/>
    <s v="US"/>
    <s v="USD"/>
    <n v="1473750300"/>
    <n v="1470294300"/>
    <b v="0"/>
    <n v="93"/>
    <b v="0"/>
    <s v="technology/wearables"/>
    <n v="0"/>
    <n v="1.29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3500"/>
    <n v="4450"/>
    <x v="1"/>
    <s v="US"/>
    <s v="USD"/>
    <n v="1430081759"/>
    <n v="1424901359"/>
    <b v="0"/>
    <n v="17"/>
    <b v="0"/>
    <s v="technology/wearables"/>
    <n v="127"/>
    <n v="261.76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2500"/>
    <n v="0"/>
    <x v="2"/>
    <s v="US"/>
    <s v="USD"/>
    <n v="1479392133"/>
    <n v="1476710133"/>
    <b v="0"/>
    <n v="7"/>
    <b v="0"/>
    <s v="technology/wearables"/>
    <n v="0"/>
    <n v="0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11345"/>
    <x v="1"/>
    <s v="US"/>
    <s v="USD"/>
    <n v="1428641940"/>
    <n v="1426792563"/>
    <b v="0"/>
    <n v="17"/>
    <b v="0"/>
    <s v="technology/wearables"/>
    <n v="315"/>
    <n v="667.35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26"/>
    <x v="0"/>
    <s v="US"/>
    <s v="USD"/>
    <n v="1421640665"/>
    <n v="1419048665"/>
    <b v="0"/>
    <n v="171"/>
    <b v="0"/>
    <s v="technology/wearables"/>
    <n v="0"/>
    <n v="0.1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000"/>
    <n v="6541"/>
    <x v="0"/>
    <s v="US"/>
    <s v="USD"/>
    <n v="1489500155"/>
    <n v="1485874955"/>
    <b v="0"/>
    <n v="188"/>
    <b v="0"/>
    <s v="technology/wearables"/>
    <n v="12"/>
    <n v="34.7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100000"/>
    <n v="12"/>
    <x v="0"/>
    <s v="US"/>
    <s v="USD"/>
    <n v="1487617200"/>
    <n v="1483634335"/>
    <b v="0"/>
    <n v="110"/>
    <b v="0"/>
    <s v="technology/wearables"/>
    <n v="0"/>
    <n v="0.11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3300"/>
    <n v="3350"/>
    <x v="1"/>
    <s v="US"/>
    <s v="USD"/>
    <n v="1455210353"/>
    <n v="1451927153"/>
    <b v="0"/>
    <n v="37"/>
    <b v="0"/>
    <s v="technology/wearables"/>
    <n v="102"/>
    <n v="90.54"/>
    <x v="2"/>
    <s v="wearables"/>
    <x v="962"/>
    <d v="2016-02-11T17:05:53"/>
    <x v="2"/>
  </r>
  <r>
    <n v="963"/>
    <s v="The Ultimate Learning Center"/>
    <s v="WE are molding an educated, motivated, non violent GENERATION!"/>
    <n v="2550"/>
    <n v="2630"/>
    <x v="1"/>
    <s v="US"/>
    <s v="USD"/>
    <n v="1476717319"/>
    <n v="1473693319"/>
    <b v="0"/>
    <n v="9"/>
    <b v="0"/>
    <s v="technology/wearables"/>
    <n v="103"/>
    <n v="292.22000000000003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3500"/>
    <n v="9121"/>
    <x v="1"/>
    <s v="CA"/>
    <s v="CAD"/>
    <n v="1441119919"/>
    <n v="1437663919"/>
    <b v="0"/>
    <n v="29"/>
    <b v="0"/>
    <s v="technology/wearables"/>
    <n v="261"/>
    <n v="314.5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575"/>
    <x v="1"/>
    <s v="US"/>
    <s v="USD"/>
    <n v="1477454340"/>
    <n v="1474676646"/>
    <b v="0"/>
    <n v="6"/>
    <b v="0"/>
    <s v="technology/wearables"/>
    <n v="103"/>
    <n v="429.1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5000"/>
    <n v="6308"/>
    <x v="1"/>
    <s v="US"/>
    <s v="USD"/>
    <n v="1475766932"/>
    <n v="1473174932"/>
    <b v="0"/>
    <n v="30"/>
    <b v="0"/>
    <s v="technology/wearables"/>
    <n v="126"/>
    <n v="210.27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10000"/>
    <n v="7540"/>
    <x v="3"/>
    <s v="US"/>
    <s v="USD"/>
    <n v="1461301574"/>
    <n v="1456121174"/>
    <b v="0"/>
    <n v="81"/>
    <b v="0"/>
    <s v="technology/wearables"/>
    <n v="75"/>
    <n v="93.09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2000"/>
    <n v="2004"/>
    <x v="1"/>
    <s v="US"/>
    <s v="USD"/>
    <n v="1408134034"/>
    <n v="1405542034"/>
    <b v="0"/>
    <n v="4"/>
    <b v="0"/>
    <s v="technology/wearables"/>
    <n v="100"/>
    <n v="501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5000"/>
    <n v="38876.949999999997"/>
    <x v="1"/>
    <s v="MX"/>
    <s v="MXN"/>
    <n v="1486624607"/>
    <n v="1483773407"/>
    <b v="0"/>
    <n v="11"/>
    <b v="0"/>
    <s v="technology/wearables"/>
    <n v="111"/>
    <n v="3534.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0"/>
    <x v="0"/>
    <s v="CA"/>
    <s v="CAD"/>
    <n v="1485147540"/>
    <n v="1481951853"/>
    <b v="0"/>
    <n v="14"/>
    <b v="0"/>
    <s v="technology/wearables"/>
    <n v="0"/>
    <n v="0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2450"/>
    <n v="2596"/>
    <x v="1"/>
    <s v="US"/>
    <s v="USD"/>
    <n v="1433178060"/>
    <n v="1429290060"/>
    <b v="0"/>
    <n v="5"/>
    <b v="0"/>
    <s v="technology/wearables"/>
    <n v="106"/>
    <n v="519.20000000000005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10"/>
    <x v="0"/>
    <s v="US"/>
    <s v="USD"/>
    <n v="1409813940"/>
    <n v="1407271598"/>
    <b v="0"/>
    <n v="45"/>
    <b v="0"/>
    <s v="technology/wearables"/>
    <n v="0"/>
    <n v="0.22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800"/>
    <n v="15039"/>
    <x v="1"/>
    <s v="US"/>
    <s v="USD"/>
    <n v="1447032093"/>
    <n v="1441844493"/>
    <b v="0"/>
    <n v="8"/>
    <b v="0"/>
    <s v="technology/wearables"/>
    <n v="537"/>
    <n v="1879.8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2500"/>
    <n v="2535"/>
    <x v="1"/>
    <s v="US"/>
    <s v="USD"/>
    <n v="1458925156"/>
    <n v="1456336756"/>
    <b v="0"/>
    <n v="3"/>
    <b v="0"/>
    <s v="technology/wearables"/>
    <n v="101"/>
    <n v="845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8000"/>
    <n v="0"/>
    <x v="0"/>
    <s v="US"/>
    <s v="USD"/>
    <n v="1467132185"/>
    <n v="1461948185"/>
    <b v="0"/>
    <n v="24"/>
    <b v="0"/>
    <s v="technology/wearables"/>
    <n v="0"/>
    <n v="0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8000"/>
    <n v="17914"/>
    <x v="1"/>
    <s v="AU"/>
    <s v="AUD"/>
    <n v="1439515497"/>
    <n v="1435627497"/>
    <b v="0"/>
    <n v="18"/>
    <b v="0"/>
    <s v="technology/wearables"/>
    <n v="224"/>
    <n v="995.22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3950"/>
    <n v="11323"/>
    <x v="1"/>
    <s v="AT"/>
    <s v="EUR"/>
    <n v="1456094197"/>
    <n v="1453502197"/>
    <b v="0"/>
    <n v="12"/>
    <b v="0"/>
    <s v="technology/wearables"/>
    <n v="287"/>
    <n v="943.58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200000"/>
    <n v="350"/>
    <x v="2"/>
    <s v="SE"/>
    <s v="SEK"/>
    <n v="1456385101"/>
    <n v="1453793101"/>
    <b v="0"/>
    <n v="123"/>
    <b v="0"/>
    <s v="technology/wearables"/>
    <n v="0"/>
    <n v="2.85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65000"/>
    <n v="93374"/>
    <x v="1"/>
    <s v="US"/>
    <s v="USD"/>
    <n v="1466449140"/>
    <n v="1463392828"/>
    <b v="0"/>
    <n v="96"/>
    <b v="0"/>
    <s v="technology/wearables"/>
    <n v="144"/>
    <n v="972.65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065"/>
    <x v="0"/>
    <s v="US"/>
    <s v="USD"/>
    <n v="1417387322"/>
    <n v="1413495722"/>
    <b v="0"/>
    <n v="31"/>
    <b v="0"/>
    <s v="technology/wearables"/>
    <n v="21"/>
    <n v="34.3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382"/>
    <x v="1"/>
    <s v="US"/>
    <s v="USD"/>
    <n v="1407624222"/>
    <n v="1405032222"/>
    <b v="0"/>
    <n v="4"/>
    <b v="0"/>
    <s v="technology/wearables"/>
    <n v="138"/>
    <n v="345.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000"/>
    <n v="80"/>
    <x v="3"/>
    <s v="US"/>
    <s v="USD"/>
    <n v="1475431486"/>
    <n v="1472839486"/>
    <b v="0"/>
    <n v="3"/>
    <b v="0"/>
    <s v="technology/wearables"/>
    <n v="8"/>
    <n v="26.67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500"/>
    <x v="0"/>
    <s v="ES"/>
    <s v="EUR"/>
    <n v="1471985640"/>
    <n v="1469289685"/>
    <b v="0"/>
    <n v="179"/>
    <b v="0"/>
    <s v="technology/wearables"/>
    <n v="1"/>
    <n v="2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2004"/>
    <x v="1"/>
    <s v="US"/>
    <s v="USD"/>
    <n v="1427507208"/>
    <n v="1424918808"/>
    <b v="0"/>
    <n v="3"/>
    <b v="0"/>
    <s v="technology/wearables"/>
    <n v="100"/>
    <n v="668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5000"/>
    <n v="18851"/>
    <x v="1"/>
    <s v="DE"/>
    <s v="EUR"/>
    <n v="1451602800"/>
    <n v="1449011610"/>
    <b v="0"/>
    <n v="23"/>
    <b v="0"/>
    <s v="technology/wearables"/>
    <n v="377"/>
    <n v="819.61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8666"/>
    <x v="1"/>
    <s v="GB"/>
    <s v="GBP"/>
    <n v="1452384000"/>
    <n v="1447698300"/>
    <b v="0"/>
    <n v="23"/>
    <b v="0"/>
    <s v="technology/wearables"/>
    <n v="116"/>
    <n v="376.78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19500"/>
    <n v="20631"/>
    <x v="1"/>
    <s v="NL"/>
    <s v="EUR"/>
    <n v="1403507050"/>
    <n v="1400051050"/>
    <b v="0"/>
    <n v="41"/>
    <b v="0"/>
    <s v="technology/wearables"/>
    <n v="106"/>
    <n v="503.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1560"/>
    <x v="1"/>
    <s v="IT"/>
    <s v="EUR"/>
    <n v="1475310825"/>
    <n v="1472718825"/>
    <b v="0"/>
    <n v="0"/>
    <b v="0"/>
    <s v="technology/wearables"/>
    <n v="312"/>
    <n v="0"/>
    <x v="2"/>
    <s v="wearables"/>
    <x v="988"/>
    <d v="2016-10-01T08:33:45"/>
    <x v="2"/>
  </r>
  <r>
    <n v="989"/>
    <s v="Power Rope"/>
    <s v="The most useful phone charger you will ever buy"/>
    <n v="5000"/>
    <n v="5540"/>
    <x v="1"/>
    <s v="US"/>
    <s v="USD"/>
    <n v="1475101495"/>
    <n v="1472509495"/>
    <b v="0"/>
    <n v="32"/>
    <b v="0"/>
    <s v="technology/wearables"/>
    <n v="111"/>
    <n v="173.1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1316"/>
    <x v="1"/>
    <s v="US"/>
    <s v="USD"/>
    <n v="1409770164"/>
    <n v="1407178164"/>
    <b v="0"/>
    <n v="2"/>
    <b v="0"/>
    <s v="technology/wearables"/>
    <n v="105"/>
    <n v="658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2200"/>
    <n v="4673"/>
    <x v="1"/>
    <s v="GB"/>
    <s v="GBP"/>
    <n v="1468349460"/>
    <n v="1466186988"/>
    <b v="0"/>
    <n v="7"/>
    <b v="0"/>
    <s v="technology/wearables"/>
    <n v="212"/>
    <n v="667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3000"/>
    <n v="21"/>
    <x v="0"/>
    <s v="US"/>
    <s v="USD"/>
    <n v="1462655519"/>
    <n v="1457475119"/>
    <b v="0"/>
    <n v="4"/>
    <b v="0"/>
    <s v="technology/wearables"/>
    <n v="1"/>
    <n v="5.2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48725"/>
    <n v="1758"/>
    <x v="0"/>
    <s v="US"/>
    <s v="USD"/>
    <n v="1478926800"/>
    <n v="1476054568"/>
    <b v="0"/>
    <n v="196"/>
    <b v="0"/>
    <s v="technology/wearables"/>
    <n v="4"/>
    <n v="8.970000000000000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16806"/>
    <x v="1"/>
    <s v="US"/>
    <s v="USD"/>
    <n v="1417388340"/>
    <n v="1412835530"/>
    <b v="0"/>
    <n v="11"/>
    <b v="0"/>
    <s v="technology/wearables"/>
    <n v="140"/>
    <n v="1527.82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3400"/>
    <n v="4050"/>
    <x v="1"/>
    <s v="US"/>
    <s v="USD"/>
    <n v="1417276800"/>
    <n v="1415140480"/>
    <b v="0"/>
    <n v="9"/>
    <b v="0"/>
    <s v="technology/wearables"/>
    <n v="119"/>
    <n v="450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1600"/>
    <n v="2150.1"/>
    <x v="1"/>
    <s v="US"/>
    <s v="USD"/>
    <n v="1406474820"/>
    <n v="1403902060"/>
    <b v="0"/>
    <n v="5"/>
    <b v="0"/>
    <s v="technology/wearables"/>
    <n v="134"/>
    <n v="430.02"/>
    <x v="2"/>
    <s v="wearables"/>
    <x v="996"/>
    <d v="2014-07-27T15:27:00"/>
    <x v="3"/>
  </r>
  <r>
    <n v="997"/>
    <s v="iPhanny"/>
    <s v="The iPhanny keeps your iPhone 6 safe from bending in those dangerous pants pockets."/>
    <n v="1600"/>
    <n v="2015"/>
    <x v="1"/>
    <s v="US"/>
    <s v="USD"/>
    <n v="1417145297"/>
    <n v="1414549697"/>
    <b v="0"/>
    <n v="8"/>
    <b v="0"/>
    <s v="technology/wearables"/>
    <n v="126"/>
    <n v="251.8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90000"/>
    <n v="1"/>
    <x v="0"/>
    <s v="CA"/>
    <s v="CAD"/>
    <n v="1447909401"/>
    <n v="1444017801"/>
    <b v="0"/>
    <n v="229"/>
    <b v="0"/>
    <s v="technology/wearables"/>
    <n v="0"/>
    <n v="0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30000"/>
    <n v="1877"/>
    <x v="0"/>
    <s v="CA"/>
    <s v="CAD"/>
    <n v="1415865720"/>
    <n v="1413270690"/>
    <b v="0"/>
    <n v="40"/>
    <b v="0"/>
    <s v="technology/wearables"/>
    <n v="6"/>
    <n v="46.93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50000"/>
    <n v="75"/>
    <x v="0"/>
    <s v="US"/>
    <s v="USD"/>
    <n v="1489537560"/>
    <n v="1484357160"/>
    <b v="0"/>
    <n v="6"/>
    <b v="0"/>
    <s v="technology/wearables"/>
    <n v="0"/>
    <n v="12.5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0"/>
    <x v="2"/>
    <s v="GB"/>
    <s v="GBP"/>
    <n v="1485796613"/>
    <n v="1481908613"/>
    <b v="0"/>
    <n v="4"/>
    <b v="0"/>
    <s v="technology/wearables"/>
    <n v="0"/>
    <n v="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02"/>
    <x v="0"/>
    <s v="US"/>
    <s v="USD"/>
    <n v="1450331940"/>
    <n v="1447777514"/>
    <b v="0"/>
    <n v="22"/>
    <b v="0"/>
    <s v="technology/wearables"/>
    <n v="2"/>
    <n v="9.18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10000"/>
    <n v="0"/>
    <x v="2"/>
    <s v="FR"/>
    <s v="EUR"/>
    <n v="1489680061"/>
    <n v="1487091661"/>
    <b v="0"/>
    <n v="15"/>
    <b v="0"/>
    <s v="technology/wearables"/>
    <n v="0"/>
    <n v="0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50000"/>
    <n v="690"/>
    <x v="2"/>
    <s v="US"/>
    <s v="USD"/>
    <n v="1455814827"/>
    <n v="1453222827"/>
    <b v="0"/>
    <n v="95"/>
    <b v="0"/>
    <s v="technology/wearables"/>
    <n v="1"/>
    <n v="7.26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380000"/>
    <n v="30"/>
    <x v="2"/>
    <s v="US"/>
    <s v="USD"/>
    <n v="1446217183"/>
    <n v="1443538783"/>
    <b v="0"/>
    <n v="161"/>
    <b v="0"/>
    <s v="technology/wearables"/>
    <n v="0"/>
    <n v="0.19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2500"/>
    <n v="0"/>
    <x v="2"/>
    <s v="US"/>
    <s v="USD"/>
    <n v="1418368260"/>
    <n v="1417654672"/>
    <b v="0"/>
    <n v="8"/>
    <b v="0"/>
    <s v="technology/wearables"/>
    <n v="0"/>
    <n v="0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5000"/>
    <n v="585"/>
    <x v="0"/>
    <s v="US"/>
    <s v="USD"/>
    <n v="1481727623"/>
    <n v="1478095223"/>
    <b v="0"/>
    <n v="76"/>
    <b v="0"/>
    <s v="technology/wearables"/>
    <n v="2"/>
    <n v="7.7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82.01"/>
    <x v="0"/>
    <s v="MX"/>
    <s v="MXN"/>
    <n v="1482953115"/>
    <n v="1480361115"/>
    <b v="0"/>
    <n v="1"/>
    <b v="0"/>
    <s v="technology/wearables"/>
    <n v="3"/>
    <n v="82.01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19000"/>
    <n v="35076"/>
    <x v="1"/>
    <s v="US"/>
    <s v="USD"/>
    <n v="1466346646"/>
    <n v="1463754646"/>
    <b v="0"/>
    <n v="101"/>
    <b v="0"/>
    <s v="technology/wearables"/>
    <n v="185"/>
    <n v="347.29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3925"/>
    <x v="1"/>
    <s v="US"/>
    <s v="USD"/>
    <n v="1473044340"/>
    <n v="1468180462"/>
    <b v="0"/>
    <n v="4"/>
    <b v="0"/>
    <s v="technology/wearables"/>
    <n v="171"/>
    <n v="981.2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905"/>
    <x v="0"/>
    <s v="US"/>
    <s v="USD"/>
    <n v="1418938395"/>
    <n v="1415050395"/>
    <b v="0"/>
    <n v="1"/>
    <b v="0"/>
    <s v="technology/wearables"/>
    <n v="48"/>
    <n v="90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0"/>
    <x v="2"/>
    <s v="US"/>
    <s v="USD"/>
    <n v="1485254052"/>
    <n v="1481366052"/>
    <b v="0"/>
    <n v="775"/>
    <b v="0"/>
    <s v="technology/wearables"/>
    <n v="0"/>
    <n v="0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0"/>
    <x v="2"/>
    <s v="US"/>
    <s v="USD"/>
    <n v="1451419200"/>
    <n v="1449000056"/>
    <b v="0"/>
    <n v="90"/>
    <b v="0"/>
    <s v="technology/wearables"/>
    <n v="0"/>
    <n v="0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9300"/>
    <n v="0"/>
    <x v="0"/>
    <s v="US"/>
    <s v="USD"/>
    <n v="1420070615"/>
    <n v="1415750615"/>
    <b v="0"/>
    <n v="16"/>
    <b v="0"/>
    <s v="technology/wearables"/>
    <n v="0"/>
    <n v="0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2500"/>
    <n v="1"/>
    <x v="0"/>
    <s v="CH"/>
    <s v="CHF"/>
    <n v="1448489095"/>
    <n v="1445893495"/>
    <b v="0"/>
    <n v="6"/>
    <b v="0"/>
    <s v="technology/wearables"/>
    <n v="0"/>
    <n v="0.17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8000"/>
    <n v="8832.49"/>
    <x v="1"/>
    <s v="US"/>
    <s v="USD"/>
    <n v="1459992856"/>
    <n v="1456108456"/>
    <b v="0"/>
    <n v="38"/>
    <b v="0"/>
    <s v="technology/wearables"/>
    <n v="110"/>
    <n v="232.43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125000"/>
    <n v="124"/>
    <x v="2"/>
    <s v="US"/>
    <s v="USD"/>
    <n v="1448125935"/>
    <n v="1444666335"/>
    <b v="0"/>
    <n v="355"/>
    <b v="0"/>
    <s v="technology/wearables"/>
    <n v="0"/>
    <n v="0.35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3000"/>
    <n v="3575"/>
    <x v="1"/>
    <s v="US"/>
    <s v="USD"/>
    <n v="1468496933"/>
    <n v="1465904933"/>
    <b v="0"/>
    <n v="7"/>
    <b v="0"/>
    <s v="technology/wearables"/>
    <n v="119"/>
    <n v="510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50000"/>
    <n v="3466"/>
    <x v="0"/>
    <s v="US"/>
    <s v="USD"/>
    <n v="1423092149"/>
    <n v="1420500149"/>
    <b v="0"/>
    <n v="400"/>
    <b v="0"/>
    <s v="technology/wearables"/>
    <n v="7"/>
    <n v="8.67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0000"/>
    <n v="0"/>
    <x v="2"/>
    <s v="CA"/>
    <s v="CAD"/>
    <n v="1433206020"/>
    <n v="1430617209"/>
    <b v="0"/>
    <n v="30"/>
    <b v="1"/>
    <s v="music/electronic music"/>
    <n v="0"/>
    <n v="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25000"/>
    <n v="76047"/>
    <x v="1"/>
    <s v="US"/>
    <s v="USD"/>
    <n v="1445054400"/>
    <n v="1443074571"/>
    <b v="1"/>
    <n v="478"/>
    <b v="1"/>
    <s v="music/electronic music"/>
    <n v="304"/>
    <n v="159.0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7000"/>
    <n v="0"/>
    <x v="0"/>
    <s v="US"/>
    <s v="USD"/>
    <n v="1431876677"/>
    <n v="1429284677"/>
    <b v="1"/>
    <n v="74"/>
    <b v="1"/>
    <s v="music/electronic music"/>
    <n v="0"/>
    <n v="0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12000"/>
    <n v="31754.69"/>
    <x v="1"/>
    <s v="GB"/>
    <s v="GBP"/>
    <n v="1434837861"/>
    <n v="1432245861"/>
    <b v="0"/>
    <n v="131"/>
    <b v="1"/>
    <s v="music/electronic music"/>
    <n v="265"/>
    <n v="242.4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50000"/>
    <n v="64974"/>
    <x v="1"/>
    <s v="SE"/>
    <s v="SEK"/>
    <n v="1454248563"/>
    <n v="1451656563"/>
    <b v="1"/>
    <n v="61"/>
    <b v="1"/>
    <s v="music/electronic music"/>
    <n v="130"/>
    <n v="1065.150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175000"/>
    <n v="0"/>
    <x v="2"/>
    <s v="US"/>
    <s v="USD"/>
    <n v="1426532437"/>
    <n v="1423944037"/>
    <b v="1"/>
    <n v="1071"/>
    <b v="1"/>
    <s v="music/electronic music"/>
    <n v="0"/>
    <n v="0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20000"/>
    <n v="15"/>
    <x v="0"/>
    <s v="GB"/>
    <s v="GBP"/>
    <n v="1459414016"/>
    <n v="1456480016"/>
    <b v="1"/>
    <n v="122"/>
    <b v="1"/>
    <s v="music/electronic music"/>
    <n v="0"/>
    <n v="0.12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20000"/>
    <n v="20025.14"/>
    <x v="1"/>
    <s v="US"/>
    <s v="USD"/>
    <n v="1414025347"/>
    <n v="1411433347"/>
    <b v="1"/>
    <n v="111"/>
    <b v="1"/>
    <s v="music/electronic music"/>
    <n v="100"/>
    <n v="180.4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888"/>
    <x v="0"/>
    <s v="GB"/>
    <s v="GBP"/>
    <n v="1488830400"/>
    <n v="1484924605"/>
    <b v="1"/>
    <n v="255"/>
    <b v="1"/>
    <s v="music/electronic music"/>
    <n v="6"/>
    <n v="7.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30000"/>
    <n v="0"/>
    <x v="0"/>
    <s v="SE"/>
    <s v="SEK"/>
    <n v="1428184740"/>
    <n v="1423501507"/>
    <b v="0"/>
    <n v="141"/>
    <b v="1"/>
    <s v="music/electronic music"/>
    <n v="0"/>
    <n v="0"/>
    <x v="4"/>
    <s v="electronic music"/>
    <x v="1029"/>
    <d v="2015-04-04T21:59:00"/>
    <x v="0"/>
  </r>
  <r>
    <n v="1030"/>
    <s v="The Gothsicles - I FEEL SICLE"/>
    <s v="Help fund the latest Gothsicles mega-album, I FEEL SICLE!"/>
    <n v="20000"/>
    <n v="1"/>
    <x v="0"/>
    <s v="US"/>
    <s v="USD"/>
    <n v="1473680149"/>
    <n v="1472470549"/>
    <b v="0"/>
    <n v="159"/>
    <b v="1"/>
    <s v="music/electronic music"/>
    <n v="0"/>
    <n v="0.01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27000"/>
    <n v="45979.01"/>
    <x v="1"/>
    <s v="US"/>
    <s v="USD"/>
    <n v="1450290010"/>
    <n v="1447698010"/>
    <b v="0"/>
    <n v="99"/>
    <b v="1"/>
    <s v="music/electronic music"/>
    <n v="170"/>
    <n v="464.43"/>
    <x v="4"/>
    <s v="electronic music"/>
    <x v="1031"/>
    <d v="2015-12-16T18:20:10"/>
    <x v="0"/>
  </r>
  <r>
    <n v="1032"/>
    <s v="Phantom Ship / Coastal (Album Preorder)"/>
    <s v="Ideal for living rooms and open spaces."/>
    <n v="15000"/>
    <n v="21882"/>
    <x v="1"/>
    <s v="US"/>
    <s v="USD"/>
    <n v="1466697625"/>
    <n v="1464105625"/>
    <b v="0"/>
    <n v="96"/>
    <b v="1"/>
    <s v="music/electronic music"/>
    <n v="146"/>
    <n v="227.94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1"/>
    <x v="2"/>
    <s v="GB"/>
    <s v="GBP"/>
    <n v="1481564080"/>
    <n v="1479144880"/>
    <b v="0"/>
    <n v="27"/>
    <b v="1"/>
    <s v="music/electronic music"/>
    <n v="3"/>
    <n v="4.849999999999999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18500"/>
    <n v="79335.360000000001"/>
    <x v="1"/>
    <s v="US"/>
    <s v="USD"/>
    <n v="1470369540"/>
    <n v="1467604804"/>
    <b v="0"/>
    <n v="166"/>
    <b v="1"/>
    <s v="music/electronic music"/>
    <n v="429"/>
    <n v="477.92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13864.17"/>
    <x v="1"/>
    <s v="US"/>
    <s v="USD"/>
    <n v="1423668220"/>
    <n v="1421076220"/>
    <b v="0"/>
    <n v="76"/>
    <b v="1"/>
    <s v="music/electronic music"/>
    <n v="111"/>
    <n v="182.42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14000"/>
    <n v="2"/>
    <x v="0"/>
    <s v="US"/>
    <s v="USD"/>
    <n v="1357545600"/>
    <n v="1354790790"/>
    <b v="0"/>
    <n v="211"/>
    <b v="1"/>
    <s v="music/electronic music"/>
    <n v="0"/>
    <n v="0.01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4000"/>
    <n v="4187"/>
    <x v="1"/>
    <s v="US"/>
    <s v="USD"/>
    <n v="1431925200"/>
    <n v="1429991062"/>
    <b v="0"/>
    <n v="21"/>
    <b v="1"/>
    <s v="music/electronic music"/>
    <n v="105"/>
    <n v="199.38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6300"/>
    <n v="1"/>
    <x v="0"/>
    <s v="US"/>
    <s v="USD"/>
    <n v="1458362023"/>
    <n v="1455773623"/>
    <b v="0"/>
    <n v="61"/>
    <b v="1"/>
    <s v="music/electronic music"/>
    <n v="0"/>
    <n v="0.02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4641"/>
    <x v="1"/>
    <s v="US"/>
    <s v="USD"/>
    <n v="1481615940"/>
    <n v="1479436646"/>
    <b v="0"/>
    <n v="30"/>
    <b v="1"/>
    <s v="music/electronic music"/>
    <n v="155"/>
    <n v="154.69999999999999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2500"/>
    <n v="70"/>
    <x v="0"/>
    <s v="US"/>
    <s v="USD"/>
    <n v="1472317209"/>
    <n v="1469725209"/>
    <b v="0"/>
    <n v="1"/>
    <b v="0"/>
    <s v="journalism/audio"/>
    <n v="3"/>
    <n v="7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0"/>
    <n v="1197"/>
    <x v="1"/>
    <s v="US"/>
    <s v="USD"/>
    <n v="1406769992"/>
    <n v="1405041992"/>
    <b v="0"/>
    <n v="0"/>
    <b v="0"/>
    <s v="journalism/audio"/>
    <n v="239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1000"/>
    <n v="1197"/>
    <x v="1"/>
    <s v="US"/>
    <s v="USD"/>
    <n v="1410516000"/>
    <n v="1406824948"/>
    <b v="0"/>
    <n v="1"/>
    <b v="0"/>
    <s v="journalism/audio"/>
    <n v="120"/>
    <n v="1197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24500"/>
    <n v="335"/>
    <x v="0"/>
    <s v="US"/>
    <s v="USD"/>
    <n v="1432101855"/>
    <n v="1429509855"/>
    <b v="0"/>
    <n v="292"/>
    <b v="0"/>
    <s v="journalism/audio"/>
    <n v="1"/>
    <n v="1.149999999999999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1000"/>
    <n v="1003"/>
    <x v="1"/>
    <s v="US"/>
    <s v="USD"/>
    <n v="1425587220"/>
    <n v="1420668801"/>
    <b v="0"/>
    <n v="2"/>
    <b v="0"/>
    <s v="journalism/audio"/>
    <n v="100"/>
    <n v="501.5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2500"/>
    <n v="850"/>
    <x v="0"/>
    <s v="US"/>
    <s v="USD"/>
    <n v="1408827550"/>
    <n v="1406235550"/>
    <b v="0"/>
    <n v="8"/>
    <b v="0"/>
    <s v="journalism/audio"/>
    <n v="34"/>
    <n v="106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500"/>
    <n v="1115"/>
    <x v="1"/>
    <s v="DE"/>
    <s v="EUR"/>
    <n v="1451161560"/>
    <n v="1447273560"/>
    <b v="0"/>
    <n v="0"/>
    <b v="0"/>
    <s v="journalism/audio"/>
    <n v="223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1000"/>
    <n v="0"/>
    <x v="0"/>
    <s v="US"/>
    <s v="USD"/>
    <n v="1415219915"/>
    <n v="1412624315"/>
    <b v="0"/>
    <n v="1"/>
    <b v="0"/>
    <s v="journalism/audio"/>
    <n v="0"/>
    <n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2200"/>
    <n v="3223"/>
    <x v="1"/>
    <s v="US"/>
    <s v="USD"/>
    <n v="1474766189"/>
    <n v="1471310189"/>
    <b v="0"/>
    <n v="4"/>
    <b v="0"/>
    <s v="journalism/audio"/>
    <n v="147"/>
    <n v="805.75"/>
    <x v="5"/>
    <s v="audio"/>
    <x v="1048"/>
    <d v="2016-09-25T01:16:29"/>
    <x v="2"/>
  </r>
  <r>
    <n v="1049"/>
    <s v="J1 (Canceled)"/>
    <s v="------"/>
    <n v="500"/>
    <n v="1105"/>
    <x v="1"/>
    <s v="US"/>
    <s v="USD"/>
    <n v="1455272445"/>
    <n v="1452680445"/>
    <b v="0"/>
    <n v="0"/>
    <b v="0"/>
    <s v="journalism/audio"/>
    <n v="221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500"/>
    <n v="1090"/>
    <x v="1"/>
    <s v="US"/>
    <s v="USD"/>
    <n v="1442257677"/>
    <n v="1439665677"/>
    <b v="0"/>
    <n v="0"/>
    <b v="0"/>
    <s v="journalism/audio"/>
    <n v="218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1073"/>
    <x v="1"/>
    <s v="US"/>
    <s v="USD"/>
    <n v="1409098825"/>
    <n v="1406679625"/>
    <b v="0"/>
    <n v="0"/>
    <b v="0"/>
    <s v="journalism/audio"/>
    <n v="215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1066"/>
    <x v="1"/>
    <s v="US"/>
    <s v="USD"/>
    <n v="1465243740"/>
    <n v="1461438495"/>
    <b v="0"/>
    <n v="0"/>
    <b v="0"/>
    <s v="journalism/audio"/>
    <n v="213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000"/>
    <n v="2870"/>
    <x v="1"/>
    <s v="US"/>
    <s v="USD"/>
    <n v="1488773332"/>
    <n v="1486613332"/>
    <b v="0"/>
    <n v="1"/>
    <b v="0"/>
    <s v="journalism/audio"/>
    <n v="287"/>
    <n v="287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1055"/>
    <x v="1"/>
    <s v="US"/>
    <s v="USD"/>
    <n v="1407708000"/>
    <n v="1405110399"/>
    <b v="0"/>
    <n v="0"/>
    <b v="0"/>
    <s v="journalism/audio"/>
    <n v="211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500"/>
    <n v="1010"/>
    <x v="1"/>
    <s v="US"/>
    <s v="USD"/>
    <n v="1457394545"/>
    <n v="1454802545"/>
    <b v="0"/>
    <n v="0"/>
    <b v="0"/>
    <s v="journalism/audio"/>
    <n v="202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500"/>
    <n v="950"/>
    <x v="1"/>
    <s v="US"/>
    <s v="USD"/>
    <n v="1429892177"/>
    <n v="1424711777"/>
    <b v="0"/>
    <n v="0"/>
    <b v="0"/>
    <s v="journalism/audio"/>
    <n v="19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500"/>
    <n v="920"/>
    <x v="1"/>
    <s v="US"/>
    <s v="USD"/>
    <n v="1480888483"/>
    <n v="1478292883"/>
    <b v="0"/>
    <n v="0"/>
    <b v="0"/>
    <s v="journalism/audio"/>
    <n v="184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500"/>
    <n v="903.14"/>
    <x v="1"/>
    <s v="US"/>
    <s v="USD"/>
    <n v="1427328000"/>
    <n v="1423777043"/>
    <b v="0"/>
    <n v="0"/>
    <b v="0"/>
    <s v="journalism/audio"/>
    <n v="181"/>
    <n v="0"/>
    <x v="5"/>
    <s v="audio"/>
    <x v="1058"/>
    <d v="2015-03-26T00:00:00"/>
    <x v="0"/>
  </r>
  <r>
    <n v="1059"/>
    <s v="Voice Over Artist (Canceled)"/>
    <s v="Turning myself into a vocal artist."/>
    <n v="500"/>
    <n v="831"/>
    <x v="1"/>
    <s v="US"/>
    <s v="USD"/>
    <n v="1426269456"/>
    <n v="1423681056"/>
    <b v="0"/>
    <n v="0"/>
    <b v="0"/>
    <s v="journalism/audio"/>
    <n v="166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1500"/>
    <n v="1720"/>
    <x v="1"/>
    <s v="US"/>
    <s v="USD"/>
    <n v="1429134893"/>
    <n v="1426542893"/>
    <b v="0"/>
    <n v="1"/>
    <b v="0"/>
    <s v="journalism/audio"/>
    <n v="115"/>
    <n v="172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500"/>
    <n v="813"/>
    <x v="1"/>
    <s v="US"/>
    <s v="USD"/>
    <n v="1462150800"/>
    <n v="1456987108"/>
    <b v="0"/>
    <n v="0"/>
    <b v="0"/>
    <s v="journalism/audio"/>
    <n v="163"/>
    <n v="0"/>
    <x v="5"/>
    <s v="audio"/>
    <x v="1061"/>
    <d v="2016-05-02T01:00:00"/>
    <x v="2"/>
  </r>
  <r>
    <n v="1062"/>
    <s v="RETURNING AT A LATER DATE"/>
    <s v="SEE US ON PATREON www.badgirlartwork.com"/>
    <n v="2000"/>
    <n v="3015"/>
    <x v="1"/>
    <s v="US"/>
    <s v="USD"/>
    <n v="1468351341"/>
    <n v="1467746541"/>
    <b v="0"/>
    <n v="4"/>
    <b v="0"/>
    <s v="journalism/audio"/>
    <n v="151"/>
    <n v="753.7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791"/>
    <x v="1"/>
    <s v="US"/>
    <s v="USD"/>
    <n v="1472604262"/>
    <n v="1470012262"/>
    <b v="0"/>
    <n v="0"/>
    <b v="0"/>
    <s v="journalism/audio"/>
    <n v="158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20000"/>
    <n v="50863"/>
    <x v="1"/>
    <s v="US"/>
    <s v="USD"/>
    <n v="1373174903"/>
    <n v="1369286903"/>
    <b v="0"/>
    <n v="123"/>
    <b v="0"/>
    <s v="games/video games"/>
    <n v="254"/>
    <n v="413.52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2000"/>
    <n v="0"/>
    <x v="2"/>
    <s v="AU"/>
    <s v="AUD"/>
    <n v="1392800922"/>
    <n v="1390381722"/>
    <b v="0"/>
    <n v="5"/>
    <b v="0"/>
    <s v="games/video games"/>
    <n v="0"/>
    <n v="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3803"/>
    <n v="0"/>
    <x v="2"/>
    <s v="US"/>
    <s v="USD"/>
    <n v="1375657582"/>
    <n v="1371769582"/>
    <b v="0"/>
    <n v="148"/>
    <b v="0"/>
    <s v="games/video games"/>
    <n v="0"/>
    <n v="0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2000"/>
    <n v="2107"/>
    <x v="1"/>
    <s v="US"/>
    <s v="USD"/>
    <n v="1387657931"/>
    <n v="1385065931"/>
    <b v="0"/>
    <n v="10"/>
    <b v="0"/>
    <s v="games/video games"/>
    <n v="105"/>
    <n v="210.7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1500"/>
    <n v="1525"/>
    <x v="1"/>
    <s v="US"/>
    <s v="USD"/>
    <n v="1460274864"/>
    <n v="1457686464"/>
    <b v="0"/>
    <n v="4"/>
    <b v="0"/>
    <s v="games/video games"/>
    <n v="102"/>
    <n v="38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3500"/>
    <n v="4219"/>
    <x v="1"/>
    <s v="US"/>
    <s v="USD"/>
    <n v="1385447459"/>
    <n v="1382679059"/>
    <b v="0"/>
    <n v="21"/>
    <b v="0"/>
    <s v="games/video games"/>
    <n v="121"/>
    <n v="200.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750"/>
    <n v="15"/>
    <x v="2"/>
    <s v="US"/>
    <s v="USD"/>
    <n v="1349050622"/>
    <n v="1347322622"/>
    <b v="0"/>
    <n v="2"/>
    <b v="0"/>
    <s v="games/video games"/>
    <n v="1"/>
    <n v="7.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500"/>
    <n v="760"/>
    <x v="1"/>
    <s v="NO"/>
    <s v="NOK"/>
    <n v="1447787093"/>
    <n v="1445191493"/>
    <b v="0"/>
    <n v="0"/>
    <b v="0"/>
    <s v="games/video games"/>
    <n v="152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1500"/>
    <n v="1950"/>
    <x v="1"/>
    <s v="US"/>
    <s v="USD"/>
    <n v="1391630297"/>
    <n v="1389038297"/>
    <b v="0"/>
    <n v="4"/>
    <b v="0"/>
    <s v="games/video games"/>
    <n v="130"/>
    <n v="487.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1000"/>
    <n v="1185"/>
    <x v="1"/>
    <s v="US"/>
    <s v="USD"/>
    <n v="1318806541"/>
    <n v="1316214541"/>
    <b v="0"/>
    <n v="1"/>
    <b v="0"/>
    <s v="games/video games"/>
    <n v="119"/>
    <n v="1185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10000"/>
    <n v="402"/>
    <x v="0"/>
    <s v="US"/>
    <s v="USD"/>
    <n v="1388808545"/>
    <n v="1386216545"/>
    <b v="0"/>
    <n v="30"/>
    <b v="0"/>
    <s v="games/video games"/>
    <n v="4"/>
    <n v="13.4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500"/>
    <n v="1521"/>
    <x v="1"/>
    <s v="US"/>
    <s v="USD"/>
    <n v="1336340516"/>
    <n v="1333748516"/>
    <b v="0"/>
    <n v="3"/>
    <b v="0"/>
    <s v="games/video games"/>
    <n v="101"/>
    <n v="507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100000"/>
    <n v="33791"/>
    <x v="0"/>
    <s v="US"/>
    <s v="USD"/>
    <n v="1410426250"/>
    <n v="1405674250"/>
    <b v="0"/>
    <n v="975"/>
    <b v="0"/>
    <s v="games/video games"/>
    <n v="34"/>
    <n v="34.659999999999997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0000"/>
    <n v="486"/>
    <x v="2"/>
    <s v="US"/>
    <s v="USD"/>
    <n v="1452744011"/>
    <n v="1450152011"/>
    <b v="0"/>
    <n v="167"/>
    <b v="0"/>
    <s v="games/video games"/>
    <n v="2"/>
    <n v="2.91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1500"/>
    <n v="1521"/>
    <x v="1"/>
    <s v="US"/>
    <s v="USD"/>
    <n v="1311309721"/>
    <n v="1307421721"/>
    <b v="0"/>
    <n v="5"/>
    <b v="0"/>
    <s v="games/video games"/>
    <n v="101"/>
    <n v="304.2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3200"/>
    <n v="3470"/>
    <x v="1"/>
    <s v="DE"/>
    <s v="EUR"/>
    <n v="1463232936"/>
    <n v="1461072936"/>
    <b v="0"/>
    <n v="18"/>
    <b v="0"/>
    <s v="games/video games"/>
    <n v="108"/>
    <n v="192.78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5000"/>
    <n v="8160"/>
    <x v="1"/>
    <s v="US"/>
    <s v="USD"/>
    <n v="1399778333"/>
    <n v="1397186333"/>
    <b v="0"/>
    <n v="98"/>
    <b v="0"/>
    <s v="games/video games"/>
    <n v="163"/>
    <n v="83.27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1000"/>
    <n v="1532"/>
    <x v="1"/>
    <s v="US"/>
    <s v="USD"/>
    <n v="1422483292"/>
    <n v="1419891292"/>
    <b v="0"/>
    <n v="4"/>
    <b v="0"/>
    <s v="games/video games"/>
    <n v="153"/>
    <n v="38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500"/>
    <n v="2560"/>
    <x v="1"/>
    <s v="US"/>
    <s v="USD"/>
    <n v="1344635088"/>
    <n v="1342043088"/>
    <b v="0"/>
    <n v="3"/>
    <b v="0"/>
    <s v="games/video games"/>
    <n v="171"/>
    <n v="853.33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2800"/>
    <n v="3419"/>
    <x v="1"/>
    <s v="CA"/>
    <s v="CAD"/>
    <n v="1406994583"/>
    <n v="1401810583"/>
    <b v="0"/>
    <n v="1"/>
    <b v="0"/>
    <s v="games/video games"/>
    <n v="122"/>
    <n v="3419"/>
    <x v="6"/>
    <s v="video games"/>
    <x v="1083"/>
    <d v="2014-08-02T15:49:43"/>
    <x v="3"/>
  </r>
  <r>
    <n v="1084"/>
    <s v="My own channel"/>
    <s v="I want to start my own channel for gaming"/>
    <n v="500"/>
    <n v="754"/>
    <x v="1"/>
    <s v="US"/>
    <s v="USD"/>
    <n v="1407534804"/>
    <n v="1404942804"/>
    <b v="0"/>
    <n v="0"/>
    <b v="0"/>
    <s v="games/video games"/>
    <n v="151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4000"/>
    <n v="4280"/>
    <x v="1"/>
    <s v="CA"/>
    <s v="CAD"/>
    <n v="1457967975"/>
    <n v="1455379575"/>
    <b v="0"/>
    <n v="9"/>
    <b v="0"/>
    <s v="games/video games"/>
    <n v="107"/>
    <n v="475.56"/>
    <x v="6"/>
    <s v="video games"/>
    <x v="1085"/>
    <d v="2016-03-14T15:06:15"/>
    <x v="2"/>
  </r>
  <r>
    <n v="1086"/>
    <s v="Cyber Universe Online"/>
    <s v="Humanity's future in the Galaxy"/>
    <n v="1000"/>
    <n v="2195"/>
    <x v="1"/>
    <s v="US"/>
    <s v="USD"/>
    <n v="1408913291"/>
    <n v="1406321291"/>
    <b v="0"/>
    <n v="2"/>
    <b v="0"/>
    <s v="games/video games"/>
    <n v="220"/>
    <n v="109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500"/>
    <n v="745"/>
    <x v="1"/>
    <s v="US"/>
    <s v="USD"/>
    <n v="1402852087"/>
    <n v="1400260087"/>
    <b v="0"/>
    <n v="0"/>
    <b v="0"/>
    <s v="games/video games"/>
    <n v="149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18000"/>
    <n v="63527"/>
    <x v="1"/>
    <s v="US"/>
    <s v="USD"/>
    <n v="1398366667"/>
    <n v="1395774667"/>
    <b v="0"/>
    <n v="147"/>
    <b v="0"/>
    <s v="games/video games"/>
    <n v="353"/>
    <n v="432.16"/>
    <x v="6"/>
    <s v="video games"/>
    <x v="1088"/>
    <d v="2014-04-24T19:11:07"/>
    <x v="3"/>
  </r>
  <r>
    <n v="1089"/>
    <s v="Farabel"/>
    <s v="Farabel is a single player turn-based fantasy strategy game for Mac/PC/Linux"/>
    <n v="4600"/>
    <n v="28"/>
    <x v="2"/>
    <s v="FR"/>
    <s v="EUR"/>
    <n v="1435293175"/>
    <n v="1432701175"/>
    <b v="0"/>
    <n v="49"/>
    <b v="0"/>
    <s v="games/video games"/>
    <n v="1"/>
    <n v="0.5699999999999999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000"/>
    <n v="1000"/>
    <x v="1"/>
    <s v="AU"/>
    <s v="AUD"/>
    <n v="1432873653"/>
    <n v="1430281653"/>
    <b v="0"/>
    <n v="1"/>
    <b v="0"/>
    <s v="games/video games"/>
    <n v="100"/>
    <n v="100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1200"/>
    <n v="1728.07"/>
    <x v="1"/>
    <s v="GB"/>
    <s v="GBP"/>
    <n v="1460313672"/>
    <n v="1457725272"/>
    <b v="0"/>
    <n v="2"/>
    <b v="0"/>
    <s v="games/video games"/>
    <n v="144"/>
    <n v="864.04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1200"/>
    <n v="0"/>
    <x v="0"/>
    <s v="US"/>
    <s v="USD"/>
    <n v="1357432638"/>
    <n v="1354840638"/>
    <b v="0"/>
    <n v="7"/>
    <b v="0"/>
    <s v="games/video games"/>
    <n v="0"/>
    <n v="0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1500"/>
    <n v="1500.76"/>
    <x v="1"/>
    <s v="CA"/>
    <s v="CAD"/>
    <n v="1455232937"/>
    <n v="1453936937"/>
    <b v="0"/>
    <n v="4"/>
    <b v="0"/>
    <s v="games/video games"/>
    <n v="100"/>
    <n v="375.19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0000"/>
    <n v="50"/>
    <x v="2"/>
    <s v="US"/>
    <s v="USD"/>
    <n v="1318180033"/>
    <n v="1315588033"/>
    <b v="0"/>
    <n v="27"/>
    <b v="0"/>
    <s v="games/video games"/>
    <n v="1"/>
    <n v="1.8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"/>
    <n v="590807.11"/>
    <x v="1"/>
    <s v="US"/>
    <s v="USD"/>
    <n v="1377867220"/>
    <n v="1375275220"/>
    <b v="0"/>
    <n v="94"/>
    <b v="0"/>
    <s v="games/video games"/>
    <n v="1182"/>
    <n v="6285.1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7934"/>
    <x v="1"/>
    <s v="US"/>
    <s v="USD"/>
    <n v="1412393400"/>
    <n v="1409747154"/>
    <b v="0"/>
    <n v="29"/>
    <b v="0"/>
    <s v="games/video games"/>
    <n v="132"/>
    <n v="273.58999999999997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500"/>
    <n v="1555"/>
    <x v="1"/>
    <s v="US"/>
    <s v="USD"/>
    <n v="1393786877"/>
    <n v="1390330877"/>
    <b v="0"/>
    <n v="7"/>
    <b v="0"/>
    <s v="games/video games"/>
    <n v="104"/>
    <n v="222.1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5000"/>
    <n v="7304.04"/>
    <x v="1"/>
    <s v="US"/>
    <s v="USD"/>
    <n v="1397413095"/>
    <n v="1394821095"/>
    <b v="0"/>
    <n v="22"/>
    <b v="0"/>
    <s v="games/video games"/>
    <n v="146"/>
    <n v="332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1200"/>
    <n v="1616.14"/>
    <x v="1"/>
    <s v="GB"/>
    <s v="GBP"/>
    <n v="1431547468"/>
    <n v="1428955468"/>
    <b v="0"/>
    <n v="1"/>
    <b v="0"/>
    <s v="games/video games"/>
    <n v="135"/>
    <n v="1616.14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2000"/>
    <n v="576"/>
    <x v="0"/>
    <s v="DE"/>
    <s v="EUR"/>
    <n v="1455417571"/>
    <n v="1452825571"/>
    <b v="0"/>
    <n v="10"/>
    <b v="0"/>
    <s v="games/video games"/>
    <n v="29"/>
    <n v="57.6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500"/>
    <n v="1500"/>
    <x v="1"/>
    <s v="US"/>
    <s v="USD"/>
    <n v="1468519920"/>
    <n v="1466188338"/>
    <b v="0"/>
    <n v="6"/>
    <b v="0"/>
    <s v="games/video games"/>
    <n v="100"/>
    <n v="25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2995"/>
    <n v="8"/>
    <x v="2"/>
    <s v="US"/>
    <s v="USD"/>
    <n v="1386568740"/>
    <n v="1383095125"/>
    <b v="0"/>
    <n v="24"/>
    <b v="0"/>
    <s v="games/video games"/>
    <n v="0"/>
    <n v="0.3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2500"/>
    <n v="10"/>
    <x v="0"/>
    <s v="US"/>
    <s v="USD"/>
    <n v="1466227190"/>
    <n v="1461043190"/>
    <b v="0"/>
    <n v="15"/>
    <b v="0"/>
    <s v="games/video games"/>
    <n v="0"/>
    <n v="0.67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8500"/>
    <n v="8567"/>
    <x v="1"/>
    <s v="GB"/>
    <s v="GBP"/>
    <n v="1402480221"/>
    <n v="1399888221"/>
    <b v="0"/>
    <n v="37"/>
    <b v="0"/>
    <s v="games/video games"/>
    <n v="101"/>
    <n v="231.54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5000"/>
    <n v="488"/>
    <x v="0"/>
    <s v="US"/>
    <s v="USD"/>
    <n v="1395627327"/>
    <n v="1393038927"/>
    <b v="0"/>
    <n v="20"/>
    <b v="0"/>
    <s v="games/video games"/>
    <n v="10"/>
    <n v="24.4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2000"/>
    <n v="2405"/>
    <x v="1"/>
    <s v="US"/>
    <s v="USD"/>
    <n v="1333557975"/>
    <n v="1330969575"/>
    <b v="0"/>
    <n v="7"/>
    <b v="0"/>
    <s v="games/video games"/>
    <n v="120"/>
    <n v="34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727"/>
    <x v="1"/>
    <s v="US"/>
    <s v="USD"/>
    <n v="1406148024"/>
    <n v="1403556024"/>
    <b v="0"/>
    <n v="0"/>
    <b v="0"/>
    <s v="games/video games"/>
    <n v="145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3495"/>
    <n v="34.950000000000003"/>
    <x v="0"/>
    <s v="US"/>
    <s v="USD"/>
    <n v="1334326635"/>
    <n v="1329146235"/>
    <b v="0"/>
    <n v="21"/>
    <b v="0"/>
    <s v="games/video games"/>
    <n v="1"/>
    <n v="1.66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500"/>
    <n v="1518"/>
    <x v="1"/>
    <s v="US"/>
    <s v="USD"/>
    <n v="1479495790"/>
    <n v="1476900190"/>
    <b v="0"/>
    <n v="3"/>
    <b v="0"/>
    <s v="games/video games"/>
    <n v="101"/>
    <n v="506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2500"/>
    <n v="300"/>
    <x v="0"/>
    <s v="US"/>
    <s v="USD"/>
    <n v="1354919022"/>
    <n v="1352327022"/>
    <b v="0"/>
    <n v="11"/>
    <b v="0"/>
    <s v="games/video games"/>
    <n v="12"/>
    <n v="27.27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999"/>
    <n v="2065"/>
    <x v="1"/>
    <s v="US"/>
    <s v="USD"/>
    <n v="1452228790"/>
    <n v="1449636790"/>
    <b v="0"/>
    <n v="1"/>
    <b v="0"/>
    <s v="games/video games"/>
    <n v="207"/>
    <n v="2065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75000"/>
    <n v="8471"/>
    <x v="0"/>
    <s v="US"/>
    <s v="USD"/>
    <n v="1421656200"/>
    <n v="1416507211"/>
    <b v="0"/>
    <n v="312"/>
    <b v="0"/>
    <s v="games/video games"/>
    <n v="11"/>
    <n v="27.15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1000"/>
    <x v="1"/>
    <s v="GB"/>
    <s v="GBP"/>
    <n v="1408058820"/>
    <n v="1405466820"/>
    <b v="0"/>
    <n v="1"/>
    <b v="0"/>
    <s v="games/video games"/>
    <n v="100"/>
    <n v="100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1000"/>
    <n v="1180"/>
    <x v="1"/>
    <s v="GB"/>
    <s v="GBP"/>
    <n v="1381306687"/>
    <n v="1378714687"/>
    <b v="0"/>
    <n v="3"/>
    <b v="0"/>
    <s v="games/video games"/>
    <n v="118"/>
    <n v="39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1500"/>
    <n v="2102"/>
    <x v="1"/>
    <s v="US"/>
    <s v="USD"/>
    <n v="1459352495"/>
    <n v="1456764095"/>
    <b v="0"/>
    <n v="4"/>
    <b v="0"/>
    <s v="games/video games"/>
    <n v="140"/>
    <n v="525.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2000"/>
    <n v="2560"/>
    <x v="1"/>
    <s v="US"/>
    <s v="USD"/>
    <n v="1339273208"/>
    <n v="1334089208"/>
    <b v="0"/>
    <n v="10"/>
    <b v="0"/>
    <s v="games/video games"/>
    <n v="128"/>
    <n v="256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2000"/>
    <n v="0"/>
    <x v="0"/>
    <s v="DE"/>
    <s v="EUR"/>
    <n v="1451053313"/>
    <n v="1448461313"/>
    <b v="0"/>
    <n v="8"/>
    <b v="0"/>
    <s v="games/video games"/>
    <n v="0"/>
    <n v="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2000"/>
    <n v="2010"/>
    <x v="1"/>
    <s v="AU"/>
    <s v="AUD"/>
    <n v="1396666779"/>
    <n v="1394078379"/>
    <b v="0"/>
    <n v="3"/>
    <b v="0"/>
    <s v="games/video games"/>
    <n v="101"/>
    <n v="670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1000"/>
    <x v="1"/>
    <s v="US"/>
    <s v="USD"/>
    <n v="1396810864"/>
    <n v="1395687664"/>
    <b v="0"/>
    <n v="1"/>
    <b v="0"/>
    <s v="games/video games"/>
    <n v="100"/>
    <n v="100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500"/>
    <n v="695"/>
    <x v="1"/>
    <s v="US"/>
    <s v="USD"/>
    <n v="1319835400"/>
    <n v="1315947400"/>
    <b v="0"/>
    <n v="0"/>
    <b v="0"/>
    <s v="games/video games"/>
    <n v="139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1300"/>
    <n v="1700"/>
    <x v="1"/>
    <s v="US"/>
    <s v="USD"/>
    <n v="1457904316"/>
    <n v="1455315916"/>
    <b v="0"/>
    <n v="5"/>
    <b v="0"/>
    <s v="games/video games"/>
    <n v="131"/>
    <n v="34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500"/>
    <n v="684"/>
    <x v="1"/>
    <s v="GB"/>
    <s v="GBP"/>
    <n v="1369932825"/>
    <n v="1368723225"/>
    <b v="0"/>
    <n v="0"/>
    <b v="0"/>
    <s v="games/video games"/>
    <n v="137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1000"/>
    <n v="1374.16"/>
    <x v="1"/>
    <s v="US"/>
    <s v="USD"/>
    <n v="1397910848"/>
    <n v="1395318848"/>
    <b v="0"/>
    <n v="3"/>
    <b v="0"/>
    <s v="games/video games"/>
    <n v="137"/>
    <n v="458.0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3318"/>
    <x v="1"/>
    <s v="US"/>
    <s v="USD"/>
    <n v="1430409651"/>
    <n v="1427817651"/>
    <b v="0"/>
    <n v="7"/>
    <b v="0"/>
    <s v="games/mobile games"/>
    <n v="111"/>
    <n v="474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500"/>
    <n v="683"/>
    <x v="1"/>
    <s v="GB"/>
    <s v="GBP"/>
    <n v="1443193130"/>
    <n v="1438009130"/>
    <b v="0"/>
    <n v="0"/>
    <b v="0"/>
    <s v="games/mobile games"/>
    <n v="137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1000"/>
    <n v="1175"/>
    <x v="1"/>
    <s v="US"/>
    <s v="USD"/>
    <n v="1468482694"/>
    <n v="1465890694"/>
    <b v="0"/>
    <n v="2"/>
    <b v="0"/>
    <s v="games/mobile games"/>
    <n v="118"/>
    <n v="587.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000"/>
    <n v="3236"/>
    <x v="1"/>
    <s v="US"/>
    <s v="USD"/>
    <n v="1416000600"/>
    <n v="1413318600"/>
    <b v="0"/>
    <n v="23"/>
    <b v="0"/>
    <s v="games/mobile games"/>
    <n v="108"/>
    <n v="140.69999999999999"/>
    <x v="6"/>
    <s v="mobile games"/>
    <x v="1127"/>
    <d v="2014-11-14T21:30:00"/>
    <x v="3"/>
  </r>
  <r>
    <n v="1128"/>
    <s v="Flying Turds"/>
    <s v="#havingfunFTW"/>
    <n v="999"/>
    <n v="1047"/>
    <x v="1"/>
    <s v="GB"/>
    <s v="GBP"/>
    <n v="1407425717"/>
    <n v="1404833717"/>
    <b v="0"/>
    <n v="1"/>
    <b v="0"/>
    <s v="games/mobile games"/>
    <n v="105"/>
    <n v="1047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1200"/>
    <n v="0"/>
    <x v="0"/>
    <s v="US"/>
    <s v="USD"/>
    <n v="1465107693"/>
    <n v="1462515693"/>
    <b v="0"/>
    <n v="2"/>
    <b v="0"/>
    <s v="games/mobile games"/>
    <n v="0"/>
    <n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1000"/>
    <n v="1360"/>
    <x v="1"/>
    <s v="US"/>
    <s v="USD"/>
    <n v="1416963300"/>
    <n v="1411775700"/>
    <b v="0"/>
    <n v="3"/>
    <b v="0"/>
    <s v="games/mobile games"/>
    <n v="136"/>
    <n v="453.33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500"/>
    <n v="675"/>
    <x v="1"/>
    <s v="AU"/>
    <s v="AUD"/>
    <n v="1450993668"/>
    <n v="1448401668"/>
    <b v="0"/>
    <n v="0"/>
    <b v="0"/>
    <s v="games/mobile games"/>
    <n v="135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5000"/>
    <n v="553"/>
    <x v="0"/>
    <s v="CA"/>
    <s v="CAD"/>
    <n v="1483238771"/>
    <n v="1480646771"/>
    <b v="0"/>
    <n v="13"/>
    <b v="0"/>
    <s v="games/mobile games"/>
    <n v="11"/>
    <n v="42.54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1100"/>
    <n v="1125"/>
    <x v="1"/>
    <s v="GB"/>
    <s v="GBP"/>
    <n v="1406799981"/>
    <n v="1404207981"/>
    <b v="0"/>
    <n v="1"/>
    <b v="0"/>
    <s v="games/mobile games"/>
    <n v="102"/>
    <n v="1125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978"/>
    <n v="1216"/>
    <x v="1"/>
    <s v="AU"/>
    <s v="AUD"/>
    <n v="1417235580"/>
    <n v="1416034228"/>
    <b v="0"/>
    <n v="1"/>
    <b v="0"/>
    <s v="games/mobile games"/>
    <n v="124"/>
    <n v="1216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500"/>
    <n v="1710"/>
    <x v="1"/>
    <s v="DE"/>
    <s v="EUR"/>
    <n v="1470527094"/>
    <n v="1467935094"/>
    <b v="0"/>
    <n v="1"/>
    <b v="0"/>
    <s v="games/mobile games"/>
    <n v="114"/>
    <n v="171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2500"/>
    <n v="1148"/>
    <x v="0"/>
    <s v="FR"/>
    <s v="EUR"/>
    <n v="1450541229"/>
    <n v="1447949229"/>
    <b v="0"/>
    <n v="6"/>
    <b v="0"/>
    <s v="games/mobile games"/>
    <n v="46"/>
    <n v="191.33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4940"/>
    <x v="2"/>
    <s v="US"/>
    <s v="USD"/>
    <n v="1461440421"/>
    <n v="1458848421"/>
    <b v="0"/>
    <n v="39"/>
    <b v="0"/>
    <s v="games/mobile games"/>
    <n v="20"/>
    <n v="126.67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2000"/>
    <n v="2063"/>
    <x v="1"/>
    <s v="US"/>
    <s v="USD"/>
    <n v="1485035131"/>
    <n v="1483307131"/>
    <b v="0"/>
    <n v="4"/>
    <b v="0"/>
    <s v="games/mobile games"/>
    <n v="103"/>
    <n v="515.7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1000"/>
    <n v="1000"/>
    <x v="1"/>
    <s v="US"/>
    <s v="USD"/>
    <n v="1420100426"/>
    <n v="1417508426"/>
    <b v="0"/>
    <n v="1"/>
    <b v="0"/>
    <s v="games/mobile games"/>
    <n v="100"/>
    <n v="1000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"/>
    <n v="666"/>
    <x v="1"/>
    <s v="GB"/>
    <s v="GBP"/>
    <n v="1438859121"/>
    <n v="1436267121"/>
    <b v="0"/>
    <n v="0"/>
    <b v="0"/>
    <s v="games/mobile games"/>
    <n v="133"/>
    <n v="0"/>
    <x v="6"/>
    <s v="mobile games"/>
    <x v="1140"/>
    <d v="2015-08-06T11:05:21"/>
    <x v="0"/>
  </r>
  <r>
    <n v="1141"/>
    <s v="Arena Z - Zombie Survival"/>
    <s v="I think this will be a great game!"/>
    <n v="500"/>
    <n v="665.21"/>
    <x v="1"/>
    <s v="DE"/>
    <s v="EUR"/>
    <n v="1436460450"/>
    <n v="1433868450"/>
    <b v="0"/>
    <n v="0"/>
    <b v="0"/>
    <s v="games/mobile games"/>
    <n v="133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500"/>
    <n v="660"/>
    <x v="1"/>
    <s v="US"/>
    <s v="USD"/>
    <n v="1424131727"/>
    <n v="1421539727"/>
    <b v="0"/>
    <n v="0"/>
    <b v="0"/>
    <s v="games/mobile games"/>
    <n v="132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2000"/>
    <n v="2833"/>
    <x v="1"/>
    <s v="US"/>
    <s v="USD"/>
    <n v="1450327126"/>
    <n v="1447735126"/>
    <b v="0"/>
    <n v="8"/>
    <b v="0"/>
    <s v="games/mobile games"/>
    <n v="142"/>
    <n v="354.13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500"/>
    <n v="650"/>
    <x v="1"/>
    <s v="US"/>
    <s v="USD"/>
    <n v="1430281320"/>
    <n v="1427689320"/>
    <b v="0"/>
    <n v="0"/>
    <b v="0"/>
    <s v="food/food trucks"/>
    <n v="13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2000"/>
    <n v="561"/>
    <x v="0"/>
    <s v="US"/>
    <s v="USD"/>
    <n v="1412272592"/>
    <n v="1407088592"/>
    <b v="0"/>
    <n v="1"/>
    <b v="0"/>
    <s v="food/food trucks"/>
    <n v="28"/>
    <n v="561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3000"/>
    <n v="3017"/>
    <x v="1"/>
    <s v="US"/>
    <s v="USD"/>
    <n v="1399071173"/>
    <n v="1395787973"/>
    <b v="0"/>
    <n v="12"/>
    <b v="0"/>
    <s v="food/food trucks"/>
    <n v="101"/>
    <n v="251.42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500"/>
    <n v="650"/>
    <x v="1"/>
    <s v="CA"/>
    <s v="CAD"/>
    <n v="1413760783"/>
    <n v="1408576783"/>
    <b v="0"/>
    <n v="0"/>
    <b v="0"/>
    <s v="food/food trucks"/>
    <n v="13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800"/>
    <n v="1800"/>
    <x v="1"/>
    <s v="US"/>
    <s v="USD"/>
    <n v="1480568781"/>
    <n v="1477973181"/>
    <b v="0"/>
    <n v="3"/>
    <b v="0"/>
    <s v="food/food trucks"/>
    <n v="100"/>
    <n v="600"/>
    <x v="7"/>
    <s v="food trucks"/>
    <x v="1148"/>
    <d v="2016-12-01T05:06:21"/>
    <x v="2"/>
  </r>
  <r>
    <n v="1149"/>
    <s v="The Floridian Food Truck"/>
    <s v="Bringing culturally diverse Floridian cuisine to the people!"/>
    <n v="1897"/>
    <n v="205"/>
    <x v="2"/>
    <s v="US"/>
    <s v="USD"/>
    <n v="1466096566"/>
    <n v="1463504566"/>
    <b v="0"/>
    <n v="2"/>
    <b v="0"/>
    <s v="food/food trucks"/>
    <n v="11"/>
    <n v="102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62"/>
    <x v="0"/>
    <s v="US"/>
    <s v="USD"/>
    <n v="1452293675"/>
    <n v="1447109675"/>
    <b v="0"/>
    <n v="6"/>
    <b v="0"/>
    <s v="food/food trucks"/>
    <n v="10"/>
    <n v="43.67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500"/>
    <n v="641"/>
    <x v="1"/>
    <s v="US"/>
    <s v="USD"/>
    <n v="1441592863"/>
    <n v="1439000863"/>
    <b v="0"/>
    <n v="0"/>
    <b v="0"/>
    <s v="food/food trucks"/>
    <n v="128"/>
    <n v="0"/>
    <x v="7"/>
    <s v="food trucks"/>
    <x v="1151"/>
    <d v="2015-09-07T02:27:43"/>
    <x v="0"/>
  </r>
  <r>
    <n v="1152"/>
    <s v="Peruvian King Food Truck"/>
    <s v="Peruvian food truck with an LA twist."/>
    <n v="4000"/>
    <n v="0"/>
    <x v="0"/>
    <s v="US"/>
    <s v="USD"/>
    <n v="1431709312"/>
    <n v="1429117312"/>
    <b v="0"/>
    <n v="15"/>
    <b v="0"/>
    <s v="food/food trucks"/>
    <n v="0"/>
    <n v="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1500"/>
    <n v="1686"/>
    <x v="1"/>
    <s v="US"/>
    <s v="USD"/>
    <n v="1434647305"/>
    <n v="1432055305"/>
    <b v="0"/>
    <n v="1"/>
    <b v="0"/>
    <s v="food/food trucks"/>
    <n v="112"/>
    <n v="1686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2500"/>
    <n v="2804.16"/>
    <x v="1"/>
    <s v="US"/>
    <s v="USD"/>
    <n v="1441507006"/>
    <n v="1438915006"/>
    <b v="0"/>
    <n v="3"/>
    <b v="0"/>
    <s v="food/food trucks"/>
    <n v="112"/>
    <n v="934.72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000"/>
    <n v="2908"/>
    <x v="1"/>
    <s v="US"/>
    <s v="USD"/>
    <n v="1408040408"/>
    <n v="1405448408"/>
    <b v="0"/>
    <n v="8"/>
    <b v="0"/>
    <s v="food/food trucks"/>
    <n v="145"/>
    <n v="36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500"/>
    <n v="640"/>
    <x v="1"/>
    <s v="US"/>
    <s v="USD"/>
    <n v="1424742162"/>
    <n v="1422150162"/>
    <b v="0"/>
    <n v="0"/>
    <b v="0"/>
    <s v="food/food trucks"/>
    <n v="128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2000"/>
    <n v="2311"/>
    <x v="1"/>
    <s v="US"/>
    <s v="USD"/>
    <n v="1417795480"/>
    <n v="1412607880"/>
    <b v="0"/>
    <n v="3"/>
    <b v="0"/>
    <s v="food/food trucks"/>
    <n v="116"/>
    <n v="77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1500"/>
    <n v="15"/>
    <x v="0"/>
    <s v="US"/>
    <s v="USD"/>
    <n v="1418091128"/>
    <n v="1415499128"/>
    <b v="0"/>
    <n v="3"/>
    <b v="0"/>
    <s v="food/food trucks"/>
    <n v="1"/>
    <n v="5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500"/>
    <n v="639"/>
    <x v="3"/>
    <s v="US"/>
    <s v="USD"/>
    <n v="1435679100"/>
    <n v="1433006765"/>
    <b v="0"/>
    <n v="0"/>
    <b v="0"/>
    <s v="food/food trucks"/>
    <n v="128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4500"/>
    <n v="5221"/>
    <x v="1"/>
    <s v="US"/>
    <s v="USD"/>
    <n v="1427510586"/>
    <n v="1424922186"/>
    <b v="0"/>
    <n v="19"/>
    <b v="0"/>
    <s v="food/food trucks"/>
    <n v="116"/>
    <n v="274.79000000000002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500"/>
    <n v="636"/>
    <x v="1"/>
    <s v="US"/>
    <s v="USD"/>
    <n v="1432047989"/>
    <n v="1430233589"/>
    <b v="0"/>
    <n v="0"/>
    <b v="0"/>
    <s v="food/food trucks"/>
    <n v="127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1500"/>
    <n v="10"/>
    <x v="0"/>
    <s v="US"/>
    <s v="USD"/>
    <n v="1411662264"/>
    <n v="1408983864"/>
    <b v="0"/>
    <n v="2"/>
    <b v="0"/>
    <s v="food/food trucks"/>
    <n v="1"/>
    <n v="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00"/>
    <n v="633"/>
    <x v="1"/>
    <s v="US"/>
    <s v="USD"/>
    <n v="1407604920"/>
    <n v="1405012920"/>
    <b v="0"/>
    <n v="0"/>
    <b v="0"/>
    <s v="food/food trucks"/>
    <n v="127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500"/>
    <n v="631"/>
    <x v="1"/>
    <s v="US"/>
    <s v="USD"/>
    <n v="1466270582"/>
    <n v="1463678582"/>
    <b v="0"/>
    <n v="0"/>
    <b v="0"/>
    <s v="food/food trucks"/>
    <n v="126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6000"/>
    <n v="2484"/>
    <x v="2"/>
    <s v="US"/>
    <s v="USD"/>
    <n v="1404623330"/>
    <n v="1401685730"/>
    <b v="0"/>
    <n v="25"/>
    <b v="0"/>
    <s v="food/food trucks"/>
    <n v="41"/>
    <n v="99.36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8000"/>
    <n v="10200"/>
    <x v="1"/>
    <s v="US"/>
    <s v="USD"/>
    <n v="1435291200"/>
    <n v="1432640342"/>
    <b v="0"/>
    <n v="8"/>
    <b v="0"/>
    <s v="food/food trucks"/>
    <n v="128"/>
    <n v="12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4000"/>
    <n v="35"/>
    <x v="0"/>
    <s v="US"/>
    <s v="USD"/>
    <n v="1410543495"/>
    <n v="1407865095"/>
    <b v="0"/>
    <n v="16"/>
    <b v="0"/>
    <s v="food/food trucks"/>
    <n v="1"/>
    <n v="2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4000"/>
    <n v="4151"/>
    <x v="1"/>
    <s v="US"/>
    <s v="USD"/>
    <n v="1474507065"/>
    <n v="1471915065"/>
    <b v="0"/>
    <n v="3"/>
    <b v="0"/>
    <s v="food/food trucks"/>
    <n v="104"/>
    <n v="1383.67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"/>
    <n v="7795"/>
    <x v="1"/>
    <s v="US"/>
    <s v="USD"/>
    <n v="1424593763"/>
    <n v="1422001763"/>
    <b v="0"/>
    <n v="3"/>
    <b v="0"/>
    <s v="food/food trucks"/>
    <n v="780"/>
    <n v="2598.33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000"/>
    <n v="553"/>
    <x v="0"/>
    <s v="GB"/>
    <s v="GBP"/>
    <n v="1433021171"/>
    <n v="1430429171"/>
    <b v="0"/>
    <n v="2"/>
    <b v="0"/>
    <s v="food/food trucks"/>
    <n v="28"/>
    <n v="276.5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1200"/>
    <n v="1565"/>
    <x v="1"/>
    <s v="US"/>
    <s v="USD"/>
    <n v="1415909927"/>
    <n v="1414351127"/>
    <b v="0"/>
    <n v="1"/>
    <b v="0"/>
    <s v="food/food trucks"/>
    <n v="130"/>
    <n v="1565"/>
    <x v="7"/>
    <s v="food trucks"/>
    <x v="1171"/>
    <d v="2014-11-13T20:18:47"/>
    <x v="3"/>
  </r>
  <r>
    <n v="1172"/>
    <s v="let your dayz take you to the dogs."/>
    <s v="Bringing YOUR favorite dog recipes to the streets."/>
    <n v="500"/>
    <n v="631"/>
    <x v="1"/>
    <s v="US"/>
    <s v="USD"/>
    <n v="1408551752"/>
    <n v="1405959752"/>
    <b v="0"/>
    <n v="0"/>
    <b v="0"/>
    <s v="food/food trucks"/>
    <n v="126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1430.06"/>
    <x v="1"/>
    <s v="US"/>
    <s v="USD"/>
    <n v="1438576057"/>
    <n v="1435552057"/>
    <b v="0"/>
    <n v="1"/>
    <b v="0"/>
    <s v="food/food trucks"/>
    <n v="102"/>
    <n v="1430.06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3750"/>
    <n v="95"/>
    <x v="0"/>
    <s v="US"/>
    <s v="USD"/>
    <n v="1462738327"/>
    <n v="1460146327"/>
    <b v="0"/>
    <n v="19"/>
    <b v="0"/>
    <s v="food/food trucks"/>
    <n v="3"/>
    <n v="5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3000"/>
    <n v="3231"/>
    <x v="1"/>
    <s v="US"/>
    <s v="USD"/>
    <n v="1436981339"/>
    <n v="1434389339"/>
    <b v="0"/>
    <n v="9"/>
    <b v="0"/>
    <s v="food/food trucks"/>
    <n v="108"/>
    <n v="359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000"/>
    <n v="1168"/>
    <x v="1"/>
    <s v="AU"/>
    <s v="AUD"/>
    <n v="1488805200"/>
    <n v="1484094498"/>
    <b v="0"/>
    <n v="1"/>
    <b v="0"/>
    <s v="food/food trucks"/>
    <n v="117"/>
    <n v="1168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500"/>
    <n v="629.99"/>
    <x v="1"/>
    <s v="GB"/>
    <s v="GBP"/>
    <n v="1413388296"/>
    <n v="1410796296"/>
    <b v="0"/>
    <n v="0"/>
    <b v="0"/>
    <s v="food/food trucks"/>
    <n v="126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1000"/>
    <n v="1000"/>
    <x v="1"/>
    <s v="US"/>
    <s v="USD"/>
    <n v="1408225452"/>
    <n v="1405633452"/>
    <b v="0"/>
    <n v="1"/>
    <b v="0"/>
    <s v="food/food trucks"/>
    <n v="100"/>
    <n v="100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10000"/>
    <n v="0"/>
    <x v="0"/>
    <s v="CA"/>
    <s v="CAD"/>
    <n v="1446052627"/>
    <n v="1443460627"/>
    <b v="0"/>
    <n v="5"/>
    <b v="0"/>
    <s v="food/food trucks"/>
    <n v="0"/>
    <n v="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15000"/>
    <n v="22215"/>
    <x v="1"/>
    <s v="US"/>
    <s v="USD"/>
    <n v="1403983314"/>
    <n v="1400786514"/>
    <b v="0"/>
    <n v="85"/>
    <b v="0"/>
    <s v="food/food trucks"/>
    <n v="148"/>
    <n v="261.35000000000002"/>
    <x v="7"/>
    <s v="food trucks"/>
    <x v="1180"/>
    <d v="2014-06-28T19:21:54"/>
    <x v="3"/>
  </r>
  <r>
    <n v="1181"/>
    <s v="Gringo Loco Tacos Food Truck"/>
    <s v="Bringing the best tacos to the streets of Chicago!"/>
    <n v="1000"/>
    <n v="105"/>
    <x v="0"/>
    <s v="US"/>
    <s v="USD"/>
    <n v="1425197321"/>
    <n v="1422605321"/>
    <b v="0"/>
    <n v="3"/>
    <b v="0"/>
    <s v="food/food trucks"/>
    <n v="11"/>
    <n v="35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500"/>
    <n v="1500.2"/>
    <x v="1"/>
    <s v="US"/>
    <s v="USD"/>
    <n v="1484239320"/>
    <n v="1482609088"/>
    <b v="0"/>
    <n v="4"/>
    <b v="0"/>
    <s v="food/food trucks"/>
    <n v="100"/>
    <n v="375.0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000"/>
    <n v="542"/>
    <x v="0"/>
    <s v="US"/>
    <s v="USD"/>
    <n v="1478059140"/>
    <n v="1476391223"/>
    <b v="0"/>
    <n v="3"/>
    <b v="0"/>
    <s v="food/food trucks"/>
    <n v="27"/>
    <n v="180.67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50000"/>
    <n v="55223"/>
    <x v="1"/>
    <s v="GB"/>
    <s v="GBP"/>
    <n v="1486391011"/>
    <n v="1483712611"/>
    <b v="0"/>
    <n v="375"/>
    <b v="1"/>
    <s v="photography/photobooks"/>
    <n v="110"/>
    <n v="147.2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35000"/>
    <n v="106"/>
    <x v="2"/>
    <s v="US"/>
    <s v="USD"/>
    <n v="1433736000"/>
    <n v="1430945149"/>
    <b v="0"/>
    <n v="111"/>
    <b v="1"/>
    <s v="photography/photobooks"/>
    <n v="0"/>
    <n v="0.9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22933.05"/>
    <x v="1"/>
    <s v="GB"/>
    <s v="GBP"/>
    <n v="1433198520"/>
    <n v="1430340195"/>
    <b v="0"/>
    <n v="123"/>
    <b v="1"/>
    <s v="photography/photobooks"/>
    <n v="115"/>
    <n v="186.45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25000"/>
    <n v="105"/>
    <x v="0"/>
    <s v="US"/>
    <s v="USD"/>
    <n v="1431885600"/>
    <n v="1429133323"/>
    <b v="0"/>
    <n v="70"/>
    <b v="1"/>
    <s v="photography/photobooks"/>
    <n v="0"/>
    <n v="1.5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10000"/>
    <n v="0"/>
    <x v="2"/>
    <s v="CA"/>
    <s v="CAD"/>
    <n v="1482943740"/>
    <n v="1481129340"/>
    <b v="0"/>
    <n v="85"/>
    <b v="1"/>
    <s v="photography/photobooks"/>
    <n v="0"/>
    <n v="0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25000"/>
    <n v="2360.3200000000002"/>
    <x v="0"/>
    <s v="US"/>
    <s v="USD"/>
    <n v="1467242995"/>
    <n v="1465428595"/>
    <b v="0"/>
    <n v="86"/>
    <b v="1"/>
    <s v="photography/photobooks"/>
    <n v="9"/>
    <n v="27.45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3200"/>
    <n v="3270"/>
    <x v="1"/>
    <s v="US"/>
    <s v="USD"/>
    <n v="1409500725"/>
    <n v="1406908725"/>
    <b v="0"/>
    <n v="13"/>
    <b v="1"/>
    <s v="photography/photobooks"/>
    <n v="102"/>
    <n v="251.54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8400"/>
    <n v="8750"/>
    <x v="1"/>
    <s v="US"/>
    <s v="USD"/>
    <n v="1458480560"/>
    <n v="1455892160"/>
    <b v="0"/>
    <n v="33"/>
    <b v="1"/>
    <s v="photography/photobooks"/>
    <n v="104"/>
    <n v="265.14999999999998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2500"/>
    <n v="2565"/>
    <x v="1"/>
    <s v="GB"/>
    <s v="GBP"/>
    <n v="1486814978"/>
    <n v="1484222978"/>
    <b v="0"/>
    <n v="15"/>
    <b v="1"/>
    <s v="photography/photobooks"/>
    <n v="103"/>
    <n v="17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12792"/>
    <x v="0"/>
    <s v="US"/>
    <s v="USD"/>
    <n v="1460223453"/>
    <n v="1455043053"/>
    <b v="0"/>
    <n v="273"/>
    <b v="1"/>
    <s v="photography/photobooks"/>
    <n v="26"/>
    <n v="46.86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00000"/>
    <n v="41"/>
    <x v="0"/>
    <s v="IE"/>
    <s v="EUR"/>
    <n v="1428493379"/>
    <n v="1425901379"/>
    <b v="0"/>
    <n v="714"/>
    <b v="1"/>
    <s v="photography/photobooks"/>
    <n v="0"/>
    <n v="0.0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35000"/>
    <n v="8256"/>
    <x v="0"/>
    <s v="IT"/>
    <s v="EUR"/>
    <n v="1450602000"/>
    <n v="1445415653"/>
    <b v="0"/>
    <n v="170"/>
    <b v="1"/>
    <s v="photography/photobooks"/>
    <n v="24"/>
    <n v="48.56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00000"/>
    <n v="0"/>
    <x v="0"/>
    <s v="GB"/>
    <s v="GBP"/>
    <n v="1450467539"/>
    <n v="1447875539"/>
    <b v="0"/>
    <n v="512"/>
    <b v="1"/>
    <s v="photography/photobooks"/>
    <n v="0"/>
    <n v="0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98000"/>
    <n v="100939"/>
    <x v="1"/>
    <s v="US"/>
    <s v="USD"/>
    <n v="1465797540"/>
    <n v="1463155034"/>
    <b v="0"/>
    <n v="314"/>
    <b v="1"/>
    <s v="photography/photobooks"/>
    <n v="103"/>
    <n v="321.45999999999998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25000"/>
    <n v="106"/>
    <x v="0"/>
    <s v="US"/>
    <s v="USD"/>
    <n v="1451530800"/>
    <n v="1448463086"/>
    <b v="0"/>
    <n v="167"/>
    <b v="1"/>
    <s v="photography/photobooks"/>
    <n v="0"/>
    <n v="0.63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8000"/>
    <n v="1300"/>
    <x v="0"/>
    <s v="GB"/>
    <s v="GBP"/>
    <n v="1436380200"/>
    <n v="1433615400"/>
    <b v="0"/>
    <n v="9"/>
    <b v="1"/>
    <s v="photography/photobooks"/>
    <n v="16"/>
    <n v="144.44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16000"/>
    <n v="17260.37"/>
    <x v="1"/>
    <s v="US"/>
    <s v="USD"/>
    <n v="1429183656"/>
    <n v="1427369256"/>
    <b v="0"/>
    <n v="103"/>
    <b v="1"/>
    <s v="photography/photobooks"/>
    <n v="108"/>
    <n v="167.58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17600"/>
    <n v="0"/>
    <x v="0"/>
    <s v="GB"/>
    <s v="GBP"/>
    <n v="1468593246"/>
    <n v="1466001246"/>
    <b v="0"/>
    <n v="111"/>
    <b v="1"/>
    <s v="photography/photobooks"/>
    <n v="0"/>
    <n v="0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113015"/>
    <x v="1"/>
    <s v="AU"/>
    <s v="AUD"/>
    <n v="1435388154"/>
    <n v="1432796154"/>
    <b v="0"/>
    <n v="271"/>
    <b v="1"/>
    <s v="photography/photobooks"/>
    <n v="113"/>
    <n v="417.03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45000"/>
    <n v="0"/>
    <x v="0"/>
    <s v="US"/>
    <s v="USD"/>
    <n v="1433083527"/>
    <n v="1430491527"/>
    <b v="0"/>
    <n v="101"/>
    <b v="1"/>
    <s v="photography/photobooks"/>
    <n v="0"/>
    <n v="0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35000"/>
    <n v="4939"/>
    <x v="0"/>
    <s v="US"/>
    <s v="USD"/>
    <n v="1449205200"/>
    <n v="1445363833"/>
    <b v="0"/>
    <n v="57"/>
    <b v="1"/>
    <s v="photography/photobooks"/>
    <n v="14"/>
    <n v="86.6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35000"/>
    <n v="1"/>
    <x v="0"/>
    <s v="DE"/>
    <s v="EUR"/>
    <n v="1434197351"/>
    <n v="1431605351"/>
    <b v="0"/>
    <n v="62"/>
    <b v="1"/>
    <s v="photography/photobooks"/>
    <n v="0"/>
    <n v="0.0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4000"/>
    <n v="4443"/>
    <x v="1"/>
    <s v="AT"/>
    <s v="EUR"/>
    <n v="1489238940"/>
    <n v="1486406253"/>
    <b v="0"/>
    <n v="32"/>
    <b v="1"/>
    <s v="photography/photobooks"/>
    <n v="111"/>
    <n v="138.84"/>
    <x v="8"/>
    <s v="photobooks"/>
    <x v="1206"/>
    <d v="2017-03-11T13:29:00"/>
    <x v="1"/>
  </r>
  <r>
    <n v="1207"/>
    <s v="ITALIANA"/>
    <s v="A humanistic photo book about ancestral &amp; post-modern Italy."/>
    <n v="48000"/>
    <n v="637"/>
    <x v="0"/>
    <s v="IT"/>
    <s v="EUR"/>
    <n v="1459418400"/>
    <n v="1456827573"/>
    <b v="0"/>
    <n v="141"/>
    <b v="1"/>
    <s v="photography/photobooks"/>
    <n v="1"/>
    <n v="4.5199999999999996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40000"/>
    <n v="842"/>
    <x v="0"/>
    <s v="US"/>
    <s v="USD"/>
    <n v="1458835264"/>
    <n v="1456246864"/>
    <b v="0"/>
    <n v="75"/>
    <b v="1"/>
    <s v="photography/photobooks"/>
    <n v="2"/>
    <n v="11.23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18000"/>
    <n v="21410"/>
    <x v="1"/>
    <s v="US"/>
    <s v="USD"/>
    <n v="1488053905"/>
    <n v="1485461905"/>
    <b v="0"/>
    <n v="46"/>
    <b v="1"/>
    <s v="photography/photobooks"/>
    <n v="119"/>
    <n v="465.43"/>
    <x v="8"/>
    <s v="photobooks"/>
    <x v="1209"/>
    <d v="2017-02-25T20:18:25"/>
    <x v="1"/>
  </r>
  <r>
    <n v="1210"/>
    <s v="Det Andra GÃ¶teborg"/>
    <s v="En fotobok om livet i det enda andra GÃ¶teborg i vÃ¤rlden"/>
    <n v="100000"/>
    <n v="161459"/>
    <x v="1"/>
    <s v="SE"/>
    <s v="SEK"/>
    <n v="1433106000"/>
    <n v="1431124572"/>
    <b v="0"/>
    <n v="103"/>
    <b v="1"/>
    <s v="photography/photobooks"/>
    <n v="161"/>
    <n v="1567.56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4000"/>
    <n v="4085"/>
    <x v="1"/>
    <s v="CA"/>
    <s v="CAD"/>
    <n v="1465505261"/>
    <n v="1464209261"/>
    <b v="0"/>
    <n v="6"/>
    <b v="1"/>
    <s v="photography/photobooks"/>
    <n v="102"/>
    <n v="680.83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10000"/>
    <n v="0"/>
    <x v="0"/>
    <s v="US"/>
    <s v="USD"/>
    <n v="1448586000"/>
    <n v="1447195695"/>
    <b v="0"/>
    <n v="83"/>
    <b v="1"/>
    <s v="photography/photobooks"/>
    <n v="0"/>
    <n v="0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20000"/>
    <n v="0"/>
    <x v="0"/>
    <s v="GB"/>
    <s v="GBP"/>
    <n v="1485886100"/>
    <n v="1482862100"/>
    <b v="0"/>
    <n v="108"/>
    <b v="1"/>
    <s v="photography/photobooks"/>
    <n v="0"/>
    <n v="0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8000"/>
    <n v="106"/>
    <x v="0"/>
    <s v="US"/>
    <s v="USD"/>
    <n v="1433880605"/>
    <n v="1428696605"/>
    <b v="0"/>
    <n v="25"/>
    <b v="1"/>
    <s v="photography/photobooks"/>
    <n v="1"/>
    <n v="4.2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100000"/>
    <n v="0"/>
    <x v="0"/>
    <s v="US"/>
    <s v="USD"/>
    <n v="1401487756"/>
    <n v="1398895756"/>
    <b v="0"/>
    <n v="549"/>
    <b v="1"/>
    <s v="photography/photobooks"/>
    <n v="0"/>
    <n v="0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50000"/>
    <n v="405"/>
    <x v="0"/>
    <s v="US"/>
    <s v="USD"/>
    <n v="1443826980"/>
    <n v="1441032457"/>
    <b v="0"/>
    <n v="222"/>
    <b v="1"/>
    <s v="photography/photobooks"/>
    <n v="1"/>
    <n v="1.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636"/>
    <x v="0"/>
    <s v="US"/>
    <s v="USD"/>
    <n v="1468524340"/>
    <n v="1465932340"/>
    <b v="0"/>
    <n v="183"/>
    <b v="1"/>
    <s v="photography/photobooks"/>
    <n v="1"/>
    <n v="3.48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40000"/>
    <n v="430"/>
    <x v="0"/>
    <s v="US"/>
    <s v="USD"/>
    <n v="1446346800"/>
    <n v="1443714800"/>
    <b v="0"/>
    <n v="89"/>
    <b v="1"/>
    <s v="photography/photobooks"/>
    <n v="1"/>
    <n v="4.83"/>
    <x v="8"/>
    <s v="photobooks"/>
    <x v="1218"/>
    <d v="2015-11-01T03:00:00"/>
    <x v="0"/>
  </r>
  <r>
    <n v="1219"/>
    <s v="The Box"/>
    <s v="The Box is a fine art book of Ron Amato's innovative and seductive photography project."/>
    <n v="55000"/>
    <n v="210171"/>
    <x v="1"/>
    <s v="US"/>
    <s v="USD"/>
    <n v="1476961513"/>
    <n v="1474369513"/>
    <b v="0"/>
    <n v="253"/>
    <b v="1"/>
    <s v="photography/photobooks"/>
    <n v="382"/>
    <n v="830.7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40000"/>
    <n v="2200"/>
    <x v="0"/>
    <s v="DE"/>
    <s v="EUR"/>
    <n v="1440515112"/>
    <n v="1437923112"/>
    <b v="0"/>
    <n v="140"/>
    <b v="1"/>
    <s v="photography/photobooks"/>
    <n v="6"/>
    <n v="15.71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7000"/>
    <n v="100490.02"/>
    <x v="1"/>
    <s v="GB"/>
    <s v="GBP"/>
    <n v="1480809600"/>
    <n v="1478431488"/>
    <b v="0"/>
    <n v="103"/>
    <b v="1"/>
    <s v="photography/photobooks"/>
    <n v="1436"/>
    <n v="975.63"/>
    <x v="8"/>
    <s v="photobooks"/>
    <x v="1221"/>
    <d v="2016-12-04T00:00:00"/>
    <x v="2"/>
  </r>
  <r>
    <n v="1222"/>
    <s v="Project Pilgrim"/>
    <s v="Project Pilgrim is my effort to work towards normalizing mental health."/>
    <n v="30000"/>
    <n v="0"/>
    <x v="2"/>
    <s v="CA"/>
    <s v="CAD"/>
    <n v="1459483200"/>
    <n v="1456852647"/>
    <b v="0"/>
    <n v="138"/>
    <b v="1"/>
    <s v="photography/photobooks"/>
    <n v="0"/>
    <n v="0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50000"/>
    <n v="27849.22"/>
    <x v="0"/>
    <s v="US"/>
    <s v="USD"/>
    <n v="1478754909"/>
    <n v="1476159309"/>
    <b v="0"/>
    <n v="191"/>
    <b v="1"/>
    <s v="photography/photobooks"/>
    <n v="56"/>
    <n v="145.8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4000"/>
    <n v="5496"/>
    <x v="1"/>
    <s v="US"/>
    <s v="USD"/>
    <n v="1402060302"/>
    <n v="1396876302"/>
    <b v="0"/>
    <n v="18"/>
    <b v="0"/>
    <s v="music/world music"/>
    <n v="137"/>
    <n v="305.33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2000"/>
    <n v="2141"/>
    <x v="1"/>
    <s v="US"/>
    <s v="USD"/>
    <n v="1382478278"/>
    <n v="1377294278"/>
    <b v="0"/>
    <n v="3"/>
    <b v="0"/>
    <s v="music/world music"/>
    <n v="107"/>
    <n v="713.67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105"/>
    <n v="216"/>
    <x v="3"/>
    <s v="US"/>
    <s v="USD"/>
    <n v="1398042000"/>
    <n v="1395089981"/>
    <b v="0"/>
    <n v="40"/>
    <b v="0"/>
    <s v="music/world music"/>
    <n v="4"/>
    <n v="5.4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500"/>
    <n v="620"/>
    <x v="1"/>
    <s v="US"/>
    <s v="USD"/>
    <n v="1407394800"/>
    <n v="1404770616"/>
    <b v="0"/>
    <n v="0"/>
    <b v="0"/>
    <s v="music/world music"/>
    <n v="124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800"/>
    <x v="0"/>
    <s v="US"/>
    <s v="USD"/>
    <n v="1317231008"/>
    <n v="1312047008"/>
    <b v="0"/>
    <n v="24"/>
    <b v="0"/>
    <s v="music/world music"/>
    <n v="16"/>
    <n v="33.33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1563"/>
    <x v="1"/>
    <s v="US"/>
    <s v="USD"/>
    <n v="1334592000"/>
    <n v="1331982127"/>
    <b v="0"/>
    <n v="1"/>
    <b v="0"/>
    <s v="music/world music"/>
    <n v="130"/>
    <n v="1563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618"/>
    <x v="1"/>
    <s v="US"/>
    <s v="USD"/>
    <n v="1298589630"/>
    <n v="1295997630"/>
    <b v="0"/>
    <n v="0"/>
    <b v="0"/>
    <s v="music/world music"/>
    <n v="124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"/>
    <n v="610"/>
    <x v="1"/>
    <s v="US"/>
    <s v="USD"/>
    <n v="1440723600"/>
    <n v="1436394968"/>
    <b v="0"/>
    <n v="0"/>
    <b v="0"/>
    <s v="music/world music"/>
    <n v="122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55"/>
    <x v="0"/>
    <s v="US"/>
    <s v="USD"/>
    <n v="1381090870"/>
    <n v="1377030070"/>
    <b v="0"/>
    <n v="1"/>
    <b v="0"/>
    <s v="music/world music"/>
    <n v="30"/>
    <n v="455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2027"/>
    <x v="1"/>
    <s v="US"/>
    <s v="USD"/>
    <n v="1329864374"/>
    <n v="1328049974"/>
    <b v="0"/>
    <n v="6"/>
    <b v="0"/>
    <s v="music/world music"/>
    <n v="101"/>
    <n v="337.8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"/>
    <n v="610"/>
    <x v="1"/>
    <s v="GB"/>
    <s v="GBP"/>
    <n v="1422903342"/>
    <n v="1420311342"/>
    <b v="0"/>
    <n v="0"/>
    <b v="0"/>
    <s v="music/world music"/>
    <n v="122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2200"/>
    <n v="2355"/>
    <x v="1"/>
    <s v="US"/>
    <s v="USD"/>
    <n v="1387077299"/>
    <n v="1383621299"/>
    <b v="0"/>
    <n v="6"/>
    <b v="0"/>
    <s v="music/world music"/>
    <n v="107"/>
    <n v="392.5"/>
    <x v="4"/>
    <s v="world music"/>
    <x v="1235"/>
    <d v="2013-12-15T03:14:59"/>
    <x v="4"/>
  </r>
  <r>
    <n v="1236"/>
    <s v="&quot;Volando&quot; CD Release (Canceled)"/>
    <s v="Raising money to give the musicians their due."/>
    <n v="500"/>
    <n v="607"/>
    <x v="1"/>
    <s v="US"/>
    <s v="USD"/>
    <n v="1343491200"/>
    <n v="1342801164"/>
    <b v="0"/>
    <n v="0"/>
    <b v="0"/>
    <s v="music/world music"/>
    <n v="121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500"/>
    <n v="606"/>
    <x v="1"/>
    <s v="US"/>
    <s v="USD"/>
    <n v="1345790865"/>
    <n v="1344062865"/>
    <b v="0"/>
    <n v="0"/>
    <b v="0"/>
    <s v="music/world music"/>
    <n v="121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2000"/>
    <n v="2555"/>
    <x v="1"/>
    <s v="US"/>
    <s v="USD"/>
    <n v="1312641536"/>
    <n v="1310049536"/>
    <b v="0"/>
    <n v="3"/>
    <b v="0"/>
    <s v="music/world music"/>
    <n v="128"/>
    <n v="851.67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500"/>
    <n v="600"/>
    <x v="1"/>
    <s v="US"/>
    <s v="USD"/>
    <n v="1325804767"/>
    <n v="1323212767"/>
    <b v="0"/>
    <n v="0"/>
    <b v="0"/>
    <s v="music/world music"/>
    <n v="12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2500"/>
    <n v="3"/>
    <x v="0"/>
    <s v="US"/>
    <s v="USD"/>
    <n v="1373665860"/>
    <n v="1368579457"/>
    <b v="0"/>
    <n v="8"/>
    <b v="0"/>
    <s v="music/world music"/>
    <n v="0"/>
    <n v="0.38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8000"/>
    <x v="1"/>
    <s v="US"/>
    <s v="USD"/>
    <n v="1414994340"/>
    <n v="1413057980"/>
    <b v="0"/>
    <n v="34"/>
    <b v="0"/>
    <s v="music/world music"/>
    <n v="107"/>
    <n v="235.29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1000"/>
    <n v="1000"/>
    <x v="1"/>
    <s v="US"/>
    <s v="USD"/>
    <n v="1315747080"/>
    <n v="1314417502"/>
    <b v="0"/>
    <n v="1"/>
    <b v="0"/>
    <s v="music/world music"/>
    <n v="100"/>
    <n v="100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5000"/>
    <n v="5635"/>
    <x v="1"/>
    <s v="US"/>
    <s v="USD"/>
    <n v="1310158800"/>
    <n v="1304888771"/>
    <b v="0"/>
    <n v="38"/>
    <b v="0"/>
    <s v="music/world music"/>
    <n v="113"/>
    <n v="148.29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6000"/>
    <n v="6000"/>
    <x v="1"/>
    <s v="US"/>
    <s v="USD"/>
    <n v="1366664400"/>
    <n v="1363981723"/>
    <b v="1"/>
    <n v="45"/>
    <b v="1"/>
    <s v="music/rock"/>
    <n v="100"/>
    <n v="133.33000000000001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7000"/>
    <n v="7942"/>
    <x v="1"/>
    <s v="US"/>
    <s v="USD"/>
    <n v="1402755834"/>
    <n v="1400163834"/>
    <b v="1"/>
    <n v="17"/>
    <b v="1"/>
    <s v="music/rock"/>
    <n v="113"/>
    <n v="467.18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7000"/>
    <n v="1102"/>
    <x v="0"/>
    <s v="US"/>
    <s v="USD"/>
    <n v="1323136949"/>
    <n v="1319245349"/>
    <b v="1"/>
    <n v="31"/>
    <b v="1"/>
    <s v="music/rock"/>
    <n v="16"/>
    <n v="35.54999999999999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11000"/>
    <n v="1788"/>
    <x v="0"/>
    <s v="US"/>
    <s v="USD"/>
    <n v="1367823655"/>
    <n v="1365231655"/>
    <b v="1"/>
    <n v="50"/>
    <b v="1"/>
    <s v="music/rock"/>
    <n v="16"/>
    <n v="35.76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10000"/>
    <n v="10420"/>
    <x v="1"/>
    <s v="US"/>
    <s v="USD"/>
    <n v="1402642740"/>
    <n v="1399563953"/>
    <b v="1"/>
    <n v="59"/>
    <b v="1"/>
    <s v="music/rock"/>
    <n v="104"/>
    <n v="176.61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15000"/>
    <n v="0"/>
    <x v="0"/>
    <s v="US"/>
    <s v="USD"/>
    <n v="1341683211"/>
    <n v="1339091211"/>
    <b v="1"/>
    <n v="81"/>
    <b v="1"/>
    <s v="music/rock"/>
    <n v="0"/>
    <n v="0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130000"/>
    <n v="0"/>
    <x v="0"/>
    <s v="US"/>
    <s v="USD"/>
    <n v="1410017131"/>
    <n v="1406129131"/>
    <b v="1"/>
    <n v="508"/>
    <b v="1"/>
    <s v="music/rock"/>
    <n v="0"/>
    <n v="0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17482"/>
    <n v="17482"/>
    <x v="1"/>
    <s v="US"/>
    <s v="USD"/>
    <n v="1316979167"/>
    <n v="1311795167"/>
    <b v="1"/>
    <n v="74"/>
    <b v="1"/>
    <s v="music/rock"/>
    <n v="100"/>
    <n v="236.2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12571"/>
    <x v="1"/>
    <s v="US"/>
    <s v="USD"/>
    <n v="1382658169"/>
    <n v="1380238969"/>
    <b v="1"/>
    <n v="141"/>
    <b v="1"/>
    <s v="music/rock"/>
    <n v="103"/>
    <n v="89.16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75000"/>
    <n v="0"/>
    <x v="2"/>
    <s v="US"/>
    <s v="USD"/>
    <n v="1409770107"/>
    <n v="1407178107"/>
    <b v="1"/>
    <n v="711"/>
    <b v="1"/>
    <s v="music/rock"/>
    <n v="0"/>
    <n v="0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35000"/>
    <n v="1785"/>
    <x v="2"/>
    <s v="US"/>
    <s v="USD"/>
    <n v="1293857940"/>
    <n v="1288968886"/>
    <b v="1"/>
    <n v="141"/>
    <b v="1"/>
    <s v="music/rock"/>
    <n v="5"/>
    <n v="12.66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17000"/>
    <n v="3001"/>
    <x v="0"/>
    <s v="US"/>
    <s v="USD"/>
    <n v="1385932652"/>
    <n v="1383337052"/>
    <b v="1"/>
    <n v="109"/>
    <b v="1"/>
    <s v="music/rock"/>
    <n v="18"/>
    <n v="27.53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250"/>
    <x v="2"/>
    <s v="US"/>
    <s v="USD"/>
    <n v="1329084231"/>
    <n v="1326492231"/>
    <b v="1"/>
    <n v="361"/>
    <b v="1"/>
    <s v="music/rock"/>
    <n v="0"/>
    <n v="0.6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315222.2"/>
    <x v="1"/>
    <s v="US"/>
    <s v="USD"/>
    <n v="1301792590"/>
    <n v="1297562590"/>
    <b v="1"/>
    <n v="176"/>
    <b v="1"/>
    <s v="music/rock"/>
    <n v="788"/>
    <n v="1791.0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55000"/>
    <n v="481"/>
    <x v="0"/>
    <s v="US"/>
    <s v="USD"/>
    <n v="1377960012"/>
    <n v="1375368012"/>
    <b v="1"/>
    <n v="670"/>
    <b v="1"/>
    <s v="music/rock"/>
    <n v="1"/>
    <n v="0.72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8000"/>
    <n v="0"/>
    <x v="0"/>
    <s v="US"/>
    <s v="USD"/>
    <n v="1402286340"/>
    <n v="1399504664"/>
    <b v="1"/>
    <n v="96"/>
    <b v="1"/>
    <s v="music/rock"/>
    <n v="0"/>
    <n v="0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10300"/>
    <x v="1"/>
    <s v="US"/>
    <s v="USD"/>
    <n v="1393445620"/>
    <n v="1390853620"/>
    <b v="1"/>
    <n v="74"/>
    <b v="1"/>
    <s v="music/rock"/>
    <n v="103"/>
    <n v="139.1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6000"/>
    <n v="0"/>
    <x v="0"/>
    <s v="US"/>
    <s v="USD"/>
    <n v="1390983227"/>
    <n v="1388391227"/>
    <b v="1"/>
    <n v="52"/>
    <b v="1"/>
    <s v="music/rock"/>
    <n v="0"/>
    <n v="0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21904"/>
    <x v="1"/>
    <s v="CA"/>
    <s v="CAD"/>
    <n v="1392574692"/>
    <n v="1389982692"/>
    <b v="1"/>
    <n v="105"/>
    <b v="1"/>
    <s v="music/rock"/>
    <n v="104"/>
    <n v="208.6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5000"/>
    <n v="6500.09"/>
    <x v="1"/>
    <s v="US"/>
    <s v="USD"/>
    <n v="1396054800"/>
    <n v="1393034470"/>
    <b v="1"/>
    <n v="41"/>
    <b v="1"/>
    <s v="music/rock"/>
    <n v="130"/>
    <n v="158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4100"/>
    <n v="645"/>
    <x v="3"/>
    <s v="US"/>
    <s v="USD"/>
    <n v="1383062083"/>
    <n v="1380556483"/>
    <b v="1"/>
    <n v="34"/>
    <b v="1"/>
    <s v="music/rock"/>
    <n v="16"/>
    <n v="18.9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136009.76"/>
    <x v="1"/>
    <s v="US"/>
    <s v="USD"/>
    <n v="1291131815"/>
    <n v="1287071015"/>
    <b v="1"/>
    <n v="66"/>
    <b v="1"/>
    <s v="music/rock"/>
    <n v="1360"/>
    <n v="2060.75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25000"/>
    <n v="1967"/>
    <x v="0"/>
    <s v="US"/>
    <s v="USD"/>
    <n v="1389474145"/>
    <n v="1386882145"/>
    <b v="1"/>
    <n v="50"/>
    <b v="1"/>
    <s v="music/rock"/>
    <n v="8"/>
    <n v="39.340000000000003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50000"/>
    <n v="51514.5"/>
    <x v="1"/>
    <s v="US"/>
    <s v="USD"/>
    <n v="1374674558"/>
    <n v="1372082558"/>
    <b v="1"/>
    <n v="159"/>
    <b v="1"/>
    <s v="music/rock"/>
    <n v="103"/>
    <n v="323.99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35000"/>
    <n v="38082.69"/>
    <x v="1"/>
    <s v="US"/>
    <s v="USD"/>
    <n v="1379708247"/>
    <n v="1377116247"/>
    <b v="1"/>
    <n v="182"/>
    <b v="1"/>
    <s v="music/rock"/>
    <n v="109"/>
    <n v="209.2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408"/>
    <x v="2"/>
    <s v="US"/>
    <s v="USD"/>
    <n v="1460764800"/>
    <n v="1458157512"/>
    <b v="1"/>
    <n v="206"/>
    <b v="1"/>
    <s v="music/rock"/>
    <n v="1"/>
    <n v="1.98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30000"/>
    <n v="100"/>
    <x v="0"/>
    <s v="US"/>
    <s v="USD"/>
    <n v="1332704042"/>
    <n v="1327523642"/>
    <b v="1"/>
    <n v="169"/>
    <b v="1"/>
    <s v="music/rock"/>
    <n v="0"/>
    <n v="0.59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20000"/>
    <n v="4315"/>
    <x v="0"/>
    <s v="US"/>
    <s v="USD"/>
    <n v="1384363459"/>
    <n v="1381767859"/>
    <b v="1"/>
    <n v="31"/>
    <b v="1"/>
    <s v="music/rock"/>
    <n v="22"/>
    <n v="139.1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15000"/>
    <n v="125"/>
    <x v="0"/>
    <s v="US"/>
    <s v="USD"/>
    <n v="1276574400"/>
    <n v="1270576379"/>
    <b v="1"/>
    <n v="28"/>
    <b v="1"/>
    <s v="music/rock"/>
    <n v="1"/>
    <n v="4.46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10000"/>
    <n v="47327"/>
    <x v="1"/>
    <s v="CA"/>
    <s v="CAD"/>
    <n v="1409506291"/>
    <n v="1406914291"/>
    <b v="1"/>
    <n v="54"/>
    <b v="1"/>
    <s v="music/rock"/>
    <n v="473"/>
    <n v="876.43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100000"/>
    <n v="0"/>
    <x v="2"/>
    <s v="US"/>
    <s v="USD"/>
    <n v="1346344425"/>
    <n v="1343320425"/>
    <b v="1"/>
    <n v="467"/>
    <b v="1"/>
    <s v="music/rock"/>
    <n v="0"/>
    <n v="0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50000"/>
    <n v="123920"/>
    <x v="1"/>
    <s v="US"/>
    <s v="USD"/>
    <n v="1375908587"/>
    <n v="1372884587"/>
    <b v="1"/>
    <n v="389"/>
    <b v="1"/>
    <s v="music/rock"/>
    <n v="248"/>
    <n v="318.56"/>
    <x v="4"/>
    <s v="rock"/>
    <x v="1275"/>
    <d v="2013-08-07T20:49:47"/>
    <x v="4"/>
  </r>
  <r>
    <n v="1276"/>
    <s v="MR. DREAM GOES TO JAIL"/>
    <s v="Sponsor this Brooklyn punk band's debut seven-inch, MR. DREAM GOES TO JAIL."/>
    <n v="10000"/>
    <n v="0"/>
    <x v="0"/>
    <s v="US"/>
    <s v="USD"/>
    <n v="1251777600"/>
    <n v="1247504047"/>
    <b v="1"/>
    <n v="68"/>
    <b v="1"/>
    <s v="music/rock"/>
    <n v="0"/>
    <n v="0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40000"/>
    <n v="50091"/>
    <x v="1"/>
    <s v="US"/>
    <s v="USD"/>
    <n v="1346765347"/>
    <n v="1343741347"/>
    <b v="1"/>
    <n v="413"/>
    <b v="1"/>
    <s v="music/rock"/>
    <n v="125"/>
    <n v="121.29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25000"/>
    <n v="25800"/>
    <x v="1"/>
    <s v="US"/>
    <s v="USD"/>
    <n v="1403661600"/>
    <n v="1401196766"/>
    <b v="1"/>
    <n v="190"/>
    <b v="1"/>
    <s v="music/rock"/>
    <n v="103"/>
    <n v="135.79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35000"/>
    <n v="37354.269999999997"/>
    <x v="1"/>
    <s v="US"/>
    <s v="USD"/>
    <n v="1395624170"/>
    <n v="1392171770"/>
    <b v="1"/>
    <n v="189"/>
    <b v="1"/>
    <s v="music/rock"/>
    <n v="107"/>
    <n v="197.6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44250"/>
    <n v="47978"/>
    <x v="1"/>
    <s v="US"/>
    <s v="USD"/>
    <n v="1299003054"/>
    <n v="1291227054"/>
    <b v="1"/>
    <n v="130"/>
    <b v="1"/>
    <s v="music/rock"/>
    <n v="108"/>
    <n v="369.0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20000"/>
    <n v="20032"/>
    <x v="1"/>
    <s v="US"/>
    <s v="USD"/>
    <n v="1375033836"/>
    <n v="1373305836"/>
    <b v="1"/>
    <n v="74"/>
    <b v="1"/>
    <s v="music/rock"/>
    <n v="100"/>
    <n v="270.7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50000"/>
    <n v="1"/>
    <x v="0"/>
    <s v="US"/>
    <s v="USD"/>
    <n v="1386565140"/>
    <n v="1383909855"/>
    <b v="1"/>
    <n v="274"/>
    <b v="1"/>
    <s v="music/rock"/>
    <n v="0"/>
    <n v="0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6000"/>
    <n v="6215"/>
    <x v="1"/>
    <s v="US"/>
    <s v="USD"/>
    <n v="1362974400"/>
    <n v="1360948389"/>
    <b v="1"/>
    <n v="22"/>
    <b v="1"/>
    <s v="music/rock"/>
    <n v="104"/>
    <n v="282.5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5845"/>
    <n v="2476"/>
    <x v="0"/>
    <s v="US"/>
    <s v="USD"/>
    <n v="1483203540"/>
    <n v="1481175482"/>
    <b v="0"/>
    <n v="31"/>
    <b v="1"/>
    <s v="theater/plays"/>
    <n v="42"/>
    <n v="79.8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6000"/>
    <n v="0"/>
    <x v="0"/>
    <s v="GB"/>
    <s v="GBP"/>
    <n v="1434808775"/>
    <n v="1433512775"/>
    <b v="0"/>
    <n v="63"/>
    <b v="1"/>
    <s v="theater/plays"/>
    <n v="0"/>
    <n v="0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5000"/>
    <n v="5343"/>
    <x v="1"/>
    <s v="GB"/>
    <s v="GBP"/>
    <n v="1424181600"/>
    <n v="1423041227"/>
    <b v="0"/>
    <n v="20"/>
    <b v="1"/>
    <s v="theater/plays"/>
    <n v="107"/>
    <n v="267.14999999999998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3363"/>
    <x v="1"/>
    <s v="GB"/>
    <s v="GBP"/>
    <n v="1434120856"/>
    <n v="1428936856"/>
    <b v="0"/>
    <n v="25"/>
    <b v="1"/>
    <s v="theater/plays"/>
    <n v="112"/>
    <n v="134.52000000000001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12041.66"/>
    <x v="1"/>
    <s v="US"/>
    <s v="USD"/>
    <n v="1470801600"/>
    <n v="1468122163"/>
    <b v="0"/>
    <n v="61"/>
    <b v="1"/>
    <s v="theater/plays"/>
    <n v="120"/>
    <n v="197.4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5000"/>
    <n v="13534"/>
    <x v="1"/>
    <s v="US"/>
    <s v="USD"/>
    <n v="1483499645"/>
    <n v="1480907645"/>
    <b v="0"/>
    <n v="52"/>
    <b v="1"/>
    <s v="theater/plays"/>
    <n v="271"/>
    <n v="260.27"/>
    <x v="1"/>
    <s v="plays"/>
    <x v="1289"/>
    <d v="2017-01-04T03:14:05"/>
    <x v="1"/>
  </r>
  <r>
    <n v="1290"/>
    <s v="I Died... I Came Back, ... Whatever"/>
    <s v="Sometimes your Heart has to STOP for your Life to START."/>
    <n v="10000"/>
    <n v="10501"/>
    <x v="1"/>
    <s v="US"/>
    <s v="USD"/>
    <n v="1429772340"/>
    <n v="1427121931"/>
    <b v="0"/>
    <n v="86"/>
    <b v="1"/>
    <s v="theater/plays"/>
    <n v="105"/>
    <n v="122.1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0"/>
    <x v="0"/>
    <s v="US"/>
    <s v="USD"/>
    <n v="1428390000"/>
    <n v="1425224391"/>
    <b v="0"/>
    <n v="42"/>
    <b v="1"/>
    <s v="theater/plays"/>
    <n v="0"/>
    <n v="0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5000"/>
    <n v="12321"/>
    <x v="1"/>
    <s v="GB"/>
    <s v="GBP"/>
    <n v="1444172340"/>
    <n v="1441822828"/>
    <b v="0"/>
    <n v="52"/>
    <b v="1"/>
    <s v="theater/plays"/>
    <n v="246"/>
    <n v="236.94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40000"/>
    <n v="0"/>
    <x v="0"/>
    <s v="US"/>
    <s v="USD"/>
    <n v="1447523371"/>
    <n v="1444927771"/>
    <b v="0"/>
    <n v="120"/>
    <b v="1"/>
    <s v="theater/plays"/>
    <n v="0"/>
    <n v="0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3000"/>
    <n v="3460"/>
    <x v="1"/>
    <s v="GB"/>
    <s v="GBP"/>
    <n v="1445252400"/>
    <n v="1443696797"/>
    <b v="0"/>
    <n v="22"/>
    <b v="1"/>
    <s v="theater/plays"/>
    <n v="115"/>
    <n v="157.27000000000001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7500"/>
    <n v="8207"/>
    <x v="1"/>
    <s v="GB"/>
    <s v="GBP"/>
    <n v="1438189200"/>
    <n v="1435585497"/>
    <b v="0"/>
    <n v="64"/>
    <b v="1"/>
    <s v="theater/plays"/>
    <n v="109"/>
    <n v="128.229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5000"/>
    <n v="0"/>
    <x v="0"/>
    <s v="GB"/>
    <s v="GBP"/>
    <n v="1457914373"/>
    <n v="1456189973"/>
    <b v="0"/>
    <n v="23"/>
    <b v="1"/>
    <s v="theater/plays"/>
    <n v="0"/>
    <n v="0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50000"/>
    <n v="19430"/>
    <x v="0"/>
    <s v="US"/>
    <s v="USD"/>
    <n v="1462125358"/>
    <n v="1459533358"/>
    <b v="0"/>
    <n v="238"/>
    <b v="1"/>
    <s v="theater/plays"/>
    <n v="39"/>
    <n v="81.6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6000"/>
    <n v="6025"/>
    <x v="1"/>
    <s v="GB"/>
    <s v="GBP"/>
    <n v="1461860432"/>
    <n v="1459268432"/>
    <b v="0"/>
    <n v="33"/>
    <b v="1"/>
    <s v="theater/plays"/>
    <n v="100"/>
    <n v="182.58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11500"/>
    <n v="12879"/>
    <x v="2"/>
    <s v="US"/>
    <s v="USD"/>
    <n v="1436902359"/>
    <n v="1434310359"/>
    <b v="0"/>
    <n v="32"/>
    <b v="1"/>
    <s v="theater/plays"/>
    <n v="112"/>
    <n v="402.47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10000"/>
    <n v="13500"/>
    <x v="1"/>
    <s v="US"/>
    <s v="USD"/>
    <n v="1464807420"/>
    <n v="1461427938"/>
    <b v="0"/>
    <n v="24"/>
    <b v="1"/>
    <s v="theater/plays"/>
    <n v="135"/>
    <n v="562.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6000"/>
    <n v="341"/>
    <x v="2"/>
    <s v="US"/>
    <s v="USD"/>
    <n v="1437447600"/>
    <n v="1436551178"/>
    <b v="0"/>
    <n v="29"/>
    <b v="1"/>
    <s v="theater/plays"/>
    <n v="6"/>
    <n v="11.7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7500"/>
    <n v="250"/>
    <x v="0"/>
    <s v="US"/>
    <s v="USD"/>
    <n v="1480559011"/>
    <n v="1477963411"/>
    <b v="0"/>
    <n v="50"/>
    <b v="1"/>
    <s v="theater/plays"/>
    <n v="3"/>
    <n v="5"/>
    <x v="1"/>
    <s v="plays"/>
    <x v="1302"/>
    <d v="2016-12-01T02:23:31"/>
    <x v="2"/>
  </r>
  <r>
    <n v="1303"/>
    <s v="Forward Arena Theatre Company: Summer Season"/>
    <s v="Groundbreaking queer theatre."/>
    <n v="12000"/>
    <n v="12000"/>
    <x v="1"/>
    <s v="GB"/>
    <s v="GBP"/>
    <n v="1469962800"/>
    <n v="1468578920"/>
    <b v="0"/>
    <n v="108"/>
    <b v="1"/>
    <s v="theater/plays"/>
    <n v="100"/>
    <n v="111.1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6032"/>
    <x v="1"/>
    <s v="GB"/>
    <s v="GBP"/>
    <n v="1489376405"/>
    <n v="1484196005"/>
    <b v="0"/>
    <n v="104"/>
    <b v="0"/>
    <s v="technology/wearables"/>
    <n v="115"/>
    <n v="442.62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20128"/>
    <x v="1"/>
    <s v="US"/>
    <s v="USD"/>
    <n v="1469122200"/>
    <n v="1466611108"/>
    <b v="0"/>
    <n v="86"/>
    <b v="0"/>
    <s v="technology/wearables"/>
    <n v="101"/>
    <n v="234.0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2889"/>
    <x v="0"/>
    <s v="US"/>
    <s v="USD"/>
    <n v="1417690734"/>
    <n v="1415098734"/>
    <b v="0"/>
    <n v="356"/>
    <b v="0"/>
    <s v="technology/wearables"/>
    <n v="2"/>
    <n v="8.119999999999999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15000"/>
    <n v="17390"/>
    <x v="1"/>
    <s v="US"/>
    <s v="USD"/>
    <n v="1455710679"/>
    <n v="1453118679"/>
    <b v="0"/>
    <n v="45"/>
    <b v="0"/>
    <s v="technology/wearables"/>
    <n v="116"/>
    <n v="386.44"/>
    <x v="2"/>
    <s v="wearables"/>
    <x v="1307"/>
    <d v="2016-02-17T12:04:39"/>
    <x v="2"/>
  </r>
  <r>
    <n v="1308"/>
    <s v="Boost Band: Wristband Phone Charger (Canceled)"/>
    <s v="Boost Band, a wristband that charges any device"/>
    <n v="4500"/>
    <n v="4530"/>
    <x v="1"/>
    <s v="US"/>
    <s v="USD"/>
    <n v="1475937812"/>
    <n v="1472481812"/>
    <b v="0"/>
    <n v="38"/>
    <b v="0"/>
    <s v="technology/wearables"/>
    <n v="101"/>
    <n v="119.2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34000"/>
    <n v="43296"/>
    <x v="1"/>
    <s v="US"/>
    <s v="USD"/>
    <n v="1444943468"/>
    <n v="1441919468"/>
    <b v="0"/>
    <n v="35"/>
    <b v="0"/>
    <s v="technology/wearables"/>
    <n v="127"/>
    <n v="1237.03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9665"/>
    <n v="12000"/>
    <x v="1"/>
    <s v="US"/>
    <s v="USD"/>
    <n v="1471622450"/>
    <n v="1467734450"/>
    <b v="0"/>
    <n v="24"/>
    <b v="0"/>
    <s v="technology/wearables"/>
    <n v="124"/>
    <n v="500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180000"/>
    <n v="0"/>
    <x v="0"/>
    <s v="US"/>
    <s v="USD"/>
    <n v="1480536919"/>
    <n v="1477509319"/>
    <b v="0"/>
    <n v="100"/>
    <b v="0"/>
    <s v="technology/wearables"/>
    <n v="0"/>
    <n v="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1300"/>
    <n v="1367"/>
    <x v="1"/>
    <s v="US"/>
    <s v="USD"/>
    <n v="1429375922"/>
    <n v="1426783922"/>
    <b v="0"/>
    <n v="1"/>
    <b v="0"/>
    <s v="technology/wearables"/>
    <n v="105"/>
    <n v="1367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30000"/>
    <n v="285309.33"/>
    <x v="1"/>
    <s v="US"/>
    <s v="USD"/>
    <n v="1457024514"/>
    <n v="1454432514"/>
    <b v="0"/>
    <n v="122"/>
    <b v="0"/>
    <s v="technology/wearables"/>
    <n v="951"/>
    <n v="2338.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6000"/>
    <n v="0"/>
    <x v="0"/>
    <s v="US"/>
    <s v="USD"/>
    <n v="1477065860"/>
    <n v="1471881860"/>
    <b v="0"/>
    <n v="11"/>
    <b v="0"/>
    <s v="technology/wearables"/>
    <n v="0"/>
    <n v="0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50"/>
    <x v="2"/>
    <s v="US"/>
    <s v="USD"/>
    <n v="1446771600"/>
    <n v="1443700648"/>
    <b v="0"/>
    <n v="248"/>
    <b v="0"/>
    <s v="technology/wearables"/>
    <n v="0"/>
    <n v="0.2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960"/>
    <n v="1142"/>
    <x v="1"/>
    <s v="US"/>
    <s v="USD"/>
    <n v="1456700709"/>
    <n v="1453676709"/>
    <b v="0"/>
    <n v="1"/>
    <b v="0"/>
    <s v="technology/wearables"/>
    <n v="119"/>
    <n v="1142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90"/>
    <x v="0"/>
    <s v="DK"/>
    <s v="DKK"/>
    <n v="1469109600"/>
    <n v="1464586746"/>
    <b v="0"/>
    <n v="19"/>
    <b v="0"/>
    <s v="technology/wearables"/>
    <n v="0"/>
    <n v="4.7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17500"/>
    <n v="18100"/>
    <x v="1"/>
    <s v="US"/>
    <s v="USD"/>
    <n v="1420938172"/>
    <n v="1418346172"/>
    <b v="0"/>
    <n v="135"/>
    <b v="0"/>
    <s v="technology/wearables"/>
    <n v="103"/>
    <n v="134.07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3500"/>
    <n v="5907"/>
    <x v="1"/>
    <s v="GB"/>
    <s v="GBP"/>
    <n v="1405094400"/>
    <n v="1403810965"/>
    <b v="0"/>
    <n v="9"/>
    <b v="0"/>
    <s v="technology/wearables"/>
    <n v="169"/>
    <n v="656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87"/>
    <x v="0"/>
    <s v="NL"/>
    <s v="EUR"/>
    <n v="1483138800"/>
    <n v="1480610046"/>
    <b v="0"/>
    <n v="3"/>
    <b v="0"/>
    <s v="technology/wearables"/>
    <n v="20"/>
    <n v="195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911"/>
    <x v="0"/>
    <s v="SE"/>
    <s v="SEK"/>
    <n v="1482515937"/>
    <n v="1479923937"/>
    <b v="0"/>
    <n v="7"/>
    <b v="0"/>
    <s v="technology/wearables"/>
    <n v="6"/>
    <n v="130.1399999999999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2001"/>
    <x v="1"/>
    <s v="GB"/>
    <s v="GBP"/>
    <n v="1432223125"/>
    <n v="1429631125"/>
    <b v="0"/>
    <n v="4"/>
    <b v="0"/>
    <s v="technology/wearables"/>
    <n v="100"/>
    <n v="500.2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5000"/>
    <n v="50"/>
    <x v="2"/>
    <s v="US"/>
    <s v="USD"/>
    <n v="1461653700"/>
    <n v="1458665146"/>
    <b v="0"/>
    <n v="44"/>
    <b v="0"/>
    <s v="technology/wearables"/>
    <n v="1"/>
    <n v="1.1399999999999999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13014"/>
    <x v="1"/>
    <s v="US"/>
    <s v="USD"/>
    <n v="1476371552"/>
    <n v="1473779552"/>
    <b v="0"/>
    <n v="90"/>
    <b v="0"/>
    <s v="technology/wearables"/>
    <n v="104"/>
    <n v="144.6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3000"/>
    <n v="59"/>
    <x v="0"/>
    <s v="US"/>
    <s v="USD"/>
    <n v="1483063435"/>
    <n v="1480471435"/>
    <b v="0"/>
    <n v="8"/>
    <b v="0"/>
    <s v="technology/wearables"/>
    <n v="2"/>
    <n v="7.38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4500"/>
    <n v="4522.22"/>
    <x v="1"/>
    <s v="US"/>
    <s v="USD"/>
    <n v="1421348428"/>
    <n v="1417460428"/>
    <b v="0"/>
    <n v="11"/>
    <b v="0"/>
    <s v="technology/wearables"/>
    <n v="100"/>
    <n v="411.11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5000"/>
    <n v="5700"/>
    <x v="1"/>
    <s v="US"/>
    <s v="USD"/>
    <n v="1432916235"/>
    <n v="1430324235"/>
    <b v="0"/>
    <n v="41"/>
    <b v="0"/>
    <s v="technology/wearables"/>
    <n v="114"/>
    <n v="139.02000000000001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5000"/>
    <n v="6001"/>
    <x v="1"/>
    <s v="US"/>
    <s v="USD"/>
    <n v="1476458734"/>
    <n v="1472570734"/>
    <b v="0"/>
    <n v="15"/>
    <b v="0"/>
    <s v="technology/wearables"/>
    <n v="120"/>
    <n v="400.07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2800"/>
    <n v="3145"/>
    <x v="1"/>
    <s v="US"/>
    <s v="USD"/>
    <n v="1417501145"/>
    <n v="1414041545"/>
    <b v="0"/>
    <n v="9"/>
    <b v="0"/>
    <s v="technology/wearables"/>
    <n v="112"/>
    <n v="349.44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20000"/>
    <n v="21316"/>
    <x v="1"/>
    <s v="US"/>
    <s v="USD"/>
    <n v="1467432000"/>
    <n v="1464763109"/>
    <b v="0"/>
    <n v="50"/>
    <b v="0"/>
    <s v="technology/wearables"/>
    <n v="107"/>
    <n v="426.32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10000"/>
    <n v="481"/>
    <x v="0"/>
    <s v="US"/>
    <s v="USD"/>
    <n v="1471435554"/>
    <n v="1468843554"/>
    <b v="0"/>
    <n v="34"/>
    <b v="0"/>
    <s v="technology/wearables"/>
    <n v="5"/>
    <n v="14.1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500"/>
    <n v="600"/>
    <x v="1"/>
    <s v="CH"/>
    <s v="CHF"/>
    <n v="1485480408"/>
    <n v="1482888408"/>
    <b v="0"/>
    <n v="0"/>
    <b v="0"/>
    <s v="technology/wearables"/>
    <n v="12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500"/>
    <n v="570"/>
    <x v="1"/>
    <s v="AU"/>
    <s v="AUD"/>
    <n v="1405478025"/>
    <n v="1402886025"/>
    <b v="0"/>
    <n v="0"/>
    <b v="0"/>
    <s v="technology/wearables"/>
    <n v="114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35000"/>
    <n v="44388"/>
    <x v="1"/>
    <s v="US"/>
    <s v="USD"/>
    <n v="1457721287"/>
    <n v="1455129287"/>
    <b v="0"/>
    <n v="276"/>
    <b v="0"/>
    <s v="technology/wearables"/>
    <n v="127"/>
    <n v="160.8300000000000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12500"/>
    <n v="40280"/>
    <x v="1"/>
    <s v="US"/>
    <s v="USD"/>
    <n v="1449354502"/>
    <n v="1446762502"/>
    <b v="0"/>
    <n v="16"/>
    <b v="0"/>
    <s v="technology/wearables"/>
    <n v="322"/>
    <n v="2517.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2028"/>
    <x v="2"/>
    <s v="US"/>
    <s v="USD"/>
    <n v="1418849028"/>
    <n v="1415825028"/>
    <b v="0"/>
    <n v="224"/>
    <b v="0"/>
    <s v="technology/wearables"/>
    <n v="1"/>
    <n v="9.050000000000000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01165"/>
    <x v="1"/>
    <s v="US"/>
    <s v="USD"/>
    <n v="1488549079"/>
    <n v="1485957079"/>
    <b v="0"/>
    <n v="140"/>
    <b v="0"/>
    <s v="technology/wearables"/>
    <n v="402"/>
    <n v="1436.8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"/>
    <x v="2"/>
    <s v="US"/>
    <s v="USD"/>
    <n v="1438543033"/>
    <n v="1435951033"/>
    <b v="0"/>
    <n v="15"/>
    <b v="0"/>
    <s v="technology/wearables"/>
    <n v="3"/>
    <n v="6.67"/>
    <x v="2"/>
    <s v="wearables"/>
    <x v="1338"/>
    <d v="2015-08-02T19:17:13"/>
    <x v="0"/>
  </r>
  <r>
    <n v="1339"/>
    <s v="Linkoo (Canceled)"/>
    <s v="World's Smallest customizable Phone &amp; GPS Watch for kids !"/>
    <n v="10000"/>
    <n v="67"/>
    <x v="2"/>
    <s v="US"/>
    <s v="USD"/>
    <n v="1418056315"/>
    <n v="1414164715"/>
    <b v="0"/>
    <n v="37"/>
    <b v="0"/>
    <s v="technology/wearables"/>
    <n v="1"/>
    <n v="1.81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500"/>
    <n v="570"/>
    <x v="1"/>
    <s v="US"/>
    <s v="USD"/>
    <n v="1408112253"/>
    <n v="1405520253"/>
    <b v="0"/>
    <n v="0"/>
    <b v="0"/>
    <s v="technology/wearables"/>
    <n v="114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333"/>
    <x v="2"/>
    <s v="GB"/>
    <s v="GBP"/>
    <n v="1475333917"/>
    <n v="1472569117"/>
    <b v="0"/>
    <n v="46"/>
    <b v="0"/>
    <s v="technology/wearables"/>
    <n v="3"/>
    <n v="28.98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2000"/>
    <n v="437"/>
    <x v="0"/>
    <s v="US"/>
    <s v="USD"/>
    <n v="1437161739"/>
    <n v="1434569739"/>
    <b v="0"/>
    <n v="1"/>
    <b v="0"/>
    <s v="technology/wearables"/>
    <n v="22"/>
    <n v="437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206743.09"/>
    <x v="1"/>
    <s v="US"/>
    <s v="USD"/>
    <n v="1471579140"/>
    <n v="1466512683"/>
    <b v="0"/>
    <n v="323"/>
    <b v="0"/>
    <s v="technology/wearables"/>
    <n v="207"/>
    <n v="640.07000000000005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0"/>
    <n v="16232"/>
    <x v="1"/>
    <s v="CA"/>
    <s v="CAD"/>
    <n v="1467313039"/>
    <n v="1464807439"/>
    <b v="0"/>
    <n v="139"/>
    <b v="1"/>
    <s v="publishing/nonfiction"/>
    <n v="108"/>
    <n v="116.78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2500"/>
    <n v="15903.5"/>
    <x v="1"/>
    <s v="US"/>
    <s v="USD"/>
    <n v="1405366359"/>
    <n v="1402342359"/>
    <b v="0"/>
    <n v="7"/>
    <b v="1"/>
    <s v="publishing/nonfiction"/>
    <n v="636"/>
    <n v="2271.9299999999998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20000"/>
    <n v="153"/>
    <x v="0"/>
    <s v="US"/>
    <s v="USD"/>
    <n v="1372297751"/>
    <n v="1369705751"/>
    <b v="0"/>
    <n v="149"/>
    <b v="1"/>
    <s v="publishing/nonfiction"/>
    <n v="1"/>
    <n v="1.03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9486.69"/>
    <x v="1"/>
    <s v="US"/>
    <s v="USD"/>
    <n v="1425741525"/>
    <n v="1423149525"/>
    <b v="0"/>
    <n v="31"/>
    <b v="1"/>
    <s v="publishing/nonfiction"/>
    <n v="126"/>
    <n v="306.0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30805"/>
    <x v="1"/>
    <s v="US"/>
    <s v="USD"/>
    <n v="1418904533"/>
    <n v="1416485333"/>
    <b v="0"/>
    <n v="26"/>
    <b v="1"/>
    <s v="publishing/nonfiction"/>
    <n v="205"/>
    <n v="1184.81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25000"/>
    <n v="29209.78"/>
    <x v="1"/>
    <s v="CA"/>
    <s v="CAD"/>
    <n v="1450249140"/>
    <n v="1447055935"/>
    <b v="0"/>
    <n v="172"/>
    <b v="1"/>
    <s v="publishing/nonfiction"/>
    <n v="117"/>
    <n v="169.8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0"/>
    <x v="0"/>
    <s v="US"/>
    <s v="USD"/>
    <n v="1451089134"/>
    <n v="1448497134"/>
    <b v="0"/>
    <n v="78"/>
    <b v="1"/>
    <s v="publishing/nonfiction"/>
    <n v="0"/>
    <n v="0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50000"/>
    <n v="360"/>
    <x v="0"/>
    <s v="US"/>
    <s v="USD"/>
    <n v="1455299144"/>
    <n v="1452707144"/>
    <b v="0"/>
    <n v="120"/>
    <b v="1"/>
    <s v="publishing/nonfiction"/>
    <n v="1"/>
    <n v="3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35000"/>
    <n v="35123"/>
    <x v="1"/>
    <s v="US"/>
    <s v="USD"/>
    <n v="1441425540"/>
    <n v="1436968366"/>
    <b v="0"/>
    <n v="227"/>
    <b v="1"/>
    <s v="publishing/nonfiction"/>
    <n v="100"/>
    <n v="154.72999999999999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5000"/>
    <n v="53"/>
    <x v="0"/>
    <s v="US"/>
    <s v="USD"/>
    <n v="1362960000"/>
    <n v="1359946188"/>
    <b v="0"/>
    <n v="42"/>
    <b v="1"/>
    <s v="publishing/nonfiction"/>
    <n v="1"/>
    <n v="1.26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5000"/>
    <n v="5105"/>
    <x v="1"/>
    <s v="GB"/>
    <s v="GBP"/>
    <n v="1465672979"/>
    <n v="1463080979"/>
    <b v="0"/>
    <n v="64"/>
    <b v="1"/>
    <s v="publishing/nonfiction"/>
    <n v="102"/>
    <n v="79.77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9525"/>
    <x v="1"/>
    <s v="GB"/>
    <s v="GBP"/>
    <n v="1354269600"/>
    <n v="1351663605"/>
    <b v="0"/>
    <n v="121"/>
    <b v="1"/>
    <s v="publishing/nonfiction"/>
    <n v="100"/>
    <n v="78.72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18000"/>
    <n v="1020"/>
    <x v="0"/>
    <s v="US"/>
    <s v="USD"/>
    <n v="1372985760"/>
    <n v="1370393760"/>
    <b v="0"/>
    <n v="87"/>
    <b v="1"/>
    <s v="publishing/nonfiction"/>
    <n v="6"/>
    <n v="11.72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7500"/>
    <n v="2070"/>
    <x v="2"/>
    <s v="US"/>
    <s v="USD"/>
    <n v="1362117540"/>
    <n v="1359587137"/>
    <b v="0"/>
    <n v="65"/>
    <b v="1"/>
    <s v="publishing/nonfiction"/>
    <n v="28"/>
    <n v="31.85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10000"/>
    <n v="100"/>
    <x v="0"/>
    <s v="US"/>
    <s v="USD"/>
    <n v="1309009323"/>
    <n v="1306417323"/>
    <b v="0"/>
    <n v="49"/>
    <b v="1"/>
    <s v="publishing/nonfiction"/>
    <n v="1"/>
    <n v="2.04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3500"/>
    <n v="380"/>
    <x v="0"/>
    <s v="US"/>
    <s v="USD"/>
    <n v="1309980790"/>
    <n v="1304623990"/>
    <b v="0"/>
    <n v="19"/>
    <b v="1"/>
    <s v="publishing/nonfiction"/>
    <n v="11"/>
    <n v="20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8000"/>
    <n v="0"/>
    <x v="0"/>
    <s v="US"/>
    <s v="USD"/>
    <n v="1343943420"/>
    <n v="1341524220"/>
    <b v="0"/>
    <n v="81"/>
    <b v="1"/>
    <s v="publishing/nonfiction"/>
    <n v="0"/>
    <n v="0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20000"/>
    <n v="2468"/>
    <x v="0"/>
    <s v="GB"/>
    <s v="GBP"/>
    <n v="1403370772"/>
    <n v="1400778772"/>
    <b v="0"/>
    <n v="264"/>
    <b v="1"/>
    <s v="publishing/nonfiction"/>
    <n v="12"/>
    <n v="9.35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4200"/>
    <n v="4230"/>
    <x v="1"/>
    <s v="US"/>
    <s v="USD"/>
    <n v="1378592731"/>
    <n v="1373408731"/>
    <b v="0"/>
    <n v="25"/>
    <b v="1"/>
    <s v="publishing/nonfiction"/>
    <n v="101"/>
    <n v="169.2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5437"/>
    <x v="1"/>
    <s v="US"/>
    <s v="USD"/>
    <n v="1455523140"/>
    <n v="1453925727"/>
    <b v="0"/>
    <n v="5"/>
    <b v="1"/>
    <s v="publishing/nonfiction"/>
    <n v="272"/>
    <n v="1087.4000000000001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114977"/>
    <x v="1"/>
    <s v="DK"/>
    <s v="DKK"/>
    <n v="1420648906"/>
    <n v="1415464906"/>
    <b v="0"/>
    <n v="144"/>
    <b v="1"/>
    <s v="music/rock"/>
    <n v="115"/>
    <n v="798.45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1821"/>
    <x v="0"/>
    <s v="US"/>
    <s v="USD"/>
    <n v="1426523752"/>
    <n v="1423935352"/>
    <b v="0"/>
    <n v="92"/>
    <b v="1"/>
    <s v="music/rock"/>
    <n v="9"/>
    <n v="19.79"/>
    <x v="4"/>
    <s v="rock"/>
    <x v="1365"/>
    <d v="2015-03-16T16:35:52"/>
    <x v="0"/>
  </r>
  <r>
    <n v="1366"/>
    <s v="Kick It! A Tribute to the A.K.s"/>
    <s v="A musical memorial for Alexi Petersen."/>
    <n v="25000"/>
    <n v="1241"/>
    <x v="2"/>
    <s v="US"/>
    <s v="USD"/>
    <n v="1417049663"/>
    <n v="1413158063"/>
    <b v="0"/>
    <n v="147"/>
    <b v="1"/>
    <s v="music/rock"/>
    <n v="5"/>
    <n v="8.44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15000"/>
    <n v="16636.78"/>
    <x v="1"/>
    <s v="US"/>
    <s v="USD"/>
    <n v="1447463050"/>
    <n v="1444867450"/>
    <b v="0"/>
    <n v="90"/>
    <b v="1"/>
    <s v="music/rock"/>
    <n v="111"/>
    <n v="184.85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15000"/>
    <n v="15265"/>
    <x v="1"/>
    <s v="US"/>
    <s v="USD"/>
    <n v="1434342894"/>
    <n v="1432269294"/>
    <b v="0"/>
    <n v="87"/>
    <b v="1"/>
    <s v="music/rock"/>
    <n v="102"/>
    <n v="175.46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85000"/>
    <n v="126082.45"/>
    <x v="1"/>
    <s v="US"/>
    <s v="USD"/>
    <n v="1397225746"/>
    <n v="1394633746"/>
    <b v="0"/>
    <n v="406"/>
    <b v="1"/>
    <s v="music/rock"/>
    <n v="148"/>
    <n v="310.5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5000"/>
    <n v="5070"/>
    <x v="1"/>
    <s v="US"/>
    <s v="USD"/>
    <n v="1381881890"/>
    <n v="1380585890"/>
    <b v="0"/>
    <n v="20"/>
    <b v="1"/>
    <s v="music/rock"/>
    <n v="101"/>
    <n v="253.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20000"/>
    <n v="1297"/>
    <x v="0"/>
    <s v="US"/>
    <s v="USD"/>
    <n v="1431022342"/>
    <n v="1428430342"/>
    <b v="0"/>
    <n v="70"/>
    <b v="1"/>
    <s v="music/rock"/>
    <n v="6"/>
    <n v="18.53"/>
    <x v="4"/>
    <s v="rock"/>
    <x v="1371"/>
    <d v="2015-05-07T18:12:22"/>
    <x v="0"/>
  </r>
  <r>
    <n v="1372"/>
    <s v="Ted Lukas &amp; the Misled new CD - &quot;FEED&quot;"/>
    <s v="Please help us raise funds to press our new CD!"/>
    <n v="3000"/>
    <n v="3555"/>
    <x v="1"/>
    <s v="US"/>
    <s v="USD"/>
    <n v="1342115132"/>
    <n v="1339523132"/>
    <b v="0"/>
    <n v="16"/>
    <b v="1"/>
    <s v="music/rock"/>
    <n v="119"/>
    <n v="222.19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25000"/>
    <n v="49811"/>
    <x v="1"/>
    <s v="US"/>
    <s v="USD"/>
    <n v="1483138233"/>
    <n v="1480546233"/>
    <b v="0"/>
    <n v="52"/>
    <b v="1"/>
    <s v="music/rock"/>
    <n v="199"/>
    <n v="957.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8000"/>
    <n v="8730"/>
    <x v="3"/>
    <s v="US"/>
    <s v="USD"/>
    <n v="1458874388"/>
    <n v="1456285988"/>
    <b v="0"/>
    <n v="66"/>
    <b v="1"/>
    <s v="music/rock"/>
    <n v="109"/>
    <n v="132.270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5"/>
    <x v="0"/>
    <s v="FR"/>
    <s v="EUR"/>
    <n v="1484444119"/>
    <n v="1481852119"/>
    <b v="0"/>
    <n v="109"/>
    <b v="1"/>
    <s v="music/rock"/>
    <n v="0"/>
    <n v="0.05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25000"/>
    <n v="310"/>
    <x v="0"/>
    <s v="GB"/>
    <s v="GBP"/>
    <n v="1480784606"/>
    <n v="1478189006"/>
    <b v="0"/>
    <n v="168"/>
    <b v="1"/>
    <s v="music/rock"/>
    <n v="1"/>
    <n v="1.85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5000"/>
    <n v="2965"/>
    <x v="0"/>
    <s v="US"/>
    <s v="USD"/>
    <n v="1486095060"/>
    <n v="1484198170"/>
    <b v="0"/>
    <n v="31"/>
    <b v="1"/>
    <s v="music/rock"/>
    <n v="59"/>
    <n v="95.65"/>
    <x v="4"/>
    <s v="rock"/>
    <x v="1377"/>
    <d v="2017-02-03T04:11:00"/>
    <x v="1"/>
  </r>
  <r>
    <n v="1378"/>
    <s v="SIX BY SEVEN"/>
    <s v="A psychedelic post rock masterpiece!"/>
    <n v="10000"/>
    <n v="15591"/>
    <x v="1"/>
    <s v="GB"/>
    <s v="GBP"/>
    <n v="1470075210"/>
    <n v="1468779210"/>
    <b v="0"/>
    <n v="133"/>
    <b v="1"/>
    <s v="music/rock"/>
    <n v="156"/>
    <n v="117.23"/>
    <x v="4"/>
    <s v="rock"/>
    <x v="1378"/>
    <d v="2016-08-01T18:13:30"/>
    <x v="2"/>
  </r>
  <r>
    <n v="1379"/>
    <s v="J. Walter Makes a Record"/>
    <s v="---------The long-awaited debut full-length from Justin Ruddy--------"/>
    <n v="30000"/>
    <n v="0"/>
    <x v="0"/>
    <s v="US"/>
    <s v="USD"/>
    <n v="1433504876"/>
    <n v="1430912876"/>
    <b v="0"/>
    <n v="151"/>
    <b v="1"/>
    <s v="music/rock"/>
    <n v="0"/>
    <n v="0"/>
    <x v="4"/>
    <s v="rock"/>
    <x v="1379"/>
    <d v="2015-06-05T11:47:56"/>
    <x v="0"/>
  </r>
  <r>
    <n v="1380"/>
    <s v="BARNFEST 2015"/>
    <s v="A DIY MUSIC FESTIVAL FROM ST. LOUIS MO! Bands make their own festival, help make it legit!"/>
    <n v="2000"/>
    <n v="2000.66"/>
    <x v="1"/>
    <s v="US"/>
    <s v="USD"/>
    <n v="1433815200"/>
    <n v="1431886706"/>
    <b v="0"/>
    <n v="5"/>
    <b v="1"/>
    <s v="music/rock"/>
    <n v="100"/>
    <n v="400.13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301"/>
    <x v="0"/>
    <s v="US"/>
    <s v="USD"/>
    <n v="1482988125"/>
    <n v="1480396125"/>
    <b v="0"/>
    <n v="73"/>
    <b v="1"/>
    <s v="music/rock"/>
    <n v="2"/>
    <n v="4.1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23000"/>
    <n v="23530"/>
    <x v="1"/>
    <s v="US"/>
    <s v="USD"/>
    <n v="1367867536"/>
    <n v="1365275536"/>
    <b v="0"/>
    <n v="148"/>
    <b v="1"/>
    <s v="music/rock"/>
    <n v="102"/>
    <n v="158.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17350.13"/>
    <x v="1"/>
    <s v="CA"/>
    <s v="CAD"/>
    <n v="1482457678"/>
    <n v="1480729678"/>
    <b v="0"/>
    <n v="93"/>
    <b v="1"/>
    <s v="music/rock"/>
    <n v="145"/>
    <n v="186.56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11999"/>
    <n v="10"/>
    <x v="2"/>
    <s v="US"/>
    <s v="USD"/>
    <n v="1436117922"/>
    <n v="1433525922"/>
    <b v="0"/>
    <n v="63"/>
    <b v="1"/>
    <s v="music/rock"/>
    <n v="0"/>
    <n v="0.16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25000"/>
    <n v="25"/>
    <x v="0"/>
    <s v="DE"/>
    <s v="EUR"/>
    <n v="1461931860"/>
    <n v="1457109121"/>
    <b v="0"/>
    <n v="134"/>
    <b v="1"/>
    <s v="music/rock"/>
    <n v="0"/>
    <n v="0.19"/>
    <x v="4"/>
    <s v="rock"/>
    <x v="1385"/>
    <d v="2016-04-29T12:11:00"/>
    <x v="2"/>
  </r>
  <r>
    <n v="1386"/>
    <s v="MALTESE CROSS: The First Album"/>
    <s v="We are a classic hard rock/heavy metal band just trying to keep rock alive!"/>
    <n v="3500"/>
    <n v="5599"/>
    <x v="1"/>
    <s v="US"/>
    <s v="USD"/>
    <n v="1438183889"/>
    <n v="1435591889"/>
    <b v="0"/>
    <n v="14"/>
    <b v="1"/>
    <s v="music/rock"/>
    <n v="160"/>
    <n v="399.93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15000"/>
    <n v="3172"/>
    <x v="0"/>
    <s v="US"/>
    <s v="USD"/>
    <n v="1433305800"/>
    <n v="1430604395"/>
    <b v="0"/>
    <n v="78"/>
    <b v="1"/>
    <s v="music/rock"/>
    <n v="21"/>
    <n v="40.6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20000"/>
    <n v="0"/>
    <x v="0"/>
    <s v="US"/>
    <s v="USD"/>
    <n v="1476720840"/>
    <n v="1474469117"/>
    <b v="0"/>
    <n v="112"/>
    <b v="1"/>
    <s v="music/rock"/>
    <n v="0"/>
    <n v="0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3400"/>
    <n v="4313"/>
    <x v="1"/>
    <s v="GB"/>
    <s v="GBP"/>
    <n v="1471087957"/>
    <n v="1468495957"/>
    <b v="0"/>
    <n v="34"/>
    <b v="1"/>
    <s v="music/rock"/>
    <n v="127"/>
    <n v="126.85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9041"/>
    <n v="90"/>
    <x v="0"/>
    <s v="US"/>
    <s v="USD"/>
    <n v="1430154720"/>
    <n v="1427224606"/>
    <b v="0"/>
    <n v="19"/>
    <b v="1"/>
    <s v="music/rock"/>
    <n v="1"/>
    <n v="4.74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3000"/>
    <n v="3080"/>
    <x v="1"/>
    <s v="US"/>
    <s v="USD"/>
    <n v="1440219540"/>
    <n v="1436369818"/>
    <b v="0"/>
    <n v="13"/>
    <b v="1"/>
    <s v="music/rock"/>
    <n v="103"/>
    <n v="236.92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8000"/>
    <n v="8620"/>
    <x v="1"/>
    <s v="US"/>
    <s v="USD"/>
    <n v="1456976586"/>
    <n v="1454298186"/>
    <b v="0"/>
    <n v="104"/>
    <b v="1"/>
    <s v="music/rock"/>
    <n v="108"/>
    <n v="82.88"/>
    <x v="4"/>
    <s v="rock"/>
    <x v="1392"/>
    <d v="2016-03-03T03:43:06"/>
    <x v="2"/>
  </r>
  <r>
    <n v="1393"/>
    <s v="WolfHunt | Social Commentary Rock Project"/>
    <s v="Rock n' Roll tales of our times"/>
    <n v="25000"/>
    <n v="29531"/>
    <x v="1"/>
    <s v="US"/>
    <s v="USD"/>
    <n v="1470068523"/>
    <n v="1467476523"/>
    <b v="0"/>
    <n v="52"/>
    <b v="1"/>
    <s v="music/rock"/>
    <n v="118"/>
    <n v="567.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0"/>
    <x v="0"/>
    <s v="US"/>
    <s v="USD"/>
    <n v="1488337200"/>
    <n v="1484623726"/>
    <b v="0"/>
    <n v="17"/>
    <b v="1"/>
    <s v="music/rock"/>
    <n v="0"/>
    <n v="0"/>
    <x v="4"/>
    <s v="rock"/>
    <x v="1394"/>
    <d v="2017-03-01T03:00:00"/>
    <x v="1"/>
  </r>
  <r>
    <n v="1395"/>
    <s v="Quiet Oaks Full Length Album"/>
    <s v="Help Quiet Oaks record their debut album!!!"/>
    <n v="10000"/>
    <n v="11070"/>
    <x v="1"/>
    <s v="US"/>
    <s v="USD"/>
    <n v="1484430481"/>
    <n v="1481838481"/>
    <b v="0"/>
    <n v="82"/>
    <b v="1"/>
    <s v="music/rock"/>
    <n v="111"/>
    <n v="135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20190"/>
    <x v="1"/>
    <s v="US"/>
    <s v="USD"/>
    <n v="1423871882"/>
    <n v="1421279882"/>
    <b v="0"/>
    <n v="73"/>
    <b v="1"/>
    <s v="music/rock"/>
    <n v="109"/>
    <n v="276.58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30000"/>
    <n v="50"/>
    <x v="0"/>
    <s v="US"/>
    <s v="USD"/>
    <n v="1477603140"/>
    <n v="1475013710"/>
    <b v="0"/>
    <n v="158"/>
    <b v="1"/>
    <s v="music/rock"/>
    <n v="0"/>
    <n v="0.3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12929.35"/>
    <x v="1"/>
    <s v="US"/>
    <s v="USD"/>
    <n v="1467752334"/>
    <n v="1465160334"/>
    <b v="0"/>
    <n v="65"/>
    <b v="1"/>
    <s v="music/rock"/>
    <n v="104"/>
    <n v="198.9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5"/>
    <x v="0"/>
    <s v="US"/>
    <s v="USD"/>
    <n v="1412640373"/>
    <n v="1410048373"/>
    <b v="0"/>
    <n v="184"/>
    <b v="1"/>
    <s v="music/rock"/>
    <n v="0"/>
    <n v="0.03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000"/>
    <n v="3250"/>
    <x v="1"/>
    <s v="GB"/>
    <s v="GBP"/>
    <n v="1465709400"/>
    <n v="1462695073"/>
    <b v="0"/>
    <n v="34"/>
    <b v="1"/>
    <s v="music/rock"/>
    <n v="108"/>
    <n v="95.5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36924.35"/>
    <x v="1"/>
    <s v="US"/>
    <s v="USD"/>
    <n v="1369612474"/>
    <n v="1367798074"/>
    <b v="0"/>
    <n v="240"/>
    <b v="1"/>
    <s v="music/rock"/>
    <n v="456"/>
    <n v="570.5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8000"/>
    <n v="8084"/>
    <x v="1"/>
    <s v="GB"/>
    <s v="GBP"/>
    <n v="1430439411"/>
    <n v="1425259011"/>
    <b v="0"/>
    <n v="113"/>
    <b v="1"/>
    <s v="music/rock"/>
    <n v="101"/>
    <n v="71.540000000000006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10000"/>
    <n v="24315"/>
    <x v="1"/>
    <s v="US"/>
    <s v="USD"/>
    <n v="1374802235"/>
    <n v="1372210235"/>
    <b v="0"/>
    <n v="66"/>
    <b v="1"/>
    <s v="music/rock"/>
    <n v="243"/>
    <n v="368.41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2500"/>
    <n v="2"/>
    <x v="0"/>
    <s v="GB"/>
    <s v="GBP"/>
    <n v="1424607285"/>
    <n v="1422447285"/>
    <b v="1"/>
    <n v="5"/>
    <b v="0"/>
    <s v="publishing/translations"/>
    <n v="0"/>
    <n v="0.4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000"/>
    <n v="2000"/>
    <x v="1"/>
    <s v="US"/>
    <s v="USD"/>
    <n v="1417195201"/>
    <n v="1414599601"/>
    <b v="1"/>
    <n v="17"/>
    <b v="0"/>
    <s v="publishing/translations"/>
    <n v="100"/>
    <n v="117.65"/>
    <x v="3"/>
    <s v="translations"/>
    <x v="1405"/>
    <d v="2014-11-28T17:20:01"/>
    <x v="3"/>
  </r>
  <r>
    <n v="1406"/>
    <s v="Man Down! Translation project"/>
    <s v="The White coat and the battle dress uniform"/>
    <n v="1000"/>
    <n v="2110.5"/>
    <x v="1"/>
    <s v="IT"/>
    <s v="EUR"/>
    <n v="1449914400"/>
    <n v="1445336607"/>
    <b v="0"/>
    <n v="3"/>
    <b v="0"/>
    <s v="publishing/translations"/>
    <n v="211"/>
    <n v="703.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1000"/>
    <n v="2053"/>
    <x v="1"/>
    <s v="US"/>
    <s v="USD"/>
    <n v="1407847978"/>
    <n v="1405687978"/>
    <b v="0"/>
    <n v="2"/>
    <b v="0"/>
    <s v="publishing/translations"/>
    <n v="205"/>
    <n v="1026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2210"/>
    <x v="1"/>
    <s v="GB"/>
    <s v="GBP"/>
    <n v="1447451756"/>
    <n v="1444856156"/>
    <b v="0"/>
    <n v="6"/>
    <b v="0"/>
    <s v="publishing/translations"/>
    <n v="126"/>
    <n v="368.33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500"/>
    <n v="565"/>
    <x v="1"/>
    <s v="US"/>
    <s v="USD"/>
    <n v="1420085535"/>
    <n v="1414897935"/>
    <b v="0"/>
    <n v="0"/>
    <b v="0"/>
    <s v="publishing/translations"/>
    <n v="113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930"/>
    <n v="986"/>
    <x v="1"/>
    <s v="IT"/>
    <s v="EUR"/>
    <n v="1464939520"/>
    <n v="1461051520"/>
    <b v="0"/>
    <n v="1"/>
    <b v="0"/>
    <s v="publishing/translations"/>
    <n v="106"/>
    <n v="986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1000"/>
    <n v="1015"/>
    <x v="1"/>
    <s v="GB"/>
    <s v="GBP"/>
    <n v="1423185900"/>
    <n v="1420766700"/>
    <b v="0"/>
    <n v="3"/>
    <b v="0"/>
    <s v="publishing/translations"/>
    <n v="102"/>
    <n v="338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2500"/>
    <n v="2800"/>
    <x v="1"/>
    <s v="US"/>
    <s v="USD"/>
    <n v="1417656699"/>
    <n v="1415064699"/>
    <b v="0"/>
    <n v="13"/>
    <b v="0"/>
    <s v="publishing/translations"/>
    <n v="112"/>
    <n v="215.38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385"/>
    <x v="0"/>
    <s v="IT"/>
    <s v="EUR"/>
    <n v="1455964170"/>
    <n v="1450780170"/>
    <b v="0"/>
    <n v="1"/>
    <b v="0"/>
    <s v="publishing/translations"/>
    <n v="19"/>
    <n v="385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911"/>
    <n v="5"/>
    <x v="2"/>
    <s v="US"/>
    <s v="USD"/>
    <n v="1483423467"/>
    <n v="1480831467"/>
    <b v="0"/>
    <n v="1"/>
    <b v="0"/>
    <s v="publishing/translations"/>
    <n v="1"/>
    <n v="5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3500"/>
    <n v="3540"/>
    <x v="1"/>
    <s v="US"/>
    <s v="USD"/>
    <n v="1439741591"/>
    <n v="1436285591"/>
    <b v="0"/>
    <n v="9"/>
    <b v="0"/>
    <s v="publishing/translations"/>
    <n v="101"/>
    <n v="393.33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"/>
    <n v="564.66"/>
    <x v="1"/>
    <s v="US"/>
    <s v="USD"/>
    <n v="1448147619"/>
    <n v="1445552019"/>
    <b v="0"/>
    <n v="0"/>
    <b v="0"/>
    <s v="publishing/translations"/>
    <n v="113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1500"/>
    <n v="2370"/>
    <x v="1"/>
    <s v="US"/>
    <s v="USD"/>
    <n v="1442315460"/>
    <n v="1439696174"/>
    <b v="0"/>
    <n v="2"/>
    <b v="0"/>
    <s v="publishing/translations"/>
    <n v="158"/>
    <n v="118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1000"/>
    <n v="1001.49"/>
    <x v="1"/>
    <s v="ES"/>
    <s v="EUR"/>
    <n v="1456397834"/>
    <n v="1453805834"/>
    <b v="0"/>
    <n v="1"/>
    <b v="0"/>
    <s v="publishing/translations"/>
    <n v="100"/>
    <n v="1001.49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0"/>
    <x v="0"/>
    <s v="US"/>
    <s v="USD"/>
    <n v="1476010619"/>
    <n v="1473418619"/>
    <b v="0"/>
    <n v="10"/>
    <b v="0"/>
    <s v="publishing/translations"/>
    <n v="0"/>
    <n v="0"/>
    <x v="3"/>
    <s v="translations"/>
    <x v="1419"/>
    <d v="2016-10-09T10:56:59"/>
    <x v="2"/>
  </r>
  <r>
    <n v="1420"/>
    <s v="Shakespeare in the Hood - Romeo and Juliet"/>
    <s v="Help me butcher Shakespeare in a satirical fashion."/>
    <n v="1000"/>
    <n v="78"/>
    <x v="0"/>
    <s v="US"/>
    <s v="USD"/>
    <n v="1467129686"/>
    <n v="1464969686"/>
    <b v="0"/>
    <n v="3"/>
    <b v="0"/>
    <s v="publishing/translations"/>
    <n v="8"/>
    <n v="26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5414"/>
    <x v="1"/>
    <s v="SE"/>
    <s v="SEK"/>
    <n v="1423432709"/>
    <n v="1420840709"/>
    <b v="0"/>
    <n v="2"/>
    <b v="0"/>
    <s v="publishing/translations"/>
    <n v="271"/>
    <n v="2707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1300"/>
    <x v="1"/>
    <s v="NZ"/>
    <s v="NZD"/>
    <n v="1474436704"/>
    <n v="1471844704"/>
    <b v="0"/>
    <n v="2"/>
    <b v="0"/>
    <s v="publishing/translations"/>
    <n v="104"/>
    <n v="65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2000"/>
    <n v="380"/>
    <x v="0"/>
    <s v="AU"/>
    <s v="AUD"/>
    <n v="1451637531"/>
    <n v="1449045531"/>
    <b v="0"/>
    <n v="1"/>
    <b v="0"/>
    <s v="publishing/translations"/>
    <n v="19"/>
    <n v="38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5000"/>
    <n v="5000"/>
    <x v="1"/>
    <s v="US"/>
    <s v="USD"/>
    <n v="1479233602"/>
    <n v="1478106802"/>
    <b v="0"/>
    <n v="14"/>
    <b v="0"/>
    <s v="publishing/translations"/>
    <n v="100"/>
    <n v="357.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500"/>
    <n v="564"/>
    <x v="1"/>
    <s v="US"/>
    <s v="USD"/>
    <n v="1430276959"/>
    <n v="1427684959"/>
    <b v="0"/>
    <n v="0"/>
    <b v="0"/>
    <s v="publishing/translations"/>
    <n v="113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500"/>
    <n v="551"/>
    <x v="1"/>
    <s v="DE"/>
    <s v="EUR"/>
    <n v="1440408120"/>
    <n v="1435224120"/>
    <b v="0"/>
    <n v="0"/>
    <b v="0"/>
    <s v="publishing/translations"/>
    <n v="11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2885"/>
    <n v="2485"/>
    <x v="0"/>
    <s v="DE"/>
    <s v="EUR"/>
    <n v="1474230385"/>
    <n v="1471638385"/>
    <b v="0"/>
    <n v="4"/>
    <b v="0"/>
    <s v="publishing/translations"/>
    <n v="86"/>
    <n v="621.2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1515.08"/>
    <x v="1"/>
    <s v="ES"/>
    <s v="EUR"/>
    <n v="1459584417"/>
    <n v="1456996017"/>
    <b v="0"/>
    <n v="3"/>
    <b v="0"/>
    <s v="publishing/translations"/>
    <n v="101"/>
    <n v="505.03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500"/>
    <n v="550"/>
    <x v="1"/>
    <s v="US"/>
    <s v="USD"/>
    <n v="1428629242"/>
    <n v="1426037242"/>
    <b v="0"/>
    <n v="0"/>
    <b v="0"/>
    <s v="publishing/translations"/>
    <n v="11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2800"/>
    <n v="435"/>
    <x v="0"/>
    <s v="US"/>
    <s v="USD"/>
    <n v="1419017488"/>
    <n v="1416339088"/>
    <b v="0"/>
    <n v="5"/>
    <b v="0"/>
    <s v="publishing/translations"/>
    <n v="16"/>
    <n v="87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1575"/>
    <x v="2"/>
    <s v="US"/>
    <s v="USD"/>
    <n v="1448517816"/>
    <n v="1445922216"/>
    <b v="0"/>
    <n v="47"/>
    <b v="0"/>
    <s v="publishing/translations"/>
    <n v="11"/>
    <n v="33.5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500"/>
    <n v="550"/>
    <x v="1"/>
    <s v="US"/>
    <s v="USD"/>
    <n v="1437417828"/>
    <n v="1434825828"/>
    <b v="0"/>
    <n v="0"/>
    <b v="0"/>
    <s v="publishing/translations"/>
    <n v="11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3500"/>
    <n v="3660"/>
    <x v="1"/>
    <s v="IT"/>
    <s v="EUR"/>
    <n v="1481367600"/>
    <n v="1477839675"/>
    <b v="0"/>
    <n v="10"/>
    <b v="0"/>
    <s v="publishing/translations"/>
    <n v="105"/>
    <n v="366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22000"/>
    <n v="10"/>
    <x v="2"/>
    <s v="DK"/>
    <s v="DKK"/>
    <n v="1433775600"/>
    <n v="1431973478"/>
    <b v="0"/>
    <n v="11"/>
    <b v="0"/>
    <s v="publishing/translations"/>
    <n v="0"/>
    <n v="0.91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000"/>
    <n v="2035.05"/>
    <x v="1"/>
    <s v="IT"/>
    <s v="EUR"/>
    <n v="1444589020"/>
    <n v="1441997020"/>
    <b v="0"/>
    <n v="2"/>
    <b v="0"/>
    <s v="publishing/translations"/>
    <n v="204"/>
    <n v="1017.53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5"/>
    <x v="0"/>
    <s v="DE"/>
    <s v="EUR"/>
    <n v="1456043057"/>
    <n v="1453451057"/>
    <b v="0"/>
    <n v="2"/>
    <b v="0"/>
    <s v="publishing/translations"/>
    <n v="4"/>
    <n v="37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500"/>
    <n v="3710"/>
    <x v="1"/>
    <s v="US"/>
    <s v="USD"/>
    <n v="1405227540"/>
    <n v="1402058739"/>
    <b v="0"/>
    <n v="22"/>
    <b v="0"/>
    <s v="publishing/translations"/>
    <n v="106"/>
    <n v="168.64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3000"/>
    <n v="3292"/>
    <x v="1"/>
    <s v="DK"/>
    <s v="DKK"/>
    <n v="1461765300"/>
    <n v="1459198499"/>
    <b v="0"/>
    <n v="8"/>
    <b v="0"/>
    <s v="publishing/translations"/>
    <n v="110"/>
    <n v="411.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000"/>
    <n v="2681"/>
    <x v="1"/>
    <s v="CA"/>
    <s v="CAD"/>
    <n v="1425758101"/>
    <n v="1423166101"/>
    <b v="0"/>
    <n v="6"/>
    <b v="0"/>
    <s v="publishing/translations"/>
    <n v="134"/>
    <n v="446.83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900"/>
    <n v="1408"/>
    <x v="1"/>
    <s v="IT"/>
    <s v="EUR"/>
    <n v="1464285463"/>
    <n v="1461693463"/>
    <b v="0"/>
    <n v="1"/>
    <b v="0"/>
    <s v="publishing/translations"/>
    <n v="156"/>
    <n v="1408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5800"/>
    <n v="6628"/>
    <x v="1"/>
    <s v="GB"/>
    <s v="GBP"/>
    <n v="1441995769"/>
    <n v="1436811769"/>
    <b v="0"/>
    <n v="3"/>
    <b v="0"/>
    <s v="publishing/translations"/>
    <n v="114"/>
    <n v="2209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545"/>
    <x v="1"/>
    <s v="US"/>
    <s v="USD"/>
    <n v="1464190158"/>
    <n v="1461598158"/>
    <b v="0"/>
    <n v="0"/>
    <b v="0"/>
    <s v="publishing/translations"/>
    <n v="109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500"/>
    <n v="540"/>
    <x v="3"/>
    <s v="FR"/>
    <s v="EUR"/>
    <n v="1483395209"/>
    <n v="1480803209"/>
    <b v="0"/>
    <n v="0"/>
    <b v="0"/>
    <s v="publishing/translations"/>
    <n v="108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500"/>
    <n v="540"/>
    <x v="1"/>
    <s v="DE"/>
    <s v="EUR"/>
    <n v="1442091462"/>
    <n v="1436907462"/>
    <b v="0"/>
    <n v="0"/>
    <b v="0"/>
    <s v="publishing/translations"/>
    <n v="108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500"/>
    <n v="537"/>
    <x v="1"/>
    <s v="DE"/>
    <s v="EUR"/>
    <n v="1434286855"/>
    <n v="1431694855"/>
    <b v="0"/>
    <n v="0"/>
    <b v="0"/>
    <s v="publishing/translations"/>
    <n v="107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530.11"/>
    <x v="1"/>
    <s v="IT"/>
    <s v="EUR"/>
    <n v="1461235478"/>
    <n v="1459507478"/>
    <b v="0"/>
    <n v="0"/>
    <b v="0"/>
    <s v="publishing/translations"/>
    <n v="106"/>
    <n v="0"/>
    <x v="3"/>
    <s v="translations"/>
    <x v="1446"/>
    <d v="2016-04-21T10:44:38"/>
    <x v="2"/>
  </r>
  <r>
    <n v="1447"/>
    <s v="Indian Language Dictionary"/>
    <s v="I'm creating a dictionary of multiple Indian languages."/>
    <n v="1850"/>
    <n v="145"/>
    <x v="0"/>
    <s v="US"/>
    <s v="USD"/>
    <n v="1467999134"/>
    <n v="1465407134"/>
    <b v="0"/>
    <n v="3"/>
    <b v="0"/>
    <s v="publishing/translations"/>
    <n v="8"/>
    <n v="48.33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500"/>
    <n v="530"/>
    <x v="1"/>
    <s v="AU"/>
    <s v="AUD"/>
    <n v="1432272300"/>
    <n v="1429655318"/>
    <b v="0"/>
    <n v="0"/>
    <b v="0"/>
    <s v="publishing/translations"/>
    <n v="106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500"/>
    <n v="527.45000000000005"/>
    <x v="1"/>
    <s v="US"/>
    <s v="USD"/>
    <n v="1431286105"/>
    <n v="1427138905"/>
    <b v="0"/>
    <n v="0"/>
    <b v="0"/>
    <s v="publishing/translations"/>
    <n v="105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900"/>
    <n v="1290"/>
    <x v="1"/>
    <s v="US"/>
    <s v="USD"/>
    <n v="1455941197"/>
    <n v="1453349197"/>
    <b v="0"/>
    <n v="1"/>
    <b v="0"/>
    <s v="publishing/translations"/>
    <n v="143"/>
    <n v="129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000"/>
    <n v="41"/>
    <x v="0"/>
    <s v="US"/>
    <s v="USD"/>
    <n v="1416355259"/>
    <n v="1413759659"/>
    <b v="0"/>
    <n v="2"/>
    <b v="0"/>
    <s v="publishing/translations"/>
    <n v="4"/>
    <n v="20.5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500"/>
    <n v="525"/>
    <x v="1"/>
    <s v="US"/>
    <s v="USD"/>
    <n v="1406566363"/>
    <n v="1403974363"/>
    <b v="0"/>
    <n v="0"/>
    <b v="0"/>
    <s v="publishing/translations"/>
    <n v="105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525"/>
    <x v="1"/>
    <s v="FR"/>
    <s v="EUR"/>
    <n v="1492270947"/>
    <n v="1488386547"/>
    <b v="0"/>
    <n v="0"/>
    <b v="0"/>
    <s v="publishing/translations"/>
    <n v="105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884"/>
    <x v="1"/>
    <s v="ES"/>
    <s v="EUR"/>
    <n v="1461535140"/>
    <n v="1459716480"/>
    <b v="0"/>
    <n v="1"/>
    <b v="0"/>
    <s v="publishing/translations"/>
    <n v="188"/>
    <n v="1884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5195"/>
    <x v="1"/>
    <s v="US"/>
    <s v="USD"/>
    <n v="1409924340"/>
    <n v="1405181320"/>
    <b v="0"/>
    <n v="7"/>
    <b v="0"/>
    <s v="publishing/translations"/>
    <n v="104"/>
    <n v="742.14"/>
    <x v="3"/>
    <s v="translations"/>
    <x v="1455"/>
    <d v="2014-09-05T13:39:00"/>
    <x v="3"/>
  </r>
  <r>
    <n v="1456"/>
    <s v="Sometimes you don't need love (Canceled)"/>
    <s v="English Version of my auto-published novel"/>
    <n v="2000"/>
    <n v="2215"/>
    <x v="1"/>
    <s v="IT"/>
    <s v="EUR"/>
    <n v="1483459365"/>
    <n v="1480867365"/>
    <b v="0"/>
    <n v="3"/>
    <b v="0"/>
    <s v="publishing/translations"/>
    <n v="111"/>
    <n v="73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500"/>
    <n v="520"/>
    <x v="1"/>
    <s v="US"/>
    <s v="USD"/>
    <n v="1447281044"/>
    <n v="1444685444"/>
    <b v="0"/>
    <n v="0"/>
    <b v="0"/>
    <s v="publishing/translations"/>
    <n v="104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520"/>
    <x v="1"/>
    <s v="US"/>
    <s v="USD"/>
    <n v="1407729600"/>
    <n v="1405097760"/>
    <b v="0"/>
    <n v="0"/>
    <b v="0"/>
    <s v="publishing/translations"/>
    <n v="104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500"/>
    <n v="520"/>
    <x v="1"/>
    <s v="DK"/>
    <s v="DKK"/>
    <n v="1449077100"/>
    <n v="1446612896"/>
    <b v="0"/>
    <n v="0"/>
    <b v="0"/>
    <s v="publishing/translations"/>
    <n v="104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500"/>
    <n v="519"/>
    <x v="1"/>
    <s v="US"/>
    <s v="USD"/>
    <n v="1417391100"/>
    <n v="1412371898"/>
    <b v="0"/>
    <n v="0"/>
    <b v="0"/>
    <s v="publishing/translations"/>
    <n v="104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38000"/>
    <n v="10"/>
    <x v="0"/>
    <s v="US"/>
    <s v="USD"/>
    <n v="1413849600"/>
    <n v="1410967754"/>
    <b v="1"/>
    <n v="340"/>
    <b v="1"/>
    <s v="publishing/radio &amp; podcasts"/>
    <n v="0"/>
    <n v="0.03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11737"/>
    <n v="11747.18"/>
    <x v="1"/>
    <s v="US"/>
    <s v="USD"/>
    <n v="1365609271"/>
    <n v="1363017271"/>
    <b v="1"/>
    <n v="150"/>
    <b v="1"/>
    <s v="publishing/radio &amp; podcasts"/>
    <n v="100"/>
    <n v="78.31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3750"/>
    <n v="30"/>
    <x v="0"/>
    <s v="US"/>
    <s v="USD"/>
    <n v="1365367938"/>
    <n v="1361483538"/>
    <b v="1"/>
    <n v="25"/>
    <b v="1"/>
    <s v="publishing/radio &amp; podcasts"/>
    <n v="1"/>
    <n v="1.2"/>
    <x v="3"/>
    <s v="radio &amp; podcasts"/>
    <x v="1463"/>
    <d v="2013-04-07T20:52:18"/>
    <x v="4"/>
  </r>
  <r>
    <n v="1464"/>
    <s v="Science Studio"/>
    <s v="The Best Science Media on the Web"/>
    <n v="21000"/>
    <n v="198415.01"/>
    <x v="1"/>
    <s v="US"/>
    <s v="USD"/>
    <n v="1361029958"/>
    <n v="1358437958"/>
    <b v="1"/>
    <n v="234"/>
    <b v="1"/>
    <s v="publishing/radio &amp; podcasts"/>
    <n v="945"/>
    <n v="847.93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50000"/>
    <n v="0"/>
    <x v="0"/>
    <s v="US"/>
    <s v="USD"/>
    <n v="1332385200"/>
    <n v="1329759452"/>
    <b v="1"/>
    <n v="2602"/>
    <b v="1"/>
    <s v="publishing/radio &amp; podcasts"/>
    <n v="0"/>
    <n v="0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45000"/>
    <n v="46100.69"/>
    <x v="1"/>
    <s v="US"/>
    <s v="USD"/>
    <n v="1452574800"/>
    <n v="1449029266"/>
    <b v="1"/>
    <n v="248"/>
    <b v="1"/>
    <s v="publishing/radio &amp; podcasts"/>
    <n v="102"/>
    <n v="185.89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100000"/>
    <n v="8537"/>
    <x v="2"/>
    <s v="US"/>
    <s v="USD"/>
    <n v="1332699285"/>
    <n v="1327518885"/>
    <b v="1"/>
    <n v="600"/>
    <b v="1"/>
    <s v="publishing/radio &amp; podcasts"/>
    <n v="9"/>
    <n v="14.23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25000"/>
    <n v="2630"/>
    <x v="2"/>
    <s v="US"/>
    <s v="USD"/>
    <n v="1307838049"/>
    <n v="1302654049"/>
    <b v="1"/>
    <n v="293"/>
    <b v="1"/>
    <s v="publishing/radio &amp; podcasts"/>
    <n v="11"/>
    <n v="8.98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100000"/>
    <n v="100036"/>
    <x v="1"/>
    <s v="US"/>
    <s v="USD"/>
    <n v="1360938109"/>
    <n v="1358346109"/>
    <b v="1"/>
    <n v="321"/>
    <b v="1"/>
    <s v="publishing/radio &amp; podcasts"/>
    <n v="100"/>
    <n v="311.64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5000"/>
    <n v="15121"/>
    <x v="1"/>
    <s v="US"/>
    <s v="USD"/>
    <n v="1356724263"/>
    <n v="1354909863"/>
    <b v="1"/>
    <n v="81"/>
    <b v="1"/>
    <s v="publishing/radio &amp; podcasts"/>
    <n v="302"/>
    <n v="186.6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80000"/>
    <n v="160920"/>
    <x v="1"/>
    <s v="US"/>
    <s v="USD"/>
    <n v="1428620334"/>
    <n v="1426028334"/>
    <b v="1"/>
    <n v="343"/>
    <b v="1"/>
    <s v="publishing/radio &amp; podcasts"/>
    <n v="201"/>
    <n v="469.15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88888"/>
    <n v="11"/>
    <x v="0"/>
    <s v="US"/>
    <s v="USD"/>
    <n v="1381928503"/>
    <n v="1379336503"/>
    <b v="1"/>
    <n v="336"/>
    <b v="1"/>
    <s v="publishing/radio &amp; podcasts"/>
    <n v="0"/>
    <n v="0.03"/>
    <x v="3"/>
    <s v="radio &amp; podcasts"/>
    <x v="1472"/>
    <d v="2013-10-16T13:01:43"/>
    <x v="4"/>
  </r>
  <r>
    <n v="1473"/>
    <s v="ONE LOVES ONLY FORM"/>
    <s v="Public Radio Project"/>
    <n v="5000"/>
    <n v="7415"/>
    <x v="1"/>
    <s v="US"/>
    <s v="USD"/>
    <n v="1330644639"/>
    <n v="1328052639"/>
    <b v="1"/>
    <n v="47"/>
    <b v="1"/>
    <s v="publishing/radio &amp; podcasts"/>
    <n v="148"/>
    <n v="157.7700000000000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10000"/>
    <n v="110"/>
    <x v="0"/>
    <s v="US"/>
    <s v="USD"/>
    <n v="1379093292"/>
    <n v="1376501292"/>
    <b v="1"/>
    <n v="76"/>
    <b v="1"/>
    <s v="publishing/radio &amp; podcasts"/>
    <n v="1"/>
    <n v="1.45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65000"/>
    <n v="35"/>
    <x v="0"/>
    <s v="US"/>
    <s v="USD"/>
    <n v="1419051540"/>
    <n v="1416244863"/>
    <b v="1"/>
    <n v="441"/>
    <b v="1"/>
    <s v="publishing/radio &amp; podcasts"/>
    <n v="0"/>
    <n v="0.08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100000"/>
    <n v="0"/>
    <x v="0"/>
    <s v="US"/>
    <s v="USD"/>
    <n v="1315616422"/>
    <n v="1313024422"/>
    <b v="1"/>
    <n v="916"/>
    <b v="1"/>
    <s v="publishing/radio &amp; podcasts"/>
    <n v="0"/>
    <n v="0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82000"/>
    <n v="8190"/>
    <x v="0"/>
    <s v="US"/>
    <s v="USD"/>
    <n v="1324609200"/>
    <n v="1319467604"/>
    <b v="1"/>
    <n v="369"/>
    <b v="1"/>
    <s v="publishing/radio &amp; podcasts"/>
    <n v="10"/>
    <n v="22.2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00"/>
    <n v="0"/>
    <x v="0"/>
    <s v="US"/>
    <s v="USD"/>
    <n v="1368564913"/>
    <n v="1367355313"/>
    <b v="1"/>
    <n v="20242"/>
    <b v="1"/>
    <s v="publishing/radio &amp; podcasts"/>
    <n v="0"/>
    <n v="0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6500"/>
    <n v="114"/>
    <x v="0"/>
    <s v="US"/>
    <s v="USD"/>
    <n v="1399694340"/>
    <n v="1398448389"/>
    <b v="1"/>
    <n v="71"/>
    <b v="1"/>
    <s v="publishing/radio &amp; podcasts"/>
    <n v="2"/>
    <n v="1.6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126000"/>
    <n v="137254.84"/>
    <x v="1"/>
    <s v="US"/>
    <s v="USD"/>
    <n v="1374858000"/>
    <n v="1373408699"/>
    <b v="1"/>
    <n v="635"/>
    <b v="1"/>
    <s v="publishing/radio &amp; podcasts"/>
    <n v="109"/>
    <n v="216.1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2000"/>
    <n v="2000"/>
    <x v="1"/>
    <s v="CA"/>
    <s v="CAD"/>
    <n v="1383430145"/>
    <n v="1380838145"/>
    <b v="0"/>
    <n v="6"/>
    <b v="0"/>
    <s v="publishing/fiction"/>
    <n v="100"/>
    <n v="333.33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1000"/>
    <n v="750"/>
    <x v="0"/>
    <s v="US"/>
    <s v="USD"/>
    <n v="1347004260"/>
    <n v="1345062936"/>
    <b v="0"/>
    <n v="1"/>
    <b v="0"/>
    <s v="publishing/fiction"/>
    <n v="75"/>
    <n v="75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1500"/>
    <n v="1671"/>
    <x v="1"/>
    <s v="US"/>
    <s v="USD"/>
    <n v="1469162275"/>
    <n v="1467002275"/>
    <b v="0"/>
    <n v="2"/>
    <b v="0"/>
    <s v="publishing/fiction"/>
    <n v="111"/>
    <n v="835.5"/>
    <x v="3"/>
    <s v="fiction"/>
    <x v="1483"/>
    <d v="2016-07-22T04:37:55"/>
    <x v="2"/>
  </r>
  <r>
    <n v="1484"/>
    <s v="a book called filtered down thru the stars"/>
    <s v="The mussings of an old wizard"/>
    <n v="500"/>
    <n v="516"/>
    <x v="1"/>
    <s v="US"/>
    <s v="USD"/>
    <n v="1342882260"/>
    <n v="1337834963"/>
    <b v="0"/>
    <n v="0"/>
    <b v="0"/>
    <s v="publishing/fiction"/>
    <n v="103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2000"/>
    <n v="2270.37"/>
    <x v="1"/>
    <s v="US"/>
    <s v="USD"/>
    <n v="1434827173"/>
    <n v="1430939173"/>
    <b v="0"/>
    <n v="3"/>
    <b v="0"/>
    <s v="publishing/fiction"/>
    <n v="114"/>
    <n v="756.79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1500"/>
    <n v="1561"/>
    <x v="1"/>
    <s v="US"/>
    <s v="USD"/>
    <n v="1425009761"/>
    <n v="1422417761"/>
    <b v="0"/>
    <n v="3"/>
    <b v="0"/>
    <s v="publishing/fiction"/>
    <n v="104"/>
    <n v="520.33000000000004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500"/>
    <n v="503.22"/>
    <x v="1"/>
    <s v="US"/>
    <s v="USD"/>
    <n v="1470175271"/>
    <n v="1467583271"/>
    <b v="0"/>
    <n v="0"/>
    <b v="0"/>
    <s v="publishing/fiction"/>
    <n v="101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2500"/>
    <n v="4890"/>
    <x v="1"/>
    <s v="AU"/>
    <s v="AUD"/>
    <n v="1388928660"/>
    <n v="1386336660"/>
    <b v="0"/>
    <n v="6"/>
    <b v="0"/>
    <s v="publishing/fiction"/>
    <n v="196"/>
    <n v="815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"/>
    <n v="502"/>
    <x v="1"/>
    <s v="US"/>
    <s v="USD"/>
    <n v="1352994052"/>
    <n v="1350398452"/>
    <b v="0"/>
    <n v="0"/>
    <b v="0"/>
    <s v="publishing/fiction"/>
    <n v="10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3759"/>
    <n v="32"/>
    <x v="0"/>
    <s v="US"/>
    <s v="USD"/>
    <n v="1380720474"/>
    <n v="1378214874"/>
    <b v="0"/>
    <n v="19"/>
    <b v="0"/>
    <s v="publishing/fiction"/>
    <n v="1"/>
    <n v="1.68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2000"/>
    <n v="358"/>
    <x v="0"/>
    <s v="US"/>
    <s v="USD"/>
    <n v="1424014680"/>
    <n v="1418922443"/>
    <b v="0"/>
    <n v="1"/>
    <b v="0"/>
    <s v="publishing/fiction"/>
    <n v="18"/>
    <n v="358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1400"/>
    <n v="45"/>
    <x v="0"/>
    <s v="US"/>
    <s v="USD"/>
    <n v="1308431646"/>
    <n v="1305839646"/>
    <b v="0"/>
    <n v="2"/>
    <b v="0"/>
    <s v="publishing/fiction"/>
    <n v="3"/>
    <n v="22.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500"/>
    <n v="501"/>
    <x v="1"/>
    <s v="US"/>
    <s v="USD"/>
    <n v="1371415675"/>
    <n v="1368823675"/>
    <b v="0"/>
    <n v="0"/>
    <b v="0"/>
    <s v="publishing/fiction"/>
    <n v="10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3000"/>
    <n v="0"/>
    <x v="0"/>
    <s v="US"/>
    <s v="USD"/>
    <n v="1428075480"/>
    <n v="1425489613"/>
    <b v="0"/>
    <n v="11"/>
    <b v="0"/>
    <s v="publishing/fiction"/>
    <n v="0"/>
    <n v="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500"/>
    <n v="500"/>
    <x v="1"/>
    <s v="US"/>
    <s v="USD"/>
    <n v="1314471431"/>
    <n v="1311879431"/>
    <b v="0"/>
    <n v="0"/>
    <b v="0"/>
    <s v="publishing/fiction"/>
    <n v="10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500"/>
    <n v="500"/>
    <x v="2"/>
    <s v="US"/>
    <s v="USD"/>
    <n v="1410866659"/>
    <n v="1405682659"/>
    <b v="0"/>
    <n v="0"/>
    <b v="0"/>
    <s v="publishing/fiction"/>
    <n v="10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900"/>
    <n v="1200"/>
    <x v="1"/>
    <s v="US"/>
    <s v="USD"/>
    <n v="1375299780"/>
    <n v="1371655522"/>
    <b v="0"/>
    <n v="1"/>
    <b v="0"/>
    <s v="publishing/fiction"/>
    <n v="133"/>
    <n v="120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2598"/>
    <x v="1"/>
    <s v="US"/>
    <s v="USD"/>
    <n v="1409787378"/>
    <n v="1405899378"/>
    <b v="0"/>
    <n v="3"/>
    <b v="0"/>
    <s v="publishing/fiction"/>
    <n v="173"/>
    <n v="866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1000"/>
    <n v="611"/>
    <x v="0"/>
    <s v="US"/>
    <s v="USD"/>
    <n v="1470355833"/>
    <n v="1465171833"/>
    <b v="0"/>
    <n v="1"/>
    <b v="0"/>
    <s v="publishing/fiction"/>
    <n v="61"/>
    <n v="611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3300"/>
    <n v="14.5"/>
    <x v="0"/>
    <s v="US"/>
    <s v="USD"/>
    <n v="1367444557"/>
    <n v="1364852557"/>
    <b v="0"/>
    <n v="15"/>
    <b v="0"/>
    <s v="publishing/fiction"/>
    <n v="0"/>
    <n v="0.97"/>
    <x v="3"/>
    <s v="fiction"/>
    <x v="1500"/>
    <d v="2013-05-01T21:42:37"/>
    <x v="4"/>
  </r>
  <r>
    <n v="1501"/>
    <s v="This is Nowhere"/>
    <s v="A hardcover book of surf, outdoor and nature photos from the British Columbia coast."/>
    <n v="200000"/>
    <n v="0"/>
    <x v="2"/>
    <s v="CA"/>
    <s v="CAD"/>
    <n v="1436364023"/>
    <n v="1433772023"/>
    <b v="1"/>
    <n v="885"/>
    <b v="1"/>
    <s v="photography/photobooks"/>
    <n v="0"/>
    <n v="0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50000"/>
    <n v="50803"/>
    <x v="1"/>
    <s v="GB"/>
    <s v="GBP"/>
    <n v="1458943200"/>
    <n v="1456491680"/>
    <b v="1"/>
    <n v="329"/>
    <b v="1"/>
    <s v="photography/photobooks"/>
    <n v="102"/>
    <n v="154.41999999999999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12800"/>
    <x v="1"/>
    <s v="BE"/>
    <s v="EUR"/>
    <n v="1477210801"/>
    <n v="1472026801"/>
    <b v="1"/>
    <n v="71"/>
    <b v="1"/>
    <s v="photography/photobooks"/>
    <n v="128"/>
    <n v="180.2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50000"/>
    <n v="0"/>
    <x v="0"/>
    <s v="GB"/>
    <s v="GBP"/>
    <n v="1402389180"/>
    <n v="1399996024"/>
    <b v="1"/>
    <n v="269"/>
    <b v="1"/>
    <s v="photography/photobooks"/>
    <n v="0"/>
    <n v="0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54116.28"/>
    <x v="1"/>
    <s v="DE"/>
    <s v="EUR"/>
    <n v="1458676860"/>
    <n v="1455446303"/>
    <b v="1"/>
    <n v="345"/>
    <b v="1"/>
    <s v="photography/photobooks"/>
    <n v="123"/>
    <n v="156.860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5000"/>
    <n v="5535"/>
    <x v="1"/>
    <s v="GB"/>
    <s v="GBP"/>
    <n v="1406227904"/>
    <n v="1403635904"/>
    <b v="1"/>
    <n v="43"/>
    <b v="1"/>
    <s v="photography/photobooks"/>
    <n v="111"/>
    <n v="128.7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1322"/>
    <x v="2"/>
    <s v="US"/>
    <s v="USD"/>
    <n v="1273911000"/>
    <n v="1268822909"/>
    <b v="1"/>
    <n v="33"/>
    <b v="1"/>
    <s v="photography/photobooks"/>
    <n v="17"/>
    <n v="40.0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50000"/>
    <n v="670"/>
    <x v="2"/>
    <s v="US"/>
    <s v="USD"/>
    <n v="1403880281"/>
    <n v="1401201881"/>
    <b v="1"/>
    <n v="211"/>
    <b v="1"/>
    <s v="photography/photobooks"/>
    <n v="1"/>
    <n v="3.1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50000"/>
    <n v="6962"/>
    <x v="0"/>
    <s v="DE"/>
    <s v="EUR"/>
    <n v="1487113140"/>
    <n v="1484570885"/>
    <b v="1"/>
    <n v="196"/>
    <b v="1"/>
    <s v="photography/photobooks"/>
    <n v="14"/>
    <n v="35.520000000000003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40000"/>
    <n v="79686.05"/>
    <x v="1"/>
    <s v="GB"/>
    <s v="GBP"/>
    <n v="1405761278"/>
    <n v="1403169278"/>
    <b v="1"/>
    <n v="405"/>
    <b v="1"/>
    <s v="photography/photobooks"/>
    <n v="199"/>
    <n v="196.7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40000"/>
    <n v="11032"/>
    <x v="0"/>
    <s v="US"/>
    <s v="USD"/>
    <n v="1447858804"/>
    <n v="1445263204"/>
    <b v="1"/>
    <n v="206"/>
    <b v="1"/>
    <s v="photography/photobooks"/>
    <n v="28"/>
    <n v="53.55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50"/>
    <x v="0"/>
    <s v="US"/>
    <s v="USD"/>
    <n v="1486311939"/>
    <n v="1483719939"/>
    <b v="1"/>
    <n v="335"/>
    <b v="1"/>
    <s v="photography/photobooks"/>
    <n v="0"/>
    <n v="0.15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30000"/>
    <n v="30610"/>
    <x v="1"/>
    <s v="GB"/>
    <s v="GBP"/>
    <n v="1405523866"/>
    <n v="1402931866"/>
    <b v="1"/>
    <n v="215"/>
    <b v="1"/>
    <s v="photography/photobooks"/>
    <n v="102"/>
    <n v="142.37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60000"/>
    <n v="259"/>
    <x v="0"/>
    <s v="US"/>
    <s v="USD"/>
    <n v="1443363640"/>
    <n v="1439907640"/>
    <b v="1"/>
    <n v="176"/>
    <b v="1"/>
    <s v="photography/photobooks"/>
    <n v="0"/>
    <n v="1.47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2000000"/>
    <n v="376"/>
    <x v="0"/>
    <s v="NO"/>
    <s v="NOK"/>
    <n v="1458104697"/>
    <n v="1455516297"/>
    <b v="1"/>
    <n v="555"/>
    <b v="1"/>
    <s v="photography/photobooks"/>
    <n v="0"/>
    <n v="0.68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0"/>
    <x v="0"/>
    <s v="US"/>
    <s v="USD"/>
    <n v="1475762400"/>
    <n v="1473160292"/>
    <b v="1"/>
    <n v="116"/>
    <b v="1"/>
    <s v="photography/photobooks"/>
    <n v="0"/>
    <n v="0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50000"/>
    <n v="108397.11"/>
    <x v="1"/>
    <s v="US"/>
    <s v="USD"/>
    <n v="1417845600"/>
    <n v="1415194553"/>
    <b v="1"/>
    <n v="615"/>
    <b v="1"/>
    <s v="photography/photobooks"/>
    <n v="217"/>
    <n v="176.26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75000"/>
    <n v="1748"/>
    <x v="2"/>
    <s v="US"/>
    <s v="USD"/>
    <n v="1401565252"/>
    <n v="1398973252"/>
    <b v="1"/>
    <n v="236"/>
    <b v="1"/>
    <s v="photography/photobooks"/>
    <n v="2"/>
    <n v="7.41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25000"/>
    <n v="298"/>
    <x v="0"/>
    <s v="US"/>
    <s v="USD"/>
    <n v="1403301540"/>
    <n v="1400867283"/>
    <b v="1"/>
    <n v="145"/>
    <b v="1"/>
    <s v="photography/photobooks"/>
    <n v="1"/>
    <n v="2.06"/>
    <x v="8"/>
    <s v="photobooks"/>
    <x v="1519"/>
    <d v="2014-06-20T21:59:00"/>
    <x v="3"/>
  </r>
  <r>
    <n v="1520"/>
    <s v="TULIPS"/>
    <s v="A self-published photography book by Andrew Miksys from his new series about Belarus"/>
    <n v="50000"/>
    <n v="1"/>
    <x v="0"/>
    <s v="US"/>
    <s v="USD"/>
    <n v="1418961600"/>
    <n v="1415824513"/>
    <b v="1"/>
    <n v="167"/>
    <b v="1"/>
    <s v="photography/photobooks"/>
    <n v="0"/>
    <n v="0.01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100000"/>
    <n v="2"/>
    <x v="0"/>
    <s v="US"/>
    <s v="USD"/>
    <n v="1465272091"/>
    <n v="1462248091"/>
    <b v="1"/>
    <n v="235"/>
    <b v="1"/>
    <s v="photography/photobooks"/>
    <n v="0"/>
    <n v="0.0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133800"/>
    <n v="0"/>
    <x v="0"/>
    <s v="US"/>
    <s v="USD"/>
    <n v="1413575739"/>
    <n v="1410983739"/>
    <b v="1"/>
    <n v="452"/>
    <b v="1"/>
    <s v="photography/photobooks"/>
    <n v="0"/>
    <n v="0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50000"/>
    <n v="57754"/>
    <x v="1"/>
    <s v="US"/>
    <s v="USD"/>
    <n v="1419292800"/>
    <n v="1416592916"/>
    <b v="1"/>
    <n v="241"/>
    <b v="1"/>
    <s v="photography/photobooks"/>
    <n v="116"/>
    <n v="239.6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18000"/>
    <n v="10"/>
    <x v="2"/>
    <s v="SE"/>
    <s v="SEK"/>
    <n v="1487592090"/>
    <n v="1485000090"/>
    <b v="1"/>
    <n v="28"/>
    <b v="1"/>
    <s v="photography/photobooks"/>
    <n v="0"/>
    <n v="0.36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12000"/>
    <n v="2358"/>
    <x v="0"/>
    <s v="US"/>
    <s v="USD"/>
    <n v="1471539138"/>
    <n v="1468947138"/>
    <b v="1"/>
    <n v="140"/>
    <b v="1"/>
    <s v="photography/photobooks"/>
    <n v="20"/>
    <n v="16.8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60000"/>
    <n v="3200"/>
    <x v="0"/>
    <s v="US"/>
    <s v="USD"/>
    <n v="1453185447"/>
    <n v="1448951847"/>
    <b v="1"/>
    <n v="280"/>
    <b v="1"/>
    <s v="photography/photobooks"/>
    <n v="5"/>
    <n v="11.43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10000"/>
    <n v="10556"/>
    <x v="1"/>
    <s v="US"/>
    <s v="USD"/>
    <n v="1489497886"/>
    <n v="1487082286"/>
    <b v="1"/>
    <n v="70"/>
    <b v="1"/>
    <s v="photography/photobooks"/>
    <n v="106"/>
    <n v="150.8000000000000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24000"/>
    <n v="4853"/>
    <x v="0"/>
    <s v="US"/>
    <s v="USD"/>
    <n v="1485907200"/>
    <n v="1483292122"/>
    <b v="1"/>
    <n v="160"/>
    <b v="1"/>
    <s v="photography/photobooks"/>
    <n v="20"/>
    <n v="30.3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50000"/>
    <n v="10"/>
    <x v="0"/>
    <s v="US"/>
    <s v="USD"/>
    <n v="1426773920"/>
    <n v="1424185520"/>
    <b v="1"/>
    <n v="141"/>
    <b v="1"/>
    <s v="photography/photobooks"/>
    <n v="0"/>
    <n v="7.0000000000000007E-2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100000"/>
    <n v="35338"/>
    <x v="0"/>
    <s v="US"/>
    <s v="USD"/>
    <n v="1445624695"/>
    <n v="1443464695"/>
    <b v="1"/>
    <n v="874"/>
    <b v="1"/>
    <s v="photography/photobooks"/>
    <n v="35"/>
    <n v="40.43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10000"/>
    <n v="30047.64"/>
    <x v="1"/>
    <s v="US"/>
    <s v="USD"/>
    <n v="1417402800"/>
    <n v="1414610126"/>
    <b v="1"/>
    <n v="73"/>
    <b v="1"/>
    <s v="photography/photobooks"/>
    <n v="300"/>
    <n v="411.6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0"/>
    <n v="106222"/>
    <x v="1"/>
    <s v="AU"/>
    <s v="AUD"/>
    <n v="1455548400"/>
    <n v="1453461865"/>
    <b v="1"/>
    <n v="294"/>
    <b v="1"/>
    <s v="photography/photobooks"/>
    <n v="212"/>
    <n v="361.3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150000"/>
    <n v="3"/>
    <x v="0"/>
    <s v="US"/>
    <s v="USD"/>
    <n v="1462161540"/>
    <n v="1457913777"/>
    <b v="1"/>
    <n v="740"/>
    <b v="1"/>
    <s v="photography/photobooks"/>
    <n v="0"/>
    <n v="0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0"/>
    <n v="47074"/>
    <x v="0"/>
    <s v="US"/>
    <s v="USD"/>
    <n v="1441383062"/>
    <n v="1438791062"/>
    <b v="1"/>
    <n v="369"/>
    <b v="1"/>
    <s v="photography/photobooks"/>
    <n v="63"/>
    <n v="127.57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15000"/>
    <n v="108"/>
    <x v="3"/>
    <s v="US"/>
    <s v="USD"/>
    <n v="1464040800"/>
    <n v="1461527631"/>
    <b v="1"/>
    <n v="110"/>
    <b v="1"/>
    <s v="photography/photobooks"/>
    <n v="1"/>
    <n v="0.98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800"/>
    <x v="0"/>
    <s v="US"/>
    <s v="USD"/>
    <n v="1440702910"/>
    <n v="1438110910"/>
    <b v="1"/>
    <n v="455"/>
    <b v="1"/>
    <s v="photography/photobooks"/>
    <n v="1"/>
    <n v="1.76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50000"/>
    <n v="6663"/>
    <x v="0"/>
    <s v="DE"/>
    <s v="EUR"/>
    <n v="1470506400"/>
    <n v="1467358427"/>
    <b v="1"/>
    <n v="224"/>
    <b v="1"/>
    <s v="photography/photobooks"/>
    <n v="13"/>
    <n v="29.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20000"/>
    <n v="115"/>
    <x v="2"/>
    <s v="US"/>
    <s v="USD"/>
    <n v="1421952370"/>
    <n v="1418064370"/>
    <b v="1"/>
    <n v="46"/>
    <b v="1"/>
    <s v="photography/photobooks"/>
    <n v="1"/>
    <n v="2.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60000"/>
    <n v="979"/>
    <x v="0"/>
    <s v="US"/>
    <s v="USD"/>
    <n v="1483481019"/>
    <n v="1480629819"/>
    <b v="0"/>
    <n v="284"/>
    <b v="1"/>
    <s v="photography/photobooks"/>
    <n v="2"/>
    <n v="3.45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9572"/>
    <x v="0"/>
    <s v="US"/>
    <s v="USD"/>
    <n v="1416964500"/>
    <n v="1414368616"/>
    <b v="1"/>
    <n v="98"/>
    <b v="1"/>
    <s v="photography/photobooks"/>
    <n v="40"/>
    <n v="199.7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000"/>
    <n v="1001"/>
    <x v="1"/>
    <s v="US"/>
    <s v="USD"/>
    <n v="1420045538"/>
    <n v="1417453538"/>
    <b v="0"/>
    <n v="2"/>
    <b v="0"/>
    <s v="photography/nature"/>
    <n v="100"/>
    <n v="500.5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1100"/>
    <n v="1100"/>
    <x v="1"/>
    <s v="CA"/>
    <s v="CAD"/>
    <n v="1435708500"/>
    <n v="1434412500"/>
    <b v="0"/>
    <n v="1"/>
    <b v="0"/>
    <s v="photography/nature"/>
    <n v="100"/>
    <n v="110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1000"/>
    <n v="1150"/>
    <x v="1"/>
    <s v="US"/>
    <s v="USD"/>
    <n v="1416662034"/>
    <n v="1414066434"/>
    <b v="0"/>
    <n v="1"/>
    <b v="0"/>
    <s v="photography/nature"/>
    <n v="115"/>
    <n v="115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500"/>
    <n v="500"/>
    <x v="1"/>
    <s v="US"/>
    <s v="USD"/>
    <n v="1427847480"/>
    <n v="1424222024"/>
    <b v="0"/>
    <n v="0"/>
    <b v="0"/>
    <s v="photography/nature"/>
    <n v="10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900"/>
    <n v="1175"/>
    <x v="1"/>
    <s v="US"/>
    <s v="USD"/>
    <n v="1425330960"/>
    <n v="1422393234"/>
    <b v="0"/>
    <n v="1"/>
    <b v="0"/>
    <s v="photography/nature"/>
    <n v="131"/>
    <n v="1175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2500"/>
    <n v="2565"/>
    <x v="1"/>
    <s v="GB"/>
    <s v="GBP"/>
    <n v="1410930399"/>
    <n v="1405746399"/>
    <b v="0"/>
    <n v="11"/>
    <b v="0"/>
    <s v="photography/nature"/>
    <n v="103"/>
    <n v="233.18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500"/>
    <n v="500"/>
    <x v="1"/>
    <s v="US"/>
    <s v="USD"/>
    <n v="1487844882"/>
    <n v="1487240082"/>
    <b v="0"/>
    <n v="0"/>
    <b v="0"/>
    <s v="photography/nature"/>
    <n v="10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1500"/>
    <n v="3385"/>
    <x v="1"/>
    <s v="US"/>
    <s v="USD"/>
    <n v="1447020620"/>
    <n v="1444425020"/>
    <b v="0"/>
    <n v="1"/>
    <b v="0"/>
    <s v="photography/nature"/>
    <n v="226"/>
    <n v="3385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2000"/>
    <n v="2412.02"/>
    <x v="1"/>
    <s v="US"/>
    <s v="USD"/>
    <n v="1446524159"/>
    <n v="1443928559"/>
    <b v="0"/>
    <n v="6"/>
    <b v="0"/>
    <s v="photography/nature"/>
    <n v="121"/>
    <n v="40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2000"/>
    <n v="1351"/>
    <x v="0"/>
    <s v="GB"/>
    <s v="GBP"/>
    <n v="1463050034"/>
    <n v="1460458034"/>
    <b v="0"/>
    <n v="7"/>
    <b v="0"/>
    <s v="photography/nature"/>
    <n v="68"/>
    <n v="19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500"/>
    <n v="500"/>
    <x v="1"/>
    <s v="US"/>
    <s v="USD"/>
    <n v="1432756039"/>
    <n v="1430164039"/>
    <b v="0"/>
    <n v="0"/>
    <b v="0"/>
    <s v="photography/nature"/>
    <n v="10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6360"/>
    <x v="1"/>
    <s v="US"/>
    <s v="USD"/>
    <n v="1412135940"/>
    <n v="1410366708"/>
    <b v="0"/>
    <n v="16"/>
    <b v="0"/>
    <s v="photography/nature"/>
    <n v="106"/>
    <n v="397.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500"/>
    <n v="500"/>
    <x v="1"/>
    <s v="US"/>
    <s v="USD"/>
    <n v="1441176447"/>
    <n v="1438584447"/>
    <b v="0"/>
    <n v="0"/>
    <b v="0"/>
    <s v="photography/nature"/>
    <n v="10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500"/>
    <n v="500"/>
    <x v="1"/>
    <s v="AU"/>
    <s v="AUD"/>
    <n v="1438495390"/>
    <n v="1435903390"/>
    <b v="0"/>
    <n v="0"/>
    <b v="0"/>
    <s v="photography/nature"/>
    <n v="10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500"/>
    <n v="500"/>
    <x v="1"/>
    <s v="US"/>
    <s v="USD"/>
    <n v="1442509200"/>
    <n v="1440513832"/>
    <b v="0"/>
    <n v="0"/>
    <b v="0"/>
    <s v="photography/nature"/>
    <n v="10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3200"/>
    <n v="3400"/>
    <x v="1"/>
    <s v="CA"/>
    <s v="CAD"/>
    <n v="1467603624"/>
    <n v="1465011624"/>
    <b v="0"/>
    <n v="12"/>
    <b v="0"/>
    <s v="photography/nature"/>
    <n v="106"/>
    <n v="283.33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000"/>
    <n v="285"/>
    <x v="0"/>
    <s v="US"/>
    <s v="USD"/>
    <n v="1411227633"/>
    <n v="1408549233"/>
    <b v="0"/>
    <n v="1"/>
    <b v="0"/>
    <s v="photography/nature"/>
    <n v="14"/>
    <n v="285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1500"/>
    <n v="10"/>
    <x v="2"/>
    <s v="GB"/>
    <s v="GBP"/>
    <n v="1440763920"/>
    <n v="1435656759"/>
    <b v="0"/>
    <n v="3"/>
    <b v="0"/>
    <s v="photography/nature"/>
    <n v="1"/>
    <n v="3.33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"/>
    <n v="1668"/>
    <x v="1"/>
    <s v="US"/>
    <s v="USD"/>
    <n v="1430270199"/>
    <n v="1428974199"/>
    <b v="0"/>
    <n v="1"/>
    <b v="0"/>
    <s v="photography/nature"/>
    <n v="111"/>
    <n v="1668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000"/>
    <n v="45"/>
    <x v="0"/>
    <s v="US"/>
    <s v="USD"/>
    <n v="1415842193"/>
    <n v="1414110593"/>
    <b v="0"/>
    <n v="4"/>
    <b v="0"/>
    <s v="photography/nature"/>
    <n v="2"/>
    <n v="11.2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1660"/>
    <x v="1"/>
    <s v="US"/>
    <s v="USD"/>
    <n v="1383789603"/>
    <n v="1381194003"/>
    <b v="0"/>
    <n v="1"/>
    <b v="0"/>
    <s v="publishing/art books"/>
    <n v="101"/>
    <n v="166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500"/>
    <x v="1"/>
    <s v="US"/>
    <s v="USD"/>
    <n v="1259715000"/>
    <n v="1253712916"/>
    <b v="0"/>
    <n v="0"/>
    <b v="0"/>
    <s v="publishing/art books"/>
    <n v="10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2000"/>
    <n v="5"/>
    <x v="0"/>
    <s v="GB"/>
    <s v="GBP"/>
    <n v="1394815751"/>
    <n v="1389635351"/>
    <b v="0"/>
    <n v="2"/>
    <b v="0"/>
    <s v="publishing/art books"/>
    <n v="0"/>
    <n v="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"/>
    <n v="1150"/>
    <x v="1"/>
    <s v="US"/>
    <s v="USD"/>
    <n v="1432843500"/>
    <n v="1430124509"/>
    <b v="0"/>
    <n v="1"/>
    <b v="0"/>
    <s v="publishing/art books"/>
    <n v="115"/>
    <n v="115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2000"/>
    <n v="278"/>
    <x v="0"/>
    <s v="US"/>
    <s v="USD"/>
    <n v="1307554261"/>
    <n v="1304962261"/>
    <b v="0"/>
    <n v="1"/>
    <b v="0"/>
    <s v="publishing/art books"/>
    <n v="14"/>
    <n v="278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18000"/>
    <n v="21884.69"/>
    <x v="1"/>
    <s v="US"/>
    <s v="USD"/>
    <n v="1469656800"/>
    <n v="1467151204"/>
    <b v="0"/>
    <n v="59"/>
    <b v="0"/>
    <s v="publishing/art books"/>
    <n v="122"/>
    <n v="370.93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2500"/>
    <n v="3226"/>
    <x v="1"/>
    <s v="US"/>
    <s v="USD"/>
    <n v="1392595200"/>
    <n v="1391293745"/>
    <b v="0"/>
    <n v="13"/>
    <b v="0"/>
    <s v="publishing/art books"/>
    <n v="129"/>
    <n v="248.15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10000"/>
    <n v="435"/>
    <x v="2"/>
    <s v="US"/>
    <s v="USD"/>
    <n v="1419384585"/>
    <n v="1416360585"/>
    <b v="0"/>
    <n v="22"/>
    <b v="0"/>
    <s v="publishing/art books"/>
    <n v="4"/>
    <n v="19.77"/>
    <x v="3"/>
    <s v="art books"/>
    <x v="1568"/>
    <d v="2014-12-24T01:29:45"/>
    <x v="3"/>
  </r>
  <r>
    <n v="1569"/>
    <s v="to be removed (Canceled)"/>
    <s v="to be removed"/>
    <n v="500"/>
    <n v="351"/>
    <x v="0"/>
    <s v="US"/>
    <s v="USD"/>
    <n v="1369498714"/>
    <n v="1366906714"/>
    <b v="0"/>
    <n v="0"/>
    <b v="0"/>
    <s v="publishing/art books"/>
    <n v="7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7214"/>
    <n v="22991.01"/>
    <x v="1"/>
    <s v="US"/>
    <s v="USD"/>
    <n v="1460140282"/>
    <n v="1457551882"/>
    <b v="0"/>
    <n v="52"/>
    <b v="0"/>
    <s v="publishing/art books"/>
    <n v="319"/>
    <n v="442.13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2000"/>
    <n v="0"/>
    <x v="0"/>
    <s v="GB"/>
    <s v="GBP"/>
    <n v="1434738483"/>
    <n v="1432146483"/>
    <b v="0"/>
    <n v="4"/>
    <b v="0"/>
    <s v="publishing/art books"/>
    <n v="0"/>
    <n v="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2060"/>
    <x v="1"/>
    <s v="GB"/>
    <s v="GBP"/>
    <n v="1456703940"/>
    <n v="1454546859"/>
    <b v="0"/>
    <n v="3"/>
    <b v="0"/>
    <s v="publishing/art books"/>
    <n v="103"/>
    <n v="686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4135"/>
    <x v="1"/>
    <s v="CA"/>
    <s v="CAD"/>
    <n v="1491019140"/>
    <n v="1487548802"/>
    <b v="0"/>
    <n v="3"/>
    <b v="0"/>
    <s v="publishing/art books"/>
    <n v="176"/>
    <n v="1378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807"/>
    <x v="0"/>
    <s v="US"/>
    <s v="USD"/>
    <n v="1424211329"/>
    <n v="1421187329"/>
    <b v="0"/>
    <n v="6"/>
    <b v="0"/>
    <s v="publishing/art books"/>
    <n v="27"/>
    <n v="134.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6999"/>
    <n v="7495"/>
    <x v="1"/>
    <s v="US"/>
    <s v="USD"/>
    <n v="1404909296"/>
    <n v="1402317296"/>
    <b v="0"/>
    <n v="35"/>
    <b v="0"/>
    <s v="publishing/art books"/>
    <n v="107"/>
    <n v="214.1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3000"/>
    <n v="8014"/>
    <x v="1"/>
    <s v="US"/>
    <s v="USD"/>
    <n v="1435698368"/>
    <n v="1431810368"/>
    <b v="0"/>
    <n v="10"/>
    <b v="0"/>
    <s v="publishing/art books"/>
    <n v="267"/>
    <n v="801.4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500"/>
    <n v="2333"/>
    <x v="1"/>
    <s v="US"/>
    <s v="USD"/>
    <n v="1343161248"/>
    <n v="1337977248"/>
    <b v="0"/>
    <n v="2"/>
    <b v="0"/>
    <s v="publishing/art books"/>
    <n v="156"/>
    <n v="1166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0"/>
    <x v="0"/>
    <s v="US"/>
    <s v="USD"/>
    <n v="1283392800"/>
    <n v="1281317691"/>
    <b v="0"/>
    <n v="4"/>
    <b v="0"/>
    <s v="publishing/art books"/>
    <n v="0"/>
    <n v="0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1300"/>
    <n v="1301"/>
    <x v="1"/>
    <s v="US"/>
    <s v="USD"/>
    <n v="1377734091"/>
    <n v="1374882891"/>
    <b v="0"/>
    <n v="2"/>
    <b v="0"/>
    <s v="publishing/art books"/>
    <n v="100"/>
    <n v="650.5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500"/>
    <n v="300"/>
    <x v="0"/>
    <s v="US"/>
    <s v="USD"/>
    <n v="1337562726"/>
    <n v="1332378726"/>
    <b v="0"/>
    <n v="0"/>
    <b v="0"/>
    <s v="publishing/art books"/>
    <n v="6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417"/>
    <x v="0"/>
    <s v="GB"/>
    <s v="GBP"/>
    <n v="1450521990"/>
    <n v="1447757190"/>
    <b v="0"/>
    <n v="1"/>
    <b v="0"/>
    <s v="photography/places"/>
    <n v="42"/>
    <n v="417"/>
    <x v="8"/>
    <s v="places"/>
    <x v="1581"/>
    <d v="2015-12-19T10:46:30"/>
    <x v="0"/>
  </r>
  <r>
    <n v="1582"/>
    <s v="Scenes from New Orleans"/>
    <s v="I create canvas prints of images from in and around New Orleans"/>
    <n v="2000"/>
    <n v="35"/>
    <x v="0"/>
    <s v="US"/>
    <s v="USD"/>
    <n v="1445894400"/>
    <n v="1440961053"/>
    <b v="0"/>
    <n v="3"/>
    <b v="0"/>
    <s v="photography/places"/>
    <n v="2"/>
    <n v="11.67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1000"/>
    <n v="1873"/>
    <x v="1"/>
    <s v="GB"/>
    <s v="GBP"/>
    <n v="1411681391"/>
    <n v="1409089391"/>
    <b v="0"/>
    <n v="1"/>
    <b v="0"/>
    <s v="photography/places"/>
    <n v="187"/>
    <n v="1873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500"/>
    <n v="260"/>
    <x v="0"/>
    <s v="US"/>
    <s v="USD"/>
    <n v="1401464101"/>
    <n v="1400600101"/>
    <b v="0"/>
    <n v="0"/>
    <b v="0"/>
    <s v="photography/places"/>
    <n v="52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5000"/>
    <n v="5226"/>
    <x v="1"/>
    <s v="CA"/>
    <s v="CAD"/>
    <n v="1482663600"/>
    <n v="1480800568"/>
    <b v="0"/>
    <n v="12"/>
    <b v="0"/>
    <s v="photography/places"/>
    <n v="105"/>
    <n v="435.5"/>
    <x v="8"/>
    <s v="places"/>
    <x v="1585"/>
    <d v="2016-12-25T11:00:00"/>
    <x v="2"/>
  </r>
  <r>
    <n v="1586"/>
    <s v="Missouri In Pictures"/>
    <s v="Show the world the beauty that is in all of our back yards!"/>
    <n v="500"/>
    <n v="258"/>
    <x v="3"/>
    <s v="US"/>
    <s v="USD"/>
    <n v="1428197422"/>
    <n v="1425609022"/>
    <b v="0"/>
    <n v="0"/>
    <b v="0"/>
    <s v="photography/places"/>
    <n v="52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066"/>
    <x v="1"/>
    <s v="US"/>
    <s v="USD"/>
    <n v="1418510965"/>
    <n v="1415918965"/>
    <b v="0"/>
    <n v="1"/>
    <b v="0"/>
    <s v="photography/places"/>
    <n v="118"/>
    <n v="1066"/>
    <x v="8"/>
    <s v="places"/>
    <x v="1587"/>
    <d v="2014-12-13T22:49:25"/>
    <x v="3"/>
  </r>
  <r>
    <n v="1588"/>
    <s v="The Right Side of Texas"/>
    <s v="Southeast Texas as seen through the lens of a cell phone camera"/>
    <n v="500"/>
    <n v="237"/>
    <x v="0"/>
    <s v="US"/>
    <s v="USD"/>
    <n v="1422735120"/>
    <n v="1420091999"/>
    <b v="0"/>
    <n v="0"/>
    <b v="0"/>
    <s v="photography/places"/>
    <n v="47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500"/>
    <n v="205"/>
    <x v="0"/>
    <s v="US"/>
    <s v="USD"/>
    <n v="1444433886"/>
    <n v="1441841886"/>
    <b v="0"/>
    <n v="0"/>
    <b v="0"/>
    <s v="photography/places"/>
    <n v="41"/>
    <n v="0"/>
    <x v="8"/>
    <s v="places"/>
    <x v="1589"/>
    <d v="2015-10-09T23:38:06"/>
    <x v="0"/>
  </r>
  <r>
    <n v="1590"/>
    <s v="An Italian Adventure"/>
    <s v="Discover Italy through photography."/>
    <n v="4000"/>
    <n v="4140"/>
    <x v="1"/>
    <s v="IT"/>
    <s v="EUR"/>
    <n v="1443040464"/>
    <n v="1440448464"/>
    <b v="0"/>
    <n v="2"/>
    <b v="0"/>
    <s v="photography/places"/>
    <n v="104"/>
    <n v="207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19292.5"/>
    <x v="1"/>
    <s v="GB"/>
    <s v="GBP"/>
    <n v="1459700741"/>
    <n v="1457112341"/>
    <b v="0"/>
    <n v="92"/>
    <b v="0"/>
    <s v="photography/places"/>
    <n v="193"/>
    <n v="209.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500"/>
    <n v="170"/>
    <x v="0"/>
    <s v="US"/>
    <s v="USD"/>
    <n v="1427503485"/>
    <n v="1423619085"/>
    <b v="0"/>
    <n v="0"/>
    <b v="0"/>
    <s v="photography/places"/>
    <n v="34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1000"/>
    <n v="72"/>
    <x v="0"/>
    <s v="US"/>
    <s v="USD"/>
    <n v="1425154655"/>
    <n v="1422562655"/>
    <b v="0"/>
    <n v="3"/>
    <b v="0"/>
    <s v="photography/places"/>
    <n v="7"/>
    <n v="24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2100"/>
    <n v="2690"/>
    <x v="1"/>
    <s v="US"/>
    <s v="USD"/>
    <n v="1463329260"/>
    <n v="1458147982"/>
    <b v="0"/>
    <n v="10"/>
    <b v="0"/>
    <s v="photography/places"/>
    <n v="128"/>
    <n v="269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2500"/>
    <n v="2525"/>
    <x v="1"/>
    <s v="US"/>
    <s v="USD"/>
    <n v="1403122380"/>
    <n v="1400634728"/>
    <b v="0"/>
    <n v="7"/>
    <b v="0"/>
    <s v="photography/places"/>
    <n v="101"/>
    <n v="360.71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1800"/>
    <n v="8807"/>
    <x v="1"/>
    <s v="GB"/>
    <s v="GBP"/>
    <n v="1418469569"/>
    <n v="1414577969"/>
    <b v="0"/>
    <n v="3"/>
    <b v="0"/>
    <s v="photography/places"/>
    <n v="489"/>
    <n v="2935.67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500"/>
    <n v="140"/>
    <x v="0"/>
    <s v="US"/>
    <s v="USD"/>
    <n v="1474360197"/>
    <n v="1471768197"/>
    <b v="0"/>
    <n v="0"/>
    <b v="0"/>
    <s v="photography/places"/>
    <n v="28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900"/>
    <n v="1035"/>
    <x v="1"/>
    <s v="US"/>
    <s v="USD"/>
    <n v="1437926458"/>
    <n v="1432742458"/>
    <b v="0"/>
    <n v="1"/>
    <b v="0"/>
    <s v="photography/places"/>
    <n v="115"/>
    <n v="1035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137"/>
    <x v="0"/>
    <s v="GB"/>
    <s v="GBP"/>
    <n v="1460116576"/>
    <n v="1457528176"/>
    <b v="0"/>
    <n v="0"/>
    <b v="0"/>
    <s v="photography/places"/>
    <n v="27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2500"/>
    <n v="8173"/>
    <x v="1"/>
    <s v="US"/>
    <s v="USD"/>
    <n v="1405401060"/>
    <n v="1401585752"/>
    <b v="0"/>
    <n v="9"/>
    <b v="0"/>
    <s v="photography/places"/>
    <n v="327"/>
    <n v="908.11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8000"/>
    <n v="8001"/>
    <x v="1"/>
    <s v="US"/>
    <s v="USD"/>
    <n v="1304561633"/>
    <n v="1301969633"/>
    <b v="0"/>
    <n v="56"/>
    <b v="1"/>
    <s v="music/rock"/>
    <n v="100"/>
    <n v="142.8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5000"/>
    <n v="2286"/>
    <x v="0"/>
    <s v="US"/>
    <s v="USD"/>
    <n v="1318633200"/>
    <n v="1314947317"/>
    <b v="0"/>
    <n v="32"/>
    <b v="1"/>
    <s v="music/rock"/>
    <n v="46"/>
    <n v="71.44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5500"/>
    <n v="2336"/>
    <x v="0"/>
    <s v="US"/>
    <s v="USD"/>
    <n v="1327723459"/>
    <n v="1322539459"/>
    <b v="0"/>
    <n v="30"/>
    <b v="1"/>
    <s v="music/rock"/>
    <n v="42"/>
    <n v="77.87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506"/>
    <x v="2"/>
    <s v="US"/>
    <s v="USD"/>
    <n v="1332011835"/>
    <n v="1328559435"/>
    <b v="0"/>
    <n v="70"/>
    <b v="1"/>
    <s v="music/rock"/>
    <n v="5"/>
    <n v="7.23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16500"/>
    <n v="1"/>
    <x v="0"/>
    <s v="US"/>
    <s v="USD"/>
    <n v="1312182000"/>
    <n v="1311380313"/>
    <b v="0"/>
    <n v="44"/>
    <b v="1"/>
    <s v="music/rock"/>
    <n v="0"/>
    <n v="0.02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56146"/>
    <x v="1"/>
    <s v="US"/>
    <s v="USD"/>
    <n v="1300930838"/>
    <n v="1293158438"/>
    <b v="0"/>
    <n v="92"/>
    <b v="1"/>
    <s v="music/rock"/>
    <n v="281"/>
    <n v="610.28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35000"/>
    <n v="60180"/>
    <x v="1"/>
    <s v="US"/>
    <s v="USD"/>
    <n v="1339701851"/>
    <n v="1337887451"/>
    <b v="0"/>
    <n v="205"/>
    <b v="1"/>
    <s v="music/rock"/>
    <n v="172"/>
    <n v="293.5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5000"/>
    <n v="0"/>
    <x v="0"/>
    <s v="US"/>
    <s v="USD"/>
    <n v="1388553960"/>
    <n v="1385754986"/>
    <b v="0"/>
    <n v="23"/>
    <b v="1"/>
    <s v="music/rock"/>
    <n v="0"/>
    <n v="0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5000"/>
    <n v="6300"/>
    <x v="1"/>
    <s v="US"/>
    <s v="USD"/>
    <n v="1320220800"/>
    <n v="1315612909"/>
    <b v="0"/>
    <n v="4"/>
    <b v="1"/>
    <s v="music/rock"/>
    <n v="126"/>
    <n v="15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15000"/>
    <n v="2249"/>
    <x v="0"/>
    <s v="US"/>
    <s v="USD"/>
    <n v="1355609510"/>
    <n v="1353017510"/>
    <b v="0"/>
    <n v="112"/>
    <b v="1"/>
    <s v="music/rock"/>
    <n v="15"/>
    <n v="20.079999999999998"/>
    <x v="4"/>
    <s v="rock"/>
    <x v="1610"/>
    <d v="2012-12-15T22:11:50"/>
    <x v="5"/>
  </r>
  <r>
    <n v="1611"/>
    <s v="Skelton-Luns CD/7&quot;             No Big Deal."/>
    <s v="Skelton-Luns CD/7&quot; No Big Deal."/>
    <n v="4000"/>
    <n v="4028"/>
    <x v="1"/>
    <s v="US"/>
    <s v="USD"/>
    <n v="1370390432"/>
    <n v="1368576032"/>
    <b v="0"/>
    <n v="27"/>
    <b v="1"/>
    <s v="music/rock"/>
    <n v="101"/>
    <n v="149.19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3000"/>
    <n v="3080"/>
    <x v="1"/>
    <s v="US"/>
    <s v="USD"/>
    <n v="1357160384"/>
    <n v="1354568384"/>
    <b v="0"/>
    <n v="11"/>
    <b v="1"/>
    <s v="music/rock"/>
    <n v="103"/>
    <n v="28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4000"/>
    <n v="4103"/>
    <x v="1"/>
    <s v="US"/>
    <s v="USD"/>
    <n v="1342921202"/>
    <n v="1340329202"/>
    <b v="0"/>
    <n v="26"/>
    <b v="1"/>
    <s v="music/rock"/>
    <n v="103"/>
    <n v="157.81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39137"/>
    <x v="1"/>
    <s v="US"/>
    <s v="USD"/>
    <n v="1407085200"/>
    <n v="1401924769"/>
    <b v="0"/>
    <n v="77"/>
    <b v="1"/>
    <s v="music/rock"/>
    <n v="270"/>
    <n v="508.27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25000"/>
    <n v="125"/>
    <x v="0"/>
    <s v="US"/>
    <s v="USD"/>
    <n v="1323742396"/>
    <n v="1319850796"/>
    <b v="0"/>
    <n v="136"/>
    <b v="1"/>
    <s v="music/rock"/>
    <n v="1"/>
    <n v="0.92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25000"/>
    <n v="34676"/>
    <x v="1"/>
    <s v="US"/>
    <s v="USD"/>
    <n v="1353621600"/>
    <n v="1350061821"/>
    <b v="0"/>
    <n v="157"/>
    <b v="1"/>
    <s v="music/rock"/>
    <n v="139"/>
    <n v="220.8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25000"/>
    <n v="29089"/>
    <x v="1"/>
    <s v="US"/>
    <s v="USD"/>
    <n v="1383332400"/>
    <n v="1380470188"/>
    <b v="0"/>
    <n v="158"/>
    <b v="1"/>
    <s v="music/rock"/>
    <n v="116"/>
    <n v="184.11"/>
    <x v="4"/>
    <s v="rock"/>
    <x v="1617"/>
    <d v="2013-11-01T19:00:00"/>
    <x v="4"/>
  </r>
  <r>
    <n v="1618"/>
    <s v="Janus Word Album"/>
    <s v="Janus Word combines hard rock with melodic acoustic music for a unique and awesome sound."/>
    <n v="5000"/>
    <n v="5202.5"/>
    <x v="1"/>
    <s v="US"/>
    <s v="USD"/>
    <n v="1362757335"/>
    <n v="1359301335"/>
    <b v="0"/>
    <n v="27"/>
    <b v="1"/>
    <s v="music/rock"/>
    <n v="104"/>
    <n v="192.69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5500"/>
    <n v="858"/>
    <x v="0"/>
    <s v="US"/>
    <s v="USD"/>
    <n v="1410755286"/>
    <n v="1408940886"/>
    <b v="0"/>
    <n v="23"/>
    <b v="1"/>
    <s v="music/rock"/>
    <n v="16"/>
    <n v="37.29999999999999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4500"/>
    <n v="4518"/>
    <x v="1"/>
    <s v="US"/>
    <s v="USD"/>
    <n v="1361606940"/>
    <n v="1361002140"/>
    <b v="0"/>
    <n v="17"/>
    <b v="1"/>
    <s v="music/rock"/>
    <n v="100"/>
    <n v="265.7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17000"/>
    <n v="0"/>
    <x v="0"/>
    <s v="US"/>
    <s v="USD"/>
    <n v="1338177540"/>
    <n v="1333550015"/>
    <b v="0"/>
    <n v="37"/>
    <b v="1"/>
    <s v="music/rock"/>
    <n v="0"/>
    <n v="0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20000"/>
    <n v="25"/>
    <x v="2"/>
    <s v="US"/>
    <s v="USD"/>
    <n v="1418803140"/>
    <n v="1415343874"/>
    <b v="0"/>
    <n v="65"/>
    <b v="1"/>
    <s v="music/rock"/>
    <n v="0"/>
    <n v="0.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30"/>
    <x v="0"/>
    <s v="GB"/>
    <s v="GBP"/>
    <n v="1377621089"/>
    <n v="1372437089"/>
    <b v="0"/>
    <n v="18"/>
    <b v="1"/>
    <s v="music/rock"/>
    <n v="1"/>
    <n v="1.67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4700"/>
    <n v="5259"/>
    <x v="1"/>
    <s v="US"/>
    <s v="USD"/>
    <n v="1357721335"/>
    <n v="1354265335"/>
    <b v="0"/>
    <n v="25"/>
    <b v="1"/>
    <s v="music/rock"/>
    <n v="112"/>
    <n v="210.36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30000"/>
    <n v="1626"/>
    <x v="0"/>
    <s v="US"/>
    <s v="USD"/>
    <n v="1347382053"/>
    <n v="1344962853"/>
    <b v="0"/>
    <n v="104"/>
    <b v="1"/>
    <s v="music/rock"/>
    <n v="5"/>
    <n v="15.63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20000"/>
    <n v="75099.199999999997"/>
    <x v="1"/>
    <s v="US"/>
    <s v="USD"/>
    <n v="1385932867"/>
    <n v="1383337267"/>
    <b v="0"/>
    <n v="108"/>
    <b v="1"/>
    <s v="music/rock"/>
    <n v="375"/>
    <n v="695.36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7000"/>
    <n v="1002"/>
    <x v="0"/>
    <s v="US"/>
    <s v="USD"/>
    <n v="1353905940"/>
    <n v="1351011489"/>
    <b v="0"/>
    <n v="38"/>
    <b v="1"/>
    <s v="music/rock"/>
    <n v="14"/>
    <n v="26.3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10000"/>
    <n v="12400.61"/>
    <x v="1"/>
    <s v="US"/>
    <s v="USD"/>
    <n v="1403026882"/>
    <n v="1400175682"/>
    <b v="0"/>
    <n v="88"/>
    <b v="1"/>
    <s v="music/rock"/>
    <n v="124"/>
    <n v="140.91999999999999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18000"/>
    <n v="1455"/>
    <x v="0"/>
    <s v="US"/>
    <s v="USD"/>
    <n v="1392929333"/>
    <n v="1389041333"/>
    <b v="0"/>
    <n v="82"/>
    <b v="1"/>
    <s v="music/rock"/>
    <n v="8"/>
    <n v="17.739999999999998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26000"/>
    <n v="678"/>
    <x v="0"/>
    <s v="US"/>
    <s v="USD"/>
    <n v="1330671540"/>
    <n v="1328040375"/>
    <b v="0"/>
    <n v="126"/>
    <b v="1"/>
    <s v="music/rock"/>
    <n v="3"/>
    <n v="5.38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40000"/>
    <n v="6130"/>
    <x v="2"/>
    <s v="US"/>
    <s v="USD"/>
    <n v="1350074261"/>
    <n v="1347482261"/>
    <b v="0"/>
    <n v="133"/>
    <b v="1"/>
    <s v="music/rock"/>
    <n v="15"/>
    <n v="46.09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10000"/>
    <n v="15443"/>
    <x v="1"/>
    <s v="US"/>
    <s v="USD"/>
    <n v="1316851854"/>
    <n v="1311667854"/>
    <b v="0"/>
    <n v="47"/>
    <b v="1"/>
    <s v="music/rock"/>
    <n v="154"/>
    <n v="328.57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25000"/>
    <n v="7344"/>
    <x v="0"/>
    <s v="US"/>
    <s v="USD"/>
    <n v="1326690000"/>
    <n v="1324329156"/>
    <b v="0"/>
    <n v="58"/>
    <b v="1"/>
    <s v="music/rock"/>
    <n v="29"/>
    <n v="126.62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5500"/>
    <n v="5845"/>
    <x v="1"/>
    <s v="US"/>
    <s v="USD"/>
    <n v="1306994340"/>
    <n v="1303706001"/>
    <b v="0"/>
    <n v="32"/>
    <b v="1"/>
    <s v="music/rock"/>
    <n v="106"/>
    <n v="182.66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7500"/>
    <n v="1555"/>
    <x v="3"/>
    <s v="US"/>
    <s v="USD"/>
    <n v="1468270261"/>
    <n v="1463086261"/>
    <b v="0"/>
    <n v="37"/>
    <b v="1"/>
    <s v="music/rock"/>
    <n v="21"/>
    <n v="42.0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12000"/>
    <n v="14000"/>
    <x v="1"/>
    <s v="US"/>
    <s v="USD"/>
    <n v="1307851200"/>
    <n v="1304129088"/>
    <b v="0"/>
    <n v="87"/>
    <b v="1"/>
    <s v="music/rock"/>
    <n v="117"/>
    <n v="160.91999999999999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3000"/>
    <n v="1170"/>
    <x v="0"/>
    <s v="US"/>
    <s v="USD"/>
    <n v="1262302740"/>
    <n v="1257444140"/>
    <b v="0"/>
    <n v="15"/>
    <b v="1"/>
    <s v="music/rock"/>
    <n v="39"/>
    <n v="78"/>
    <x v="4"/>
    <s v="rock"/>
    <x v="1637"/>
    <d v="2009-12-31T23:39:00"/>
    <x v="8"/>
  </r>
  <r>
    <n v="1638"/>
    <s v="Avenues EP 2013"/>
    <s v="Avenues will be going in to the studio to record a new EP with Matt Allison!"/>
    <n v="4000"/>
    <n v="5100"/>
    <x v="1"/>
    <s v="US"/>
    <s v="USD"/>
    <n v="1362086700"/>
    <n v="1358180968"/>
    <b v="0"/>
    <n v="27"/>
    <b v="1"/>
    <s v="music/rock"/>
    <n v="128"/>
    <n v="18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5000"/>
    <n v="7220"/>
    <x v="1"/>
    <s v="US"/>
    <s v="USD"/>
    <n v="1330789165"/>
    <n v="1328197165"/>
    <b v="0"/>
    <n v="19"/>
    <b v="1"/>
    <s v="music/rock"/>
    <n v="144"/>
    <n v="380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3250"/>
    <n v="25"/>
    <x v="0"/>
    <s v="US"/>
    <s v="USD"/>
    <n v="1280800740"/>
    <n v="1279603955"/>
    <b v="0"/>
    <n v="17"/>
    <b v="1"/>
    <s v="music/rock"/>
    <n v="1"/>
    <n v="1.47"/>
    <x v="4"/>
    <s v="rock"/>
    <x v="1640"/>
    <d v="2010-08-03T01:59:00"/>
    <x v="7"/>
  </r>
  <r>
    <n v="1641"/>
    <s v="Tanya Dartson- Run for Your Life music video"/>
    <s v="Music Video For Upbeat and Inspiring Song - Run For Your Life"/>
    <n v="7500"/>
    <n v="7833"/>
    <x v="1"/>
    <s v="US"/>
    <s v="USD"/>
    <n v="1418998744"/>
    <n v="1416406744"/>
    <b v="0"/>
    <n v="26"/>
    <b v="1"/>
    <s v="music/pop"/>
    <n v="104"/>
    <n v="301.27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5000"/>
    <n v="0"/>
    <x v="0"/>
    <s v="US"/>
    <s v="USD"/>
    <n v="1308011727"/>
    <n v="1306283727"/>
    <b v="0"/>
    <n v="28"/>
    <b v="1"/>
    <s v="music/pop"/>
    <n v="0"/>
    <n v="0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18000"/>
    <n v="1767"/>
    <x v="0"/>
    <s v="US"/>
    <s v="USD"/>
    <n v="1348516012"/>
    <n v="1345924012"/>
    <b v="0"/>
    <n v="37"/>
    <b v="1"/>
    <s v="music/pop"/>
    <n v="10"/>
    <n v="47.76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28000"/>
    <n v="11594"/>
    <x v="0"/>
    <s v="US"/>
    <s v="USD"/>
    <n v="1353551160"/>
    <n v="1348363560"/>
    <b v="0"/>
    <n v="128"/>
    <b v="1"/>
    <s v="music/pop"/>
    <n v="41"/>
    <n v="90.58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15285"/>
    <x v="1"/>
    <s v="US"/>
    <s v="USD"/>
    <n v="1379515740"/>
    <n v="1378306140"/>
    <b v="0"/>
    <n v="10"/>
    <b v="1"/>
    <s v="music/pop"/>
    <n v="102"/>
    <n v="1528.5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6500"/>
    <n v="215"/>
    <x v="0"/>
    <s v="GB"/>
    <s v="GBP"/>
    <n v="1408039860"/>
    <n v="1405248503"/>
    <b v="0"/>
    <n v="83"/>
    <b v="1"/>
    <s v="music/pop"/>
    <n v="3"/>
    <n v="2.5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15000"/>
    <n v="25"/>
    <x v="0"/>
    <s v="US"/>
    <s v="USD"/>
    <n v="1339235377"/>
    <n v="1336643377"/>
    <b v="0"/>
    <n v="46"/>
    <b v="1"/>
    <s v="music/pop"/>
    <n v="0"/>
    <n v="0.54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8000"/>
    <n v="11751"/>
    <x v="1"/>
    <s v="US"/>
    <s v="USD"/>
    <n v="1300636482"/>
    <n v="1298048082"/>
    <b v="0"/>
    <n v="90"/>
    <b v="1"/>
    <s v="music/pop"/>
    <n v="147"/>
    <n v="130.57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10000"/>
    <n v="10555"/>
    <x v="1"/>
    <s v="US"/>
    <s v="USD"/>
    <n v="1400862355"/>
    <n v="1396974355"/>
    <b v="0"/>
    <n v="81"/>
    <b v="1"/>
    <s v="music/pop"/>
    <n v="106"/>
    <n v="130.3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8000"/>
    <n v="8519"/>
    <x v="1"/>
    <s v="US"/>
    <s v="USD"/>
    <n v="1381314437"/>
    <n v="1378722437"/>
    <b v="0"/>
    <n v="32"/>
    <b v="1"/>
    <s v="music/pop"/>
    <n v="106"/>
    <n v="266.22000000000003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16210"/>
    <x v="1"/>
    <s v="US"/>
    <s v="USD"/>
    <n v="1303801140"/>
    <n v="1300916220"/>
    <b v="0"/>
    <n v="20"/>
    <b v="1"/>
    <s v="music/pop"/>
    <n v="295"/>
    <n v="810.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2800"/>
    <x v="0"/>
    <s v="US"/>
    <s v="USD"/>
    <n v="1385297393"/>
    <n v="1382701793"/>
    <b v="0"/>
    <n v="70"/>
    <b v="1"/>
    <s v="music/pop"/>
    <n v="23"/>
    <n v="40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25000"/>
    <n v="0"/>
    <x v="0"/>
    <s v="US"/>
    <s v="USD"/>
    <n v="1303675296"/>
    <n v="1300996896"/>
    <b v="0"/>
    <n v="168"/>
    <b v="1"/>
    <s v="music/pop"/>
    <n v="0"/>
    <n v="0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36"/>
    <x v="0"/>
    <s v="US"/>
    <s v="USD"/>
    <n v="1334784160"/>
    <n v="1332192160"/>
    <b v="0"/>
    <n v="34"/>
    <b v="1"/>
    <s v="music/pop"/>
    <n v="1"/>
    <n v="1.06"/>
    <x v="4"/>
    <s v="pop"/>
    <x v="1654"/>
    <d v="2012-04-18T21:22:40"/>
    <x v="5"/>
  </r>
  <r>
    <n v="1655"/>
    <s v="Meg Porter Debut EP!"/>
    <s v="Berklee College of Music student, Meg Porter needs YOUR help to fund her very first EP!"/>
    <n v="6000"/>
    <n v="7015"/>
    <x v="1"/>
    <s v="US"/>
    <s v="USD"/>
    <n v="1333648820"/>
    <n v="1331060420"/>
    <b v="0"/>
    <n v="48"/>
    <b v="1"/>
    <s v="music/pop"/>
    <n v="117"/>
    <n v="146.1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20000"/>
    <n v="1862"/>
    <x v="0"/>
    <s v="US"/>
    <s v="USD"/>
    <n v="1355437052"/>
    <n v="1352845052"/>
    <b v="0"/>
    <n v="48"/>
    <b v="1"/>
    <s v="music/pop"/>
    <n v="9"/>
    <n v="38.79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57000"/>
    <n v="8827"/>
    <x v="0"/>
    <s v="US"/>
    <s v="USD"/>
    <n v="1337885168"/>
    <n v="1335293168"/>
    <b v="0"/>
    <n v="221"/>
    <b v="1"/>
    <s v="music/pop"/>
    <n v="15"/>
    <n v="39.9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20000"/>
    <n v="21742.78"/>
    <x v="1"/>
    <s v="US"/>
    <s v="USD"/>
    <n v="1355840400"/>
    <n v="1352524767"/>
    <b v="0"/>
    <n v="107"/>
    <b v="1"/>
    <s v="music/pop"/>
    <n v="109"/>
    <n v="203.2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3000"/>
    <n v="3150"/>
    <x v="1"/>
    <s v="GB"/>
    <s v="GBP"/>
    <n v="1387281600"/>
    <n v="1384811721"/>
    <b v="0"/>
    <n v="45"/>
    <b v="1"/>
    <s v="music/pop"/>
    <n v="105"/>
    <n v="70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4000"/>
    <n v="4040"/>
    <x v="1"/>
    <s v="IT"/>
    <s v="EUR"/>
    <n v="1462053540"/>
    <n v="1459355950"/>
    <b v="0"/>
    <n v="36"/>
    <b v="1"/>
    <s v="music/pop"/>
    <n v="101"/>
    <n v="112.22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20000"/>
    <n v="76105"/>
    <x v="1"/>
    <s v="AT"/>
    <s v="EUR"/>
    <n v="1453064400"/>
    <n v="1449359831"/>
    <b v="0"/>
    <n v="101"/>
    <b v="1"/>
    <s v="music/pop"/>
    <n v="381"/>
    <n v="753.51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5557"/>
    <x v="0"/>
    <s v="US"/>
    <s v="USD"/>
    <n v="1325310336"/>
    <n v="1320122736"/>
    <b v="0"/>
    <n v="62"/>
    <b v="1"/>
    <s v="music/pop"/>
    <n v="25"/>
    <n v="89.6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4000"/>
    <n v="105881"/>
    <x v="1"/>
    <s v="US"/>
    <s v="USD"/>
    <n v="1422750707"/>
    <n v="1420158707"/>
    <b v="0"/>
    <n v="32"/>
    <b v="1"/>
    <s v="music/pop"/>
    <n v="2647"/>
    <n v="3308.7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9500"/>
    <n v="0"/>
    <x v="0"/>
    <s v="US"/>
    <s v="USD"/>
    <n v="1331870340"/>
    <n v="1328033818"/>
    <b v="0"/>
    <n v="89"/>
    <b v="1"/>
    <s v="music/pop"/>
    <n v="0"/>
    <n v="0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10275"/>
    <n v="14653"/>
    <x v="1"/>
    <s v="US"/>
    <s v="USD"/>
    <n v="1298343600"/>
    <n v="1295624113"/>
    <b v="0"/>
    <n v="93"/>
    <b v="1"/>
    <s v="music/pop"/>
    <n v="143"/>
    <n v="157.5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10000"/>
    <n v="12165"/>
    <x v="1"/>
    <s v="US"/>
    <s v="USD"/>
    <n v="1364447073"/>
    <n v="1361858673"/>
    <b v="0"/>
    <n v="98"/>
    <b v="1"/>
    <s v="music/pop"/>
    <n v="122"/>
    <n v="124.13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12007.18"/>
    <x v="1"/>
    <s v="US"/>
    <s v="USD"/>
    <n v="1394521140"/>
    <n v="1392169298"/>
    <b v="0"/>
    <n v="82"/>
    <b v="1"/>
    <s v="music/pop"/>
    <n v="107"/>
    <n v="146.4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22000"/>
    <n v="881"/>
    <x v="0"/>
    <s v="US"/>
    <s v="USD"/>
    <n v="1322454939"/>
    <n v="1319859339"/>
    <b v="0"/>
    <n v="116"/>
    <b v="1"/>
    <s v="music/pop"/>
    <n v="4"/>
    <n v="7.59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8000"/>
    <n v="8227"/>
    <x v="1"/>
    <s v="US"/>
    <s v="USD"/>
    <n v="1464729276"/>
    <n v="1459545276"/>
    <b v="0"/>
    <n v="52"/>
    <b v="1"/>
    <s v="music/pop"/>
    <n v="103"/>
    <n v="158.21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4261"/>
    <x v="1"/>
    <s v="US"/>
    <s v="USD"/>
    <n v="1278302400"/>
    <n v="1273961999"/>
    <b v="0"/>
    <n v="23"/>
    <b v="1"/>
    <s v="music/pop"/>
    <n v="107"/>
    <n v="185.26"/>
    <x v="4"/>
    <s v="pop"/>
    <x v="1670"/>
    <d v="2010-07-05T04:00:00"/>
    <x v="7"/>
  </r>
  <r>
    <n v="1671"/>
    <s v="Luke O'Brien's Kickstarter"/>
    <s v="I am seeking funding in order to help take my music from a hobby to a career."/>
    <n v="5500"/>
    <n v="6515"/>
    <x v="1"/>
    <s v="US"/>
    <s v="USD"/>
    <n v="1470056614"/>
    <n v="1467464614"/>
    <b v="0"/>
    <n v="77"/>
    <b v="1"/>
    <s v="music/pop"/>
    <n v="118"/>
    <n v="84.6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5050"/>
    <n v="10"/>
    <x v="0"/>
    <s v="US"/>
    <s v="USD"/>
    <n v="1338824730"/>
    <n v="1336232730"/>
    <b v="0"/>
    <n v="49"/>
    <b v="1"/>
    <s v="music/pop"/>
    <n v="0"/>
    <n v="0.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8000"/>
    <n v="425"/>
    <x v="0"/>
    <s v="US"/>
    <s v="USD"/>
    <n v="1425675892"/>
    <n v="1423083892"/>
    <b v="0"/>
    <n v="59"/>
    <b v="1"/>
    <s v="music/pop"/>
    <n v="5"/>
    <n v="7.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25000"/>
    <n v="26233.45"/>
    <x v="1"/>
    <s v="US"/>
    <s v="USD"/>
    <n v="1471503540"/>
    <n v="1468852306"/>
    <b v="0"/>
    <n v="113"/>
    <b v="1"/>
    <s v="music/pop"/>
    <n v="105"/>
    <n v="232.1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5000"/>
    <n v="177"/>
    <x v="0"/>
    <s v="US"/>
    <s v="USD"/>
    <n v="1318802580"/>
    <n v="1316194540"/>
    <b v="0"/>
    <n v="34"/>
    <b v="1"/>
    <s v="music/pop"/>
    <n v="4"/>
    <n v="5.21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10000"/>
    <n v="1000"/>
    <x v="0"/>
    <s v="US"/>
    <s v="USD"/>
    <n v="1334980740"/>
    <n v="1330968347"/>
    <b v="0"/>
    <n v="42"/>
    <b v="1"/>
    <s v="music/pop"/>
    <n v="10"/>
    <n v="23.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20000"/>
    <n v="0"/>
    <x v="0"/>
    <s v="ES"/>
    <s v="EUR"/>
    <n v="1460786340"/>
    <n v="1455615976"/>
    <b v="0"/>
    <n v="42"/>
    <b v="1"/>
    <s v="music/pop"/>
    <n v="0"/>
    <n v="0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5000"/>
    <n v="6301"/>
    <x v="1"/>
    <s v="US"/>
    <s v="USD"/>
    <n v="1391718671"/>
    <n v="1390509071"/>
    <b v="0"/>
    <n v="49"/>
    <b v="1"/>
    <s v="music/pop"/>
    <n v="126"/>
    <n v="128.59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1506"/>
    <x v="0"/>
    <s v="US"/>
    <s v="USD"/>
    <n v="1311298745"/>
    <n v="1309311545"/>
    <b v="0"/>
    <n v="56"/>
    <b v="1"/>
    <s v="music/pop"/>
    <n v="15"/>
    <n v="26.89"/>
    <x v="4"/>
    <s v="pop"/>
    <x v="1679"/>
    <d v="2011-07-22T01:39:05"/>
    <x v="6"/>
  </r>
  <r>
    <n v="1680"/>
    <s v="Kick Out a Record"/>
    <s v="Working Musician dilemma #164: how the taxman put Kick the Record 2.0 on hold"/>
    <n v="4600"/>
    <n v="5535"/>
    <x v="1"/>
    <s v="US"/>
    <s v="USD"/>
    <n v="1405188667"/>
    <n v="1402596667"/>
    <b v="0"/>
    <n v="25"/>
    <b v="1"/>
    <s v="music/pop"/>
    <n v="120"/>
    <n v="221.4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25"/>
    <x v="0"/>
    <s v="US"/>
    <s v="USD"/>
    <n v="1490752800"/>
    <n v="1486522484"/>
    <b v="0"/>
    <n v="884"/>
    <b v="0"/>
    <s v="music/faith"/>
    <n v="0"/>
    <n v="0.0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500"/>
    <n v="130"/>
    <x v="0"/>
    <s v="US"/>
    <s v="USD"/>
    <n v="1492142860"/>
    <n v="1486962460"/>
    <b v="0"/>
    <n v="0"/>
    <b v="0"/>
    <s v="music/faith"/>
    <n v="26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50"/>
    <x v="0"/>
    <s v="FR"/>
    <s v="EUR"/>
    <n v="1491590738"/>
    <n v="1489517138"/>
    <b v="0"/>
    <n v="10"/>
    <b v="0"/>
    <s v="music/faith"/>
    <n v="1"/>
    <n v="5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25000"/>
    <n v="0"/>
    <x v="0"/>
    <s v="US"/>
    <s v="USD"/>
    <n v="1489775641"/>
    <n v="1487360041"/>
    <b v="0"/>
    <n v="101"/>
    <b v="0"/>
    <s v="music/faith"/>
    <n v="0"/>
    <n v="0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2500"/>
    <n v="4320"/>
    <x v="1"/>
    <s v="US"/>
    <s v="USD"/>
    <n v="1490331623"/>
    <n v="1487743223"/>
    <b v="0"/>
    <n v="15"/>
    <b v="0"/>
    <s v="music/faith"/>
    <n v="173"/>
    <n v="288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1744.9"/>
    <x v="1"/>
    <s v="CA"/>
    <s v="CAD"/>
    <n v="1493320519"/>
    <n v="1488140119"/>
    <b v="0"/>
    <n v="1"/>
    <b v="0"/>
    <s v="music/faith"/>
    <n v="1174"/>
    <n v="11744.9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0"/>
    <x v="0"/>
    <s v="US"/>
    <s v="USD"/>
    <n v="1491855300"/>
    <n v="1488935245"/>
    <b v="0"/>
    <n v="39"/>
    <b v="0"/>
    <s v="music/faith"/>
    <n v="0"/>
    <n v="0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5000"/>
    <n v="6181"/>
    <x v="1"/>
    <s v="US"/>
    <s v="USD"/>
    <n v="1491738594"/>
    <n v="1489150194"/>
    <b v="0"/>
    <n v="7"/>
    <b v="0"/>
    <s v="music/faith"/>
    <n v="124"/>
    <n v="883"/>
    <x v="4"/>
    <s v="faith"/>
    <x v="1688"/>
    <d v="2017-04-09T11:49:54"/>
    <x v="1"/>
  </r>
  <r>
    <n v="1689"/>
    <s v="Fly Away"/>
    <s v="Praising the Living God in the second half of life."/>
    <n v="7000"/>
    <n v="7711.3"/>
    <x v="1"/>
    <s v="US"/>
    <s v="USD"/>
    <n v="1489700230"/>
    <n v="1487111830"/>
    <b v="0"/>
    <n v="14"/>
    <b v="0"/>
    <s v="music/faith"/>
    <n v="110"/>
    <n v="550.80999999999995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3000"/>
    <n v="3955"/>
    <x v="1"/>
    <s v="US"/>
    <s v="USD"/>
    <n v="1491470442"/>
    <n v="1488882042"/>
    <b v="0"/>
    <n v="11"/>
    <b v="0"/>
    <s v="music/faith"/>
    <n v="132"/>
    <n v="359.55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25000"/>
    <n v="25312"/>
    <x v="1"/>
    <s v="US"/>
    <s v="USD"/>
    <n v="1491181200"/>
    <n v="1488387008"/>
    <b v="0"/>
    <n v="38"/>
    <b v="0"/>
    <s v="music/faith"/>
    <n v="101"/>
    <n v="666.11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7000"/>
    <n v="7527"/>
    <x v="1"/>
    <s v="US"/>
    <s v="USD"/>
    <n v="1490572740"/>
    <n v="1487734667"/>
    <b v="0"/>
    <n v="15"/>
    <b v="0"/>
    <s v="music/faith"/>
    <n v="108"/>
    <n v="501.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2500"/>
    <n v="2520"/>
    <x v="1"/>
    <s v="GB"/>
    <s v="GBP"/>
    <n v="1491768000"/>
    <n v="1489097112"/>
    <b v="0"/>
    <n v="8"/>
    <b v="0"/>
    <s v="music/faith"/>
    <n v="101"/>
    <n v="31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"/>
    <n v="401"/>
    <x v="0"/>
    <s v="US"/>
    <s v="USD"/>
    <n v="1490589360"/>
    <n v="1488038674"/>
    <b v="0"/>
    <n v="1"/>
    <b v="0"/>
    <s v="music/faith"/>
    <n v="40"/>
    <n v="401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403"/>
    <x v="0"/>
    <s v="US"/>
    <s v="USD"/>
    <n v="1491786000"/>
    <n v="1488847514"/>
    <b v="0"/>
    <n v="23"/>
    <b v="0"/>
    <s v="music/faith"/>
    <n v="8"/>
    <n v="17.52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500"/>
    <n v="115"/>
    <x v="0"/>
    <s v="US"/>
    <s v="USD"/>
    <n v="1491007211"/>
    <n v="1488418811"/>
    <b v="0"/>
    <n v="0"/>
    <b v="0"/>
    <s v="music/faith"/>
    <n v="23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7785"/>
    <x v="1"/>
    <s v="US"/>
    <s v="USD"/>
    <n v="1491781648"/>
    <n v="1489193248"/>
    <b v="0"/>
    <n v="22"/>
    <b v="0"/>
    <s v="music/faith"/>
    <n v="104"/>
    <n v="353.86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110"/>
    <x v="0"/>
    <s v="US"/>
    <s v="USD"/>
    <n v="1490499180"/>
    <n v="1488430760"/>
    <b v="0"/>
    <n v="0"/>
    <b v="0"/>
    <s v="music/faith"/>
    <n v="22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2300"/>
    <n v="3510"/>
    <x v="1"/>
    <s v="US"/>
    <s v="USD"/>
    <n v="1491943445"/>
    <n v="1489351445"/>
    <b v="0"/>
    <n v="4"/>
    <b v="0"/>
    <s v="music/faith"/>
    <n v="153"/>
    <n v="877.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0"/>
    <x v="0"/>
    <s v="US"/>
    <s v="USD"/>
    <n v="1491019200"/>
    <n v="1488418990"/>
    <b v="0"/>
    <n v="79"/>
    <b v="0"/>
    <s v="music/faith"/>
    <n v="0"/>
    <n v="0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147"/>
    <x v="1"/>
    <s v="US"/>
    <s v="USD"/>
    <n v="1421337405"/>
    <n v="1418745405"/>
    <b v="0"/>
    <n v="2"/>
    <b v="0"/>
    <s v="music/faith"/>
    <n v="115"/>
    <n v="573.5"/>
    <x v="4"/>
    <s v="faith"/>
    <x v="1701"/>
    <d v="2015-01-15T15:56:45"/>
    <x v="0"/>
  </r>
  <r>
    <n v="1702"/>
    <s v="lyndale lewis and new vision prosper cd release"/>
    <s v="I can do all things through christ jesus"/>
    <n v="900"/>
    <n v="1025"/>
    <x v="1"/>
    <s v="US"/>
    <s v="USD"/>
    <n v="1427745150"/>
    <n v="1425156750"/>
    <b v="0"/>
    <n v="1"/>
    <b v="0"/>
    <s v="music/faith"/>
    <n v="114"/>
    <n v="1025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1500"/>
    <n v="1920"/>
    <x v="1"/>
    <s v="US"/>
    <s v="USD"/>
    <n v="1441003537"/>
    <n v="1435819537"/>
    <b v="0"/>
    <n v="2"/>
    <b v="0"/>
    <s v="music/faith"/>
    <n v="128"/>
    <n v="96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5000"/>
    <n v="25"/>
    <x v="0"/>
    <s v="US"/>
    <s v="USD"/>
    <n v="1424056873"/>
    <n v="1421464873"/>
    <b v="0"/>
    <n v="11"/>
    <b v="0"/>
    <s v="music/faith"/>
    <n v="1"/>
    <n v="2.2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500"/>
    <n v="100"/>
    <x v="0"/>
    <s v="US"/>
    <s v="USD"/>
    <n v="1441814400"/>
    <n v="1440807846"/>
    <b v="0"/>
    <n v="0"/>
    <b v="0"/>
    <s v="music/faith"/>
    <n v="2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00"/>
    <n v="100"/>
    <x v="0"/>
    <s v="DE"/>
    <s v="EUR"/>
    <n v="1440314472"/>
    <n v="1435130472"/>
    <b v="0"/>
    <n v="0"/>
    <b v="0"/>
    <s v="music/faith"/>
    <n v="2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3000"/>
    <n v="63"/>
    <x v="0"/>
    <s v="US"/>
    <s v="USD"/>
    <n v="1459181895"/>
    <n v="1456593495"/>
    <b v="0"/>
    <n v="9"/>
    <b v="0"/>
    <s v="music/faith"/>
    <n v="2"/>
    <n v="7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500"/>
    <n v="70"/>
    <x v="2"/>
    <s v="US"/>
    <s v="USD"/>
    <n v="1462135706"/>
    <n v="1458679706"/>
    <b v="0"/>
    <n v="0"/>
    <b v="0"/>
    <s v="music/faith"/>
    <n v="14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2000"/>
    <n v="4"/>
    <x v="2"/>
    <s v="US"/>
    <s v="USD"/>
    <n v="1409513940"/>
    <n v="1405949514"/>
    <b v="0"/>
    <n v="4"/>
    <b v="0"/>
    <s v="music/faith"/>
    <n v="0"/>
    <n v="1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1500"/>
    <n v="0"/>
    <x v="2"/>
    <s v="DE"/>
    <s v="EUR"/>
    <n v="1453122000"/>
    <n v="1449151888"/>
    <b v="0"/>
    <n v="1"/>
    <b v="0"/>
    <s v="music/faith"/>
    <n v="0"/>
    <n v="0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4000"/>
    <n v="5086"/>
    <x v="1"/>
    <s v="US"/>
    <s v="USD"/>
    <n v="1409585434"/>
    <n v="1406907034"/>
    <b v="0"/>
    <n v="2"/>
    <b v="0"/>
    <s v="music/faith"/>
    <n v="127"/>
    <n v="2543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"/>
    <n v="70"/>
    <x v="0"/>
    <s v="US"/>
    <s v="USD"/>
    <n v="1435701353"/>
    <n v="1430517353"/>
    <b v="0"/>
    <n v="0"/>
    <b v="0"/>
    <s v="music/faith"/>
    <n v="14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1500"/>
    <n v="1661"/>
    <x v="1"/>
    <s v="US"/>
    <s v="USD"/>
    <n v="1412536412"/>
    <n v="1409944412"/>
    <b v="0"/>
    <n v="1"/>
    <b v="0"/>
    <s v="music/faith"/>
    <n v="111"/>
    <n v="1661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5400"/>
    <n v="6646"/>
    <x v="1"/>
    <s v="US"/>
    <s v="USD"/>
    <n v="1430517761"/>
    <n v="1427925761"/>
    <b v="0"/>
    <n v="17"/>
    <b v="0"/>
    <s v="music/faith"/>
    <n v="123"/>
    <n v="390.94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1000"/>
    <n v="1351"/>
    <x v="1"/>
    <s v="US"/>
    <s v="USD"/>
    <n v="1427772120"/>
    <n v="1425186785"/>
    <b v="0"/>
    <n v="2"/>
    <b v="0"/>
    <s v="music/faith"/>
    <n v="135"/>
    <n v="67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265"/>
    <x v="1"/>
    <s v="US"/>
    <s v="USD"/>
    <n v="1481295099"/>
    <n v="1477835499"/>
    <b v="0"/>
    <n v="3"/>
    <b v="0"/>
    <s v="music/faith"/>
    <n v="113"/>
    <n v="755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5000"/>
    <n v="271"/>
    <x v="0"/>
    <s v="US"/>
    <s v="USD"/>
    <n v="1461211200"/>
    <n v="1459467238"/>
    <b v="0"/>
    <n v="41"/>
    <b v="0"/>
    <s v="music/faith"/>
    <n v="5"/>
    <n v="6.61"/>
    <x v="4"/>
    <s v="faith"/>
    <x v="1717"/>
    <d v="2016-04-21T04:00:00"/>
    <x v="2"/>
  </r>
  <r>
    <n v="1718"/>
    <s v="The Prodigal Son"/>
    <s v="A melody for the galaxy."/>
    <n v="1800"/>
    <n v="2635"/>
    <x v="1"/>
    <s v="US"/>
    <s v="USD"/>
    <n v="1463201940"/>
    <n v="1459435149"/>
    <b v="0"/>
    <n v="2"/>
    <b v="0"/>
    <s v="music/faith"/>
    <n v="146"/>
    <n v="131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1500"/>
    <n v="10"/>
    <x v="0"/>
    <s v="US"/>
    <s v="USD"/>
    <n v="1410958191"/>
    <n v="1408366191"/>
    <b v="0"/>
    <n v="3"/>
    <b v="0"/>
    <s v="music/faith"/>
    <n v="1"/>
    <n v="3.33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2413"/>
    <n v="650"/>
    <x v="0"/>
    <s v="US"/>
    <s v="USD"/>
    <n v="1415562471"/>
    <n v="1412966871"/>
    <b v="0"/>
    <n v="8"/>
    <b v="0"/>
    <s v="music/faith"/>
    <n v="27"/>
    <n v="81.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"/>
    <n v="50"/>
    <x v="0"/>
    <s v="US"/>
    <s v="USD"/>
    <n v="1449831863"/>
    <n v="1447239863"/>
    <b v="0"/>
    <n v="0"/>
    <b v="0"/>
    <s v="music/faith"/>
    <n v="1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900"/>
    <n v="980"/>
    <x v="1"/>
    <s v="US"/>
    <s v="USD"/>
    <n v="1459642200"/>
    <n v="1456441429"/>
    <b v="0"/>
    <n v="1"/>
    <b v="0"/>
    <s v="music/faith"/>
    <n v="109"/>
    <n v="98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3000"/>
    <n v="7445.14"/>
    <x v="1"/>
    <s v="US"/>
    <s v="USD"/>
    <n v="1435730400"/>
    <n v="1430855315"/>
    <b v="0"/>
    <n v="3"/>
    <b v="0"/>
    <s v="music/faith"/>
    <n v="248"/>
    <n v="2481.71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1500"/>
    <n v="5"/>
    <x v="0"/>
    <s v="US"/>
    <s v="USD"/>
    <n v="1414707762"/>
    <n v="1412115762"/>
    <b v="0"/>
    <n v="4"/>
    <b v="0"/>
    <s v="music/faith"/>
    <n v="0"/>
    <n v="1.2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3000"/>
    <n v="3133"/>
    <x v="1"/>
    <s v="US"/>
    <s v="USD"/>
    <n v="1408922049"/>
    <n v="1406330049"/>
    <b v="0"/>
    <n v="9"/>
    <b v="0"/>
    <s v="music/faith"/>
    <n v="104"/>
    <n v="348.1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0"/>
    <x v="0"/>
    <s v="US"/>
    <s v="USD"/>
    <n v="1403906664"/>
    <n v="1401401064"/>
    <b v="0"/>
    <n v="16"/>
    <b v="0"/>
    <s v="music/faith"/>
    <n v="0"/>
    <n v="0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900"/>
    <n v="905"/>
    <x v="1"/>
    <s v="GB"/>
    <s v="GBP"/>
    <n v="1428231600"/>
    <n v="1423520177"/>
    <b v="0"/>
    <n v="1"/>
    <b v="0"/>
    <s v="music/faith"/>
    <n v="101"/>
    <n v="905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3500"/>
    <n v="4340"/>
    <x v="1"/>
    <s v="US"/>
    <s v="USD"/>
    <n v="1445439674"/>
    <n v="1442847674"/>
    <b v="0"/>
    <n v="7"/>
    <b v="0"/>
    <s v="music/faith"/>
    <n v="124"/>
    <n v="620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500"/>
    <n v="30"/>
    <x v="0"/>
    <s v="US"/>
    <s v="USD"/>
    <n v="1465521306"/>
    <n v="1460337306"/>
    <b v="0"/>
    <n v="0"/>
    <b v="0"/>
    <s v="music/faith"/>
    <n v="6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500"/>
    <n v="25"/>
    <x v="0"/>
    <s v="US"/>
    <s v="USD"/>
    <n v="1445738783"/>
    <n v="1443146783"/>
    <b v="0"/>
    <n v="0"/>
    <b v="0"/>
    <s v="music/faith"/>
    <n v="5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500"/>
    <n v="25"/>
    <x v="2"/>
    <s v="US"/>
    <s v="USD"/>
    <n v="1434034800"/>
    <n v="1432849552"/>
    <b v="0"/>
    <n v="0"/>
    <b v="0"/>
    <s v="music/faith"/>
    <n v="5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500"/>
    <n v="23"/>
    <x v="0"/>
    <s v="US"/>
    <s v="USD"/>
    <n v="1452920400"/>
    <n v="1447777481"/>
    <b v="0"/>
    <n v="0"/>
    <b v="0"/>
    <s v="music/faith"/>
    <n v="5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500"/>
    <n v="20"/>
    <x v="0"/>
    <s v="US"/>
    <s v="USD"/>
    <n v="1473802200"/>
    <n v="1472746374"/>
    <b v="0"/>
    <n v="0"/>
    <b v="0"/>
    <s v="music/faith"/>
    <n v="4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900"/>
    <n v="900"/>
    <x v="1"/>
    <s v="US"/>
    <s v="USD"/>
    <n v="1431046356"/>
    <n v="1428454356"/>
    <b v="0"/>
    <n v="1"/>
    <b v="0"/>
    <s v="music/faith"/>
    <n v="100"/>
    <n v="90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2000"/>
    <n v="2015"/>
    <x v="1"/>
    <s v="US"/>
    <s v="USD"/>
    <n v="1470598345"/>
    <n v="1468006345"/>
    <b v="0"/>
    <n v="2"/>
    <b v="0"/>
    <s v="music/faith"/>
    <n v="101"/>
    <n v="1007.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1200"/>
    <n v="0"/>
    <x v="0"/>
    <s v="US"/>
    <s v="USD"/>
    <n v="1447018833"/>
    <n v="1444423233"/>
    <b v="0"/>
    <n v="1"/>
    <b v="0"/>
    <s v="music/faith"/>
    <n v="0"/>
    <n v="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3500"/>
    <n v="4181"/>
    <x v="1"/>
    <s v="US"/>
    <s v="USD"/>
    <n v="1437432392"/>
    <n v="1434840392"/>
    <b v="0"/>
    <n v="15"/>
    <b v="0"/>
    <s v="music/faith"/>
    <n v="119"/>
    <n v="278.73"/>
    <x v="4"/>
    <s v="faith"/>
    <x v="1737"/>
    <d v="2015-07-20T22:46:32"/>
    <x v="0"/>
  </r>
  <r>
    <n v="1738"/>
    <s v="The Flashing Lights"/>
    <s v="Music that inspires and gives hope for overcoming and change. And it is good music."/>
    <n v="1100"/>
    <n v="115"/>
    <x v="0"/>
    <s v="US"/>
    <s v="USD"/>
    <n v="1412283542"/>
    <n v="1409691542"/>
    <b v="0"/>
    <n v="1"/>
    <b v="0"/>
    <s v="music/faith"/>
    <n v="10"/>
    <n v="115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900"/>
    <n v="345"/>
    <x v="0"/>
    <s v="US"/>
    <s v="USD"/>
    <n v="1462391932"/>
    <n v="1457297932"/>
    <b v="0"/>
    <n v="1"/>
    <b v="0"/>
    <s v="music/faith"/>
    <n v="38"/>
    <n v="345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500"/>
    <n v="10"/>
    <x v="0"/>
    <s v="US"/>
    <s v="USD"/>
    <n v="1437075422"/>
    <n v="1434483422"/>
    <b v="0"/>
    <n v="0"/>
    <b v="0"/>
    <s v="music/faith"/>
    <n v="2"/>
    <n v="0"/>
    <x v="4"/>
    <s v="faith"/>
    <x v="1740"/>
    <d v="2015-07-16T19:37:02"/>
    <x v="0"/>
  </r>
  <r>
    <n v="1741"/>
    <s v="Caught off Guard"/>
    <s v="A photo journal documenting my experiences and travels across New Zealand"/>
    <n v="5000"/>
    <n v="50"/>
    <x v="0"/>
    <s v="GB"/>
    <s v="GBP"/>
    <n v="1433948671"/>
    <n v="1430060671"/>
    <b v="0"/>
    <n v="52"/>
    <b v="1"/>
    <s v="photography/photobooks"/>
    <n v="1"/>
    <n v="0.96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413"/>
    <x v="0"/>
    <s v="US"/>
    <s v="USD"/>
    <n v="1483822800"/>
    <n v="1481058170"/>
    <b v="0"/>
    <n v="34"/>
    <b v="1"/>
    <s v="photography/photobooks"/>
    <n v="7"/>
    <n v="12.15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16000"/>
    <n v="16165.6"/>
    <x v="1"/>
    <s v="US"/>
    <s v="USD"/>
    <n v="1472270340"/>
    <n v="1470348775"/>
    <b v="0"/>
    <n v="67"/>
    <b v="1"/>
    <s v="photography/photobooks"/>
    <n v="101"/>
    <n v="241.28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19000"/>
    <n v="1145"/>
    <x v="3"/>
    <s v="GB"/>
    <s v="GBP"/>
    <n v="1425821477"/>
    <n v="1421937077"/>
    <b v="0"/>
    <n v="70"/>
    <b v="1"/>
    <s v="photography/photobooks"/>
    <n v="6"/>
    <n v="16.36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20000"/>
    <n v="21935"/>
    <x v="1"/>
    <s v="US"/>
    <s v="USD"/>
    <n v="1482372000"/>
    <n v="1479276838"/>
    <b v="0"/>
    <n v="89"/>
    <b v="1"/>
    <s v="photography/photobooks"/>
    <n v="110"/>
    <n v="246.46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50000"/>
    <n v="50653.11"/>
    <x v="1"/>
    <s v="US"/>
    <s v="USD"/>
    <n v="1479952800"/>
    <n v="1477368867"/>
    <b v="0"/>
    <n v="107"/>
    <b v="1"/>
    <s v="photography/photobooks"/>
    <n v="101"/>
    <n v="473.39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25000"/>
    <n v="1040"/>
    <x v="2"/>
    <s v="GB"/>
    <s v="GBP"/>
    <n v="1447426800"/>
    <n v="1444904830"/>
    <b v="0"/>
    <n v="159"/>
    <b v="1"/>
    <s v="photography/photobooks"/>
    <n v="4"/>
    <n v="6.54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150000"/>
    <n v="0"/>
    <x v="0"/>
    <s v="CA"/>
    <s v="CAD"/>
    <n v="1441234143"/>
    <n v="1438642143"/>
    <b v="0"/>
    <n v="181"/>
    <b v="1"/>
    <s v="photography/photobooks"/>
    <n v="0"/>
    <n v="0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30000"/>
    <n v="96015.9"/>
    <x v="1"/>
    <s v="LU"/>
    <s v="EUR"/>
    <n v="1488394800"/>
    <n v="1485213921"/>
    <b v="0"/>
    <n v="131"/>
    <b v="1"/>
    <s v="photography/photobooks"/>
    <n v="320"/>
    <n v="732.95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25000"/>
    <n v="26182.5"/>
    <x v="1"/>
    <s v="US"/>
    <s v="USD"/>
    <n v="1461096304"/>
    <n v="1458936304"/>
    <b v="0"/>
    <n v="125"/>
    <b v="1"/>
    <s v="photography/photobooks"/>
    <n v="105"/>
    <n v="209.4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25000"/>
    <n v="29939"/>
    <x v="1"/>
    <s v="US"/>
    <s v="USD"/>
    <n v="1426787123"/>
    <n v="1424198723"/>
    <b v="0"/>
    <n v="61"/>
    <b v="1"/>
    <s v="photography/photobooks"/>
    <n v="120"/>
    <n v="490.8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9999"/>
    <n v="167820.6"/>
    <x v="1"/>
    <s v="GB"/>
    <s v="GBP"/>
    <n v="1476425082"/>
    <n v="1473833082"/>
    <b v="0"/>
    <n v="90"/>
    <b v="1"/>
    <s v="photography/photobooks"/>
    <n v="1678"/>
    <n v="1864.6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93963.9"/>
    <x v="1"/>
    <s v="DK"/>
    <s v="DKK"/>
    <n v="1458579568"/>
    <n v="1455991168"/>
    <b v="0"/>
    <n v="35"/>
    <b v="1"/>
    <s v="photography/photobooks"/>
    <n v="485"/>
    <n v="5541.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25000"/>
    <n v="509"/>
    <x v="0"/>
    <s v="CA"/>
    <s v="CAD"/>
    <n v="1428091353"/>
    <n v="1425502953"/>
    <b v="0"/>
    <n v="90"/>
    <b v="1"/>
    <s v="photography/photobooks"/>
    <n v="2"/>
    <n v="5.66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1400"/>
    <n v="0"/>
    <x v="0"/>
    <s v="US"/>
    <s v="USD"/>
    <n v="1444071361"/>
    <n v="1441479361"/>
    <b v="0"/>
    <n v="4"/>
    <b v="1"/>
    <s v="photography/photobooks"/>
    <n v="0"/>
    <n v="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15000"/>
    <n v="16000"/>
    <x v="1"/>
    <s v="US"/>
    <s v="USD"/>
    <n v="1472443269"/>
    <n v="1468987269"/>
    <b v="0"/>
    <n v="120"/>
    <b v="1"/>
    <s v="photography/photobooks"/>
    <n v="107"/>
    <n v="133.3300000000000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15000"/>
    <n v="17444"/>
    <x v="1"/>
    <s v="US"/>
    <s v="USD"/>
    <n v="1485631740"/>
    <n v="1483041083"/>
    <b v="0"/>
    <n v="14"/>
    <b v="1"/>
    <s v="photography/photobooks"/>
    <n v="116"/>
    <n v="1246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4500"/>
    <n v="4935"/>
    <x v="1"/>
    <s v="US"/>
    <s v="USD"/>
    <n v="1468536992"/>
    <n v="1463352992"/>
    <b v="0"/>
    <n v="27"/>
    <b v="1"/>
    <s v="photography/photobooks"/>
    <n v="110"/>
    <n v="182.78"/>
    <x v="8"/>
    <s v="photobooks"/>
    <x v="1758"/>
    <d v="2016-07-14T22:56:32"/>
    <x v="2"/>
  </r>
  <r>
    <n v="1759"/>
    <s v="Death Valley"/>
    <s v="Death Valley will be the first photo book of Andi State"/>
    <n v="15000"/>
    <n v="243"/>
    <x v="0"/>
    <s v="US"/>
    <s v="USD"/>
    <n v="1427309629"/>
    <n v="1425585229"/>
    <b v="0"/>
    <n v="49"/>
    <b v="1"/>
    <s v="photography/photobooks"/>
    <n v="2"/>
    <n v="4.96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22000"/>
    <n v="40357"/>
    <x v="1"/>
    <s v="US"/>
    <s v="USD"/>
    <n v="1456416513"/>
    <n v="1454688513"/>
    <b v="0"/>
    <n v="102"/>
    <b v="1"/>
    <s v="photography/photobooks"/>
    <n v="183"/>
    <n v="395.66"/>
    <x v="8"/>
    <s v="photobooks"/>
    <x v="1760"/>
    <d v="2016-02-25T16:08:33"/>
    <x v="2"/>
  </r>
  <r>
    <n v="1761"/>
    <s v="I Wanted To See Boobs"/>
    <s v="A hardcover photobook telling the naked truth of a young photographers journey."/>
    <n v="2000"/>
    <n v="2340"/>
    <x v="1"/>
    <s v="GB"/>
    <s v="GBP"/>
    <n v="1442065060"/>
    <n v="1437745060"/>
    <b v="0"/>
    <n v="3"/>
    <b v="1"/>
    <s v="photography/photobooks"/>
    <n v="117"/>
    <n v="780"/>
    <x v="8"/>
    <s v="photobooks"/>
    <x v="1761"/>
    <d v="2015-09-12T13:37:40"/>
    <x v="0"/>
  </r>
  <r>
    <n v="1762"/>
    <s v="&quot;The Naked Pixel&quot; Ali Pakele"/>
    <s v="Project rewards $25 gets you 190+ digital images"/>
    <n v="3700"/>
    <n v="9342"/>
    <x v="1"/>
    <s v="US"/>
    <s v="USD"/>
    <n v="1457739245"/>
    <n v="1455147245"/>
    <b v="0"/>
    <n v="25"/>
    <b v="1"/>
    <s v="photography/photobooks"/>
    <n v="252"/>
    <n v="373.68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30000"/>
    <n v="37104.03"/>
    <x v="1"/>
    <s v="US"/>
    <s v="USD"/>
    <n v="1477255840"/>
    <n v="1474663840"/>
    <b v="0"/>
    <n v="118"/>
    <b v="1"/>
    <s v="photography/photobooks"/>
    <n v="124"/>
    <n v="314.4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6000"/>
    <n v="9500"/>
    <x v="1"/>
    <s v="GB"/>
    <s v="GBP"/>
    <n v="1407065979"/>
    <n v="1404560379"/>
    <b v="1"/>
    <n v="39"/>
    <b v="0"/>
    <s v="photography/photobooks"/>
    <n v="158"/>
    <n v="243.59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20000"/>
    <n v="640"/>
    <x v="0"/>
    <s v="US"/>
    <s v="USD"/>
    <n v="1407972712"/>
    <n v="1405380712"/>
    <b v="1"/>
    <n v="103"/>
    <b v="0"/>
    <s v="photography/photobooks"/>
    <n v="3"/>
    <n v="6.21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500"/>
    <n v="8"/>
    <x v="0"/>
    <s v="AU"/>
    <s v="AUD"/>
    <n v="1408999088"/>
    <n v="1407184688"/>
    <b v="1"/>
    <n v="0"/>
    <b v="0"/>
    <s v="photography/photobooks"/>
    <n v="2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6700"/>
    <n v="13323"/>
    <x v="1"/>
    <s v="US"/>
    <s v="USD"/>
    <n v="1407080884"/>
    <n v="1404488884"/>
    <b v="1"/>
    <n v="39"/>
    <b v="0"/>
    <s v="photography/photobooks"/>
    <n v="199"/>
    <n v="341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2000"/>
    <n v="2864"/>
    <x v="1"/>
    <s v="US"/>
    <s v="USD"/>
    <n v="1411824444"/>
    <n v="1406640444"/>
    <b v="1"/>
    <n v="15"/>
    <b v="0"/>
    <s v="photography/photobooks"/>
    <n v="143"/>
    <n v="190.93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59"/>
    <n v="470"/>
    <x v="0"/>
    <s v="US"/>
    <s v="USD"/>
    <n v="1421177959"/>
    <n v="1418585959"/>
    <b v="1"/>
    <n v="22"/>
    <b v="0"/>
    <s v="photography/photobooks"/>
    <n v="12"/>
    <n v="21.36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35932"/>
    <x v="1"/>
    <s v="US"/>
    <s v="USD"/>
    <n v="1413312194"/>
    <n v="1410288194"/>
    <b v="1"/>
    <n v="92"/>
    <b v="0"/>
    <s v="photography/photobooks"/>
    <n v="103"/>
    <n v="390.57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3750"/>
    <n v="4055"/>
    <x v="1"/>
    <s v="GB"/>
    <s v="GBP"/>
    <n v="1414107040"/>
    <n v="1411515040"/>
    <b v="1"/>
    <n v="25"/>
    <b v="0"/>
    <s v="photography/photobooks"/>
    <n v="108"/>
    <n v="162.19999999999999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3500"/>
    <n v="4343"/>
    <x v="1"/>
    <s v="GB"/>
    <s v="GBP"/>
    <n v="1404666836"/>
    <n v="1399482836"/>
    <b v="1"/>
    <n v="19"/>
    <b v="0"/>
    <s v="photography/photobooks"/>
    <n v="124"/>
    <n v="228.5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4166"/>
    <x v="1"/>
    <s v="US"/>
    <s v="USD"/>
    <n v="1421691298"/>
    <n v="1417803298"/>
    <b v="1"/>
    <n v="19"/>
    <b v="0"/>
    <s v="photography/photobooks"/>
    <n v="283"/>
    <n v="745.58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4500"/>
    <n v="5052"/>
    <x v="1"/>
    <s v="US"/>
    <s v="USD"/>
    <n v="1417273140"/>
    <n v="1413609292"/>
    <b v="1"/>
    <n v="13"/>
    <b v="0"/>
    <s v="photography/photobooks"/>
    <n v="112"/>
    <n v="388.62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50000"/>
    <n v="3317"/>
    <x v="2"/>
    <s v="US"/>
    <s v="USD"/>
    <n v="1414193160"/>
    <n v="1410305160"/>
    <b v="1"/>
    <n v="124"/>
    <b v="0"/>
    <s v="photography/photobooks"/>
    <n v="7"/>
    <n v="26.75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2500"/>
    <n v="3010.01"/>
    <x v="1"/>
    <s v="GB"/>
    <s v="GBP"/>
    <n v="1414623471"/>
    <n v="1411513071"/>
    <b v="1"/>
    <n v="4"/>
    <b v="0"/>
    <s v="photography/photobooks"/>
    <n v="120"/>
    <n v="752.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3000"/>
    <n v="10067.5"/>
    <x v="1"/>
    <s v="NL"/>
    <s v="EUR"/>
    <n v="1424421253"/>
    <n v="1421829253"/>
    <b v="1"/>
    <n v="10"/>
    <b v="0"/>
    <s v="photography/photobooks"/>
    <n v="336"/>
    <n v="1006.75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4000"/>
    <n v="100"/>
    <x v="0"/>
    <s v="US"/>
    <s v="USD"/>
    <n v="1427485395"/>
    <n v="1423600995"/>
    <b v="1"/>
    <n v="15"/>
    <b v="0"/>
    <s v="photography/photobooks"/>
    <n v="3"/>
    <n v="6.67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0000"/>
    <n v="11385"/>
    <x v="1"/>
    <s v="US"/>
    <s v="USD"/>
    <n v="1472834180"/>
    <n v="1470242180"/>
    <b v="1"/>
    <n v="38"/>
    <b v="0"/>
    <s v="photography/photobooks"/>
    <n v="114"/>
    <n v="299.61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828"/>
    <x v="0"/>
    <s v="US"/>
    <s v="USD"/>
    <n v="1467469510"/>
    <n v="1462285510"/>
    <b v="1"/>
    <n v="152"/>
    <b v="0"/>
    <s v="photography/photobooks"/>
    <n v="39"/>
    <n v="77.819999999999993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445"/>
    <x v="0"/>
    <s v="US"/>
    <s v="USD"/>
    <n v="1473950945"/>
    <n v="1471272545"/>
    <b v="1"/>
    <n v="24"/>
    <b v="0"/>
    <s v="photography/photobooks"/>
    <n v="9"/>
    <n v="18.5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1332"/>
    <x v="2"/>
    <s v="US"/>
    <s v="USD"/>
    <n v="1456062489"/>
    <n v="1453211289"/>
    <b v="1"/>
    <n v="76"/>
    <b v="0"/>
    <s v="photography/photobooks"/>
    <n v="9"/>
    <n v="17.53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25000"/>
    <n v="1217"/>
    <x v="0"/>
    <s v="US"/>
    <s v="USD"/>
    <n v="1432248478"/>
    <n v="1429656478"/>
    <b v="1"/>
    <n v="185"/>
    <b v="0"/>
    <s v="photography/photobooks"/>
    <n v="5"/>
    <n v="6.58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500"/>
    <n v="0"/>
    <x v="2"/>
    <s v="US"/>
    <s v="USD"/>
    <n v="1422674700"/>
    <n v="1419954240"/>
    <b v="1"/>
    <n v="33"/>
    <b v="0"/>
    <s v="photography/photobooks"/>
    <n v="0"/>
    <n v="0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12500"/>
    <n v="1"/>
    <x v="0"/>
    <s v="US"/>
    <s v="USD"/>
    <n v="1413417600"/>
    <n v="1410750855"/>
    <b v="1"/>
    <n v="108"/>
    <b v="0"/>
    <s v="photography/photobooks"/>
    <n v="0"/>
    <n v="0.01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3900"/>
    <n v="2059"/>
    <x v="2"/>
    <s v="NL"/>
    <s v="EUR"/>
    <n v="1418649177"/>
    <n v="1416057177"/>
    <b v="1"/>
    <n v="29"/>
    <b v="0"/>
    <s v="photography/photobooks"/>
    <n v="53"/>
    <n v="7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5000"/>
    <n v="5012.25"/>
    <x v="1"/>
    <s v="US"/>
    <s v="USD"/>
    <n v="1428158637"/>
    <n v="1425570237"/>
    <b v="1"/>
    <n v="24"/>
    <b v="0"/>
    <s v="photography/photobooks"/>
    <n v="100"/>
    <n v="208.84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1900"/>
    <n v="2182"/>
    <x v="1"/>
    <s v="GB"/>
    <s v="GBP"/>
    <n v="1414795542"/>
    <n v="1412203542"/>
    <b v="1"/>
    <n v="4"/>
    <b v="0"/>
    <s v="photography/photobooks"/>
    <n v="115"/>
    <n v="545.5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1500"/>
    <n v="427"/>
    <x v="0"/>
    <s v="US"/>
    <s v="USD"/>
    <n v="1421042403"/>
    <n v="1415858403"/>
    <b v="1"/>
    <n v="4"/>
    <b v="0"/>
    <s v="photography/photobooks"/>
    <n v="28"/>
    <n v="106.75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5000"/>
    <n v="5376"/>
    <x v="1"/>
    <s v="US"/>
    <s v="USD"/>
    <n v="1423152678"/>
    <n v="1420560678"/>
    <b v="1"/>
    <n v="15"/>
    <b v="0"/>
    <s v="photography/photobooks"/>
    <n v="108"/>
    <n v="358.4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2000"/>
    <n v="2005"/>
    <x v="1"/>
    <s v="GB"/>
    <s v="GBP"/>
    <n v="1422553565"/>
    <n v="1417369565"/>
    <b v="1"/>
    <n v="4"/>
    <b v="0"/>
    <s v="photography/photobooks"/>
    <n v="100"/>
    <n v="501.2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39000"/>
    <n v="25"/>
    <x v="0"/>
    <s v="US"/>
    <s v="USD"/>
    <n v="1439189940"/>
    <n v="1435970682"/>
    <b v="1"/>
    <n v="139"/>
    <b v="0"/>
    <s v="photography/photobooks"/>
    <n v="0"/>
    <n v="0.18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1500"/>
    <n v="302"/>
    <x v="0"/>
    <s v="AU"/>
    <s v="AUD"/>
    <n v="1417127040"/>
    <n v="1414531440"/>
    <b v="1"/>
    <n v="2"/>
    <b v="0"/>
    <s v="photography/photobooks"/>
    <n v="20"/>
    <n v="151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4000"/>
    <n v="110"/>
    <x v="0"/>
    <s v="US"/>
    <s v="USD"/>
    <n v="1423660422"/>
    <n v="1420636422"/>
    <b v="1"/>
    <n v="18"/>
    <b v="0"/>
    <s v="photography/photobooks"/>
    <n v="3"/>
    <n v="6.1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0500"/>
    <n v="766"/>
    <x v="0"/>
    <s v="GB"/>
    <s v="GBP"/>
    <n v="1469356366"/>
    <n v="1464172366"/>
    <b v="1"/>
    <n v="86"/>
    <b v="0"/>
    <s v="photography/photobooks"/>
    <n v="7"/>
    <n v="8.91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20000"/>
    <n v="0"/>
    <x v="0"/>
    <s v="US"/>
    <s v="USD"/>
    <n v="1481809189"/>
    <n v="1479217189"/>
    <b v="1"/>
    <n v="140"/>
    <b v="0"/>
    <s v="photography/photobooks"/>
    <n v="0"/>
    <n v="0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6350"/>
    <n v="6506"/>
    <x v="1"/>
    <s v="US"/>
    <s v="USD"/>
    <n v="1454572233"/>
    <n v="1449388233"/>
    <b v="1"/>
    <n v="37"/>
    <b v="0"/>
    <s v="photography/photobooks"/>
    <n v="102"/>
    <n v="175.84"/>
    <x v="8"/>
    <s v="photobooks"/>
    <x v="1798"/>
    <d v="2016-02-04T07:50:33"/>
    <x v="2"/>
  </r>
  <r>
    <n v="1799"/>
    <s v="The UnDiscovered Image"/>
    <s v="The UnDiscovered Image, a monthly publication dedicated to photographers."/>
    <n v="1700"/>
    <n v="410"/>
    <x v="0"/>
    <s v="GB"/>
    <s v="GBP"/>
    <n v="1415740408"/>
    <n v="1414008808"/>
    <b v="1"/>
    <n v="6"/>
    <b v="0"/>
    <s v="photography/photobooks"/>
    <n v="24"/>
    <n v="68.33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25000"/>
    <n v="1072"/>
    <x v="0"/>
    <s v="GB"/>
    <s v="GBP"/>
    <n v="1476109970"/>
    <n v="1473517970"/>
    <b v="1"/>
    <n v="113"/>
    <b v="0"/>
    <s v="photography/photobooks"/>
    <n v="4"/>
    <n v="9.49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7000"/>
    <n v="4176"/>
    <x v="0"/>
    <s v="GB"/>
    <s v="GBP"/>
    <n v="1450181400"/>
    <n v="1447429868"/>
    <b v="1"/>
    <n v="37"/>
    <b v="0"/>
    <s v="photography/photobooks"/>
    <n v="60"/>
    <n v="112.8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5000"/>
    <n v="5665"/>
    <x v="1"/>
    <s v="DE"/>
    <s v="EUR"/>
    <n v="1435442340"/>
    <n v="1433416830"/>
    <b v="1"/>
    <n v="18"/>
    <b v="0"/>
    <s v="photography/photobooks"/>
    <n v="113"/>
    <n v="314.72000000000003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5000"/>
    <n v="684"/>
    <x v="0"/>
    <s v="US"/>
    <s v="USD"/>
    <n v="1423878182"/>
    <n v="1421199782"/>
    <b v="1"/>
    <n v="75"/>
    <b v="0"/>
    <s v="photography/photobooks"/>
    <n v="5"/>
    <n v="9.1199999999999992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000"/>
    <n v="2524"/>
    <x v="0"/>
    <s v="US"/>
    <s v="USD"/>
    <n v="1447521404"/>
    <n v="1444061804"/>
    <b v="1"/>
    <n v="52"/>
    <b v="0"/>
    <s v="photography/photobooks"/>
    <n v="17"/>
    <n v="48.5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000"/>
    <n v="70"/>
    <x v="0"/>
    <s v="DE"/>
    <s v="EUR"/>
    <n v="1443808800"/>
    <n v="1441048658"/>
    <b v="1"/>
    <n v="122"/>
    <b v="0"/>
    <s v="photography/photobooks"/>
    <n v="0"/>
    <n v="0.56999999999999995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3000"/>
    <n v="3273"/>
    <x v="1"/>
    <s v="GB"/>
    <s v="GBP"/>
    <n v="1412090349"/>
    <n v="1409066349"/>
    <b v="1"/>
    <n v="8"/>
    <b v="0"/>
    <s v="photography/photobooks"/>
    <n v="109"/>
    <n v="409.13"/>
    <x v="8"/>
    <s v="photobooks"/>
    <x v="1806"/>
    <d v="2014-09-30T15:19:09"/>
    <x v="3"/>
  </r>
  <r>
    <n v="1807"/>
    <s v="Anywhere but Here"/>
    <s v="I want to explore alternative cultures and lifestyles in America."/>
    <n v="3000"/>
    <n v="3084"/>
    <x v="1"/>
    <s v="US"/>
    <s v="USD"/>
    <n v="1411868313"/>
    <n v="1409276313"/>
    <b v="1"/>
    <n v="8"/>
    <b v="0"/>
    <s v="photography/photobooks"/>
    <n v="103"/>
    <n v="385.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30000"/>
    <n v="1026"/>
    <x v="0"/>
    <s v="US"/>
    <s v="USD"/>
    <n v="1486830030"/>
    <n v="1483806030"/>
    <b v="1"/>
    <n v="96"/>
    <b v="0"/>
    <s v="photography/photobooks"/>
    <n v="3"/>
    <n v="10.6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2600"/>
    <n v="2857"/>
    <x v="1"/>
    <s v="CA"/>
    <s v="CAD"/>
    <n v="1425246439"/>
    <n v="1422222439"/>
    <b v="1"/>
    <n v="9"/>
    <b v="0"/>
    <s v="photography/photobooks"/>
    <n v="110"/>
    <n v="317.44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1000"/>
    <n v="1870.99"/>
    <x v="1"/>
    <s v="US"/>
    <s v="USD"/>
    <n v="1408657826"/>
    <n v="1407621026"/>
    <b v="0"/>
    <n v="2"/>
    <b v="0"/>
    <s v="photography/photobooks"/>
    <n v="187"/>
    <n v="935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1500"/>
    <n v="270"/>
    <x v="0"/>
    <s v="US"/>
    <s v="USD"/>
    <n v="1414123200"/>
    <n v="1408962270"/>
    <b v="0"/>
    <n v="26"/>
    <b v="0"/>
    <s v="photography/photobooks"/>
    <n v="18"/>
    <n v="10.38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3500"/>
    <n v="4678.5"/>
    <x v="1"/>
    <s v="GB"/>
    <s v="GBP"/>
    <n v="1467531536"/>
    <n v="1464939536"/>
    <b v="0"/>
    <n v="23"/>
    <b v="0"/>
    <s v="photography/photobooks"/>
    <n v="134"/>
    <n v="203.4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500"/>
    <n v="6"/>
    <x v="0"/>
    <s v="GB"/>
    <s v="GBP"/>
    <n v="1407532812"/>
    <n v="1404940812"/>
    <b v="0"/>
    <n v="0"/>
    <b v="0"/>
    <s v="photography/photobooks"/>
    <n v="1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5000"/>
    <n v="24321.1"/>
    <x v="1"/>
    <s v="GB"/>
    <s v="GBP"/>
    <n v="1425108736"/>
    <n v="1422516736"/>
    <b v="0"/>
    <n v="140"/>
    <b v="0"/>
    <s v="photography/photobooks"/>
    <n v="162"/>
    <n v="173.72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500"/>
    <n v="5"/>
    <x v="0"/>
    <s v="US"/>
    <s v="USD"/>
    <n v="1435787137"/>
    <n v="1434577537"/>
    <b v="0"/>
    <n v="0"/>
    <b v="0"/>
    <s v="photography/photobooks"/>
    <n v="1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3000"/>
    <n v="1126"/>
    <x v="0"/>
    <s v="CH"/>
    <s v="CHF"/>
    <n v="1469473200"/>
    <n v="1467061303"/>
    <b v="0"/>
    <n v="6"/>
    <b v="0"/>
    <s v="photography/photobooks"/>
    <n v="38"/>
    <n v="187.67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25000"/>
    <n v="610"/>
    <x v="0"/>
    <s v="US"/>
    <s v="USD"/>
    <n v="1485759540"/>
    <n v="1480607607"/>
    <b v="0"/>
    <n v="100"/>
    <b v="0"/>
    <s v="photography/photobooks"/>
    <n v="2"/>
    <n v="6.1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500"/>
    <n v="2"/>
    <x v="0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1547"/>
    <x v="1"/>
    <s v="US"/>
    <s v="USD"/>
    <n v="1406743396"/>
    <n v="1404151396"/>
    <b v="0"/>
    <n v="4"/>
    <b v="0"/>
    <s v="photography/photobooks"/>
    <n v="129"/>
    <n v="386.7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5800"/>
    <x v="1"/>
    <s v="US"/>
    <s v="USD"/>
    <n v="1427850090"/>
    <n v="1425261690"/>
    <b v="0"/>
    <n v="8"/>
    <b v="0"/>
    <s v="photography/photobooks"/>
    <n v="116"/>
    <n v="72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10000"/>
    <n v="125"/>
    <x v="0"/>
    <s v="US"/>
    <s v="USD"/>
    <n v="1330760367"/>
    <n v="1326872367"/>
    <b v="0"/>
    <n v="57"/>
    <b v="1"/>
    <s v="music/rock"/>
    <n v="1"/>
    <n v="2.19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2500"/>
    <n v="2608"/>
    <x v="1"/>
    <s v="CA"/>
    <s v="CAD"/>
    <n v="1391194860"/>
    <n v="1388084862"/>
    <b v="0"/>
    <n v="11"/>
    <b v="1"/>
    <s v="music/rock"/>
    <n v="104"/>
    <n v="237.09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3500"/>
    <n v="3736.55"/>
    <x v="1"/>
    <s v="US"/>
    <s v="USD"/>
    <n v="1351095976"/>
    <n v="1348503976"/>
    <b v="0"/>
    <n v="33"/>
    <b v="1"/>
    <s v="music/rock"/>
    <n v="107"/>
    <n v="113.23"/>
    <x v="4"/>
    <s v="rock"/>
    <x v="1823"/>
    <d v="2012-10-24T16:26:16"/>
    <x v="5"/>
  </r>
  <r>
    <n v="1824"/>
    <s v="Tin Man's Broken Wisdom Fund"/>
    <s v="cd fund raiser"/>
    <n v="8750"/>
    <n v="9111"/>
    <x v="1"/>
    <s v="US"/>
    <s v="USD"/>
    <n v="1389146880"/>
    <n v="1387403967"/>
    <b v="0"/>
    <n v="40"/>
    <b v="1"/>
    <s v="music/rock"/>
    <n v="104"/>
    <n v="227.78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6000"/>
    <n v="6086.26"/>
    <x v="1"/>
    <s v="US"/>
    <s v="USD"/>
    <n v="1373572903"/>
    <n v="1371585703"/>
    <b v="0"/>
    <n v="50"/>
    <b v="1"/>
    <s v="music/rock"/>
    <n v="101"/>
    <n v="121.73"/>
    <x v="4"/>
    <s v="rock"/>
    <x v="1825"/>
    <d v="2013-07-11T20:01:43"/>
    <x v="4"/>
  </r>
  <r>
    <n v="1826"/>
    <s v="BEAR GHOST! Professional Recording! Yay!"/>
    <s v="Hear your favorite Bear Ghost in eargasmic quality!"/>
    <n v="5800"/>
    <n v="6155"/>
    <x v="1"/>
    <s v="US"/>
    <s v="USD"/>
    <n v="1392675017"/>
    <n v="1390083017"/>
    <b v="0"/>
    <n v="38"/>
    <b v="1"/>
    <s v="music/rock"/>
    <n v="106"/>
    <n v="161.97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26438"/>
    <x v="1"/>
    <s v="US"/>
    <s v="USD"/>
    <n v="1299138561"/>
    <n v="1294818561"/>
    <b v="0"/>
    <n v="96"/>
    <b v="1"/>
    <s v="music/rock"/>
    <n v="132"/>
    <n v="275.39999999999998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170"/>
    <x v="0"/>
    <s v="US"/>
    <s v="USD"/>
    <n v="1399672800"/>
    <n v="1396906530"/>
    <b v="0"/>
    <n v="48"/>
    <b v="1"/>
    <s v="music/rock"/>
    <n v="0"/>
    <n v="3.54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7500"/>
    <n v="316"/>
    <x v="0"/>
    <s v="US"/>
    <s v="USD"/>
    <n v="1295647200"/>
    <n v="1291428371"/>
    <b v="0"/>
    <n v="33"/>
    <b v="1"/>
    <s v="music/rock"/>
    <n v="4"/>
    <n v="9.58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38000"/>
    <n v="7500"/>
    <x v="0"/>
    <s v="US"/>
    <s v="USD"/>
    <n v="1393259107"/>
    <n v="1390667107"/>
    <b v="0"/>
    <n v="226"/>
    <b v="1"/>
    <s v="music/rock"/>
    <n v="20"/>
    <n v="33.1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4000"/>
    <n v="4296"/>
    <x v="1"/>
    <s v="US"/>
    <s v="USD"/>
    <n v="1336866863"/>
    <n v="1335570863"/>
    <b v="0"/>
    <n v="14"/>
    <b v="1"/>
    <s v="music/rock"/>
    <n v="107"/>
    <n v="306.86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000"/>
    <n v="327"/>
    <x v="0"/>
    <s v="US"/>
    <s v="USD"/>
    <n v="1299243427"/>
    <n v="1296651427"/>
    <b v="0"/>
    <n v="20"/>
    <b v="1"/>
    <s v="music/rock"/>
    <n v="11"/>
    <n v="16.350000000000001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0"/>
    <n v="5050"/>
    <x v="1"/>
    <s v="US"/>
    <s v="USD"/>
    <n v="1362211140"/>
    <n v="1359421403"/>
    <b v="0"/>
    <n v="25"/>
    <b v="1"/>
    <s v="music/rock"/>
    <n v="126"/>
    <n v="202"/>
    <x v="4"/>
    <s v="rock"/>
    <x v="1833"/>
    <d v="2013-03-02T07:59:00"/>
    <x v="4"/>
  </r>
  <r>
    <n v="1834"/>
    <s v="TDJ - All Part of the Plan EP/Tour"/>
    <s v="Help us fund our first tour and promote our new EP!"/>
    <n v="30000"/>
    <n v="6375"/>
    <x v="2"/>
    <s v="US"/>
    <s v="USD"/>
    <n v="1422140895"/>
    <n v="1418684895"/>
    <b v="0"/>
    <n v="90"/>
    <b v="1"/>
    <s v="music/rock"/>
    <n v="21"/>
    <n v="70.83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3000"/>
    <n v="1465"/>
    <x v="0"/>
    <s v="GB"/>
    <s v="GBP"/>
    <n v="1459439471"/>
    <n v="1456851071"/>
    <b v="0"/>
    <n v="11"/>
    <b v="1"/>
    <s v="music/rock"/>
    <n v="49"/>
    <n v="133.18"/>
    <x v="4"/>
    <s v="rock"/>
    <x v="1835"/>
    <d v="2016-03-31T15:51:11"/>
    <x v="2"/>
  </r>
  <r>
    <n v="1836"/>
    <s v="KICKSTART OUR &lt;+3"/>
    <s v="Help fund our 2013 Sound &amp; Lighting Touring rig!"/>
    <n v="25000"/>
    <n v="9875"/>
    <x v="0"/>
    <s v="US"/>
    <s v="USD"/>
    <n v="1361129129"/>
    <n v="1359660329"/>
    <b v="0"/>
    <n v="55"/>
    <b v="1"/>
    <s v="music/rock"/>
    <n v="40"/>
    <n v="179.55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9228"/>
    <x v="1"/>
    <s v="US"/>
    <s v="USD"/>
    <n v="1332029335"/>
    <n v="1326848935"/>
    <b v="0"/>
    <n v="30"/>
    <b v="1"/>
    <s v="music/rock"/>
    <n v="185"/>
    <n v="307.600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4000"/>
    <n v="4030"/>
    <x v="1"/>
    <s v="US"/>
    <s v="USD"/>
    <n v="1317438000"/>
    <n v="1314989557"/>
    <b v="0"/>
    <n v="28"/>
    <b v="1"/>
    <s v="music/rock"/>
    <n v="101"/>
    <n v="143.9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6000"/>
    <n v="233"/>
    <x v="0"/>
    <s v="US"/>
    <s v="USD"/>
    <n v="1475342382"/>
    <n v="1472750382"/>
    <b v="0"/>
    <n v="45"/>
    <b v="1"/>
    <s v="music/rock"/>
    <n v="4"/>
    <n v="5.18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4000"/>
    <n v="65"/>
    <x v="0"/>
    <s v="US"/>
    <s v="USD"/>
    <n v="1367902740"/>
    <n v="1366251510"/>
    <b v="0"/>
    <n v="13"/>
    <b v="1"/>
    <s v="music/rock"/>
    <n v="2"/>
    <n v="5"/>
    <x v="4"/>
    <s v="rock"/>
    <x v="1840"/>
    <d v="2013-05-07T04:59:00"/>
    <x v="4"/>
  </r>
  <r>
    <n v="1841"/>
    <s v="Hydra Effect Debut EP"/>
    <s v="Hard Rock with a Positive Message. Help us fund, release and promote our debut EP!"/>
    <n v="6000"/>
    <n v="1"/>
    <x v="0"/>
    <s v="US"/>
    <s v="USD"/>
    <n v="1400561940"/>
    <n v="1397679445"/>
    <b v="0"/>
    <n v="40"/>
    <b v="1"/>
    <s v="music/rock"/>
    <n v="0"/>
    <n v="0.03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7500"/>
    <n v="1527"/>
    <x v="0"/>
    <s v="US"/>
    <s v="USD"/>
    <n v="1425275940"/>
    <n v="1422371381"/>
    <b v="0"/>
    <n v="21"/>
    <b v="1"/>
    <s v="music/rock"/>
    <n v="20"/>
    <n v="72.709999999999994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73818.240000000005"/>
    <x v="1"/>
    <s v="US"/>
    <s v="USD"/>
    <n v="1298245954"/>
    <n v="1295653954"/>
    <b v="0"/>
    <n v="134"/>
    <b v="1"/>
    <s v="music/rock"/>
    <n v="246"/>
    <n v="550.8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5000"/>
    <x v="1"/>
    <s v="US"/>
    <s v="USD"/>
    <n v="1307761200"/>
    <n v="1304464914"/>
    <b v="0"/>
    <n v="20"/>
    <b v="1"/>
    <s v="music/rock"/>
    <n v="100"/>
    <n v="250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772"/>
    <x v="3"/>
    <s v="US"/>
    <s v="USD"/>
    <n v="1466139300"/>
    <n v="1464854398"/>
    <b v="0"/>
    <n v="19"/>
    <b v="1"/>
    <s v="music/rock"/>
    <n v="44"/>
    <n v="93.26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1096"/>
    <x v="2"/>
    <s v="US"/>
    <s v="USD"/>
    <n v="1355585777"/>
    <n v="1352993777"/>
    <b v="0"/>
    <n v="209"/>
    <b v="1"/>
    <s v="music/rock"/>
    <n v="2"/>
    <n v="5.2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9000"/>
    <n v="1"/>
    <x v="0"/>
    <s v="US"/>
    <s v="USD"/>
    <n v="1429594832"/>
    <n v="1427780432"/>
    <b v="0"/>
    <n v="38"/>
    <b v="1"/>
    <s v="music/rock"/>
    <n v="0"/>
    <n v="0.0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10000"/>
    <n v="0"/>
    <x v="2"/>
    <s v="US"/>
    <s v="USD"/>
    <n v="1312095540"/>
    <n v="1306608888"/>
    <b v="0"/>
    <n v="24"/>
    <b v="1"/>
    <s v="music/rock"/>
    <n v="0"/>
    <n v="0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2500"/>
    <n v="2663"/>
    <x v="1"/>
    <s v="US"/>
    <s v="USD"/>
    <n v="1350505059"/>
    <n v="1347913059"/>
    <b v="0"/>
    <n v="8"/>
    <b v="1"/>
    <s v="music/rock"/>
    <n v="107"/>
    <n v="332.88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25000"/>
    <n v="151"/>
    <x v="0"/>
    <s v="US"/>
    <s v="USD"/>
    <n v="1405033300"/>
    <n v="1402441300"/>
    <b v="0"/>
    <n v="179"/>
    <b v="1"/>
    <s v="music/rock"/>
    <n v="1"/>
    <n v="0.8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5000"/>
    <n v="21"/>
    <x v="0"/>
    <s v="US"/>
    <s v="USD"/>
    <n v="1406509200"/>
    <n v="1404769538"/>
    <b v="0"/>
    <n v="26"/>
    <b v="1"/>
    <s v="music/rock"/>
    <n v="0"/>
    <n v="0.8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48500"/>
    <n v="105"/>
    <x v="0"/>
    <s v="US"/>
    <s v="USD"/>
    <n v="1429920000"/>
    <n v="1426703452"/>
    <b v="0"/>
    <n v="131"/>
    <b v="1"/>
    <s v="music/rock"/>
    <n v="0"/>
    <n v="0.8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3500"/>
    <n v="3800"/>
    <x v="1"/>
    <s v="US"/>
    <s v="USD"/>
    <n v="1352860017"/>
    <n v="1348536417"/>
    <b v="0"/>
    <n v="14"/>
    <b v="1"/>
    <s v="music/rock"/>
    <n v="109"/>
    <n v="271.4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40000"/>
    <n v="0"/>
    <x v="2"/>
    <s v="US"/>
    <s v="USD"/>
    <n v="1369355437"/>
    <n v="1366763437"/>
    <b v="0"/>
    <n v="174"/>
    <b v="1"/>
    <s v="music/rock"/>
    <n v="0"/>
    <n v="0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35000"/>
    <n v="7873"/>
    <x v="2"/>
    <s v="CA"/>
    <s v="CAD"/>
    <n v="1389012940"/>
    <n v="1385124940"/>
    <b v="0"/>
    <n v="191"/>
    <b v="1"/>
    <s v="music/rock"/>
    <n v="22"/>
    <n v="41.22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5999"/>
    <n v="0"/>
    <x v="0"/>
    <s v="US"/>
    <s v="USD"/>
    <n v="1405715472"/>
    <n v="1403901072"/>
    <b v="0"/>
    <n v="38"/>
    <b v="1"/>
    <s v="music/rock"/>
    <n v="0"/>
    <n v="0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8500"/>
    <n v="11992"/>
    <x v="1"/>
    <s v="US"/>
    <s v="USD"/>
    <n v="1410546413"/>
    <n v="1407954413"/>
    <b v="0"/>
    <n v="22"/>
    <b v="1"/>
    <s v="music/rock"/>
    <n v="141"/>
    <n v="545.0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16350"/>
    <n v="26024"/>
    <x v="1"/>
    <s v="US"/>
    <s v="USD"/>
    <n v="1324014521"/>
    <n v="1318826921"/>
    <b v="0"/>
    <n v="149"/>
    <b v="1"/>
    <s v="music/rock"/>
    <n v="159"/>
    <n v="174.66"/>
    <x v="4"/>
    <s v="rock"/>
    <x v="1858"/>
    <d v="2011-12-16T05:48:41"/>
    <x v="6"/>
  </r>
  <r>
    <n v="1859"/>
    <s v="Queen Kwong Tour to London and Paris"/>
    <s v="Queen Kwong is going ON TOUR to London and Paris!"/>
    <n v="10000"/>
    <n v="11160"/>
    <x v="1"/>
    <s v="US"/>
    <s v="USD"/>
    <n v="1316716129"/>
    <n v="1314124129"/>
    <b v="0"/>
    <n v="56"/>
    <b v="1"/>
    <s v="music/rock"/>
    <n v="112"/>
    <n v="199.29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4000"/>
    <n v="4018"/>
    <x v="1"/>
    <s v="US"/>
    <s v="USD"/>
    <n v="1391706084"/>
    <n v="1389891684"/>
    <b v="0"/>
    <n v="19"/>
    <b v="1"/>
    <s v="music/rock"/>
    <n v="100"/>
    <n v="211.4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500"/>
    <n v="1"/>
    <x v="0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5000"/>
    <n v="625"/>
    <x v="0"/>
    <s v="US"/>
    <s v="USD"/>
    <n v="1488958200"/>
    <n v="1484912974"/>
    <b v="0"/>
    <n v="16"/>
    <b v="0"/>
    <s v="games/mobile games"/>
    <n v="13"/>
    <n v="39.06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1000"/>
    <n v="1145"/>
    <x v="1"/>
    <s v="US"/>
    <s v="USD"/>
    <n v="1402600085"/>
    <n v="1400008085"/>
    <b v="0"/>
    <n v="2"/>
    <b v="0"/>
    <s v="games/mobile games"/>
    <n v="115"/>
    <n v="572.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8000"/>
    <n v="8211.61"/>
    <x v="1"/>
    <s v="US"/>
    <s v="USD"/>
    <n v="1399223500"/>
    <n v="1396631500"/>
    <b v="0"/>
    <n v="48"/>
    <b v="0"/>
    <s v="games/mobile games"/>
    <n v="103"/>
    <n v="171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000"/>
    <n v="100"/>
    <x v="0"/>
    <s v="GB"/>
    <s v="GBP"/>
    <n v="1478425747"/>
    <n v="1475398147"/>
    <b v="0"/>
    <n v="2"/>
    <b v="0"/>
    <s v="games/mobile games"/>
    <n v="10"/>
    <n v="5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000"/>
    <n v="2060"/>
    <x v="1"/>
    <s v="US"/>
    <s v="USD"/>
    <n v="1488340800"/>
    <n v="1483768497"/>
    <b v="0"/>
    <n v="2"/>
    <b v="0"/>
    <s v="games/mobile games"/>
    <n v="103"/>
    <n v="103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1000"/>
    <n v="1145"/>
    <x v="1"/>
    <s v="US"/>
    <s v="USD"/>
    <n v="1478383912"/>
    <n v="1475791912"/>
    <b v="0"/>
    <n v="1"/>
    <b v="0"/>
    <s v="games/mobile games"/>
    <n v="115"/>
    <n v="1145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5000"/>
    <n v="0"/>
    <x v="2"/>
    <s v="US"/>
    <s v="USD"/>
    <n v="1450166340"/>
    <n v="1448044925"/>
    <b v="0"/>
    <n v="17"/>
    <b v="0"/>
    <s v="games/mobile games"/>
    <n v="0"/>
    <n v="0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500"/>
    <n v="1"/>
    <x v="0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2500"/>
    <n v="6000"/>
    <x v="1"/>
    <s v="US"/>
    <s v="USD"/>
    <n v="1454213820"/>
    <n v="1451723535"/>
    <b v="0"/>
    <n v="11"/>
    <b v="0"/>
    <s v="games/mobile games"/>
    <n v="240"/>
    <n v="545.45000000000005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12000"/>
    <n v="14190"/>
    <x v="1"/>
    <s v="US"/>
    <s v="USD"/>
    <n v="1416512901"/>
    <n v="1413053301"/>
    <b v="0"/>
    <n v="95"/>
    <b v="0"/>
    <s v="games/mobile games"/>
    <n v="118"/>
    <n v="149.37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200"/>
    <n v="2451.0100000000002"/>
    <x v="1"/>
    <s v="US"/>
    <s v="USD"/>
    <n v="1435633602"/>
    <n v="1433041602"/>
    <b v="0"/>
    <n v="13"/>
    <b v="0"/>
    <s v="games/mobile games"/>
    <n v="111"/>
    <n v="188.54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1500"/>
    <n v="40"/>
    <x v="2"/>
    <s v="CA"/>
    <s v="CAD"/>
    <n v="1436373900"/>
    <n v="1433861210"/>
    <b v="0"/>
    <n v="2"/>
    <b v="0"/>
    <s v="games/mobile games"/>
    <n v="3"/>
    <n v="2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250"/>
    <n v="1250"/>
    <x v="1"/>
    <s v="US"/>
    <s v="USD"/>
    <n v="1467155733"/>
    <n v="1465427733"/>
    <b v="0"/>
    <n v="2"/>
    <b v="0"/>
    <s v="games/mobile games"/>
    <n v="100"/>
    <n v="625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500"/>
    <n v="1918"/>
    <x v="1"/>
    <s v="US"/>
    <s v="USD"/>
    <n v="1470519308"/>
    <n v="1465335308"/>
    <b v="0"/>
    <n v="3"/>
    <b v="0"/>
    <s v="games/mobile games"/>
    <n v="128"/>
    <n v="639.33000000000004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500"/>
    <n v="1"/>
    <x v="0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500"/>
    <n v="0"/>
    <x v="0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5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1000"/>
    <n v="1001"/>
    <x v="1"/>
    <s v="ES"/>
    <s v="EUR"/>
    <n v="1457966129"/>
    <n v="1455377729"/>
    <b v="0"/>
    <n v="2"/>
    <b v="0"/>
    <s v="games/mobile games"/>
    <n v="100"/>
    <n v="500.5"/>
    <x v="6"/>
    <s v="mobile games"/>
    <x v="1879"/>
    <d v="2016-03-14T14:35:29"/>
    <x v="2"/>
  </r>
  <r>
    <n v="1880"/>
    <s v="Sim Betting Football"/>
    <s v="Sim Betting Football is the only football (soccer) betting simulation  game."/>
    <n v="4000"/>
    <n v="4051.99"/>
    <x v="1"/>
    <s v="GB"/>
    <s v="GBP"/>
    <n v="1459341380"/>
    <n v="1456839380"/>
    <b v="0"/>
    <n v="24"/>
    <b v="0"/>
    <s v="games/mobile games"/>
    <n v="101"/>
    <n v="168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10000"/>
    <n v="872"/>
    <x v="0"/>
    <s v="US"/>
    <s v="USD"/>
    <n v="1425955189"/>
    <n v="1423366789"/>
    <b v="0"/>
    <n v="70"/>
    <b v="1"/>
    <s v="music/indie rock"/>
    <n v="9"/>
    <n v="12.46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10000"/>
    <n v="133"/>
    <x v="0"/>
    <s v="US"/>
    <s v="USD"/>
    <n v="1341964080"/>
    <n v="1339109212"/>
    <b v="0"/>
    <n v="81"/>
    <b v="1"/>
    <s v="music/indie rock"/>
    <n v="1"/>
    <n v="1.6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4000"/>
    <n v="4796"/>
    <x v="1"/>
    <s v="US"/>
    <s v="USD"/>
    <n v="1333921508"/>
    <n v="1331333108"/>
    <b v="0"/>
    <n v="32"/>
    <b v="1"/>
    <s v="music/indie rock"/>
    <n v="120"/>
    <n v="149.88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5000"/>
    <n v="90"/>
    <x v="0"/>
    <s v="US"/>
    <s v="USD"/>
    <n v="1354017600"/>
    <n v="1350967535"/>
    <b v="0"/>
    <n v="26"/>
    <b v="1"/>
    <s v="music/indie rock"/>
    <n v="2"/>
    <n v="3.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15000"/>
    <n v="194"/>
    <x v="0"/>
    <s v="US"/>
    <s v="USD"/>
    <n v="1344636000"/>
    <n v="1341800110"/>
    <b v="0"/>
    <n v="105"/>
    <b v="1"/>
    <s v="music/indie rock"/>
    <n v="1"/>
    <n v="1.85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5000"/>
    <n v="0"/>
    <x v="2"/>
    <s v="US"/>
    <s v="USD"/>
    <n v="1415832338"/>
    <n v="1413236738"/>
    <b v="0"/>
    <n v="29"/>
    <b v="1"/>
    <s v="music/indie rock"/>
    <n v="0"/>
    <n v="0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10000"/>
    <n v="92"/>
    <x v="2"/>
    <s v="ES"/>
    <s v="EUR"/>
    <n v="1449178200"/>
    <n v="1447614732"/>
    <b v="0"/>
    <n v="8"/>
    <b v="1"/>
    <s v="music/indie rock"/>
    <n v="1"/>
    <n v="11.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110538.12"/>
    <x v="1"/>
    <s v="US"/>
    <s v="USD"/>
    <n v="1275368340"/>
    <n v="1272692732"/>
    <b v="0"/>
    <n v="89"/>
    <b v="1"/>
    <s v="music/indie rock"/>
    <n v="1105"/>
    <n v="1242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6000"/>
    <n v="6485"/>
    <x v="1"/>
    <s v="US"/>
    <s v="USD"/>
    <n v="1363024946"/>
    <n v="1359140546"/>
    <b v="0"/>
    <n v="44"/>
    <b v="1"/>
    <s v="music/indie rock"/>
    <n v="108"/>
    <n v="147.38999999999999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46260"/>
    <n v="9460"/>
    <x v="0"/>
    <s v="US"/>
    <s v="USD"/>
    <n v="1355597528"/>
    <n v="1353005528"/>
    <b v="0"/>
    <n v="246"/>
    <b v="1"/>
    <s v="music/indie rock"/>
    <n v="20"/>
    <n v="38.4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243778"/>
    <x v="1"/>
    <s v="US"/>
    <s v="USD"/>
    <n v="1279778400"/>
    <n v="1275851354"/>
    <b v="0"/>
    <n v="120"/>
    <b v="1"/>
    <s v="music/indie rock"/>
    <n v="975"/>
    <n v="2031.48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3250"/>
    <n v="1345"/>
    <x v="0"/>
    <s v="US"/>
    <s v="USD"/>
    <n v="1307459881"/>
    <n v="1304867881"/>
    <b v="0"/>
    <n v="26"/>
    <b v="1"/>
    <s v="music/indie rock"/>
    <n v="41"/>
    <n v="51.73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8000"/>
    <n v="0"/>
    <x v="0"/>
    <s v="US"/>
    <s v="USD"/>
    <n v="1302926340"/>
    <n v="1301524585"/>
    <b v="0"/>
    <n v="45"/>
    <b v="1"/>
    <s v="music/indie rock"/>
    <n v="0"/>
    <n v="0"/>
    <x v="4"/>
    <s v="indie rock"/>
    <x v="1893"/>
    <d v="2011-04-16T03:59:00"/>
    <x v="6"/>
  </r>
  <r>
    <n v="1894"/>
    <s v="Help me release my first 3 song EP!!"/>
    <s v="Im trying to raise $1000 for a 3 song EP in a studio!"/>
    <n v="4500"/>
    <n v="4800.8"/>
    <x v="1"/>
    <s v="US"/>
    <s v="USD"/>
    <n v="1329082983"/>
    <n v="1326404583"/>
    <b v="0"/>
    <n v="20"/>
    <b v="1"/>
    <s v="music/indie rock"/>
    <n v="107"/>
    <n v="240.04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260"/>
    <x v="0"/>
    <s v="US"/>
    <s v="USD"/>
    <n v="1445363722"/>
    <n v="1442771722"/>
    <b v="0"/>
    <n v="47"/>
    <b v="1"/>
    <s v="music/indie rock"/>
    <n v="1"/>
    <n v="5.53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3000"/>
    <n v="3105"/>
    <x v="1"/>
    <s v="US"/>
    <s v="USD"/>
    <n v="1334250165"/>
    <n v="1331658165"/>
    <b v="0"/>
    <n v="13"/>
    <b v="1"/>
    <s v="music/indie rock"/>
    <n v="104"/>
    <n v="238.85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18900"/>
    <n v="108"/>
    <x v="2"/>
    <s v="US"/>
    <s v="USD"/>
    <n v="1393966800"/>
    <n v="1392040806"/>
    <b v="0"/>
    <n v="183"/>
    <b v="1"/>
    <s v="music/indie rock"/>
    <n v="1"/>
    <n v="0.59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5000"/>
    <n v="587"/>
    <x v="0"/>
    <s v="US"/>
    <s v="USD"/>
    <n v="1454349600"/>
    <n v="1451277473"/>
    <b v="0"/>
    <n v="21"/>
    <b v="1"/>
    <s v="music/indie rock"/>
    <n v="12"/>
    <n v="27.95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5000"/>
    <n v="0"/>
    <x v="0"/>
    <s v="US"/>
    <s v="USD"/>
    <n v="1427319366"/>
    <n v="1424730966"/>
    <b v="0"/>
    <n v="42"/>
    <b v="1"/>
    <s v="music/indie rock"/>
    <n v="0"/>
    <n v="0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8000"/>
    <n v="8095"/>
    <x v="1"/>
    <s v="US"/>
    <s v="USD"/>
    <n v="1349517540"/>
    <n v="1347137731"/>
    <b v="0"/>
    <n v="54"/>
    <b v="1"/>
    <s v="music/indie rock"/>
    <n v="101"/>
    <n v="149.9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0"/>
    <x v="0"/>
    <s v="GB"/>
    <s v="GBP"/>
    <n v="1432299600"/>
    <n v="1429707729"/>
    <b v="0"/>
    <n v="25"/>
    <b v="0"/>
    <s v="technology/gadgets"/>
    <n v="3"/>
    <n v="10.4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460"/>
    <x v="1"/>
    <s v="NL"/>
    <s v="EUR"/>
    <n v="1425495447"/>
    <n v="1422903447"/>
    <b v="0"/>
    <n v="3"/>
    <b v="0"/>
    <s v="technology/gadgets"/>
    <n v="146"/>
    <n v="486.67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5000"/>
    <n v="325"/>
    <x v="0"/>
    <s v="US"/>
    <s v="USD"/>
    <n v="1485541791"/>
    <n v="1480357791"/>
    <b v="0"/>
    <n v="41"/>
    <b v="0"/>
    <s v="technology/gadgets"/>
    <n v="7"/>
    <n v="7.9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1500"/>
    <n v="1661"/>
    <x v="1"/>
    <s v="US"/>
    <s v="USD"/>
    <n v="1451752021"/>
    <n v="1447864021"/>
    <b v="0"/>
    <n v="2"/>
    <b v="0"/>
    <s v="technology/gadgets"/>
    <n v="111"/>
    <n v="830.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1500"/>
    <x v="1"/>
    <s v="US"/>
    <s v="USD"/>
    <n v="1410127994"/>
    <n v="1407535994"/>
    <b v="0"/>
    <n v="4"/>
    <b v="0"/>
    <s v="technology/gadgets"/>
    <n v="100"/>
    <n v="37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5757"/>
    <x v="2"/>
    <s v="US"/>
    <s v="USD"/>
    <n v="1466697983"/>
    <n v="1464105983"/>
    <b v="0"/>
    <n v="99"/>
    <b v="0"/>
    <s v="technology/gadgets"/>
    <n v="12"/>
    <n v="58.15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2000"/>
    <n v="2"/>
    <x v="0"/>
    <s v="US"/>
    <s v="USD"/>
    <n v="1400853925"/>
    <n v="1399557925"/>
    <b v="0"/>
    <n v="4"/>
    <b v="0"/>
    <s v="technology/gadgets"/>
    <n v="0"/>
    <n v="0.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0"/>
    <x v="2"/>
    <s v="US"/>
    <s v="USD"/>
    <n v="1483048900"/>
    <n v="1480456900"/>
    <b v="0"/>
    <n v="4"/>
    <b v="0"/>
    <s v="technology/gadgets"/>
    <n v="0"/>
    <n v="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12500"/>
    <n v="13685.99"/>
    <x v="1"/>
    <s v="US"/>
    <s v="USD"/>
    <n v="1414059479"/>
    <n v="1411467479"/>
    <b v="0"/>
    <n v="38"/>
    <b v="0"/>
    <s v="technology/gadgets"/>
    <n v="109"/>
    <n v="360.16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142"/>
    <x v="0"/>
    <s v="NL"/>
    <s v="EUR"/>
    <n v="1446331500"/>
    <n v="1442531217"/>
    <b v="0"/>
    <n v="285"/>
    <b v="0"/>
    <s v="technology/gadgets"/>
    <n v="0"/>
    <n v="0.5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1000"/>
    <n v="1130"/>
    <x v="1"/>
    <s v="NZ"/>
    <s v="NZD"/>
    <n v="1407545334"/>
    <n v="1404953334"/>
    <b v="0"/>
    <n v="1"/>
    <b v="0"/>
    <s v="technology/gadgets"/>
    <n v="113"/>
    <n v="113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8500"/>
    <n v="350"/>
    <x v="2"/>
    <s v="US"/>
    <s v="USD"/>
    <n v="1433395560"/>
    <n v="1430803560"/>
    <b v="0"/>
    <n v="42"/>
    <b v="0"/>
    <s v="technology/gadgets"/>
    <n v="4"/>
    <n v="8.33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3000"/>
    <n v="4085"/>
    <x v="1"/>
    <s v="GB"/>
    <s v="GBP"/>
    <n v="1412770578"/>
    <n v="1410178578"/>
    <b v="0"/>
    <n v="26"/>
    <b v="0"/>
    <s v="technology/gadgets"/>
    <n v="136"/>
    <n v="157.1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2930.69"/>
    <x v="1"/>
    <s v="US"/>
    <s v="USD"/>
    <n v="1414814340"/>
    <n v="1413519073"/>
    <b v="0"/>
    <n v="2"/>
    <b v="0"/>
    <s v="technology/gadgets"/>
    <n v="195"/>
    <n v="1465.35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1000"/>
    <n v="1021"/>
    <x v="1"/>
    <s v="US"/>
    <s v="USD"/>
    <n v="1409620222"/>
    <n v="1407892222"/>
    <b v="0"/>
    <n v="4"/>
    <b v="0"/>
    <s v="technology/gadgets"/>
    <n v="102"/>
    <n v="255.25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"/>
    <n v="2000"/>
    <x v="1"/>
    <s v="US"/>
    <s v="USD"/>
    <n v="1478542375"/>
    <n v="1476378775"/>
    <b v="0"/>
    <n v="6"/>
    <b v="0"/>
    <s v="technology/gadgets"/>
    <n v="100"/>
    <n v="333.33"/>
    <x v="2"/>
    <s v="gadgets"/>
    <x v="1916"/>
    <d v="2016-11-07T18:12:55"/>
    <x v="2"/>
  </r>
  <r>
    <n v="1917"/>
    <s v="Chronovisor:The MOST innovative watch for night time reading"/>
    <s v="Let's build a legendary brand altogether"/>
    <n v="850000"/>
    <n v="50"/>
    <x v="2"/>
    <s v="HK"/>
    <s v="HKD"/>
    <n v="1486708133"/>
    <n v="1484116133"/>
    <b v="0"/>
    <n v="70"/>
    <b v="0"/>
    <s v="technology/gadgets"/>
    <n v="0"/>
    <n v="0.71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"/>
    <n v="560"/>
    <x v="0"/>
    <s v="US"/>
    <s v="USD"/>
    <n v="1407869851"/>
    <n v="1404845851"/>
    <b v="0"/>
    <n v="9"/>
    <b v="0"/>
    <s v="technology/gadgets"/>
    <n v="22"/>
    <n v="62.22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1"/>
    <x v="0"/>
    <s v="US"/>
    <s v="USD"/>
    <n v="1432069249"/>
    <n v="1429477249"/>
    <b v="0"/>
    <n v="8"/>
    <b v="0"/>
    <s v="technology/gadgets"/>
    <n v="0"/>
    <n v="0.1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1000"/>
    <n v="306970"/>
    <x v="1"/>
    <s v="GB"/>
    <s v="GBP"/>
    <n v="1445468400"/>
    <n v="1443042061"/>
    <b v="0"/>
    <n v="105"/>
    <b v="0"/>
    <s v="technology/gadgets"/>
    <n v="2791"/>
    <n v="2923.52"/>
    <x v="2"/>
    <s v="gadgets"/>
    <x v="1920"/>
    <d v="2015-10-21T23:00:00"/>
    <x v="0"/>
  </r>
  <r>
    <n v="1921"/>
    <s v="The Fine Spirits are making an album!"/>
    <s v="The Fine Spirits are making an album, but we need your help!"/>
    <n v="6000"/>
    <n v="185"/>
    <x v="0"/>
    <s v="US"/>
    <s v="USD"/>
    <n v="1342243143"/>
    <n v="1339651143"/>
    <b v="0"/>
    <n v="38"/>
    <b v="1"/>
    <s v="music/indie rock"/>
    <n v="3"/>
    <n v="4.87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7000"/>
    <n v="0"/>
    <x v="2"/>
    <s v="US"/>
    <s v="USD"/>
    <n v="1386828507"/>
    <n v="1384236507"/>
    <b v="0"/>
    <n v="64"/>
    <b v="1"/>
    <s v="music/indie rock"/>
    <n v="0"/>
    <n v="0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2500"/>
    <n v="2650"/>
    <x v="1"/>
    <s v="US"/>
    <s v="USD"/>
    <n v="1317099540"/>
    <n v="1313612532"/>
    <b v="0"/>
    <n v="13"/>
    <b v="1"/>
    <s v="music/indie rock"/>
    <n v="106"/>
    <n v="203.8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10000"/>
    <n v="541"/>
    <x v="0"/>
    <s v="US"/>
    <s v="USD"/>
    <n v="1389814380"/>
    <n v="1387390555"/>
    <b v="0"/>
    <n v="33"/>
    <b v="1"/>
    <s v="music/indie rock"/>
    <n v="5"/>
    <n v="16.39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5000"/>
    <n v="5433"/>
    <x v="1"/>
    <s v="US"/>
    <s v="USD"/>
    <n v="1381449600"/>
    <n v="1379540288"/>
    <b v="0"/>
    <n v="52"/>
    <b v="1"/>
    <s v="music/indie rock"/>
    <n v="109"/>
    <n v="104.4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10013"/>
    <x v="1"/>
    <s v="US"/>
    <s v="USD"/>
    <n v="1288657560"/>
    <n v="1286319256"/>
    <b v="0"/>
    <n v="107"/>
    <b v="1"/>
    <s v="music/indie rock"/>
    <n v="122"/>
    <n v="93.58"/>
    <x v="4"/>
    <s v="indie rock"/>
    <x v="1926"/>
    <d v="2010-11-02T00:26:00"/>
    <x v="7"/>
  </r>
  <r>
    <n v="1927"/>
    <s v="GBS Detroit Presents Hampshire"/>
    <s v="Hampshire is headed to GBS Detroit."/>
    <n v="3000"/>
    <n v="3550"/>
    <x v="1"/>
    <s v="US"/>
    <s v="USD"/>
    <n v="1331182740"/>
    <n v="1329856839"/>
    <b v="0"/>
    <n v="11"/>
    <b v="1"/>
    <s v="music/indie rock"/>
    <n v="118"/>
    <n v="322.73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8000"/>
    <n v="55"/>
    <x v="2"/>
    <s v="US"/>
    <s v="USD"/>
    <n v="1367940794"/>
    <n v="1365348794"/>
    <b v="0"/>
    <n v="34"/>
    <b v="1"/>
    <s v="music/indie rock"/>
    <n v="1"/>
    <n v="1.62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10000"/>
    <n v="0"/>
    <x v="0"/>
    <s v="US"/>
    <s v="USD"/>
    <n v="1309825866"/>
    <n v="1306197066"/>
    <b v="0"/>
    <n v="75"/>
    <b v="1"/>
    <s v="music/indie rock"/>
    <n v="0"/>
    <n v="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5000"/>
    <n v="5"/>
    <x v="0"/>
    <s v="US"/>
    <s v="USD"/>
    <n v="1373203482"/>
    <n v="1368019482"/>
    <b v="0"/>
    <n v="26"/>
    <b v="1"/>
    <s v="music/indie rock"/>
    <n v="0"/>
    <n v="0.19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7000"/>
    <n v="8058.55"/>
    <x v="1"/>
    <s v="US"/>
    <s v="USD"/>
    <n v="1337657400"/>
    <n v="1336512309"/>
    <b v="0"/>
    <n v="50"/>
    <b v="1"/>
    <s v="music/indie rock"/>
    <n v="115"/>
    <n v="161.16999999999999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15606.4"/>
    <x v="1"/>
    <s v="US"/>
    <s v="USD"/>
    <n v="1327433173"/>
    <n v="1325618773"/>
    <b v="0"/>
    <n v="80"/>
    <b v="1"/>
    <s v="music/indie rock"/>
    <n v="104"/>
    <n v="195.08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33006"/>
    <x v="1"/>
    <s v="US"/>
    <s v="USD"/>
    <n v="1411787307"/>
    <n v="1409195307"/>
    <b v="0"/>
    <n v="110"/>
    <b v="1"/>
    <s v="music/indie rock"/>
    <n v="132"/>
    <n v="300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18000"/>
    <n v="1"/>
    <x v="0"/>
    <s v="US"/>
    <s v="USD"/>
    <n v="1324789200"/>
    <n v="1321649321"/>
    <b v="0"/>
    <n v="77"/>
    <b v="1"/>
    <s v="music/indie rock"/>
    <n v="0"/>
    <n v="0.01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8000"/>
    <n v="8010"/>
    <x v="1"/>
    <s v="US"/>
    <s v="USD"/>
    <n v="1403326740"/>
    <n v="1400106171"/>
    <b v="0"/>
    <n v="50"/>
    <b v="1"/>
    <s v="music/indie rock"/>
    <n v="100"/>
    <n v="160.19999999999999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25000"/>
    <n v="1"/>
    <x v="0"/>
    <s v="US"/>
    <s v="USD"/>
    <n v="1323151140"/>
    <n v="1320528070"/>
    <b v="0"/>
    <n v="145"/>
    <b v="1"/>
    <s v="music/indie rock"/>
    <n v="0"/>
    <n v="0.01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4500"/>
    <n v="101"/>
    <x v="0"/>
    <s v="US"/>
    <s v="USD"/>
    <n v="1339732740"/>
    <n v="1338346281"/>
    <b v="0"/>
    <n v="29"/>
    <b v="1"/>
    <s v="music/indie rock"/>
    <n v="2"/>
    <n v="3.4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47000"/>
    <n v="53771"/>
    <x v="1"/>
    <s v="US"/>
    <s v="USD"/>
    <n v="1372741200"/>
    <n v="1370067231"/>
    <b v="0"/>
    <n v="114"/>
    <b v="1"/>
    <s v="music/indie rock"/>
    <n v="114"/>
    <n v="471.68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29000"/>
    <n v="1108"/>
    <x v="0"/>
    <s v="US"/>
    <s v="USD"/>
    <n v="1362955108"/>
    <n v="1360366708"/>
    <b v="0"/>
    <n v="96"/>
    <b v="1"/>
    <s v="music/indie rock"/>
    <n v="4"/>
    <n v="11.54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4500"/>
    <n v="0"/>
    <x v="0"/>
    <s v="US"/>
    <s v="USD"/>
    <n v="1308110340"/>
    <n v="1304770233"/>
    <b v="0"/>
    <n v="31"/>
    <b v="1"/>
    <s v="music/indie rock"/>
    <n v="0"/>
    <n v="0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1350000"/>
    <n v="81"/>
    <x v="2"/>
    <s v="US"/>
    <s v="USD"/>
    <n v="1400137131"/>
    <n v="1397545131"/>
    <b v="1"/>
    <n v="4883"/>
    <b v="1"/>
    <s v="technology/hardware"/>
    <n v="0"/>
    <n v="0.0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22500"/>
    <n v="8191"/>
    <x v="0"/>
    <s v="US"/>
    <s v="USD"/>
    <n v="1309809140"/>
    <n v="1302033140"/>
    <b v="1"/>
    <n v="95"/>
    <b v="1"/>
    <s v="technology/hardware"/>
    <n v="36"/>
    <n v="86.22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500000"/>
    <n v="24"/>
    <x v="0"/>
    <s v="US"/>
    <s v="USD"/>
    <n v="1470896916"/>
    <n v="1467008916"/>
    <b v="1"/>
    <n v="2478"/>
    <b v="1"/>
    <s v="technology/hardware"/>
    <n v="0"/>
    <n v="0.01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11226"/>
    <x v="0"/>
    <s v="US"/>
    <s v="USD"/>
    <n v="1398952890"/>
    <n v="1396360890"/>
    <b v="1"/>
    <n v="1789"/>
    <b v="1"/>
    <s v="technology/hardware"/>
    <n v="1"/>
    <n v="6.2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500000"/>
    <n v="0"/>
    <x v="0"/>
    <s v="ES"/>
    <s v="EUR"/>
    <n v="1436680958"/>
    <n v="1433224958"/>
    <b v="1"/>
    <n v="680"/>
    <b v="1"/>
    <s v="technology/hardware"/>
    <n v="0"/>
    <n v="0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0"/>
    <x v="2"/>
    <s v="US"/>
    <s v="USD"/>
    <n v="1397961361"/>
    <n v="1392780961"/>
    <b v="1"/>
    <n v="70"/>
    <b v="1"/>
    <s v="technology/hardware"/>
    <n v="0"/>
    <n v="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3674"/>
    <x v="1"/>
    <s v="US"/>
    <s v="USD"/>
    <n v="1258955940"/>
    <n v="1255730520"/>
    <b v="1"/>
    <n v="23"/>
    <b v="1"/>
    <s v="technology/hardware"/>
    <n v="105"/>
    <n v="159.74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8000000"/>
    <n v="1100"/>
    <x v="0"/>
    <s v="US"/>
    <s v="USD"/>
    <n v="1465232520"/>
    <n v="1460557809"/>
    <b v="1"/>
    <n v="4245"/>
    <b v="1"/>
    <s v="technology/hardware"/>
    <n v="0"/>
    <n v="0.26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110000"/>
    <n v="11"/>
    <x v="0"/>
    <s v="GB"/>
    <s v="GBP"/>
    <n v="1404986951"/>
    <n v="1402394951"/>
    <b v="1"/>
    <n v="943"/>
    <b v="1"/>
    <s v="technology/hardware"/>
    <n v="0"/>
    <n v="0.01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200000"/>
    <n v="277"/>
    <x v="2"/>
    <s v="US"/>
    <s v="USD"/>
    <n v="1303446073"/>
    <n v="1300767673"/>
    <b v="1"/>
    <n v="1876"/>
    <b v="1"/>
    <s v="technology/hardware"/>
    <n v="0"/>
    <n v="0.15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220000"/>
    <n v="4906.59"/>
    <x v="0"/>
    <s v="US"/>
    <s v="USD"/>
    <n v="1478516737"/>
    <n v="1475921137"/>
    <b v="1"/>
    <n v="834"/>
    <b v="1"/>
    <s v="technology/hardware"/>
    <n v="2"/>
    <n v="5.8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150000"/>
    <n v="1366"/>
    <x v="0"/>
    <s v="CA"/>
    <s v="CAD"/>
    <n v="1381934015"/>
    <n v="1378737215"/>
    <b v="1"/>
    <n v="682"/>
    <b v="1"/>
    <s v="technology/hardware"/>
    <n v="1"/>
    <n v="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85000"/>
    <n v="86133"/>
    <x v="1"/>
    <s v="US"/>
    <s v="USD"/>
    <n v="1330657200"/>
    <n v="1328158065"/>
    <b v="1"/>
    <n v="147"/>
    <b v="1"/>
    <s v="technology/hardware"/>
    <n v="101"/>
    <n v="585.94000000000005"/>
    <x v="2"/>
    <s v="hardware"/>
    <x v="1953"/>
    <d v="2012-03-02T03:00:00"/>
    <x v="5"/>
  </r>
  <r>
    <n v="1954"/>
    <s v="Orison â€“ Rethink the Power of Energy"/>
    <s v="The First Home Battery System You Simply Plug in to Install"/>
    <n v="1500000"/>
    <n v="0"/>
    <x v="0"/>
    <s v="US"/>
    <s v="USD"/>
    <n v="1457758800"/>
    <n v="1453730176"/>
    <b v="1"/>
    <n v="415"/>
    <b v="1"/>
    <s v="technology/hardware"/>
    <n v="0"/>
    <n v="0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74900"/>
    <n v="0"/>
    <x v="2"/>
    <s v="US"/>
    <s v="USD"/>
    <n v="1337799600"/>
    <n v="1334989881"/>
    <b v="1"/>
    <n v="290"/>
    <b v="1"/>
    <s v="technology/hardware"/>
    <n v="0"/>
    <n v="0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500000"/>
    <n v="178.52"/>
    <x v="0"/>
    <s v="US"/>
    <s v="USD"/>
    <n v="1429391405"/>
    <n v="1425507005"/>
    <b v="1"/>
    <n v="365"/>
    <b v="1"/>
    <s v="technology/hardware"/>
    <n v="0"/>
    <n v="0.49"/>
    <x v="2"/>
    <s v="hardware"/>
    <x v="1956"/>
    <d v="2015-04-18T21:10:05"/>
    <x v="0"/>
  </r>
  <r>
    <n v="1957"/>
    <s v="freeSoC and freeSoC Mini"/>
    <s v="An open hardware platform for the best microcontroller in the world."/>
    <n v="100000"/>
    <n v="125137"/>
    <x v="1"/>
    <s v="US"/>
    <s v="USD"/>
    <n v="1351304513"/>
    <n v="1348712513"/>
    <b v="1"/>
    <n v="660"/>
    <b v="1"/>
    <s v="technology/hardware"/>
    <n v="125"/>
    <n v="189.6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200000"/>
    <n v="11467"/>
    <x v="2"/>
    <s v="US"/>
    <s v="USD"/>
    <n v="1364078561"/>
    <n v="1361490161"/>
    <b v="1"/>
    <n v="1356"/>
    <b v="1"/>
    <s v="technology/hardware"/>
    <n v="6"/>
    <n v="8.4600000000000009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40000"/>
    <n v="12446"/>
    <x v="2"/>
    <s v="US"/>
    <s v="USD"/>
    <n v="1412121600"/>
    <n v="1408565860"/>
    <b v="1"/>
    <n v="424"/>
    <b v="1"/>
    <s v="technology/hardware"/>
    <n v="31"/>
    <n v="29.35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180000"/>
    <n v="2020"/>
    <x v="0"/>
    <s v="SE"/>
    <s v="SEK"/>
    <n v="1419151341"/>
    <n v="1416559341"/>
    <b v="1"/>
    <n v="33"/>
    <b v="1"/>
    <s v="technology/hardware"/>
    <n v="1"/>
    <n v="61.2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250000"/>
    <n v="140"/>
    <x v="2"/>
    <s v="US"/>
    <s v="USD"/>
    <n v="1349495940"/>
    <n v="1346042417"/>
    <b v="1"/>
    <n v="1633"/>
    <b v="1"/>
    <s v="technology/hardware"/>
    <n v="0"/>
    <n v="0.0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20"/>
    <x v="0"/>
    <s v="US"/>
    <s v="USD"/>
    <n v="1400006636"/>
    <n v="1397414636"/>
    <b v="1"/>
    <n v="306"/>
    <b v="1"/>
    <s v="technology/hardware"/>
    <n v="0"/>
    <n v="7.0000000000000007E-2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76726"/>
    <x v="1"/>
    <s v="GB"/>
    <s v="GBP"/>
    <n v="1410862734"/>
    <n v="1407838734"/>
    <b v="1"/>
    <n v="205"/>
    <b v="1"/>
    <s v="technology/hardware"/>
    <n v="153"/>
    <n v="374.2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1000000"/>
    <n v="1"/>
    <x v="2"/>
    <s v="IT"/>
    <s v="EUR"/>
    <n v="1461306772"/>
    <n v="1458714772"/>
    <b v="1"/>
    <n v="1281"/>
    <b v="1"/>
    <s v="technology/hardware"/>
    <n v="0"/>
    <n v="0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35000"/>
    <n v="25"/>
    <x v="2"/>
    <s v="US"/>
    <s v="USD"/>
    <n v="1326330000"/>
    <n v="1324433310"/>
    <b v="1"/>
    <n v="103"/>
    <b v="1"/>
    <s v="technology/hardware"/>
    <n v="0"/>
    <n v="0.24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894700"/>
    <n v="19824"/>
    <x v="2"/>
    <s v="US"/>
    <s v="USD"/>
    <n v="1408021098"/>
    <n v="1405429098"/>
    <b v="1"/>
    <n v="1513"/>
    <b v="1"/>
    <s v="technology/hardware"/>
    <n v="2"/>
    <n v="13.1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11683"/>
    <x v="0"/>
    <s v="US"/>
    <s v="USD"/>
    <n v="1398959729"/>
    <n v="1396367729"/>
    <b v="1"/>
    <n v="405"/>
    <b v="1"/>
    <s v="technology/hardware"/>
    <n v="8"/>
    <n v="28.85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372625"/>
    <n v="34"/>
    <x v="0"/>
    <s v="US"/>
    <s v="USD"/>
    <n v="1480777515"/>
    <n v="1478095515"/>
    <b v="1"/>
    <n v="510"/>
    <b v="1"/>
    <s v="technology/hardware"/>
    <n v="0"/>
    <n v="7.0000000000000007E-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50000"/>
    <n v="80070"/>
    <x v="2"/>
    <s v="GB"/>
    <s v="GBP"/>
    <n v="1470423668"/>
    <n v="1467831668"/>
    <b v="1"/>
    <n v="1887"/>
    <b v="1"/>
    <s v="technology/hardware"/>
    <n v="32"/>
    <n v="42.43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125000"/>
    <n v="14"/>
    <x v="0"/>
    <s v="US"/>
    <s v="USD"/>
    <n v="1366429101"/>
    <n v="1361248701"/>
    <b v="1"/>
    <n v="701"/>
    <b v="1"/>
    <s v="technology/hardware"/>
    <n v="0"/>
    <n v="0.02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25000000"/>
    <n v="0"/>
    <x v="2"/>
    <s v="US"/>
    <s v="USD"/>
    <n v="1384488000"/>
    <n v="1381752061"/>
    <b v="1"/>
    <n v="3863"/>
    <b v="1"/>
    <s v="technology/hardware"/>
    <n v="0"/>
    <n v="0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45000"/>
    <n v="118"/>
    <x v="0"/>
    <s v="US"/>
    <s v="USD"/>
    <n v="1353201444"/>
    <n v="1350605844"/>
    <b v="1"/>
    <n v="238"/>
    <b v="1"/>
    <s v="technology/hardware"/>
    <n v="0"/>
    <n v="0.5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645"/>
    <x v="0"/>
    <s v="US"/>
    <s v="USD"/>
    <n v="1470466800"/>
    <n v="1467134464"/>
    <b v="1"/>
    <n v="2051"/>
    <b v="1"/>
    <s v="technology/hardware"/>
    <n v="0"/>
    <n v="0.31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150000"/>
    <n v="169394.6"/>
    <x v="1"/>
    <s v="GB"/>
    <s v="GBP"/>
    <n v="1376899269"/>
    <n v="1371715269"/>
    <b v="1"/>
    <n v="402"/>
    <b v="1"/>
    <s v="technology/hardware"/>
    <n v="113"/>
    <n v="421.38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85000"/>
    <n v="0"/>
    <x v="2"/>
    <s v="US"/>
    <s v="USD"/>
    <n v="1362938851"/>
    <n v="1360346851"/>
    <b v="1"/>
    <n v="253"/>
    <b v="1"/>
    <s v="technology/hardware"/>
    <n v="0"/>
    <n v="0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35000"/>
    <n v="36082"/>
    <x v="1"/>
    <s v="GB"/>
    <s v="GBP"/>
    <n v="1373751325"/>
    <n v="1371159325"/>
    <b v="1"/>
    <n v="473"/>
    <b v="1"/>
    <s v="technology/hardware"/>
    <n v="103"/>
    <n v="76.2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50000"/>
    <n v="50"/>
    <x v="0"/>
    <s v="US"/>
    <s v="USD"/>
    <n v="1450511940"/>
    <n v="1446527540"/>
    <b v="1"/>
    <n v="821"/>
    <b v="1"/>
    <s v="technology/hardware"/>
    <n v="0"/>
    <n v="0.06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3000000"/>
    <n v="1800"/>
    <x v="0"/>
    <s v="US"/>
    <s v="USD"/>
    <n v="1339484400"/>
    <n v="1336627492"/>
    <b v="1"/>
    <n v="388"/>
    <b v="1"/>
    <s v="technology/hardware"/>
    <n v="0"/>
    <n v="4.639999999999999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1000000"/>
    <n v="0"/>
    <x v="0"/>
    <s v="US"/>
    <s v="USD"/>
    <n v="1447909140"/>
    <n v="1444734146"/>
    <b v="1"/>
    <n v="813"/>
    <b v="1"/>
    <s v="technology/hardware"/>
    <n v="0"/>
    <n v="0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0"/>
    <n v="560"/>
    <x v="0"/>
    <s v="DE"/>
    <s v="EUR"/>
    <n v="1459684862"/>
    <n v="1456232462"/>
    <b v="1"/>
    <n v="1945"/>
    <b v="1"/>
    <s v="technology/hardware"/>
    <n v="0"/>
    <n v="0.289999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2600"/>
    <n v="4524.1499999999996"/>
    <x v="1"/>
    <s v="CA"/>
    <s v="CAD"/>
    <n v="1404926665"/>
    <n v="1402334665"/>
    <b v="0"/>
    <n v="12"/>
    <b v="0"/>
    <s v="photography/people"/>
    <n v="174"/>
    <n v="377.01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500"/>
    <n v="0"/>
    <x v="0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5000"/>
    <n v="478"/>
    <x v="0"/>
    <s v="US"/>
    <s v="USD"/>
    <n v="1472799600"/>
    <n v="1470874618"/>
    <b v="0"/>
    <n v="16"/>
    <b v="0"/>
    <s v="photography/people"/>
    <n v="10"/>
    <n v="29.88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0000"/>
    <n v="0"/>
    <x v="0"/>
    <s v="US"/>
    <s v="USD"/>
    <n v="1417377481"/>
    <n v="1412189881"/>
    <b v="0"/>
    <n v="7"/>
    <b v="0"/>
    <s v="photography/people"/>
    <n v="0"/>
    <n v="0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500"/>
    <n v="1913.05"/>
    <x v="1"/>
    <s v="GB"/>
    <s v="GBP"/>
    <n v="1470178800"/>
    <n v="1467650771"/>
    <b v="0"/>
    <n v="4"/>
    <b v="0"/>
    <s v="photography/people"/>
    <n v="128"/>
    <n v="478.26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900"/>
    <n v="0"/>
    <x v="0"/>
    <s v="GB"/>
    <s v="GBP"/>
    <n v="1457947483"/>
    <n v="1455359083"/>
    <b v="0"/>
    <n v="1"/>
    <b v="0"/>
    <s v="photography/people"/>
    <n v="0"/>
    <n v="0"/>
    <x v="8"/>
    <s v="people"/>
    <x v="1986"/>
    <d v="2016-03-14T09:24:43"/>
    <x v="2"/>
  </r>
  <r>
    <n v="1987"/>
    <s v="Ethiopia: Beheld"/>
    <s v="A collection of images that depicts the beauty and diversity within Ethiopia"/>
    <n v="7000"/>
    <n v="715"/>
    <x v="0"/>
    <s v="GB"/>
    <s v="GBP"/>
    <n v="1425223276"/>
    <n v="1422631276"/>
    <b v="0"/>
    <n v="28"/>
    <b v="0"/>
    <s v="photography/people"/>
    <n v="10"/>
    <n v="25.54"/>
    <x v="8"/>
    <s v="people"/>
    <x v="1987"/>
    <d v="2015-03-01T15:21:16"/>
    <x v="0"/>
  </r>
  <r>
    <n v="1988"/>
    <s v="Phillip Michael Photography"/>
    <s v="Expressing art in an image!"/>
    <n v="1200"/>
    <n v="1506"/>
    <x v="1"/>
    <s v="US"/>
    <s v="USD"/>
    <n v="1440094742"/>
    <n v="1437502742"/>
    <b v="0"/>
    <n v="1"/>
    <b v="0"/>
    <s v="photography/people"/>
    <n v="126"/>
    <n v="1506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1500"/>
    <n v="1660"/>
    <x v="1"/>
    <s v="US"/>
    <s v="USD"/>
    <n v="1481473208"/>
    <n v="1478881208"/>
    <b v="0"/>
    <n v="1"/>
    <b v="0"/>
    <s v="photography/people"/>
    <n v="111"/>
    <n v="166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926"/>
    <x v="0"/>
    <s v="US"/>
    <s v="USD"/>
    <n v="1455338532"/>
    <n v="1454042532"/>
    <b v="0"/>
    <n v="5"/>
    <b v="0"/>
    <s v="photography/people"/>
    <n v="31"/>
    <n v="185.2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2160"/>
    <x v="1"/>
    <s v="US"/>
    <s v="USD"/>
    <n v="1435958786"/>
    <n v="1434144386"/>
    <b v="0"/>
    <n v="3"/>
    <b v="0"/>
    <s v="photography/people"/>
    <n v="108"/>
    <n v="720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000"/>
    <n v="38"/>
    <x v="0"/>
    <s v="US"/>
    <s v="USD"/>
    <n v="1424229991"/>
    <n v="1421637991"/>
    <b v="0"/>
    <n v="2"/>
    <b v="0"/>
    <s v="photography/people"/>
    <n v="4"/>
    <n v="19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500"/>
    <n v="0"/>
    <x v="0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0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960"/>
    <n v="3005"/>
    <x v="1"/>
    <s v="CA"/>
    <s v="CAD"/>
    <n v="1437082736"/>
    <n v="1435354736"/>
    <b v="0"/>
    <n v="3"/>
    <b v="0"/>
    <s v="photography/people"/>
    <n v="153"/>
    <n v="1001.67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500"/>
    <n v="0"/>
    <x v="0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0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3000"/>
    <n v="10554.11"/>
    <x v="1"/>
    <s v="US"/>
    <s v="USD"/>
    <n v="1406861438"/>
    <n v="1402973438"/>
    <b v="0"/>
    <n v="3"/>
    <b v="0"/>
    <s v="photography/people"/>
    <n v="352"/>
    <n v="3518.0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2500"/>
    <n v="0"/>
    <x v="0"/>
    <s v="GB"/>
    <s v="GBP"/>
    <n v="1415882108"/>
    <n v="1413286508"/>
    <b v="0"/>
    <n v="7"/>
    <b v="0"/>
    <s v="photography/people"/>
    <n v="0"/>
    <n v="0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3000"/>
    <n v="3641"/>
    <x v="1"/>
    <s v="CA"/>
    <s v="CAD"/>
    <n v="1452120613"/>
    <n v="1449528613"/>
    <b v="0"/>
    <n v="25"/>
    <b v="0"/>
    <s v="photography/people"/>
    <n v="121"/>
    <n v="145.63999999999999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900000"/>
    <n v="1431"/>
    <x v="0"/>
    <s v="DE"/>
    <s v="EUR"/>
    <n v="1434139200"/>
    <n v="1431406916"/>
    <b v="1"/>
    <n v="1637"/>
    <b v="1"/>
    <s v="technology/hardware"/>
    <n v="0"/>
    <n v="0.87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250000"/>
    <n v="1"/>
    <x v="0"/>
    <s v="US"/>
    <s v="USD"/>
    <n v="1485191143"/>
    <n v="1482599143"/>
    <b v="1"/>
    <n v="1375"/>
    <b v="1"/>
    <s v="technology/hardware"/>
    <n v="0"/>
    <n v="0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0"/>
    <n v="5100"/>
    <x v="1"/>
    <s v="US"/>
    <s v="USD"/>
    <n v="1278111600"/>
    <n v="1276830052"/>
    <b v="1"/>
    <n v="17"/>
    <b v="1"/>
    <s v="technology/hardware"/>
    <n v="102"/>
    <n v="300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261962"/>
    <n v="500784.27"/>
    <x v="1"/>
    <s v="US"/>
    <s v="USD"/>
    <n v="1405002663"/>
    <n v="1402410663"/>
    <b v="1"/>
    <n v="354"/>
    <b v="1"/>
    <s v="technology/hardware"/>
    <n v="191"/>
    <n v="1414.6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97000"/>
    <n v="24651"/>
    <x v="0"/>
    <s v="US"/>
    <s v="USD"/>
    <n v="1381895940"/>
    <n v="1379532618"/>
    <b v="1"/>
    <n v="191"/>
    <b v="1"/>
    <s v="technology/hardware"/>
    <n v="25"/>
    <n v="129.0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300000"/>
    <n v="16984"/>
    <x v="0"/>
    <s v="US"/>
    <s v="USD"/>
    <n v="1417611645"/>
    <n v="1414584045"/>
    <b v="1"/>
    <n v="303"/>
    <b v="1"/>
    <s v="technology/hardware"/>
    <n v="6"/>
    <n v="56.05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991"/>
    <x v="2"/>
    <s v="US"/>
    <s v="USD"/>
    <n v="1282622400"/>
    <n v="1276891586"/>
    <b v="1"/>
    <n v="137"/>
    <b v="1"/>
    <s v="technology/hardware"/>
    <n v="3"/>
    <n v="7.23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8792.02"/>
    <x v="1"/>
    <s v="US"/>
    <s v="USD"/>
    <n v="1316442622"/>
    <n v="1312641022"/>
    <b v="1"/>
    <n v="41"/>
    <b v="1"/>
    <s v="technology/hardware"/>
    <n v="176"/>
    <n v="214.4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390000"/>
    <n v="205025"/>
    <x v="0"/>
    <s v="DE"/>
    <s v="EUR"/>
    <n v="1479890743"/>
    <n v="1476776743"/>
    <b v="1"/>
    <n v="398"/>
    <b v="1"/>
    <s v="technology/hardware"/>
    <n v="53"/>
    <n v="515.14"/>
    <x v="2"/>
    <s v="hardware"/>
    <x v="2009"/>
    <d v="2016-11-23T08:45:43"/>
    <x v="2"/>
  </r>
  <r>
    <n v="2010"/>
    <s v="Weighitz: Weigh Smarter"/>
    <s v="Weighitz are miniature smart scales designed to weigh anything in the home."/>
    <n v="200000"/>
    <n v="250"/>
    <x v="0"/>
    <s v="US"/>
    <s v="USD"/>
    <n v="1471564491"/>
    <n v="1468972491"/>
    <b v="1"/>
    <n v="1737"/>
    <b v="1"/>
    <s v="technology/hardware"/>
    <n v="0"/>
    <n v="0.14000000000000001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2000000"/>
    <n v="0"/>
    <x v="0"/>
    <s v="AT"/>
    <s v="EUR"/>
    <n v="1452553200"/>
    <n v="1449650173"/>
    <b v="1"/>
    <n v="971"/>
    <b v="1"/>
    <s v="technology/hardware"/>
    <n v="0"/>
    <n v="0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30000"/>
    <n v="2113"/>
    <x v="0"/>
    <s v="US"/>
    <s v="USD"/>
    <n v="1423165441"/>
    <n v="1420573441"/>
    <b v="1"/>
    <n v="183"/>
    <b v="1"/>
    <s v="technology/hardware"/>
    <n v="7"/>
    <n v="11.55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6000000"/>
    <n v="0"/>
    <x v="0"/>
    <s v="US"/>
    <s v="USD"/>
    <n v="1468019014"/>
    <n v="1462835014"/>
    <b v="1"/>
    <n v="4562"/>
    <b v="1"/>
    <s v="technology/hardware"/>
    <n v="0"/>
    <n v="0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100000000"/>
    <n v="0"/>
    <x v="2"/>
    <s v="US"/>
    <s v="USD"/>
    <n v="1364184539"/>
    <n v="1361250539"/>
    <b v="1"/>
    <n v="26457"/>
    <b v="1"/>
    <s v="technology/hardware"/>
    <n v="0"/>
    <n v="0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21000"/>
    <n v="21831"/>
    <x v="1"/>
    <s v="US"/>
    <s v="USD"/>
    <n v="1315602163"/>
    <n v="1313010163"/>
    <b v="1"/>
    <n v="162"/>
    <b v="1"/>
    <s v="technology/hardware"/>
    <n v="104"/>
    <n v="134.76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200000"/>
    <n v="1"/>
    <x v="0"/>
    <s v="US"/>
    <s v="USD"/>
    <n v="1362863299"/>
    <n v="1360271299"/>
    <b v="1"/>
    <n v="479"/>
    <b v="1"/>
    <s v="technology/hardware"/>
    <n v="0"/>
    <n v="0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75000"/>
    <n v="19434"/>
    <x v="0"/>
    <s v="US"/>
    <s v="USD"/>
    <n v="1332561600"/>
    <n v="1329873755"/>
    <b v="1"/>
    <n v="426"/>
    <b v="1"/>
    <s v="technology/hardware"/>
    <n v="26"/>
    <n v="45.6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150000"/>
    <n v="65"/>
    <x v="0"/>
    <s v="IE"/>
    <s v="EUR"/>
    <n v="1439455609"/>
    <n v="1436863609"/>
    <b v="1"/>
    <n v="450"/>
    <b v="1"/>
    <s v="technology/hardware"/>
    <n v="0"/>
    <n v="0.14000000000000001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42086.42"/>
    <x v="2"/>
    <s v="US"/>
    <s v="USD"/>
    <n v="1474563621"/>
    <n v="1471971621"/>
    <b v="1"/>
    <n v="1780"/>
    <b v="1"/>
    <s v="technology/hardware"/>
    <n v="8"/>
    <n v="23.64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8000"/>
    <n v="12001.5"/>
    <x v="1"/>
    <s v="US"/>
    <s v="USD"/>
    <n v="1400108640"/>
    <n v="1396923624"/>
    <b v="1"/>
    <n v="122"/>
    <b v="1"/>
    <s v="technology/hardware"/>
    <n v="150"/>
    <n v="98.3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39304"/>
    <x v="1"/>
    <s v="US"/>
    <s v="USD"/>
    <n v="1411522897"/>
    <n v="1407634897"/>
    <b v="1"/>
    <n v="95"/>
    <b v="1"/>
    <s v="technology/hardware"/>
    <n v="112"/>
    <n v="413.7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300000"/>
    <n v="19770.11"/>
    <x v="0"/>
    <s v="US"/>
    <s v="USD"/>
    <n v="1465652372"/>
    <n v="1463060372"/>
    <b v="1"/>
    <n v="325"/>
    <b v="1"/>
    <s v="technology/hardware"/>
    <n v="7"/>
    <n v="60.83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462000"/>
    <n v="6019"/>
    <x v="2"/>
    <s v="US"/>
    <s v="USD"/>
    <n v="1434017153"/>
    <n v="1431425153"/>
    <b v="1"/>
    <n v="353"/>
    <b v="1"/>
    <s v="technology/hardware"/>
    <n v="1"/>
    <n v="17.05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50000"/>
    <n v="60095.35"/>
    <x v="1"/>
    <s v="US"/>
    <s v="USD"/>
    <n v="1344826800"/>
    <n v="1341875544"/>
    <b v="1"/>
    <n v="105"/>
    <b v="1"/>
    <s v="technology/hardware"/>
    <n v="120"/>
    <n v="572.34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450000"/>
    <n v="90"/>
    <x v="2"/>
    <s v="DE"/>
    <s v="EUR"/>
    <n v="1433996746"/>
    <n v="1431404746"/>
    <b v="1"/>
    <n v="729"/>
    <b v="1"/>
    <s v="technology/hardware"/>
    <n v="0"/>
    <n v="0.12"/>
    <x v="2"/>
    <s v="hardware"/>
    <x v="2025"/>
    <d v="2015-06-11T04:25:46"/>
    <x v="0"/>
  </r>
  <r>
    <n v="2026"/>
    <s v="MIDI Sprout - Biodata Sonification Device"/>
    <s v="MIDI Sprout enables plants to play synthesizers in real time."/>
    <n v="80000"/>
    <n v="168829.14"/>
    <x v="1"/>
    <s v="US"/>
    <s v="USD"/>
    <n v="1398052740"/>
    <n v="1394127585"/>
    <b v="1"/>
    <n v="454"/>
    <b v="1"/>
    <s v="technology/hardware"/>
    <n v="211"/>
    <n v="371.87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280000"/>
    <n v="5233"/>
    <x v="2"/>
    <s v="US"/>
    <s v="USD"/>
    <n v="1427740319"/>
    <n v="1423855919"/>
    <b v="1"/>
    <n v="539"/>
    <b v="1"/>
    <s v="technology/hardware"/>
    <n v="2"/>
    <n v="9.710000000000000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10000"/>
    <n v="10390"/>
    <x v="1"/>
    <s v="US"/>
    <s v="USD"/>
    <n v="1268690100"/>
    <n v="1265493806"/>
    <b v="1"/>
    <n v="79"/>
    <b v="1"/>
    <s v="technology/hardware"/>
    <n v="104"/>
    <n v="131.5200000000000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0"/>
    <n v="42"/>
    <x v="0"/>
    <s v="US"/>
    <s v="USD"/>
    <n v="1409099481"/>
    <n v="1406507481"/>
    <b v="1"/>
    <n v="94"/>
    <b v="1"/>
    <s v="technology/hardware"/>
    <n v="0"/>
    <n v="0.45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150000"/>
    <n v="17155"/>
    <x v="2"/>
    <s v="GB"/>
    <s v="GBP"/>
    <n v="1354233296"/>
    <n v="1351641296"/>
    <b v="1"/>
    <n v="625"/>
    <b v="1"/>
    <s v="technology/hardware"/>
    <n v="11"/>
    <n v="27.45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130000"/>
    <n v="107148.74"/>
    <x v="0"/>
    <s v="NL"/>
    <s v="EUR"/>
    <n v="1420765200"/>
    <n v="1417506853"/>
    <b v="1"/>
    <n v="508"/>
    <b v="1"/>
    <s v="technology/hardware"/>
    <n v="82"/>
    <n v="210.92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150000"/>
    <n v="171253"/>
    <x v="1"/>
    <s v="US"/>
    <s v="USD"/>
    <n v="1481778000"/>
    <n v="1479216874"/>
    <b v="1"/>
    <n v="531"/>
    <b v="1"/>
    <s v="technology/hardware"/>
    <n v="114"/>
    <n v="322.5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100000"/>
    <n v="2112.9899999999998"/>
    <x v="0"/>
    <s v="US"/>
    <s v="USD"/>
    <n v="1398477518"/>
    <n v="1395885518"/>
    <b v="1"/>
    <n v="158"/>
    <b v="1"/>
    <s v="technology/hardware"/>
    <n v="2"/>
    <n v="13.37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35597.31"/>
    <x v="2"/>
    <s v="US"/>
    <s v="USD"/>
    <n v="1430981880"/>
    <n v="1426216033"/>
    <b v="1"/>
    <n v="508"/>
    <b v="1"/>
    <s v="technology/hardware"/>
    <n v="34"/>
    <n v="660.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500000"/>
    <n v="0"/>
    <x v="2"/>
    <s v="US"/>
    <s v="USD"/>
    <n v="1450486800"/>
    <n v="1446562807"/>
    <b v="1"/>
    <n v="644"/>
    <b v="1"/>
    <s v="technology/hardware"/>
    <n v="0"/>
    <n v="0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100000"/>
    <n v="0"/>
    <x v="0"/>
    <s v="US"/>
    <s v="USD"/>
    <n v="1399668319"/>
    <n v="1397076319"/>
    <b v="1"/>
    <n v="848"/>
    <b v="1"/>
    <s v="technology/hardware"/>
    <n v="0"/>
    <n v="0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70000"/>
    <n v="1025"/>
    <x v="0"/>
    <s v="US"/>
    <s v="USD"/>
    <n v="1388383353"/>
    <n v="1383195753"/>
    <b v="1"/>
    <n v="429"/>
    <b v="1"/>
    <s v="technology/hardware"/>
    <n v="1"/>
    <n v="2.39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5000"/>
    <n v="250"/>
    <x v="2"/>
    <s v="GB"/>
    <s v="GBP"/>
    <n v="1372701600"/>
    <n v="1369895421"/>
    <b v="1"/>
    <n v="204"/>
    <b v="1"/>
    <s v="technology/hardware"/>
    <n v="0"/>
    <n v="1.23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500000"/>
    <n v="10"/>
    <x v="2"/>
    <s v="US"/>
    <s v="USD"/>
    <n v="1480568340"/>
    <n v="1477996325"/>
    <b v="1"/>
    <n v="379"/>
    <b v="1"/>
    <s v="technology/hardware"/>
    <n v="0"/>
    <n v="0.03"/>
    <x v="2"/>
    <s v="hardware"/>
    <x v="2039"/>
    <d v="2016-12-01T04:59:00"/>
    <x v="2"/>
  </r>
  <r>
    <n v="2040"/>
    <s v="Programmable Capacitor"/>
    <s v="4.29 Billion+ Capacitor Combinations._x000a_No Coding Required."/>
    <n v="20000"/>
    <n v="795"/>
    <x v="0"/>
    <s v="US"/>
    <s v="USD"/>
    <n v="1384557303"/>
    <n v="1383257703"/>
    <b v="1"/>
    <n v="271"/>
    <b v="1"/>
    <s v="technology/hardware"/>
    <n v="4"/>
    <n v="2.93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65313"/>
    <x v="1"/>
    <s v="US"/>
    <s v="USD"/>
    <n v="1478785027"/>
    <n v="1476189427"/>
    <b v="0"/>
    <n v="120"/>
    <b v="1"/>
    <s v="technology/hardware"/>
    <n v="145"/>
    <n v="544.28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30000"/>
    <n v="60046"/>
    <x v="1"/>
    <s v="US"/>
    <s v="USD"/>
    <n v="1453481974"/>
    <n v="1448297974"/>
    <b v="0"/>
    <n v="140"/>
    <b v="1"/>
    <s v="technology/hardware"/>
    <n v="200"/>
    <n v="428.9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19"/>
    <x v="2"/>
    <s v="US"/>
    <s v="USD"/>
    <n v="1481432340"/>
    <n v="1476764077"/>
    <b v="0"/>
    <n v="193"/>
    <b v="1"/>
    <s v="technology/hardware"/>
    <n v="0"/>
    <n v="0.1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42000"/>
    <n v="85"/>
    <x v="0"/>
    <s v="US"/>
    <s v="USD"/>
    <n v="1434212714"/>
    <n v="1431620714"/>
    <b v="0"/>
    <n v="180"/>
    <b v="1"/>
    <s v="technology/hardware"/>
    <n v="0"/>
    <n v="0.4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100000"/>
    <n v="25"/>
    <x v="0"/>
    <s v="US"/>
    <s v="USD"/>
    <n v="1341799647"/>
    <n v="1339207647"/>
    <b v="0"/>
    <n v="263"/>
    <b v="1"/>
    <s v="technology/hardware"/>
    <n v="0"/>
    <n v="0.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30000"/>
    <n v="31896.33"/>
    <x v="1"/>
    <s v="US"/>
    <s v="USD"/>
    <n v="1369282044"/>
    <n v="1366690044"/>
    <b v="0"/>
    <n v="217"/>
    <b v="1"/>
    <s v="technology/hardware"/>
    <n v="106"/>
    <n v="146.99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200000"/>
    <n v="43015"/>
    <x v="0"/>
    <s v="AU"/>
    <s v="AUD"/>
    <n v="1429228800"/>
    <n v="1426714870"/>
    <b v="0"/>
    <n v="443"/>
    <b v="1"/>
    <s v="technology/hardware"/>
    <n v="22"/>
    <n v="97.1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52165"/>
    <x v="0"/>
    <s v="US"/>
    <s v="USD"/>
    <n v="1369323491"/>
    <n v="1366731491"/>
    <b v="0"/>
    <n v="1373"/>
    <b v="1"/>
    <s v="technology/hardware"/>
    <n v="51"/>
    <n v="110.83"/>
    <x v="2"/>
    <s v="hardware"/>
    <x v="2048"/>
    <d v="2013-05-23T15:38:11"/>
    <x v="4"/>
  </r>
  <r>
    <n v="2049"/>
    <s v="LOCK8 - the World's First Smart Bike Lock"/>
    <s v="Keyless. Alarm secured. GPS tracking."/>
    <n v="130000"/>
    <n v="30112"/>
    <x v="2"/>
    <s v="GB"/>
    <s v="GBP"/>
    <n v="1386025140"/>
    <n v="1382963963"/>
    <b v="0"/>
    <n v="742"/>
    <b v="1"/>
    <s v="technology/hardware"/>
    <n v="23"/>
    <n v="40.5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0404"/>
    <x v="2"/>
    <s v="US"/>
    <s v="USD"/>
    <n v="1433036578"/>
    <n v="1429580578"/>
    <b v="0"/>
    <n v="170"/>
    <b v="1"/>
    <s v="technology/hardware"/>
    <n v="40"/>
    <n v="237.67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25000"/>
    <n v="38743.839999999997"/>
    <x v="1"/>
    <s v="US"/>
    <s v="USD"/>
    <n v="1388017937"/>
    <n v="1385425937"/>
    <b v="0"/>
    <n v="242"/>
    <b v="1"/>
    <s v="technology/hardware"/>
    <n v="155"/>
    <n v="160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0"/>
    <n v="345"/>
    <x v="0"/>
    <s v="US"/>
    <s v="USD"/>
    <n v="1455933653"/>
    <n v="1452045653"/>
    <b v="0"/>
    <n v="541"/>
    <b v="1"/>
    <s v="technology/hardware"/>
    <n v="0"/>
    <n v="0.64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200"/>
    <x v="0"/>
    <s v="US"/>
    <s v="USD"/>
    <n v="1448466551"/>
    <n v="1445870951"/>
    <b v="0"/>
    <n v="121"/>
    <b v="1"/>
    <s v="technology/hardware"/>
    <n v="1"/>
    <n v="1.65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0"/>
    <x v="0"/>
    <s v="GB"/>
    <s v="GBP"/>
    <n v="1399033810"/>
    <n v="1396441810"/>
    <b v="0"/>
    <n v="621"/>
    <b v="1"/>
    <s v="technology/hardware"/>
    <n v="0"/>
    <n v="0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25000"/>
    <n v="25388"/>
    <x v="1"/>
    <s v="US"/>
    <s v="USD"/>
    <n v="1417579200"/>
    <n v="1415031043"/>
    <b v="0"/>
    <n v="101"/>
    <b v="1"/>
    <s v="technology/hardware"/>
    <n v="102"/>
    <n v="251.3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172889"/>
    <n v="97273"/>
    <x v="0"/>
    <s v="US"/>
    <s v="USD"/>
    <n v="1366222542"/>
    <n v="1363630542"/>
    <b v="0"/>
    <n v="554"/>
    <b v="1"/>
    <s v="technology/hardware"/>
    <n v="56"/>
    <n v="175.58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0"/>
    <x v="0"/>
    <s v="GB"/>
    <s v="GBP"/>
    <n v="1456487532"/>
    <n v="1453895532"/>
    <b v="0"/>
    <n v="666"/>
    <b v="1"/>
    <s v="technology/hardware"/>
    <n v="0"/>
    <n v="0"/>
    <x v="2"/>
    <s v="hardware"/>
    <x v="2057"/>
    <d v="2016-02-26T11:52:12"/>
    <x v="2"/>
  </r>
  <r>
    <n v="2058"/>
    <s v="Raspberry Pi Debug Clip"/>
    <s v="Making using the serial terminal on the Raspberry Pi as easy as Pi!"/>
    <n v="11180"/>
    <n v="80"/>
    <x v="0"/>
    <s v="GB"/>
    <s v="GBP"/>
    <n v="1425326400"/>
    <n v="1421916830"/>
    <b v="0"/>
    <n v="410"/>
    <b v="1"/>
    <s v="technology/hardware"/>
    <n v="1"/>
    <n v="0.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1130"/>
    <x v="2"/>
    <s v="US"/>
    <s v="USD"/>
    <n v="1454277540"/>
    <n v="1450880854"/>
    <b v="0"/>
    <n v="375"/>
    <b v="1"/>
    <s v="technology/hardware"/>
    <n v="1"/>
    <n v="3.01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100000"/>
    <n v="105745"/>
    <x v="1"/>
    <s v="US"/>
    <s v="USD"/>
    <n v="1406129150"/>
    <n v="1400945150"/>
    <b v="0"/>
    <n v="1364"/>
    <b v="1"/>
    <s v="technology/hardware"/>
    <n v="106"/>
    <n v="77.5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15000"/>
    <n v="837"/>
    <x v="0"/>
    <s v="US"/>
    <s v="USD"/>
    <n v="1483208454"/>
    <n v="1480616454"/>
    <b v="0"/>
    <n v="35"/>
    <b v="1"/>
    <s v="technology/hardware"/>
    <n v="6"/>
    <n v="23.9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250000"/>
    <n v="3417"/>
    <x v="2"/>
    <s v="DK"/>
    <s v="DKK"/>
    <n v="1458807098"/>
    <n v="1456218698"/>
    <b v="0"/>
    <n v="203"/>
    <b v="1"/>
    <s v="technology/hardware"/>
    <n v="1"/>
    <n v="16.829999999999998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15000"/>
    <n v="30274"/>
    <x v="1"/>
    <s v="DE"/>
    <s v="EUR"/>
    <n v="1463333701"/>
    <n v="1460482501"/>
    <b v="0"/>
    <n v="49"/>
    <b v="1"/>
    <s v="technology/hardware"/>
    <n v="202"/>
    <n v="617.84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500000"/>
    <n v="1"/>
    <x v="2"/>
    <s v="US"/>
    <s v="USD"/>
    <n v="1370001600"/>
    <n v="1366879523"/>
    <b v="0"/>
    <n v="5812"/>
    <b v="1"/>
    <s v="technology/hardware"/>
    <n v="0"/>
    <n v="0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0"/>
    <x v="0"/>
    <s v="GB"/>
    <s v="GBP"/>
    <n v="1387958429"/>
    <n v="1385366429"/>
    <b v="0"/>
    <n v="1556"/>
    <b v="1"/>
    <s v="technology/hardware"/>
    <n v="0"/>
    <n v="0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12000"/>
    <n v="1"/>
    <x v="0"/>
    <s v="US"/>
    <s v="USD"/>
    <n v="1408818683"/>
    <n v="1406226683"/>
    <b v="0"/>
    <n v="65"/>
    <b v="1"/>
    <s v="technology/hardware"/>
    <n v="0"/>
    <n v="0.02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3000"/>
    <n v="3684"/>
    <x v="1"/>
    <s v="GB"/>
    <s v="GBP"/>
    <n v="1432499376"/>
    <n v="1429648176"/>
    <b v="0"/>
    <n v="10"/>
    <b v="1"/>
    <s v="technology/hardware"/>
    <n v="123"/>
    <n v="368.4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60000"/>
    <n v="1"/>
    <x v="0"/>
    <s v="US"/>
    <s v="USD"/>
    <n v="1476994315"/>
    <n v="1474402315"/>
    <b v="0"/>
    <n v="76"/>
    <b v="1"/>
    <s v="technology/hardware"/>
    <n v="0"/>
    <n v="0.01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0"/>
    <x v="0"/>
    <s v="US"/>
    <s v="USD"/>
    <n v="1451776791"/>
    <n v="1449098391"/>
    <b v="0"/>
    <n v="263"/>
    <b v="1"/>
    <s v="technology/hardware"/>
    <n v="0"/>
    <n v="0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2000000"/>
    <n v="0"/>
    <x v="0"/>
    <s v="DE"/>
    <s v="EUR"/>
    <n v="1467128723"/>
    <n v="1464536723"/>
    <b v="0"/>
    <n v="1530"/>
    <b v="1"/>
    <s v="technology/hardware"/>
    <n v="0"/>
    <n v="0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125000"/>
    <n v="0"/>
    <x v="3"/>
    <s v="US"/>
    <s v="USD"/>
    <n v="1475390484"/>
    <n v="1471502484"/>
    <b v="0"/>
    <n v="278"/>
    <b v="1"/>
    <s v="technology/hardware"/>
    <n v="0"/>
    <n v="0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10"/>
    <x v="0"/>
    <s v="US"/>
    <s v="USD"/>
    <n v="1462629432"/>
    <n v="1460037432"/>
    <b v="0"/>
    <n v="350"/>
    <b v="1"/>
    <s v="technology/hardware"/>
    <n v="0"/>
    <n v="0.03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400000"/>
    <n v="605"/>
    <x v="2"/>
    <s v="US"/>
    <s v="USD"/>
    <n v="1431100918"/>
    <n v="1427212918"/>
    <b v="0"/>
    <n v="470"/>
    <b v="1"/>
    <s v="technology/hardware"/>
    <n v="0"/>
    <n v="1.2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3000"/>
    <n v="3465.32"/>
    <x v="1"/>
    <s v="US"/>
    <s v="USD"/>
    <n v="1462564182"/>
    <n v="1459972182"/>
    <b v="0"/>
    <n v="3"/>
    <b v="1"/>
    <s v="technology/hardware"/>
    <n v="116"/>
    <n v="1155.1099999999999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500000"/>
    <n v="0"/>
    <x v="0"/>
    <s v="US"/>
    <s v="USD"/>
    <n v="1374769288"/>
    <n v="1372177288"/>
    <b v="0"/>
    <n v="8200"/>
    <b v="1"/>
    <s v="technology/hardware"/>
    <n v="0"/>
    <n v="0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0000000"/>
    <n v="0"/>
    <x v="0"/>
    <s v="GB"/>
    <s v="GBP"/>
    <n v="1406149689"/>
    <n v="1402693689"/>
    <b v="0"/>
    <n v="8359"/>
    <b v="1"/>
    <s v="technology/hardware"/>
    <n v="0"/>
    <n v="0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125000"/>
    <n v="170271"/>
    <x v="1"/>
    <s v="US"/>
    <s v="USD"/>
    <n v="1433538000"/>
    <n v="1428541276"/>
    <b v="0"/>
    <n v="188"/>
    <b v="1"/>
    <s v="technology/hardware"/>
    <n v="136"/>
    <n v="905.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58425"/>
    <n v="63460.18"/>
    <x v="1"/>
    <s v="ES"/>
    <s v="EUR"/>
    <n v="1482085857"/>
    <n v="1479493857"/>
    <b v="0"/>
    <n v="48"/>
    <b v="1"/>
    <s v="technology/hardware"/>
    <n v="109"/>
    <n v="1322.09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71748"/>
    <x v="1"/>
    <s v="GB"/>
    <s v="GBP"/>
    <n v="1435258800"/>
    <n v="1432659793"/>
    <b v="0"/>
    <n v="607"/>
    <b v="1"/>
    <s v="technology/hardware"/>
    <n v="110"/>
    <n v="118.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4000"/>
    <n v="4092"/>
    <x v="0"/>
    <s v="US"/>
    <s v="USD"/>
    <n v="1447286300"/>
    <n v="1444690700"/>
    <b v="0"/>
    <n v="50"/>
    <b v="1"/>
    <s v="technology/hardware"/>
    <n v="29"/>
    <n v="81.84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10000"/>
    <n v="11880"/>
    <x v="1"/>
    <s v="US"/>
    <s v="USD"/>
    <n v="1337144340"/>
    <n v="1333597555"/>
    <b v="0"/>
    <n v="55"/>
    <b v="1"/>
    <s v="music/indie rock"/>
    <n v="119"/>
    <n v="216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5000"/>
    <n v="5501"/>
    <x v="1"/>
    <s v="US"/>
    <s v="USD"/>
    <n v="1322106796"/>
    <n v="1316919196"/>
    <b v="0"/>
    <n v="38"/>
    <b v="1"/>
    <s v="music/indie rock"/>
    <n v="110"/>
    <n v="144.76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3500"/>
    <n v="4176.1099999999997"/>
    <x v="1"/>
    <s v="US"/>
    <s v="USD"/>
    <n v="1338830395"/>
    <n v="1336238395"/>
    <b v="0"/>
    <n v="25"/>
    <b v="1"/>
    <s v="music/indie rock"/>
    <n v="119"/>
    <n v="167.0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10000"/>
    <n v="2"/>
    <x v="0"/>
    <s v="US"/>
    <s v="USD"/>
    <n v="1399186740"/>
    <n v="1396468782"/>
    <b v="0"/>
    <n v="46"/>
    <b v="1"/>
    <s v="music/indie rock"/>
    <n v="0"/>
    <n v="0.0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20000"/>
    <n v="600"/>
    <x v="0"/>
    <s v="US"/>
    <s v="USD"/>
    <n v="1342382587"/>
    <n v="1339790587"/>
    <b v="0"/>
    <n v="83"/>
    <b v="1"/>
    <s v="music/indie rock"/>
    <n v="3"/>
    <n v="7.2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10000"/>
    <n v="12178"/>
    <x v="1"/>
    <s v="US"/>
    <s v="USD"/>
    <n v="1323838740"/>
    <n v="1321200332"/>
    <b v="0"/>
    <n v="35"/>
    <b v="1"/>
    <s v="music/indie rock"/>
    <n v="122"/>
    <n v="347.94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5066"/>
    <x v="1"/>
    <s v="US"/>
    <s v="USD"/>
    <n v="1315457658"/>
    <n v="1312865658"/>
    <b v="0"/>
    <n v="25"/>
    <b v="1"/>
    <s v="music/indie rock"/>
    <n v="101"/>
    <n v="202.6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10000"/>
    <n v="1050"/>
    <x v="0"/>
    <s v="US"/>
    <s v="USD"/>
    <n v="1284177540"/>
    <n v="1281028152"/>
    <b v="0"/>
    <n v="75"/>
    <b v="1"/>
    <s v="music/indie rock"/>
    <n v="11"/>
    <n v="14"/>
    <x v="4"/>
    <s v="indie rock"/>
    <x v="2088"/>
    <d v="2010-09-11T03:59:00"/>
    <x v="7"/>
  </r>
  <r>
    <n v="2089"/>
    <s v="Little Moses EP"/>
    <s v="Little Moses is trying to record their first EP, and we can't do it without your help!"/>
    <n v="8880"/>
    <n v="0"/>
    <x v="0"/>
    <s v="US"/>
    <s v="USD"/>
    <n v="1375408194"/>
    <n v="1372384194"/>
    <b v="0"/>
    <n v="62"/>
    <b v="1"/>
    <s v="music/indie rock"/>
    <n v="0"/>
    <n v="0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25000"/>
    <n v="199"/>
    <x v="0"/>
    <s v="US"/>
    <s v="USD"/>
    <n v="1361696955"/>
    <n v="1359104955"/>
    <b v="0"/>
    <n v="160"/>
    <b v="1"/>
    <s v="music/indie rock"/>
    <n v="1"/>
    <n v="1.24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50000"/>
    <n v="10775"/>
    <x v="0"/>
    <s v="US"/>
    <s v="USD"/>
    <n v="1299009600"/>
    <n v="1294818278"/>
    <b v="0"/>
    <n v="246"/>
    <b v="1"/>
    <s v="music/indie rock"/>
    <n v="22"/>
    <n v="43.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17000"/>
    <n v="5431"/>
    <x v="0"/>
    <s v="US"/>
    <s v="USD"/>
    <n v="1318006732"/>
    <n v="1312822732"/>
    <b v="0"/>
    <n v="55"/>
    <b v="1"/>
    <s v="music/indie rock"/>
    <n v="32"/>
    <n v="98.75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5000"/>
    <n v="5040"/>
    <x v="1"/>
    <s v="US"/>
    <s v="USD"/>
    <n v="1356211832"/>
    <n v="1351024232"/>
    <b v="0"/>
    <n v="23"/>
    <b v="1"/>
    <s v="music/indie rock"/>
    <n v="101"/>
    <n v="219.1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10500"/>
    <n v="10710"/>
    <x v="1"/>
    <s v="US"/>
    <s v="USD"/>
    <n v="1330916400"/>
    <n v="1327969730"/>
    <b v="0"/>
    <n v="72"/>
    <b v="1"/>
    <s v="music/indie rock"/>
    <n v="102"/>
    <n v="148.7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7500"/>
    <n v="45"/>
    <x v="0"/>
    <s v="US"/>
    <s v="USD"/>
    <n v="1317576973"/>
    <n v="1312392973"/>
    <b v="0"/>
    <n v="22"/>
    <b v="1"/>
    <s v="music/indie rock"/>
    <n v="1"/>
    <n v="2.0499999999999998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3000"/>
    <n v="3440"/>
    <x v="1"/>
    <s v="US"/>
    <s v="USD"/>
    <n v="1351223940"/>
    <n v="1349892735"/>
    <b v="0"/>
    <n v="14"/>
    <b v="1"/>
    <s v="music/indie rock"/>
    <n v="115"/>
    <n v="245.71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8500"/>
    <n v="11633"/>
    <x v="1"/>
    <s v="US"/>
    <s v="USD"/>
    <n v="1322751735"/>
    <n v="1317564135"/>
    <b v="0"/>
    <n v="38"/>
    <b v="1"/>
    <s v="music/indie rock"/>
    <n v="137"/>
    <n v="306.1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16000"/>
    <n v="6258"/>
    <x v="0"/>
    <s v="US"/>
    <s v="USD"/>
    <n v="1331174635"/>
    <n v="1328582635"/>
    <b v="0"/>
    <n v="32"/>
    <b v="1"/>
    <s v="music/indie rock"/>
    <n v="39"/>
    <n v="195.56"/>
    <x v="4"/>
    <s v="indie rock"/>
    <x v="2098"/>
    <d v="2012-03-08T02:43:55"/>
    <x v="5"/>
  </r>
  <r>
    <n v="2099"/>
    <s v="Roosevelt Died."/>
    <s v="Our tour van died, we need help!"/>
    <n v="10000"/>
    <n v="11176"/>
    <x v="1"/>
    <s v="US"/>
    <s v="USD"/>
    <n v="1435808400"/>
    <n v="1434650084"/>
    <b v="0"/>
    <n v="63"/>
    <b v="1"/>
    <s v="music/indie rock"/>
    <n v="112"/>
    <n v="177.4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3500"/>
    <n v="3803.55"/>
    <x v="1"/>
    <s v="US"/>
    <s v="USD"/>
    <n v="1341028740"/>
    <n v="1339704141"/>
    <b v="0"/>
    <n v="27"/>
    <b v="1"/>
    <s v="music/indie rock"/>
    <n v="109"/>
    <n v="140.8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8152"/>
    <x v="1"/>
    <s v="US"/>
    <s v="USD"/>
    <n v="1329104114"/>
    <n v="1323920114"/>
    <b v="0"/>
    <n v="44"/>
    <b v="1"/>
    <s v="music/indie rock"/>
    <n v="125"/>
    <n v="185.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5000"/>
    <n v="100"/>
    <x v="2"/>
    <s v="US"/>
    <s v="USD"/>
    <n v="1304628648"/>
    <n v="1302036648"/>
    <b v="0"/>
    <n v="38"/>
    <b v="1"/>
    <s v="music/indie rock"/>
    <n v="2"/>
    <n v="2.63"/>
    <x v="4"/>
    <s v="indie rock"/>
    <x v="2102"/>
    <d v="2011-05-05T20:50:48"/>
    <x v="6"/>
  </r>
  <r>
    <n v="2103"/>
    <s v="Matthew Moon's New Album"/>
    <s v="Indie rocker, Matthew Moon, has something to share with you..."/>
    <n v="30000"/>
    <n v="45"/>
    <x v="0"/>
    <s v="US"/>
    <s v="USD"/>
    <n v="1352488027"/>
    <n v="1349892427"/>
    <b v="0"/>
    <n v="115"/>
    <b v="1"/>
    <s v="music/indie rock"/>
    <n v="0"/>
    <n v="0.39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4000"/>
    <n v="4457"/>
    <x v="1"/>
    <s v="US"/>
    <s v="USD"/>
    <n v="1369958400"/>
    <n v="1367286434"/>
    <b v="0"/>
    <n v="37"/>
    <b v="1"/>
    <s v="music/indie rock"/>
    <n v="111"/>
    <n v="120.46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14000"/>
    <n v="15650"/>
    <x v="1"/>
    <s v="US"/>
    <s v="USD"/>
    <n v="1416542400"/>
    <n v="1415472953"/>
    <b v="0"/>
    <n v="99"/>
    <b v="1"/>
    <s v="music/indie rock"/>
    <n v="112"/>
    <n v="158.0800000000000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3598"/>
    <x v="0"/>
    <s v="US"/>
    <s v="USD"/>
    <n v="1359176974"/>
    <n v="1356584974"/>
    <b v="0"/>
    <n v="44"/>
    <b v="1"/>
    <s v="music/indie rock"/>
    <n v="51"/>
    <n v="81.77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6000"/>
    <n v="8306.42"/>
    <x v="1"/>
    <s v="US"/>
    <s v="USD"/>
    <n v="1415815393"/>
    <n v="1413997393"/>
    <b v="0"/>
    <n v="58"/>
    <b v="1"/>
    <s v="music/indie rock"/>
    <n v="138"/>
    <n v="143.21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45000"/>
    <n v="21300"/>
    <x v="2"/>
    <s v="US"/>
    <s v="USD"/>
    <n v="1347249300"/>
    <n v="1344917580"/>
    <b v="0"/>
    <n v="191"/>
    <b v="1"/>
    <s v="music/indie rock"/>
    <n v="47"/>
    <n v="111.52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11000"/>
    <n v="521"/>
    <x v="0"/>
    <s v="US"/>
    <s v="USD"/>
    <n v="1436115617"/>
    <n v="1433523617"/>
    <b v="0"/>
    <n v="40"/>
    <b v="1"/>
    <s v="music/indie rock"/>
    <n v="5"/>
    <n v="13.0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5500"/>
    <n v="5655.6"/>
    <x v="1"/>
    <s v="US"/>
    <s v="USD"/>
    <n v="1401253140"/>
    <n v="1398873969"/>
    <b v="0"/>
    <n v="38"/>
    <b v="1"/>
    <s v="music/indie rock"/>
    <n v="103"/>
    <n v="148.83000000000001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6400.47"/>
    <x v="1"/>
    <s v="US"/>
    <s v="USD"/>
    <n v="1313370000"/>
    <n v="1307594625"/>
    <b v="0"/>
    <n v="39"/>
    <b v="1"/>
    <s v="music/indie rock"/>
    <n v="107"/>
    <n v="164.1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2500"/>
    <n v="2606"/>
    <x v="1"/>
    <s v="US"/>
    <s v="USD"/>
    <n v="1366064193"/>
    <n v="1364854593"/>
    <b v="0"/>
    <n v="11"/>
    <b v="1"/>
    <s v="music/indie rock"/>
    <n v="104"/>
    <n v="236.91"/>
    <x v="4"/>
    <s v="indie rock"/>
    <x v="2112"/>
    <d v="2013-04-15T22:16:33"/>
    <x v="4"/>
  </r>
  <r>
    <n v="2113"/>
    <s v="Summer Underground // Honeycomb LP"/>
    <s v="Help us fund our second full-length album Honeycomb!"/>
    <n v="20000"/>
    <n v="453"/>
    <x v="0"/>
    <s v="US"/>
    <s v="USD"/>
    <n v="1411505176"/>
    <n v="1408481176"/>
    <b v="0"/>
    <n v="107"/>
    <b v="1"/>
    <s v="music/indie rock"/>
    <n v="2"/>
    <n v="4.230000000000000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25"/>
    <x v="0"/>
    <s v="US"/>
    <s v="USD"/>
    <n v="1291870740"/>
    <n v="1286480070"/>
    <b v="0"/>
    <n v="147"/>
    <b v="1"/>
    <s v="music/indie rock"/>
    <n v="0"/>
    <n v="0.1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0000"/>
    <n v="170"/>
    <x v="0"/>
    <s v="US"/>
    <s v="USD"/>
    <n v="1298167001"/>
    <n v="1295575001"/>
    <b v="0"/>
    <n v="36"/>
    <b v="1"/>
    <s v="music/indie rock"/>
    <n v="2"/>
    <n v="4.72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100000"/>
    <n v="100824"/>
    <x v="1"/>
    <s v="US"/>
    <s v="USD"/>
    <n v="1349203203"/>
    <n v="1345056003"/>
    <b v="0"/>
    <n v="92"/>
    <b v="1"/>
    <s v="music/indie rock"/>
    <n v="101"/>
    <n v="1095.910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5000"/>
    <n v="6235"/>
    <x v="1"/>
    <s v="US"/>
    <s v="USD"/>
    <n v="1445921940"/>
    <n v="1444699549"/>
    <b v="0"/>
    <n v="35"/>
    <b v="1"/>
    <s v="music/indie rock"/>
    <n v="125"/>
    <n v="178.14"/>
    <x v="4"/>
    <s v="indie rock"/>
    <x v="2117"/>
    <d v="2015-10-27T04:59:00"/>
    <x v="0"/>
  </r>
  <r>
    <n v="2118"/>
    <s v="PORCHES. vs. THE U.S.A."/>
    <s v="PORCHES.  and Documentarians tour from New York to San Francisco and back."/>
    <n v="5000"/>
    <n v="65"/>
    <x v="0"/>
    <s v="US"/>
    <s v="USD"/>
    <n v="1311538136"/>
    <n v="1308946136"/>
    <b v="0"/>
    <n v="17"/>
    <b v="1"/>
    <s v="music/indie rock"/>
    <n v="1"/>
    <n v="3.82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5500"/>
    <n v="7226"/>
    <x v="1"/>
    <s v="US"/>
    <s v="USD"/>
    <n v="1345086445"/>
    <n v="1342494445"/>
    <b v="0"/>
    <n v="22"/>
    <b v="1"/>
    <s v="music/indie rock"/>
    <n v="131"/>
    <n v="328.4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20000"/>
    <n v="40502.99"/>
    <x v="1"/>
    <s v="US"/>
    <s v="USD"/>
    <n v="1388617736"/>
    <n v="1384384136"/>
    <b v="0"/>
    <n v="69"/>
    <b v="1"/>
    <s v="music/indie rock"/>
    <n v="203"/>
    <n v="587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2500"/>
    <n v="2549"/>
    <x v="1"/>
    <s v="CH"/>
    <s v="CHF"/>
    <n v="1484156948"/>
    <n v="1481564948"/>
    <b v="0"/>
    <n v="10"/>
    <b v="0"/>
    <s v="games/video games"/>
    <n v="102"/>
    <n v="254.9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2500"/>
    <n v="2706.23"/>
    <x v="1"/>
    <s v="MX"/>
    <s v="MXN"/>
    <n v="1483773169"/>
    <n v="1481181169"/>
    <b v="0"/>
    <n v="3"/>
    <b v="0"/>
    <s v="games/video games"/>
    <n v="108"/>
    <n v="902.08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1655"/>
    <x v="1"/>
    <s v="US"/>
    <s v="USD"/>
    <n v="1268636340"/>
    <n v="1263982307"/>
    <b v="0"/>
    <n v="5"/>
    <b v="0"/>
    <s v="games/video games"/>
    <n v="110"/>
    <n v="331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2000"/>
    <n v="2020"/>
    <x v="1"/>
    <s v="US"/>
    <s v="USD"/>
    <n v="1291093200"/>
    <n v="1286930435"/>
    <b v="0"/>
    <n v="5"/>
    <b v="0"/>
    <s v="games/video games"/>
    <n v="101"/>
    <n v="404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3500"/>
    <n v="4310"/>
    <x v="1"/>
    <s v="US"/>
    <s v="USD"/>
    <n v="1438734833"/>
    <n v="1436142833"/>
    <b v="0"/>
    <n v="27"/>
    <b v="0"/>
    <s v="games/video games"/>
    <n v="123"/>
    <n v="159.63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1000"/>
    <n v="1130"/>
    <x v="1"/>
    <s v="US"/>
    <s v="USD"/>
    <n v="1418080887"/>
    <n v="1415488887"/>
    <b v="0"/>
    <n v="2"/>
    <b v="0"/>
    <s v="games/video games"/>
    <n v="113"/>
    <n v="565"/>
    <x v="6"/>
    <s v="video games"/>
    <x v="2126"/>
    <d v="2014-12-08T23:21:27"/>
    <x v="3"/>
  </r>
  <r>
    <n v="2127"/>
    <s v="Three Monkeys - Part 1: Into the Abyss"/>
    <s v="Three Monkeys is an audio adventure game for PC."/>
    <n v="20000"/>
    <n v="46643.07"/>
    <x v="1"/>
    <s v="GB"/>
    <s v="GBP"/>
    <n v="1426158463"/>
    <n v="1423570063"/>
    <b v="0"/>
    <n v="236"/>
    <b v="0"/>
    <s v="games/video games"/>
    <n v="233"/>
    <n v="197.6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200"/>
    <n v="1503"/>
    <x v="1"/>
    <s v="CA"/>
    <s v="CAD"/>
    <n v="1411324369"/>
    <n v="1406140369"/>
    <b v="0"/>
    <n v="1"/>
    <b v="0"/>
    <s v="games/video games"/>
    <n v="125"/>
    <n v="1503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500"/>
    <n v="0"/>
    <x v="0"/>
    <s v="US"/>
    <s v="USD"/>
    <n v="1457570100"/>
    <n v="1454978100"/>
    <b v="0"/>
    <n v="12"/>
    <b v="0"/>
    <s v="games/video games"/>
    <n v="0"/>
    <n v="0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2000"/>
    <n v="1"/>
    <x v="2"/>
    <s v="US"/>
    <s v="USD"/>
    <n v="1408154663"/>
    <n v="1405130663"/>
    <b v="0"/>
    <n v="4"/>
    <b v="0"/>
    <s v="games/video games"/>
    <n v="0"/>
    <n v="0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1200"/>
    <n v="1500"/>
    <x v="1"/>
    <s v="US"/>
    <s v="USD"/>
    <n v="1436677091"/>
    <n v="1434085091"/>
    <b v="0"/>
    <n v="3"/>
    <b v="0"/>
    <s v="games/video games"/>
    <n v="125"/>
    <n v="500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6000"/>
    <n v="6220"/>
    <x v="1"/>
    <s v="US"/>
    <s v="USD"/>
    <n v="1391427692"/>
    <n v="1388835692"/>
    <b v="0"/>
    <n v="99"/>
    <b v="0"/>
    <s v="games/video games"/>
    <n v="104"/>
    <n v="62.8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5078"/>
    <x v="1"/>
    <s v="US"/>
    <s v="USD"/>
    <n v="1303628340"/>
    <n v="1300328399"/>
    <b v="0"/>
    <n v="3"/>
    <b v="0"/>
    <s v="games/video games"/>
    <n v="508"/>
    <n v="1692.67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2000"/>
    <n v="2000"/>
    <x v="1"/>
    <s v="US"/>
    <s v="USD"/>
    <n v="1367097391"/>
    <n v="1364505391"/>
    <b v="0"/>
    <n v="3"/>
    <b v="0"/>
    <s v="games/video games"/>
    <n v="100"/>
    <n v="666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3000"/>
    <n v="25"/>
    <x v="0"/>
    <s v="US"/>
    <s v="USD"/>
    <n v="1349392033"/>
    <n v="1346800033"/>
    <b v="0"/>
    <n v="22"/>
    <b v="0"/>
    <s v="games/video games"/>
    <n v="1"/>
    <n v="1.1399999999999999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1500"/>
    <n v="1557"/>
    <x v="1"/>
    <s v="US"/>
    <s v="USD"/>
    <n v="1382184786"/>
    <n v="1379592786"/>
    <b v="0"/>
    <n v="4"/>
    <b v="0"/>
    <s v="games/video games"/>
    <n v="104"/>
    <n v="389.2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35000"/>
    <n v="43758"/>
    <x v="1"/>
    <s v="CA"/>
    <s v="CAD"/>
    <n v="1417804229"/>
    <n v="1415212229"/>
    <b v="0"/>
    <n v="534"/>
    <b v="0"/>
    <s v="games/video games"/>
    <n v="125"/>
    <n v="81.9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2000"/>
    <n v="2095"/>
    <x v="1"/>
    <s v="GB"/>
    <s v="GBP"/>
    <n v="1383959939"/>
    <n v="1381364339"/>
    <b v="0"/>
    <n v="12"/>
    <b v="0"/>
    <s v="games/video games"/>
    <n v="105"/>
    <n v="174.58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5000"/>
    <n v="5355"/>
    <x v="1"/>
    <s v="US"/>
    <s v="USD"/>
    <n v="1478196008"/>
    <n v="1475604008"/>
    <b v="0"/>
    <n v="56"/>
    <b v="0"/>
    <s v="games/video games"/>
    <n v="107"/>
    <n v="95.63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3132.63"/>
    <x v="1"/>
    <s v="US"/>
    <s v="USD"/>
    <n v="1357934424"/>
    <n v="1355342424"/>
    <b v="0"/>
    <n v="11"/>
    <b v="0"/>
    <s v="games/video games"/>
    <n v="104"/>
    <n v="284.7799999999999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495"/>
    <n v="628"/>
    <x v="1"/>
    <s v="US"/>
    <s v="USD"/>
    <n v="1415947159"/>
    <n v="1413351559"/>
    <b v="0"/>
    <n v="0"/>
    <b v="0"/>
    <s v="games/video games"/>
    <n v="127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3000"/>
    <n v="3330"/>
    <x v="1"/>
    <s v="DE"/>
    <s v="EUR"/>
    <n v="1451494210"/>
    <n v="1449075010"/>
    <b v="0"/>
    <n v="12"/>
    <b v="0"/>
    <s v="games/video games"/>
    <n v="111"/>
    <n v="277.5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532"/>
    <x v="1"/>
    <s v="US"/>
    <s v="USD"/>
    <n v="1279738800"/>
    <n v="1275599812"/>
    <b v="0"/>
    <n v="5"/>
    <b v="0"/>
    <s v="games/video games"/>
    <n v="106"/>
    <n v="506.4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000"/>
    <n v="3385"/>
    <x v="1"/>
    <s v="US"/>
    <s v="USD"/>
    <n v="1379164040"/>
    <n v="1376399240"/>
    <b v="0"/>
    <n v="24"/>
    <b v="0"/>
    <s v="games/video games"/>
    <n v="113"/>
    <n v="141.04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2000"/>
    <n v="12042"/>
    <x v="1"/>
    <s v="US"/>
    <s v="USD"/>
    <n v="1385534514"/>
    <n v="1382938914"/>
    <b v="0"/>
    <n v="89"/>
    <b v="0"/>
    <s v="games/video games"/>
    <n v="100"/>
    <n v="135.30000000000001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850"/>
    <n v="2879"/>
    <x v="1"/>
    <s v="US"/>
    <s v="USD"/>
    <n v="1455207510"/>
    <n v="1453997910"/>
    <b v="0"/>
    <n v="1"/>
    <b v="0"/>
    <s v="games/video games"/>
    <n v="339"/>
    <n v="2879"/>
    <x v="6"/>
    <s v="video games"/>
    <x v="2146"/>
    <d v="2016-02-11T16:18:30"/>
    <x v="2"/>
  </r>
  <r>
    <n v="2147"/>
    <s v="Johnny Rocketfingers 3"/>
    <s v="A Point and Click Adventure on Steroids."/>
    <n v="8000"/>
    <n v="8035"/>
    <x v="1"/>
    <s v="US"/>
    <s v="USD"/>
    <n v="1416125148"/>
    <n v="1413356748"/>
    <b v="0"/>
    <n v="55"/>
    <b v="0"/>
    <s v="games/video games"/>
    <n v="100"/>
    <n v="146.09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0"/>
    <n v="32"/>
    <x v="0"/>
    <s v="GB"/>
    <s v="GBP"/>
    <n v="1427992582"/>
    <n v="1425404182"/>
    <b v="0"/>
    <n v="2"/>
    <b v="0"/>
    <s v="games/video games"/>
    <n v="3"/>
    <n v="16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480"/>
    <n v="1069"/>
    <x v="1"/>
    <s v="US"/>
    <s v="USD"/>
    <n v="1280534400"/>
    <n v="1277512556"/>
    <b v="0"/>
    <n v="0"/>
    <b v="0"/>
    <s v="games/video games"/>
    <n v="223"/>
    <n v="0"/>
    <x v="6"/>
    <s v="video games"/>
    <x v="2149"/>
    <d v="2010-07-31T00:00:00"/>
    <x v="7"/>
  </r>
  <r>
    <n v="2150"/>
    <s v="The Unknown Door"/>
    <s v="A pixel styled open world detective game."/>
    <n v="2800"/>
    <n v="3055"/>
    <x v="1"/>
    <s v="NO"/>
    <s v="NOK"/>
    <n v="1468392599"/>
    <n v="1465800599"/>
    <b v="0"/>
    <n v="4"/>
    <b v="0"/>
    <s v="games/video games"/>
    <n v="109"/>
    <n v="763.7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2000"/>
    <n v="2030"/>
    <x v="1"/>
    <s v="US"/>
    <s v="USD"/>
    <n v="1467231614"/>
    <n v="1464639614"/>
    <b v="0"/>
    <n v="6"/>
    <b v="0"/>
    <s v="games/video games"/>
    <n v="102"/>
    <n v="338.33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1500"/>
    <n v="1650.69"/>
    <x v="1"/>
    <s v="US"/>
    <s v="USD"/>
    <n v="1394909909"/>
    <n v="1392321509"/>
    <b v="0"/>
    <n v="4"/>
    <b v="0"/>
    <s v="games/video games"/>
    <n v="110"/>
    <n v="412.67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1500"/>
    <n v="0"/>
    <x v="0"/>
    <s v="US"/>
    <s v="USD"/>
    <n v="1420876740"/>
    <n v="1417470718"/>
    <b v="0"/>
    <n v="4"/>
    <b v="0"/>
    <s v="games/video games"/>
    <n v="0"/>
    <n v="0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1000"/>
    <n v="25"/>
    <x v="0"/>
    <s v="US"/>
    <s v="USD"/>
    <n v="1390921827"/>
    <n v="1389193827"/>
    <b v="0"/>
    <n v="2"/>
    <b v="0"/>
    <s v="games/video games"/>
    <n v="3"/>
    <n v="12.5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2000"/>
    <n v="2020"/>
    <x v="1"/>
    <s v="GB"/>
    <s v="GBP"/>
    <n v="1459443385"/>
    <n v="1456854985"/>
    <b v="0"/>
    <n v="5"/>
    <b v="0"/>
    <s v="games/video games"/>
    <n v="101"/>
    <n v="404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000"/>
    <n v="1097"/>
    <x v="0"/>
    <s v="US"/>
    <s v="USD"/>
    <n v="1379363406"/>
    <n v="1375475406"/>
    <b v="0"/>
    <n v="83"/>
    <b v="0"/>
    <s v="games/video games"/>
    <n v="22"/>
    <n v="13.22"/>
    <x v="6"/>
    <s v="video games"/>
    <x v="2156"/>
    <d v="2013-09-16T20:30:06"/>
    <x v="4"/>
  </r>
  <r>
    <n v="2157"/>
    <s v="Nin"/>
    <s v="Gamers and 90's fans unite in this small tale of epic proportions!"/>
    <n v="50000"/>
    <n v="2700"/>
    <x v="3"/>
    <s v="US"/>
    <s v="USD"/>
    <n v="1482479940"/>
    <n v="1479684783"/>
    <b v="0"/>
    <n v="57"/>
    <b v="0"/>
    <s v="games/video games"/>
    <n v="5"/>
    <n v="47.37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50000"/>
    <n v="74"/>
    <x v="0"/>
    <s v="US"/>
    <s v="USD"/>
    <n v="1360009774"/>
    <n v="1356121774"/>
    <b v="0"/>
    <n v="311"/>
    <b v="0"/>
    <s v="games/video games"/>
    <n v="0"/>
    <n v="0.24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1250"/>
    <n v="855"/>
    <x v="0"/>
    <s v="US"/>
    <s v="USD"/>
    <n v="1310837574"/>
    <n v="1308245574"/>
    <b v="0"/>
    <n v="2"/>
    <b v="0"/>
    <s v="games/video games"/>
    <n v="68"/>
    <n v="427.5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2000"/>
    <n v="1"/>
    <x v="0"/>
    <s v="US"/>
    <s v="USD"/>
    <n v="1337447105"/>
    <n v="1334855105"/>
    <b v="0"/>
    <n v="16"/>
    <b v="0"/>
    <s v="games/video games"/>
    <n v="0"/>
    <n v="0.06"/>
    <x v="6"/>
    <s v="video games"/>
    <x v="2160"/>
    <d v="2012-05-19T17:05:05"/>
    <x v="5"/>
  </r>
  <r>
    <n v="2161"/>
    <s v="CallMeGhost DEBUT ALBUM preorder!"/>
    <s v="We're trying to fund hard copies of our debut album!"/>
    <n v="3000"/>
    <n v="15"/>
    <x v="0"/>
    <s v="US"/>
    <s v="USD"/>
    <n v="1443040059"/>
    <n v="1440448059"/>
    <b v="0"/>
    <n v="13"/>
    <b v="1"/>
    <s v="music/rock"/>
    <n v="1"/>
    <n v="1.1499999999999999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14000"/>
    <n v="0"/>
    <x v="2"/>
    <s v="US"/>
    <s v="USD"/>
    <n v="1406226191"/>
    <n v="1403547791"/>
    <b v="0"/>
    <n v="58"/>
    <b v="1"/>
    <s v="music/rock"/>
    <n v="0"/>
    <n v="0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10000"/>
    <n v="51"/>
    <x v="0"/>
    <s v="US"/>
    <s v="USD"/>
    <n v="1433735400"/>
    <n v="1429306520"/>
    <b v="0"/>
    <n v="44"/>
    <b v="1"/>
    <s v="music/rock"/>
    <n v="1"/>
    <n v="1.1599999999999999"/>
    <x v="4"/>
    <s v="rock"/>
    <x v="2163"/>
    <d v="2015-06-08T03:50:00"/>
    <x v="0"/>
  </r>
  <r>
    <n v="2164"/>
    <s v="Rosaline debut record"/>
    <s v="South Florida roots country/rock outfit's long awaited debut record"/>
    <n v="15000"/>
    <n v="15808"/>
    <x v="1"/>
    <s v="US"/>
    <s v="USD"/>
    <n v="1466827140"/>
    <n v="1464196414"/>
    <b v="0"/>
    <n v="83"/>
    <b v="1"/>
    <s v="music/rock"/>
    <n v="105"/>
    <n v="190.46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10000"/>
    <n v="1145"/>
    <x v="0"/>
    <s v="FR"/>
    <s v="EUR"/>
    <n v="1460127635"/>
    <n v="1457539235"/>
    <b v="0"/>
    <n v="117"/>
    <b v="1"/>
    <s v="music/rock"/>
    <n v="11"/>
    <n v="9.7899999999999991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8300"/>
    <n v="9170"/>
    <x v="1"/>
    <s v="US"/>
    <s v="USD"/>
    <n v="1417813618"/>
    <n v="1413922018"/>
    <b v="0"/>
    <n v="32"/>
    <b v="1"/>
    <s v="music/rock"/>
    <n v="110"/>
    <n v="286.56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2000"/>
    <n v="2636"/>
    <x v="1"/>
    <s v="US"/>
    <s v="USD"/>
    <n v="1347672937"/>
    <n v="1346463337"/>
    <b v="0"/>
    <n v="8"/>
    <b v="1"/>
    <s v="music/rock"/>
    <n v="132"/>
    <n v="329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50000"/>
    <n v="14203"/>
    <x v="0"/>
    <s v="US"/>
    <s v="USD"/>
    <n v="1486702800"/>
    <n v="1484058261"/>
    <b v="0"/>
    <n v="340"/>
    <b v="1"/>
    <s v="music/rock"/>
    <n v="28"/>
    <n v="41.7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2000"/>
    <n v="2335"/>
    <x v="1"/>
    <s v="US"/>
    <s v="USD"/>
    <n v="1488473351"/>
    <n v="1488214151"/>
    <b v="0"/>
    <n v="7"/>
    <b v="1"/>
    <s v="music/rock"/>
    <n v="117"/>
    <n v="333.57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000"/>
    <n v="3908"/>
    <x v="1"/>
    <s v="US"/>
    <s v="USD"/>
    <n v="1440266422"/>
    <n v="1436810422"/>
    <b v="0"/>
    <n v="19"/>
    <b v="1"/>
    <s v="music/rock"/>
    <n v="130"/>
    <n v="205.68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10600"/>
    <n v="12772.6"/>
    <x v="1"/>
    <s v="US"/>
    <s v="USD"/>
    <n v="1434949200"/>
    <n v="1431903495"/>
    <b v="0"/>
    <n v="47"/>
    <b v="1"/>
    <s v="music/rock"/>
    <n v="120"/>
    <n v="271.7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4000"/>
    <n v="1656"/>
    <x v="0"/>
    <s v="US"/>
    <s v="USD"/>
    <n v="1429365320"/>
    <n v="1426773320"/>
    <b v="0"/>
    <n v="13"/>
    <b v="1"/>
    <s v="music/rock"/>
    <n v="41"/>
    <n v="127.38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15000"/>
    <n v="280"/>
    <x v="2"/>
    <s v="US"/>
    <s v="USD"/>
    <n v="1378785540"/>
    <n v="1376066243"/>
    <b v="0"/>
    <n v="90"/>
    <b v="1"/>
    <s v="music/rock"/>
    <n v="2"/>
    <n v="3.11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10000"/>
    <n v="25445"/>
    <x v="1"/>
    <s v="GB"/>
    <s v="GBP"/>
    <n v="1462453307"/>
    <n v="1459861307"/>
    <b v="0"/>
    <n v="63"/>
    <b v="1"/>
    <s v="music/rock"/>
    <n v="254"/>
    <n v="403.89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5000"/>
    <n v="6019.01"/>
    <x v="1"/>
    <s v="US"/>
    <s v="USD"/>
    <n v="1469059986"/>
    <n v="1468455186"/>
    <b v="0"/>
    <n v="26"/>
    <b v="1"/>
    <s v="music/rock"/>
    <n v="120"/>
    <n v="231.5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18000"/>
    <n v="18645"/>
    <x v="1"/>
    <s v="US"/>
    <s v="USD"/>
    <n v="1430579509"/>
    <n v="1427987509"/>
    <b v="0"/>
    <n v="71"/>
    <b v="1"/>
    <s v="music/rock"/>
    <n v="104"/>
    <n v="262.61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7500"/>
    <n v="1101"/>
    <x v="2"/>
    <s v="US"/>
    <s v="USD"/>
    <n v="1465192867"/>
    <n v="1463032867"/>
    <b v="0"/>
    <n v="38"/>
    <b v="1"/>
    <s v="music/rock"/>
    <n v="15"/>
    <n v="28.9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88000"/>
    <n v="31272.92"/>
    <x v="0"/>
    <s v="US"/>
    <s v="USD"/>
    <n v="1484752597"/>
    <n v="1482160597"/>
    <b v="0"/>
    <n v="859"/>
    <b v="1"/>
    <s v="music/rock"/>
    <n v="36"/>
    <n v="36.40999999999999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5000"/>
    <n v="5285"/>
    <x v="1"/>
    <s v="US"/>
    <s v="USD"/>
    <n v="1428725192"/>
    <n v="1426133192"/>
    <b v="0"/>
    <n v="21"/>
    <b v="1"/>
    <s v="music/rock"/>
    <n v="106"/>
    <n v="251.67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15000"/>
    <n v="360"/>
    <x v="0"/>
    <s v="US"/>
    <s v="USD"/>
    <n v="1447434268"/>
    <n v="1443801868"/>
    <b v="0"/>
    <n v="78"/>
    <b v="1"/>
    <s v="music/rock"/>
    <n v="2"/>
    <n v="4.62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9500"/>
    <n v="1381"/>
    <x v="0"/>
    <s v="US"/>
    <s v="USD"/>
    <n v="1487635653"/>
    <n v="1486426053"/>
    <b v="0"/>
    <n v="53"/>
    <b v="1"/>
    <s v="games/tabletop games"/>
    <n v="15"/>
    <n v="26.06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40000"/>
    <n v="42642"/>
    <x v="1"/>
    <s v="CA"/>
    <s v="CAD"/>
    <n v="1412285825"/>
    <n v="1409261825"/>
    <b v="0"/>
    <n v="356"/>
    <b v="1"/>
    <s v="games/tabletop games"/>
    <n v="107"/>
    <n v="119.78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25000"/>
    <n v="10"/>
    <x v="0"/>
    <s v="US"/>
    <s v="USD"/>
    <n v="1486616400"/>
    <n v="1484037977"/>
    <b v="0"/>
    <n v="279"/>
    <b v="1"/>
    <s v="games/tabletop games"/>
    <n v="0"/>
    <n v="0.04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65000"/>
    <n v="45"/>
    <x v="0"/>
    <s v="US"/>
    <s v="USD"/>
    <n v="1453737600"/>
    <n v="1452530041"/>
    <b v="1"/>
    <n v="266"/>
    <b v="1"/>
    <s v="games/tabletop games"/>
    <n v="0"/>
    <n v="0.17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200000"/>
    <n v="18"/>
    <x v="2"/>
    <s v="GB"/>
    <s v="GBP"/>
    <n v="1364286239"/>
    <n v="1360830239"/>
    <b v="0"/>
    <n v="623"/>
    <b v="1"/>
    <s v="games/tabletop games"/>
    <n v="0"/>
    <n v="0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50000"/>
    <n v="21380"/>
    <x v="0"/>
    <s v="US"/>
    <s v="USD"/>
    <n v="1473213600"/>
    <n v="1470062743"/>
    <b v="0"/>
    <n v="392"/>
    <b v="1"/>
    <s v="games/tabletop games"/>
    <n v="43"/>
    <n v="54.54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800000"/>
    <n v="26"/>
    <x v="2"/>
    <s v="US"/>
    <s v="USD"/>
    <n v="1428033540"/>
    <n v="1425531666"/>
    <b v="1"/>
    <n v="3562"/>
    <b v="1"/>
    <s v="games/tabletop games"/>
    <n v="0"/>
    <n v="0.01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0000"/>
    <n v="52198"/>
    <x v="1"/>
    <s v="AU"/>
    <s v="AUD"/>
    <n v="1477414800"/>
    <n v="1474380241"/>
    <b v="0"/>
    <n v="514"/>
    <b v="1"/>
    <s v="games/tabletop games"/>
    <n v="104"/>
    <n v="101.55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6300"/>
    <n v="16700"/>
    <x v="1"/>
    <s v="GB"/>
    <s v="GBP"/>
    <n v="1461276000"/>
    <n v="1460055300"/>
    <b v="0"/>
    <n v="88"/>
    <b v="1"/>
    <s v="games/tabletop games"/>
    <n v="102"/>
    <n v="189.77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88888"/>
    <n v="346"/>
    <x v="0"/>
    <s v="US"/>
    <s v="USD"/>
    <n v="1458716340"/>
    <n v="1455721204"/>
    <b v="0"/>
    <n v="537"/>
    <b v="1"/>
    <s v="games/tabletop games"/>
    <n v="0"/>
    <n v="0.64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3780"/>
    <n v="113"/>
    <x v="0"/>
    <s v="GB"/>
    <s v="GBP"/>
    <n v="1487102427"/>
    <n v="1486065627"/>
    <b v="0"/>
    <n v="25"/>
    <b v="1"/>
    <s v="games/tabletop games"/>
    <n v="3"/>
    <n v="4.5199999999999996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471567"/>
    <x v="1"/>
    <s v="GB"/>
    <s v="GBP"/>
    <n v="1481842800"/>
    <n v="1479414344"/>
    <b v="0"/>
    <n v="3238"/>
    <b v="1"/>
    <s v="games/tabletop games"/>
    <n v="157"/>
    <n v="145.63999999999999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0"/>
    <n v="1026"/>
    <x v="2"/>
    <s v="US"/>
    <s v="USD"/>
    <n v="1479704340"/>
    <n v="1477043072"/>
    <b v="0"/>
    <n v="897"/>
    <b v="1"/>
    <s v="games/tabletop games"/>
    <n v="1"/>
    <n v="1.1399999999999999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10000"/>
    <n v="879"/>
    <x v="0"/>
    <s v="US"/>
    <s v="USD"/>
    <n v="1459012290"/>
    <n v="1456423890"/>
    <b v="0"/>
    <n v="878"/>
    <b v="1"/>
    <s v="games/tabletop games"/>
    <n v="1"/>
    <n v="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15000"/>
    <n v="15230.03"/>
    <x v="1"/>
    <s v="US"/>
    <s v="USD"/>
    <n v="1439317900"/>
    <n v="1436725900"/>
    <b v="0"/>
    <n v="115"/>
    <b v="1"/>
    <s v="games/tabletop games"/>
    <n v="102"/>
    <n v="132.44"/>
    <x v="6"/>
    <s v="tabletop games"/>
    <x v="2195"/>
    <d v="2015-08-11T18:31:40"/>
    <x v="0"/>
  </r>
  <r>
    <n v="2196"/>
    <s v="LACORSA Grand Prix Game (relaunch)"/>
    <s v="Race your friends in style with this classic Grand Prix game."/>
    <n v="40000"/>
    <n v="52576"/>
    <x v="1"/>
    <s v="US"/>
    <s v="USD"/>
    <n v="1480662000"/>
    <n v="1478000502"/>
    <b v="0"/>
    <n v="234"/>
    <b v="1"/>
    <s v="games/tabletop games"/>
    <n v="131"/>
    <n v="224.68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1000000"/>
    <n v="17"/>
    <x v="0"/>
    <s v="US"/>
    <s v="USD"/>
    <n v="1425132059"/>
    <n v="1422540059"/>
    <b v="0"/>
    <n v="4330"/>
    <b v="1"/>
    <s v="games/tabletop games"/>
    <n v="0"/>
    <n v="0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110000"/>
    <n v="20"/>
    <x v="0"/>
    <s v="US"/>
    <s v="USD"/>
    <n v="1447507200"/>
    <n v="1444911600"/>
    <b v="0"/>
    <n v="651"/>
    <b v="1"/>
    <s v="games/tabletop games"/>
    <n v="0"/>
    <n v="0.03"/>
    <x v="6"/>
    <s v="tabletop games"/>
    <x v="2198"/>
    <d v="2015-11-14T13:20:00"/>
    <x v="0"/>
  </r>
  <r>
    <n v="2199"/>
    <s v="Decadolo. Flip it!"/>
    <s v="A new strategic board game designed to flip out your opponent."/>
    <n v="35000"/>
    <n v="125"/>
    <x v="0"/>
    <s v="IE"/>
    <s v="EUR"/>
    <n v="1444903198"/>
    <n v="1442311198"/>
    <b v="1"/>
    <n v="251"/>
    <b v="1"/>
    <s v="games/tabletop games"/>
    <n v="0"/>
    <n v="0.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8076"/>
    <x v="0"/>
    <s v="GB"/>
    <s v="GBP"/>
    <n v="1436151600"/>
    <n v="1433775668"/>
    <b v="0"/>
    <n v="263"/>
    <b v="1"/>
    <s v="games/tabletop games"/>
    <n v="29"/>
    <n v="30.7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2900"/>
    <n v="0"/>
    <x v="0"/>
    <s v="GB"/>
    <s v="GBP"/>
    <n v="1358367565"/>
    <n v="1357157965"/>
    <b v="0"/>
    <n v="28"/>
    <b v="1"/>
    <s v="music/electronic music"/>
    <n v="0"/>
    <n v="0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60000"/>
    <n v="92340.21"/>
    <x v="1"/>
    <s v="US"/>
    <s v="USD"/>
    <n v="1351801368"/>
    <n v="1349209368"/>
    <b v="0"/>
    <n v="721"/>
    <b v="1"/>
    <s v="music/electronic music"/>
    <n v="154"/>
    <n v="128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6500"/>
    <n v="0"/>
    <x v="0"/>
    <s v="CA"/>
    <s v="CAD"/>
    <n v="1443127082"/>
    <n v="1440535082"/>
    <b v="0"/>
    <n v="50"/>
    <b v="1"/>
    <s v="music/electronic music"/>
    <n v="0"/>
    <n v="0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5500"/>
    <n v="0"/>
    <x v="0"/>
    <s v="US"/>
    <s v="USD"/>
    <n v="1362814119"/>
    <n v="1360222119"/>
    <b v="0"/>
    <n v="73"/>
    <b v="1"/>
    <s v="music/electronic music"/>
    <n v="0"/>
    <n v="0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4500"/>
    <n v="4550"/>
    <x v="1"/>
    <s v="US"/>
    <s v="USD"/>
    <n v="1338579789"/>
    <n v="1335987789"/>
    <b v="0"/>
    <n v="27"/>
    <b v="1"/>
    <s v="music/electronic music"/>
    <n v="101"/>
    <n v="168.5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4500"/>
    <n v="4511"/>
    <x v="1"/>
    <s v="US"/>
    <s v="USD"/>
    <n v="1334556624"/>
    <n v="1333001424"/>
    <b v="0"/>
    <n v="34"/>
    <b v="1"/>
    <s v="music/electronic music"/>
    <n v="100"/>
    <n v="132.6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5500"/>
    <n v="620"/>
    <x v="0"/>
    <s v="US"/>
    <s v="USD"/>
    <n v="1384580373"/>
    <n v="1381984773"/>
    <b v="0"/>
    <n v="7"/>
    <b v="1"/>
    <s v="music/electronic music"/>
    <n v="11"/>
    <n v="88.57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4000"/>
    <n v="4119"/>
    <x v="1"/>
    <s v="US"/>
    <s v="USD"/>
    <n v="1333771200"/>
    <n v="1328649026"/>
    <b v="0"/>
    <n v="24"/>
    <b v="1"/>
    <s v="music/electronic music"/>
    <n v="103"/>
    <n v="171.6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3500"/>
    <n v="29"/>
    <x v="0"/>
    <s v="GB"/>
    <s v="GBP"/>
    <n v="1397516400"/>
    <n v="1396524644"/>
    <b v="0"/>
    <n v="15"/>
    <b v="1"/>
    <s v="music/electronic music"/>
    <n v="1"/>
    <n v="1.93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12000"/>
    <n v="550"/>
    <x v="0"/>
    <s v="US"/>
    <s v="USD"/>
    <n v="1334424960"/>
    <n v="1329442510"/>
    <b v="0"/>
    <n v="72"/>
    <b v="1"/>
    <s v="music/electronic music"/>
    <n v="5"/>
    <n v="7.64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12500"/>
    <n v="4482"/>
    <x v="0"/>
    <s v="US"/>
    <s v="USD"/>
    <n v="1397113140"/>
    <n v="1395168625"/>
    <b v="0"/>
    <n v="120"/>
    <b v="1"/>
    <s v="music/electronic music"/>
    <n v="36"/>
    <n v="37.3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20000"/>
    <n v="6"/>
    <x v="0"/>
    <s v="US"/>
    <s v="USD"/>
    <n v="1383526800"/>
    <n v="1380650177"/>
    <b v="0"/>
    <n v="123"/>
    <b v="1"/>
    <s v="music/electronic music"/>
    <n v="0"/>
    <n v="0.0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1000"/>
    <n v="1120"/>
    <x v="1"/>
    <s v="US"/>
    <s v="USD"/>
    <n v="1431719379"/>
    <n v="1429127379"/>
    <b v="0"/>
    <n v="1"/>
    <b v="1"/>
    <s v="music/electronic music"/>
    <n v="112"/>
    <n v="112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5000"/>
    <n v="6030"/>
    <x v="1"/>
    <s v="US"/>
    <s v="USD"/>
    <n v="1391713248"/>
    <n v="1389121248"/>
    <b v="0"/>
    <n v="24"/>
    <b v="1"/>
    <s v="music/electronic music"/>
    <n v="121"/>
    <n v="251.25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3500"/>
    <n v="4395"/>
    <x v="1"/>
    <s v="US"/>
    <s v="USD"/>
    <n v="1331621940"/>
    <n v="1329671572"/>
    <b v="0"/>
    <n v="33"/>
    <b v="1"/>
    <s v="music/electronic music"/>
    <n v="126"/>
    <n v="133.18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2500"/>
    <n v="2746"/>
    <x v="1"/>
    <s v="US"/>
    <s v="USD"/>
    <n v="1437674545"/>
    <n v="1436464945"/>
    <b v="0"/>
    <n v="14"/>
    <b v="1"/>
    <s v="music/electronic music"/>
    <n v="110"/>
    <n v="196.1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2954"/>
    <x v="1"/>
    <s v="US"/>
    <s v="USD"/>
    <n v="1446451200"/>
    <n v="1445539113"/>
    <b v="0"/>
    <n v="9"/>
    <b v="1"/>
    <s v="music/electronic music"/>
    <n v="102"/>
    <n v="328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7175"/>
    <n v="0"/>
    <x v="0"/>
    <s v="US"/>
    <s v="USD"/>
    <n v="1346198400"/>
    <n v="1344281383"/>
    <b v="0"/>
    <n v="76"/>
    <b v="1"/>
    <s v="music/electronic music"/>
    <n v="0"/>
    <n v="0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4000"/>
    <n v="4090"/>
    <x v="1"/>
    <s v="US"/>
    <s v="USD"/>
    <n v="1440004512"/>
    <n v="1437412512"/>
    <b v="0"/>
    <n v="19"/>
    <b v="1"/>
    <s v="music/electronic music"/>
    <n v="102"/>
    <n v="215.26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10000"/>
    <n v="3685"/>
    <x v="0"/>
    <s v="US"/>
    <s v="USD"/>
    <n v="1374888436"/>
    <n v="1372296436"/>
    <b v="0"/>
    <n v="69"/>
    <b v="1"/>
    <s v="music/electronic music"/>
    <n v="37"/>
    <n v="53.4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20000"/>
    <n v="115816"/>
    <x v="1"/>
    <s v="US"/>
    <s v="USD"/>
    <n v="1461369600"/>
    <n v="1458748809"/>
    <b v="0"/>
    <n v="218"/>
    <b v="1"/>
    <s v="games/tabletop games"/>
    <n v="579"/>
    <n v="531.27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3500"/>
    <n v="3746"/>
    <x v="1"/>
    <s v="US"/>
    <s v="USD"/>
    <n v="1327776847"/>
    <n v="1325184847"/>
    <b v="0"/>
    <n v="30"/>
    <b v="1"/>
    <s v="games/tabletop games"/>
    <n v="107"/>
    <n v="124.87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50000"/>
    <n v="995"/>
    <x v="0"/>
    <s v="CA"/>
    <s v="CAD"/>
    <n v="1435418568"/>
    <n v="1432826568"/>
    <b v="0"/>
    <n v="100"/>
    <b v="1"/>
    <s v="games/tabletop games"/>
    <n v="2"/>
    <n v="9.9499999999999993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50000"/>
    <n v="117210.24000000001"/>
    <x v="1"/>
    <s v="US"/>
    <s v="USD"/>
    <n v="1477767600"/>
    <n v="1475337675"/>
    <b v="0"/>
    <n v="296"/>
    <b v="1"/>
    <s v="games/tabletop games"/>
    <n v="234"/>
    <n v="395.98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510000"/>
    <n v="0"/>
    <x v="2"/>
    <s v="GB"/>
    <s v="GBP"/>
    <n v="1411326015"/>
    <n v="1408734015"/>
    <b v="0"/>
    <n v="1204"/>
    <b v="1"/>
    <s v="games/tabletop games"/>
    <n v="0"/>
    <n v="0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50000"/>
    <n v="40"/>
    <x v="2"/>
    <s v="US"/>
    <s v="USD"/>
    <n v="1455253140"/>
    <n v="1452625822"/>
    <b v="0"/>
    <n v="321"/>
    <b v="1"/>
    <s v="games/tabletop games"/>
    <n v="0"/>
    <n v="0.1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410"/>
    <x v="0"/>
    <s v="GB"/>
    <s v="GBP"/>
    <n v="1384374155"/>
    <n v="1381778555"/>
    <b v="0"/>
    <n v="301"/>
    <b v="1"/>
    <s v="games/tabletop games"/>
    <n v="1"/>
    <n v="1.36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982"/>
    <x v="0"/>
    <s v="DE"/>
    <s v="EUR"/>
    <n v="1439707236"/>
    <n v="1437115236"/>
    <b v="0"/>
    <n v="144"/>
    <b v="1"/>
    <s v="games/tabletop games"/>
    <n v="7"/>
    <n v="13.7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35640"/>
    <x v="1"/>
    <s v="US"/>
    <s v="USD"/>
    <n v="1378180800"/>
    <n v="1375113391"/>
    <b v="0"/>
    <n v="539"/>
    <b v="1"/>
    <s v="games/tabletop games"/>
    <n v="102"/>
    <n v="66.12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27000"/>
    <n v="5680"/>
    <x v="0"/>
    <s v="US"/>
    <s v="USD"/>
    <n v="1398460127"/>
    <n v="1395868127"/>
    <b v="0"/>
    <n v="498"/>
    <b v="1"/>
    <s v="games/tabletop games"/>
    <n v="21"/>
    <n v="11.4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74997"/>
    <n v="215"/>
    <x v="0"/>
    <s v="US"/>
    <s v="USD"/>
    <n v="1372136400"/>
    <n v="1369864301"/>
    <b v="0"/>
    <n v="1113"/>
    <b v="1"/>
    <s v="games/tabletop games"/>
    <n v="0"/>
    <n v="0.19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0"/>
    <n v="349474"/>
    <x v="1"/>
    <s v="US"/>
    <s v="USD"/>
    <n v="1405738800"/>
    <n v="1402945408"/>
    <b v="0"/>
    <n v="988"/>
    <b v="1"/>
    <s v="games/tabletop games"/>
    <n v="699"/>
    <n v="353.72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2500"/>
    <n v="1"/>
    <x v="0"/>
    <s v="GB"/>
    <s v="GBP"/>
    <n v="1450051200"/>
    <n v="1448269539"/>
    <b v="0"/>
    <n v="391"/>
    <b v="1"/>
    <s v="games/tabletop games"/>
    <n v="0"/>
    <n v="0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4500"/>
    <n v="7670"/>
    <x v="1"/>
    <s v="US"/>
    <s v="USD"/>
    <n v="1483645647"/>
    <n v="1481053647"/>
    <b v="0"/>
    <n v="28"/>
    <b v="1"/>
    <s v="games/tabletop games"/>
    <n v="170"/>
    <n v="273.93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50000"/>
    <n v="75"/>
    <x v="0"/>
    <s v="CA"/>
    <s v="CAD"/>
    <n v="1427585511"/>
    <n v="1424997111"/>
    <b v="0"/>
    <n v="147"/>
    <b v="1"/>
    <s v="games/tabletop games"/>
    <n v="0"/>
    <n v="0.5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35500"/>
    <n v="607"/>
    <x v="0"/>
    <s v="US"/>
    <s v="USD"/>
    <n v="1454338123"/>
    <n v="1451746123"/>
    <b v="0"/>
    <n v="680"/>
    <b v="1"/>
    <s v="games/tabletop games"/>
    <n v="2"/>
    <n v="0.8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50000"/>
    <n v="0"/>
    <x v="0"/>
    <s v="US"/>
    <s v="USD"/>
    <n v="1415779140"/>
    <n v="1412294683"/>
    <b v="0"/>
    <n v="983"/>
    <b v="1"/>
    <s v="games/tabletop games"/>
    <n v="0"/>
    <n v="0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15000"/>
    <n v="4884"/>
    <x v="0"/>
    <s v="DE"/>
    <s v="EUR"/>
    <n v="1489157716"/>
    <n v="1486565716"/>
    <b v="0"/>
    <n v="79"/>
    <b v="1"/>
    <s v="games/tabletop games"/>
    <n v="33"/>
    <n v="61.82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80000"/>
    <n v="0"/>
    <x v="2"/>
    <s v="US"/>
    <s v="USD"/>
    <n v="1385870520"/>
    <n v="1382742014"/>
    <b v="0"/>
    <n v="426"/>
    <b v="1"/>
    <s v="games/tabletop games"/>
    <n v="0"/>
    <n v="0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35000"/>
    <n v="21994"/>
    <x v="0"/>
    <s v="US"/>
    <s v="USD"/>
    <n v="1461354544"/>
    <n v="1458762544"/>
    <b v="0"/>
    <n v="96"/>
    <b v="1"/>
    <s v="games/tabletop games"/>
    <n v="63"/>
    <n v="229.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20000"/>
    <n v="35307"/>
    <x v="1"/>
    <s v="GB"/>
    <s v="GBP"/>
    <n v="1488484300"/>
    <n v="1485892300"/>
    <b v="0"/>
    <n v="163"/>
    <b v="1"/>
    <s v="games/tabletop games"/>
    <n v="177"/>
    <n v="216.61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320000"/>
    <n v="23948"/>
    <x v="0"/>
    <s v="US"/>
    <s v="USD"/>
    <n v="1385521320"/>
    <n v="1382449733"/>
    <b v="0"/>
    <n v="2525"/>
    <b v="1"/>
    <s v="games/tabletop games"/>
    <n v="7"/>
    <n v="9.4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25000"/>
    <n v="279"/>
    <x v="0"/>
    <s v="US"/>
    <s v="USD"/>
    <n v="1489374000"/>
    <n v="1488823290"/>
    <b v="0"/>
    <n v="2035"/>
    <b v="1"/>
    <s v="games/tabletop games"/>
    <n v="1"/>
    <n v="0.1400000000000000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0"/>
    <n v="5"/>
    <x v="0"/>
    <s v="US"/>
    <s v="USD"/>
    <n v="1476649800"/>
    <n v="1475609946"/>
    <b v="0"/>
    <n v="290"/>
    <b v="1"/>
    <s v="games/tabletop games"/>
    <n v="0"/>
    <n v="0.02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200000"/>
    <n v="229802.31"/>
    <x v="1"/>
    <s v="US"/>
    <s v="USD"/>
    <n v="1393005600"/>
    <n v="1390323617"/>
    <b v="0"/>
    <n v="1980"/>
    <b v="1"/>
    <s v="games/tabletop games"/>
    <n v="115"/>
    <n v="116.06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7500"/>
    <n v="980"/>
    <x v="2"/>
    <s v="GB"/>
    <s v="GBP"/>
    <n v="1441393210"/>
    <n v="1438801210"/>
    <b v="0"/>
    <n v="57"/>
    <b v="1"/>
    <s v="games/tabletop games"/>
    <n v="13"/>
    <n v="17.19000000000000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50000"/>
    <n v="20"/>
    <x v="0"/>
    <s v="US"/>
    <s v="USD"/>
    <n v="1438185565"/>
    <n v="1436975965"/>
    <b v="0"/>
    <n v="380"/>
    <b v="1"/>
    <s v="games/tabletop games"/>
    <n v="0"/>
    <n v="0.0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20000"/>
    <n v="1605"/>
    <x v="2"/>
    <s v="GB"/>
    <s v="GBP"/>
    <n v="1481749278"/>
    <n v="1479157278"/>
    <b v="0"/>
    <n v="128"/>
    <b v="1"/>
    <s v="games/tabletop games"/>
    <n v="8"/>
    <n v="12.54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15000"/>
    <n v="26445"/>
    <x v="1"/>
    <s v="US"/>
    <s v="USD"/>
    <n v="1364917965"/>
    <n v="1362329565"/>
    <b v="0"/>
    <n v="180"/>
    <b v="1"/>
    <s v="games/tabletop games"/>
    <n v="176"/>
    <n v="146.91999999999999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1000000"/>
    <n v="2"/>
    <x v="0"/>
    <s v="US"/>
    <s v="USD"/>
    <n v="1480727273"/>
    <n v="1478131673"/>
    <b v="0"/>
    <n v="571"/>
    <b v="1"/>
    <s v="games/tabletop games"/>
    <n v="0"/>
    <n v="0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30000"/>
    <n v="50"/>
    <x v="0"/>
    <s v="US"/>
    <s v="USD"/>
    <n v="1408177077"/>
    <n v="1406362677"/>
    <b v="0"/>
    <n v="480"/>
    <b v="1"/>
    <s v="games/tabletop games"/>
    <n v="0"/>
    <n v="0.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50000"/>
    <n v="176524"/>
    <x v="1"/>
    <s v="ES"/>
    <s v="EUR"/>
    <n v="1470469938"/>
    <n v="1469173938"/>
    <b v="0"/>
    <n v="249"/>
    <b v="1"/>
    <s v="games/tabletop games"/>
    <n v="353"/>
    <n v="708.93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25000"/>
    <n v="26"/>
    <x v="0"/>
    <s v="US"/>
    <s v="USD"/>
    <n v="1447862947"/>
    <n v="1445267347"/>
    <b v="0"/>
    <n v="84"/>
    <b v="1"/>
    <s v="games/tabletop games"/>
    <n v="0"/>
    <n v="0.31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7000"/>
    <n v="0"/>
    <x v="0"/>
    <s v="US"/>
    <s v="USD"/>
    <n v="1485271968"/>
    <n v="1484667168"/>
    <b v="0"/>
    <n v="197"/>
    <b v="1"/>
    <s v="games/tabletop games"/>
    <n v="0"/>
    <n v="0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0000"/>
    <n v="1"/>
    <x v="0"/>
    <s v="US"/>
    <s v="USD"/>
    <n v="1462661451"/>
    <n v="1460069451"/>
    <b v="0"/>
    <n v="271"/>
    <b v="1"/>
    <s v="games/tabletop games"/>
    <n v="0"/>
    <n v="0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000"/>
    <n v="10610"/>
    <x v="1"/>
    <s v="GB"/>
    <s v="GBP"/>
    <n v="1479811846"/>
    <n v="1478602246"/>
    <b v="0"/>
    <n v="50"/>
    <b v="1"/>
    <s v="games/tabletop games"/>
    <n v="265"/>
    <n v="212.2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47665"/>
    <x v="1"/>
    <s v="GB"/>
    <s v="GBP"/>
    <n v="1466377200"/>
    <n v="1463351329"/>
    <b v="0"/>
    <n v="169"/>
    <b v="1"/>
    <s v="games/tabletop games"/>
    <n v="119"/>
    <n v="282.04000000000002"/>
    <x v="6"/>
    <s v="tabletop games"/>
    <x v="2257"/>
    <d v="2016-06-19T23:00:00"/>
    <x v="2"/>
  </r>
  <r>
    <n v="2258"/>
    <s v="A Sundered World"/>
    <s v="A Dungeon World campaign setting that takes place after the end of the worlds."/>
    <n v="10000"/>
    <n v="0"/>
    <x v="0"/>
    <s v="US"/>
    <s v="USD"/>
    <n v="1434045687"/>
    <n v="1431453687"/>
    <b v="0"/>
    <n v="205"/>
    <b v="1"/>
    <s v="games/tabletop games"/>
    <n v="0"/>
    <n v="0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50000"/>
    <n v="4"/>
    <x v="0"/>
    <s v="GB"/>
    <s v="GBP"/>
    <n v="1481224736"/>
    <n v="1480360736"/>
    <b v="0"/>
    <n v="206"/>
    <b v="1"/>
    <s v="games/tabletop games"/>
    <n v="0"/>
    <n v="0.02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2000"/>
    <n v="3"/>
    <x v="0"/>
    <s v="US"/>
    <s v="USD"/>
    <n v="1395876250"/>
    <n v="1393287850"/>
    <b v="0"/>
    <n v="84"/>
    <b v="1"/>
    <s v="games/tabletop games"/>
    <n v="0"/>
    <n v="0.04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20000"/>
    <n v="20253"/>
    <x v="1"/>
    <s v="AU"/>
    <s v="AUD"/>
    <n v="1487093020"/>
    <n v="1485278620"/>
    <b v="0"/>
    <n v="210"/>
    <b v="1"/>
    <s v="games/tabletop games"/>
    <n v="101"/>
    <n v="96.44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14000"/>
    <n v="15937"/>
    <x v="1"/>
    <s v="US"/>
    <s v="USD"/>
    <n v="1416268800"/>
    <n v="1413295358"/>
    <b v="0"/>
    <n v="181"/>
    <b v="1"/>
    <s v="games/tabletop games"/>
    <n v="114"/>
    <n v="88.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25000"/>
    <n v="0"/>
    <x v="0"/>
    <s v="SE"/>
    <s v="SEK"/>
    <n v="1422734313"/>
    <n v="1420919913"/>
    <b v="0"/>
    <n v="60"/>
    <b v="1"/>
    <s v="games/tabletop games"/>
    <n v="0"/>
    <n v="0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0"/>
    <x v="0"/>
    <s v="US"/>
    <s v="USD"/>
    <n v="1463972400"/>
    <n v="1462543114"/>
    <b v="0"/>
    <n v="445"/>
    <b v="1"/>
    <s v="games/tabletop games"/>
    <n v="0"/>
    <n v="0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3289"/>
    <x v="1"/>
    <s v="GB"/>
    <s v="GBP"/>
    <n v="1479846507"/>
    <n v="1479241707"/>
    <b v="0"/>
    <n v="17"/>
    <b v="1"/>
    <s v="games/tabletop games"/>
    <n v="110"/>
    <n v="193.4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2100"/>
    <n v="80"/>
    <x v="2"/>
    <s v="US"/>
    <s v="USD"/>
    <n v="1461722400"/>
    <n v="1460235592"/>
    <b v="0"/>
    <n v="194"/>
    <b v="1"/>
    <s v="games/tabletop games"/>
    <n v="1"/>
    <n v="0.41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160000"/>
    <n v="26"/>
    <x v="0"/>
    <s v="US"/>
    <s v="USD"/>
    <n v="1419123600"/>
    <n v="1416945297"/>
    <b v="0"/>
    <n v="404"/>
    <b v="1"/>
    <s v="games/tabletop games"/>
    <n v="0"/>
    <n v="0.06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65000"/>
    <n v="66458.23"/>
    <x v="1"/>
    <s v="US"/>
    <s v="USD"/>
    <n v="1489283915"/>
    <n v="1486691915"/>
    <b v="0"/>
    <n v="194"/>
    <b v="1"/>
    <s v="games/tabletop games"/>
    <n v="102"/>
    <n v="342.57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100000"/>
    <n v="2484"/>
    <x v="0"/>
    <s v="US"/>
    <s v="USD"/>
    <n v="1488862800"/>
    <n v="1486745663"/>
    <b v="0"/>
    <n v="902"/>
    <b v="1"/>
    <s v="games/tabletop games"/>
    <n v="2"/>
    <n v="2.75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500000"/>
    <n v="1550"/>
    <x v="0"/>
    <s v="US"/>
    <s v="USD"/>
    <n v="1484085540"/>
    <n v="1482353513"/>
    <b v="0"/>
    <n v="1670"/>
    <b v="1"/>
    <s v="games/tabletop games"/>
    <n v="0"/>
    <n v="0.93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125000"/>
    <n v="30"/>
    <x v="0"/>
    <s v="US"/>
    <s v="USD"/>
    <n v="1481328004"/>
    <n v="1478736004"/>
    <b v="0"/>
    <n v="1328"/>
    <b v="1"/>
    <s v="games/tabletop games"/>
    <n v="0"/>
    <n v="0.02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35000"/>
    <n v="28986.16"/>
    <x v="0"/>
    <s v="US"/>
    <s v="USD"/>
    <n v="1449506836"/>
    <n v="1446914836"/>
    <b v="0"/>
    <n v="944"/>
    <b v="1"/>
    <s v="games/tabletop games"/>
    <n v="83"/>
    <n v="30.71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15000"/>
    <n v="15126"/>
    <x v="1"/>
    <s v="CA"/>
    <s v="CAD"/>
    <n v="1489320642"/>
    <n v="1487164242"/>
    <b v="0"/>
    <n v="147"/>
    <b v="1"/>
    <s v="games/tabletop games"/>
    <n v="101"/>
    <n v="102.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8636"/>
    <x v="1"/>
    <s v="US"/>
    <s v="USD"/>
    <n v="1393156857"/>
    <n v="1390564857"/>
    <b v="0"/>
    <n v="99"/>
    <b v="1"/>
    <s v="games/tabletop games"/>
    <n v="102"/>
    <n v="87.23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8000"/>
    <n v="195"/>
    <x v="0"/>
    <s v="GB"/>
    <s v="GBP"/>
    <n v="1419259679"/>
    <n v="1416667679"/>
    <b v="0"/>
    <n v="79"/>
    <b v="1"/>
    <s v="games/tabletop games"/>
    <n v="2"/>
    <n v="2.4700000000000002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12500"/>
    <n v="35"/>
    <x v="0"/>
    <s v="US"/>
    <s v="USD"/>
    <n v="1388936289"/>
    <n v="1386344289"/>
    <b v="0"/>
    <n v="75"/>
    <b v="1"/>
    <s v="games/tabletop games"/>
    <n v="0"/>
    <n v="0.4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30000"/>
    <n v="13296"/>
    <x v="2"/>
    <s v="US"/>
    <s v="USD"/>
    <n v="1330359423"/>
    <n v="1327767423"/>
    <b v="0"/>
    <n v="207"/>
    <b v="1"/>
    <s v="games/tabletop games"/>
    <n v="44"/>
    <n v="64.2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15000"/>
    <n v="1296"/>
    <x v="0"/>
    <s v="IT"/>
    <s v="EUR"/>
    <n v="1451861940"/>
    <n v="1448902867"/>
    <b v="0"/>
    <n v="102"/>
    <b v="1"/>
    <s v="games/tabletop games"/>
    <n v="9"/>
    <n v="12.71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5000"/>
    <n v="5041"/>
    <x v="1"/>
    <s v="US"/>
    <s v="USD"/>
    <n v="1423022400"/>
    <n v="1421436099"/>
    <b v="0"/>
    <n v="32"/>
    <b v="1"/>
    <s v="games/tabletop games"/>
    <n v="101"/>
    <n v="157.53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100000"/>
    <n v="0"/>
    <x v="2"/>
    <s v="US"/>
    <s v="USD"/>
    <n v="1442501991"/>
    <n v="1439909991"/>
    <b v="0"/>
    <n v="480"/>
    <b v="1"/>
    <s v="games/tabletop games"/>
    <n v="0"/>
    <n v="0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0"/>
    <n v="3100"/>
    <x v="1"/>
    <s v="US"/>
    <s v="USD"/>
    <n v="1311576600"/>
    <n v="1306219897"/>
    <b v="0"/>
    <n v="11"/>
    <b v="1"/>
    <s v="music/rock"/>
    <n v="103"/>
    <n v="281.82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5000"/>
    <n v="250"/>
    <x v="0"/>
    <s v="US"/>
    <s v="USD"/>
    <n v="1452744686"/>
    <n v="1447560686"/>
    <b v="0"/>
    <n v="12"/>
    <b v="1"/>
    <s v="music/rock"/>
    <n v="5"/>
    <n v="20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223"/>
    <x v="2"/>
    <s v="US"/>
    <s v="USD"/>
    <n v="1336528804"/>
    <n v="1331348404"/>
    <b v="0"/>
    <n v="48"/>
    <b v="1"/>
    <s v="music/rock"/>
    <n v="2"/>
    <n v="4.6500000000000004"/>
    <x v="4"/>
    <s v="rock"/>
    <x v="2283"/>
    <d v="2012-05-09T02:00:04"/>
    <x v="5"/>
  </r>
  <r>
    <n v="2284"/>
    <s v="Make a record, write a song, take the Vinyl Skyway. "/>
    <s v="The Vinyl Skyway reunite to make a third album. "/>
    <n v="18000"/>
    <n v="21684.2"/>
    <x v="1"/>
    <s v="US"/>
    <s v="USD"/>
    <n v="1299902400"/>
    <n v="1297451245"/>
    <b v="0"/>
    <n v="59"/>
    <b v="1"/>
    <s v="music/rock"/>
    <n v="120"/>
    <n v="367.53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10000"/>
    <n v="10065"/>
    <x v="1"/>
    <s v="US"/>
    <s v="USD"/>
    <n v="1340944043"/>
    <n v="1338352043"/>
    <b v="0"/>
    <n v="79"/>
    <b v="1"/>
    <s v="music/rock"/>
    <n v="101"/>
    <n v="127.4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5000"/>
    <n v="2230"/>
    <x v="0"/>
    <s v="US"/>
    <s v="USD"/>
    <n v="1378439940"/>
    <n v="1376003254"/>
    <b v="0"/>
    <n v="14"/>
    <b v="1"/>
    <s v="music/rock"/>
    <n v="45"/>
    <n v="159.2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15000"/>
    <n v="886"/>
    <x v="0"/>
    <s v="US"/>
    <s v="USD"/>
    <n v="1403539260"/>
    <n v="1401724860"/>
    <b v="0"/>
    <n v="106"/>
    <b v="1"/>
    <s v="music/rock"/>
    <n v="6"/>
    <n v="8.36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4000"/>
    <n v="4015.71"/>
    <x v="1"/>
    <s v="US"/>
    <s v="USD"/>
    <n v="1340733600"/>
    <n v="1339098689"/>
    <b v="0"/>
    <n v="25"/>
    <b v="1"/>
    <s v="music/rock"/>
    <n v="100"/>
    <n v="160.63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5000"/>
    <n v="5263"/>
    <x v="1"/>
    <s v="US"/>
    <s v="USD"/>
    <n v="1386372120"/>
    <n v="1382659060"/>
    <b v="0"/>
    <n v="25"/>
    <b v="1"/>
    <s v="music/rock"/>
    <n v="105"/>
    <n v="210.52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5000"/>
    <n v="5103"/>
    <x v="1"/>
    <s v="US"/>
    <s v="USD"/>
    <n v="1259686800"/>
    <n v="1252908330"/>
    <b v="0"/>
    <n v="29"/>
    <b v="1"/>
    <s v="music/rock"/>
    <n v="102"/>
    <n v="175.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11500"/>
    <n v="11500"/>
    <x v="1"/>
    <s v="US"/>
    <s v="USD"/>
    <n v="1335153600"/>
    <n v="1332199618"/>
    <b v="0"/>
    <n v="43"/>
    <b v="1"/>
    <s v="music/rock"/>
    <n v="100"/>
    <n v="267.44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6000"/>
    <n v="7559"/>
    <x v="1"/>
    <s v="US"/>
    <s v="USD"/>
    <n v="1334767476"/>
    <n v="1332175476"/>
    <b v="0"/>
    <n v="46"/>
    <b v="1"/>
    <s v="music/rock"/>
    <n v="126"/>
    <n v="164.3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4000"/>
    <n v="0"/>
    <x v="0"/>
    <s v="US"/>
    <s v="USD"/>
    <n v="1348545540"/>
    <n v="1346345999"/>
    <b v="0"/>
    <n v="27"/>
    <b v="1"/>
    <s v="music/rock"/>
    <n v="0"/>
    <n v="0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230"/>
    <x v="0"/>
    <s v="US"/>
    <s v="USD"/>
    <n v="1358702480"/>
    <n v="1356110480"/>
    <b v="0"/>
    <n v="112"/>
    <b v="1"/>
    <s v="music/rock"/>
    <n v="1"/>
    <n v="2.0499999999999998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5000"/>
    <n v="2296"/>
    <x v="0"/>
    <s v="US"/>
    <s v="USD"/>
    <n v="1359240856"/>
    <n v="1356648856"/>
    <b v="0"/>
    <n v="34"/>
    <b v="1"/>
    <s v="music/rock"/>
    <n v="46"/>
    <n v="67.53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25000"/>
    <n v="44669"/>
    <x v="1"/>
    <s v="US"/>
    <s v="USD"/>
    <n v="1330018426"/>
    <n v="1326994426"/>
    <b v="0"/>
    <n v="145"/>
    <b v="1"/>
    <s v="music/rock"/>
    <n v="179"/>
    <n v="308.06"/>
    <x v="4"/>
    <s v="rock"/>
    <x v="2296"/>
    <d v="2012-02-23T17:33:46"/>
    <x v="5"/>
  </r>
  <r>
    <n v="2297"/>
    <s v="Company Company: Debut EP"/>
    <s v="New Jersey Alternative Rock band COCO needs YOUR help self-releasing debut EP!"/>
    <n v="4000"/>
    <n v="4073"/>
    <x v="1"/>
    <s v="US"/>
    <s v="USD"/>
    <n v="1331697540"/>
    <n v="1328749249"/>
    <b v="0"/>
    <n v="19"/>
    <b v="1"/>
    <s v="music/rock"/>
    <n v="102"/>
    <n v="214.37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75000"/>
    <n v="77710.8"/>
    <x v="1"/>
    <s v="US"/>
    <s v="USD"/>
    <n v="1395861033"/>
    <n v="1393272633"/>
    <b v="0"/>
    <n v="288"/>
    <b v="1"/>
    <s v="music/rock"/>
    <n v="104"/>
    <n v="269.83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4000"/>
    <n v="5157"/>
    <x v="1"/>
    <s v="US"/>
    <s v="USD"/>
    <n v="1296953209"/>
    <n v="1295657209"/>
    <b v="0"/>
    <n v="14"/>
    <b v="1"/>
    <s v="music/rock"/>
    <n v="129"/>
    <n v="368.3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3500"/>
    <n v="3735"/>
    <x v="1"/>
    <s v="US"/>
    <s v="USD"/>
    <n v="1340904416"/>
    <n v="1339694816"/>
    <b v="0"/>
    <n v="7"/>
    <b v="1"/>
    <s v="music/rock"/>
    <n v="107"/>
    <n v="533.57000000000005"/>
    <x v="4"/>
    <s v="rock"/>
    <x v="2300"/>
    <d v="2012-06-28T17:26:56"/>
    <x v="5"/>
  </r>
  <r>
    <n v="2301"/>
    <s v="Time Crash"/>
    <s v="We are America's first trock band, and we're ready to bring you our first album!"/>
    <n v="20000"/>
    <n v="0"/>
    <x v="0"/>
    <s v="US"/>
    <s v="USD"/>
    <n v="1371785496"/>
    <n v="1369193496"/>
    <b v="1"/>
    <n v="211"/>
    <b v="1"/>
    <s v="music/indie rock"/>
    <n v="0"/>
    <n v="0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10000"/>
    <n v="11094.23"/>
    <x v="1"/>
    <s v="US"/>
    <s v="USD"/>
    <n v="1388473200"/>
    <n v="1385585434"/>
    <b v="1"/>
    <n v="85"/>
    <b v="1"/>
    <s v="music/indie rock"/>
    <n v="111"/>
    <n v="130.5200000000000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20000"/>
    <n v="48"/>
    <x v="0"/>
    <s v="US"/>
    <s v="USD"/>
    <n v="1323747596"/>
    <n v="1320287996"/>
    <b v="1"/>
    <n v="103"/>
    <b v="1"/>
    <s v="music/indie rock"/>
    <n v="0"/>
    <n v="0.4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16500"/>
    <n v="1739"/>
    <x v="3"/>
    <s v="US"/>
    <s v="USD"/>
    <n v="1293857940"/>
    <n v="1290281691"/>
    <b v="1"/>
    <n v="113"/>
    <b v="1"/>
    <s v="music/indie rock"/>
    <n v="11"/>
    <n v="15.39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50000"/>
    <n v="0"/>
    <x v="0"/>
    <s v="US"/>
    <s v="USD"/>
    <n v="1407520800"/>
    <n v="1405356072"/>
    <b v="1"/>
    <n v="167"/>
    <b v="1"/>
    <s v="music/indie rock"/>
    <n v="0"/>
    <n v="0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10000"/>
    <n v="10290"/>
    <x v="1"/>
    <s v="US"/>
    <s v="USD"/>
    <n v="1331352129"/>
    <n v="1328760129"/>
    <b v="1"/>
    <n v="73"/>
    <b v="1"/>
    <s v="music/indie rock"/>
    <n v="103"/>
    <n v="140.96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6000"/>
    <n v="6041.6"/>
    <x v="1"/>
    <s v="US"/>
    <s v="USD"/>
    <n v="1336245328"/>
    <n v="1333653333"/>
    <b v="1"/>
    <n v="75"/>
    <b v="1"/>
    <s v="music/indie rock"/>
    <n v="101"/>
    <n v="80.55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100000"/>
    <n v="147233.76999999999"/>
    <x v="1"/>
    <s v="US"/>
    <s v="USD"/>
    <n v="1409274000"/>
    <n v="1406847996"/>
    <b v="1"/>
    <n v="614"/>
    <b v="1"/>
    <s v="music/indie rock"/>
    <n v="147"/>
    <n v="239.79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18500"/>
    <n v="19324"/>
    <x v="1"/>
    <s v="US"/>
    <s v="USD"/>
    <n v="1362872537"/>
    <n v="1359848537"/>
    <b v="1"/>
    <n v="107"/>
    <b v="1"/>
    <s v="music/indie rock"/>
    <n v="104"/>
    <n v="180.6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79000"/>
    <n v="972594.99"/>
    <x v="1"/>
    <s v="US"/>
    <s v="USD"/>
    <n v="1363889015"/>
    <n v="1361300615"/>
    <b v="1"/>
    <n v="1224"/>
    <b v="1"/>
    <s v="music/indie rock"/>
    <n v="543"/>
    <n v="794.6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25000"/>
    <n v="433"/>
    <x v="0"/>
    <s v="US"/>
    <s v="USD"/>
    <n v="1399421189"/>
    <n v="1396829189"/>
    <b v="1"/>
    <n v="104"/>
    <b v="1"/>
    <s v="music/indie rock"/>
    <n v="2"/>
    <n v="4.1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10000"/>
    <n v="0"/>
    <x v="0"/>
    <s v="US"/>
    <s v="USD"/>
    <n v="1397862000"/>
    <n v="1395155478"/>
    <b v="1"/>
    <n v="79"/>
    <b v="1"/>
    <s v="music/indie rock"/>
    <n v="0"/>
    <n v="0"/>
    <x v="4"/>
    <s v="indie rock"/>
    <x v="2312"/>
    <d v="2014-04-18T23:00:00"/>
    <x v="3"/>
  </r>
  <r>
    <n v="2313"/>
    <s v="A SUNNY DAY IN GLASGOW"/>
    <s v="A Sunny Day in Glasgow are recording a new album and we need your help!"/>
    <n v="25000"/>
    <n v="5"/>
    <x v="0"/>
    <s v="US"/>
    <s v="USD"/>
    <n v="1336086026"/>
    <n v="1333494026"/>
    <b v="1"/>
    <n v="157"/>
    <b v="1"/>
    <s v="music/indie rock"/>
    <n v="0"/>
    <n v="0.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5273"/>
    <x v="1"/>
    <s v="US"/>
    <s v="USD"/>
    <n v="1339074857"/>
    <n v="1336482857"/>
    <b v="1"/>
    <n v="50"/>
    <b v="1"/>
    <s v="music/indie rock"/>
    <n v="305"/>
    <n v="305.4599999999999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7501"/>
    <n v="7733"/>
    <x v="1"/>
    <s v="US"/>
    <s v="USD"/>
    <n v="1336238743"/>
    <n v="1333646743"/>
    <b v="1"/>
    <n v="64"/>
    <b v="1"/>
    <s v="music/indie rock"/>
    <n v="103"/>
    <n v="120.83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8837"/>
    <x v="0"/>
    <s v="US"/>
    <s v="USD"/>
    <n v="1260383040"/>
    <n v="1253726650"/>
    <b v="1"/>
    <n v="200"/>
    <b v="1"/>
    <s v="music/indie rock"/>
    <n v="22"/>
    <n v="44.19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2827"/>
    <n v="2925"/>
    <x v="1"/>
    <s v="US"/>
    <s v="USD"/>
    <n v="1266210000"/>
    <n v="1263474049"/>
    <b v="1"/>
    <n v="22"/>
    <b v="1"/>
    <s v="music/indie rock"/>
    <n v="103"/>
    <n v="132.949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16700"/>
    <n v="17396"/>
    <x v="1"/>
    <s v="US"/>
    <s v="USD"/>
    <n v="1253937540"/>
    <n v="1251214014"/>
    <b v="1"/>
    <n v="163"/>
    <b v="1"/>
    <s v="music/indie rock"/>
    <n v="104"/>
    <n v="106.72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0"/>
    <x v="0"/>
    <s v="US"/>
    <s v="USD"/>
    <n v="1387072685"/>
    <n v="1384480685"/>
    <b v="1"/>
    <n v="77"/>
    <b v="1"/>
    <s v="music/indie rock"/>
    <n v="0"/>
    <n v="0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15000"/>
    <n v="1825"/>
    <x v="0"/>
    <s v="US"/>
    <s v="USD"/>
    <n v="1396463800"/>
    <n v="1393443400"/>
    <b v="1"/>
    <n v="89"/>
    <b v="1"/>
    <s v="music/indie rock"/>
    <n v="12"/>
    <n v="20.51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000"/>
    <n v="28817"/>
    <x v="1"/>
    <s v="AT"/>
    <s v="EUR"/>
    <n v="1491282901"/>
    <n v="1488694501"/>
    <b v="0"/>
    <n v="64"/>
    <b v="0"/>
    <s v="food/small batch"/>
    <n v="288"/>
    <n v="450.27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000"/>
    <n v="0"/>
    <x v="0"/>
    <s v="US"/>
    <s v="USD"/>
    <n v="1491769769"/>
    <n v="1489181369"/>
    <b v="0"/>
    <n v="4"/>
    <b v="0"/>
    <s v="food/small batch"/>
    <n v="0"/>
    <n v="0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000"/>
    <n v="2041"/>
    <x v="1"/>
    <s v="US"/>
    <s v="USD"/>
    <n v="1490033247"/>
    <n v="1489428447"/>
    <b v="0"/>
    <n v="4"/>
    <b v="0"/>
    <s v="food/small batch"/>
    <n v="102"/>
    <n v="510.25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5000"/>
    <n v="5070"/>
    <x v="1"/>
    <s v="GB"/>
    <s v="GBP"/>
    <n v="1490559285"/>
    <n v="1487970885"/>
    <b v="0"/>
    <n v="61"/>
    <b v="0"/>
    <s v="food/small batch"/>
    <n v="101"/>
    <n v="83.1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2000"/>
    <n v="0"/>
    <x v="0"/>
    <s v="US"/>
    <s v="USD"/>
    <n v="1490830331"/>
    <n v="1488241931"/>
    <b v="0"/>
    <n v="7"/>
    <b v="0"/>
    <s v="food/small batch"/>
    <n v="0"/>
    <n v="0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2000"/>
    <n v="2007"/>
    <x v="1"/>
    <s v="US"/>
    <s v="USD"/>
    <n v="1493571600"/>
    <n v="1489106948"/>
    <b v="0"/>
    <n v="1"/>
    <b v="0"/>
    <s v="food/small batch"/>
    <n v="100"/>
    <n v="2007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500000"/>
    <n v="25174"/>
    <x v="0"/>
    <s v="US"/>
    <s v="USD"/>
    <n v="1409090440"/>
    <n v="1406066440"/>
    <b v="1"/>
    <n v="3355"/>
    <b v="1"/>
    <s v="food/small batch"/>
    <n v="5"/>
    <n v="7.5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55000"/>
    <n v="0"/>
    <x v="2"/>
    <s v="US"/>
    <s v="USD"/>
    <n v="1434307537"/>
    <n v="1431715537"/>
    <b v="1"/>
    <n v="537"/>
    <b v="1"/>
    <s v="food/small batch"/>
    <n v="0"/>
    <n v="0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60000"/>
    <n v="71"/>
    <x v="0"/>
    <s v="US"/>
    <s v="USD"/>
    <n v="1405609146"/>
    <n v="1403017146"/>
    <b v="1"/>
    <n v="125"/>
    <b v="1"/>
    <s v="food/small batch"/>
    <n v="0"/>
    <n v="0.56999999999999995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0"/>
    <x v="0"/>
    <s v="US"/>
    <s v="USD"/>
    <n v="1451001600"/>
    <n v="1448400943"/>
    <b v="1"/>
    <n v="163"/>
    <b v="1"/>
    <s v="food/small batch"/>
    <n v="0"/>
    <n v="0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30000"/>
    <n v="861"/>
    <x v="0"/>
    <s v="US"/>
    <s v="USD"/>
    <n v="1408320490"/>
    <n v="1405728490"/>
    <b v="1"/>
    <n v="283"/>
    <b v="1"/>
    <s v="food/small batch"/>
    <n v="3"/>
    <n v="3.0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135"/>
    <x v="0"/>
    <s v="US"/>
    <s v="USD"/>
    <n v="1423235071"/>
    <n v="1420643071"/>
    <b v="1"/>
    <n v="352"/>
    <b v="1"/>
    <s v="food/small batch"/>
    <n v="0"/>
    <n v="0.38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5000"/>
    <n v="6"/>
    <x v="0"/>
    <s v="US"/>
    <s v="USD"/>
    <n v="1401385800"/>
    <n v="1399563390"/>
    <b v="1"/>
    <n v="94"/>
    <b v="1"/>
    <s v="food/small batch"/>
    <n v="0"/>
    <n v="0.0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10000"/>
    <n v="15696"/>
    <x v="1"/>
    <s v="US"/>
    <s v="USD"/>
    <n v="1415208840"/>
    <n v="1412611498"/>
    <b v="1"/>
    <n v="67"/>
    <b v="1"/>
    <s v="food/small batch"/>
    <n v="157"/>
    <n v="234.2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55000"/>
    <n v="151"/>
    <x v="2"/>
    <s v="US"/>
    <s v="USD"/>
    <n v="1402494243"/>
    <n v="1399902243"/>
    <b v="1"/>
    <n v="221"/>
    <b v="1"/>
    <s v="food/small batch"/>
    <n v="0"/>
    <n v="0.68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0"/>
    <n v="115297.5"/>
    <x v="0"/>
    <s v="US"/>
    <s v="USD"/>
    <n v="1394316695"/>
    <n v="1390860695"/>
    <b v="1"/>
    <n v="2165"/>
    <b v="1"/>
    <s v="food/small batch"/>
    <n v="58"/>
    <n v="53.26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35000"/>
    <n v="298"/>
    <x v="0"/>
    <s v="US"/>
    <s v="USD"/>
    <n v="1403796143"/>
    <n v="1401204143"/>
    <b v="1"/>
    <n v="179"/>
    <b v="1"/>
    <s v="food/small batch"/>
    <n v="1"/>
    <n v="1.66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8315.01"/>
    <x v="0"/>
    <s v="US"/>
    <s v="USD"/>
    <n v="1404077484"/>
    <n v="1401485484"/>
    <b v="1"/>
    <n v="123"/>
    <b v="1"/>
    <s v="food/small batch"/>
    <n v="22"/>
    <n v="67.599999999999994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150000"/>
    <n v="4712"/>
    <x v="2"/>
    <s v="US"/>
    <s v="USD"/>
    <n v="1482134340"/>
    <n v="1479496309"/>
    <b v="1"/>
    <n v="1104"/>
    <b v="1"/>
    <s v="food/small batch"/>
    <n v="3"/>
    <n v="4.2699999999999996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100000"/>
    <n v="503"/>
    <x v="2"/>
    <s v="US"/>
    <s v="USD"/>
    <n v="1477841138"/>
    <n v="1475249138"/>
    <b v="1"/>
    <n v="403"/>
    <b v="1"/>
    <s v="food/small batch"/>
    <n v="1"/>
    <n v="1.25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451"/>
    <n v="559"/>
    <x v="1"/>
    <s v="US"/>
    <s v="USD"/>
    <n v="1436729504"/>
    <n v="1434137504"/>
    <b v="0"/>
    <n v="0"/>
    <b v="0"/>
    <s v="technology/web"/>
    <n v="124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50"/>
    <n v="632"/>
    <x v="1"/>
    <s v="US"/>
    <s v="USD"/>
    <n v="1412571600"/>
    <n v="1410799870"/>
    <b v="0"/>
    <n v="0"/>
    <b v="0"/>
    <s v="technology/web"/>
    <n v="14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2500"/>
    <n v="2605"/>
    <x v="1"/>
    <s v="US"/>
    <s v="USD"/>
    <n v="1452282420"/>
    <n v="1447962505"/>
    <b v="0"/>
    <n v="1"/>
    <b v="0"/>
    <s v="technology/web"/>
    <n v="104"/>
    <n v="2605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235"/>
    <x v="1"/>
    <s v="CA"/>
    <s v="CAD"/>
    <n v="1466789269"/>
    <n v="1464197269"/>
    <b v="0"/>
    <n v="1"/>
    <b v="0"/>
    <s v="technology/web"/>
    <n v="145"/>
    <n v="1235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450"/>
    <n v="485"/>
    <x v="1"/>
    <s v="US"/>
    <s v="USD"/>
    <n v="1427845140"/>
    <n v="1424822556"/>
    <b v="0"/>
    <n v="0"/>
    <b v="0"/>
    <s v="technology/web"/>
    <n v="108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1500"/>
    <n v="51"/>
    <x v="0"/>
    <s v="US"/>
    <s v="USD"/>
    <n v="1476731431"/>
    <n v="1472843431"/>
    <b v="0"/>
    <n v="3"/>
    <b v="0"/>
    <s v="technology/web"/>
    <n v="3"/>
    <n v="17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860"/>
    <x v="1"/>
    <s v="US"/>
    <s v="USD"/>
    <n v="1472135676"/>
    <n v="1469543676"/>
    <b v="0"/>
    <n v="1"/>
    <b v="0"/>
    <s v="technology/web"/>
    <n v="186"/>
    <n v="186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2500"/>
    <n v="953"/>
    <x v="0"/>
    <s v="US"/>
    <s v="USD"/>
    <n v="1456006938"/>
    <n v="1450822938"/>
    <b v="0"/>
    <n v="5"/>
    <b v="0"/>
    <s v="technology/web"/>
    <n v="38"/>
    <n v="190.6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50"/>
    <n v="180"/>
    <x v="0"/>
    <s v="SE"/>
    <s v="SEK"/>
    <n v="1439318228"/>
    <n v="1436812628"/>
    <b v="0"/>
    <n v="0"/>
    <b v="0"/>
    <s v="technology/web"/>
    <n v="4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50"/>
    <n v="15"/>
    <x v="0"/>
    <s v="IE"/>
    <s v="EUR"/>
    <n v="1483474370"/>
    <n v="1480882370"/>
    <b v="0"/>
    <n v="0"/>
    <b v="0"/>
    <s v="technology/web"/>
    <n v="3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2000"/>
    <n v="2005"/>
    <x v="1"/>
    <s v="NZ"/>
    <s v="NZD"/>
    <n v="1430360739"/>
    <n v="1427768739"/>
    <b v="0"/>
    <n v="7"/>
    <b v="0"/>
    <s v="technology/web"/>
    <n v="100"/>
    <n v="286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0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20"/>
    <n v="425"/>
    <x v="1"/>
    <s v="US"/>
    <s v="USD"/>
    <n v="1429632822"/>
    <n v="1428596022"/>
    <b v="0"/>
    <n v="0"/>
    <b v="0"/>
    <s v="technology/web"/>
    <n v="101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1200"/>
    <n v="1437"/>
    <x v="1"/>
    <s v="US"/>
    <s v="USD"/>
    <n v="1420910460"/>
    <n v="1415726460"/>
    <b v="0"/>
    <n v="1"/>
    <b v="0"/>
    <s v="technology/web"/>
    <n v="120"/>
    <n v="1437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1500"/>
    <n v="2282"/>
    <x v="1"/>
    <s v="AU"/>
    <s v="AUD"/>
    <n v="1430604136"/>
    <n v="1428012136"/>
    <b v="0"/>
    <n v="2"/>
    <b v="0"/>
    <s v="technology/web"/>
    <n v="152"/>
    <n v="1141"/>
    <x v="2"/>
    <s v="web"/>
    <x v="2355"/>
    <d v="2015-05-02T22:02:16"/>
    <x v="0"/>
  </r>
  <r>
    <n v="2356"/>
    <s v="HardstyleUnited.com (Canceled)"/>
    <s v="HardstyleUnited.com The Global Hardstyle community. Your Hardstyle community."/>
    <n v="420"/>
    <n v="120"/>
    <x v="2"/>
    <s v="NL"/>
    <s v="EUR"/>
    <n v="1433530104"/>
    <n v="1430938104"/>
    <b v="0"/>
    <n v="0"/>
    <b v="0"/>
    <s v="technology/web"/>
    <n v="29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400"/>
    <n v="1570"/>
    <x v="1"/>
    <s v="GB"/>
    <s v="GBP"/>
    <n v="1445093578"/>
    <n v="1442501578"/>
    <b v="0"/>
    <n v="0"/>
    <b v="0"/>
    <s v="technology/web"/>
    <n v="393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"/>
    <n v="1050"/>
    <x v="1"/>
    <s v="GB"/>
    <s v="GBP"/>
    <n v="1422664740"/>
    <n v="1417818036"/>
    <b v="0"/>
    <n v="0"/>
    <b v="0"/>
    <s v="technology/web"/>
    <n v="263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4336"/>
    <n v="0"/>
    <x v="2"/>
    <s v="US"/>
    <s v="USD"/>
    <n v="1438616124"/>
    <n v="1433432124"/>
    <b v="0"/>
    <n v="3"/>
    <b v="0"/>
    <s v="technology/web"/>
    <n v="0"/>
    <n v="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1000"/>
    <n v="25"/>
    <x v="0"/>
    <s v="CA"/>
    <s v="CAD"/>
    <n v="1454864280"/>
    <n v="1452272280"/>
    <b v="0"/>
    <n v="1"/>
    <b v="0"/>
    <s v="technology/web"/>
    <n v="3"/>
    <n v="25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400"/>
    <n v="875"/>
    <x v="1"/>
    <s v="CA"/>
    <s v="CAD"/>
    <n v="1462053600"/>
    <n v="1459975008"/>
    <b v="0"/>
    <n v="0"/>
    <b v="0"/>
    <s v="technology/web"/>
    <n v="219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2000"/>
    <n v="2035"/>
    <x v="1"/>
    <s v="US"/>
    <s v="USD"/>
    <n v="1418315470"/>
    <n v="1415723470"/>
    <b v="0"/>
    <n v="2"/>
    <b v="0"/>
    <s v="technology/web"/>
    <n v="102"/>
    <n v="1017.5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679.44"/>
    <x v="1"/>
    <s v="US"/>
    <s v="USD"/>
    <n v="1451348200"/>
    <n v="1447460200"/>
    <b v="0"/>
    <n v="0"/>
    <b v="0"/>
    <s v="technology/web"/>
    <n v="17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400"/>
    <n v="463"/>
    <x v="1"/>
    <s v="US"/>
    <s v="USD"/>
    <n v="1445898356"/>
    <n v="1441146356"/>
    <b v="0"/>
    <n v="0"/>
    <b v="0"/>
    <s v="technology/web"/>
    <n v="116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"/>
    <n v="450"/>
    <x v="1"/>
    <s v="IT"/>
    <s v="EUR"/>
    <n v="1453071600"/>
    <n v="1449596425"/>
    <b v="0"/>
    <n v="0"/>
    <b v="0"/>
    <s v="technology/web"/>
    <n v="113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8000"/>
    <n v="55"/>
    <x v="0"/>
    <s v="GB"/>
    <s v="GBP"/>
    <n v="1445431533"/>
    <n v="1442839533"/>
    <b v="0"/>
    <n v="27"/>
    <b v="0"/>
    <s v="technology/web"/>
    <n v="1"/>
    <n v="2.0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3200"/>
    <n v="3205"/>
    <x v="1"/>
    <s v="US"/>
    <s v="USD"/>
    <n v="1461622616"/>
    <n v="1456442216"/>
    <b v="0"/>
    <n v="14"/>
    <b v="0"/>
    <s v="technology/web"/>
    <n v="100"/>
    <n v="228.9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2000"/>
    <n v="251"/>
    <x v="0"/>
    <s v="US"/>
    <s v="USD"/>
    <n v="1429028365"/>
    <n v="1425143965"/>
    <b v="0"/>
    <n v="2"/>
    <b v="0"/>
    <s v="technology/web"/>
    <n v="13"/>
    <n v="125.5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440"/>
    <x v="1"/>
    <s v="US"/>
    <s v="USD"/>
    <n v="1455132611"/>
    <n v="1452540611"/>
    <b v="0"/>
    <n v="0"/>
    <b v="0"/>
    <s v="technology/web"/>
    <n v="11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000"/>
    <n v="0"/>
    <x v="0"/>
    <s v="US"/>
    <s v="USD"/>
    <n v="1418877141"/>
    <n v="1416285141"/>
    <b v="0"/>
    <n v="4"/>
    <b v="0"/>
    <s v="technology/web"/>
    <n v="0"/>
    <n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400"/>
    <n v="435"/>
    <x v="1"/>
    <s v="US"/>
    <s v="USD"/>
    <n v="1435257596"/>
    <n v="1432665596"/>
    <b v="0"/>
    <n v="0"/>
    <b v="0"/>
    <s v="technology/web"/>
    <n v="109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2000"/>
    <n v="2609"/>
    <x v="1"/>
    <s v="AU"/>
    <s v="AUD"/>
    <n v="1429839571"/>
    <n v="1427247571"/>
    <b v="0"/>
    <n v="6"/>
    <b v="0"/>
    <s v="technology/web"/>
    <n v="130"/>
    <n v="434.83"/>
    <x v="2"/>
    <s v="web"/>
    <x v="2372"/>
    <d v="2015-04-24T01:39:31"/>
    <x v="0"/>
  </r>
  <r>
    <n v="2373"/>
    <s v="Cykelauktion.com (Canceled)"/>
    <s v="We want to create a safe marketplace for buying and selling bicycles."/>
    <n v="1500"/>
    <n v="1650"/>
    <x v="1"/>
    <s v="SE"/>
    <s v="SEK"/>
    <n v="1440863624"/>
    <n v="1438271624"/>
    <b v="0"/>
    <n v="1"/>
    <b v="0"/>
    <s v="technology/web"/>
    <n v="110"/>
    <n v="16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1000"/>
    <n v="1119"/>
    <x v="1"/>
    <s v="US"/>
    <s v="USD"/>
    <n v="1423772060"/>
    <n v="1421180060"/>
    <b v="0"/>
    <n v="1"/>
    <b v="0"/>
    <s v="technology/web"/>
    <n v="112"/>
    <n v="1119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400"/>
    <n v="430"/>
    <x v="1"/>
    <s v="US"/>
    <s v="USD"/>
    <n v="1473451437"/>
    <n v="1470859437"/>
    <b v="0"/>
    <n v="0"/>
    <b v="0"/>
    <s v="technology/web"/>
    <n v="108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2500"/>
    <n v="2935"/>
    <x v="1"/>
    <s v="US"/>
    <s v="USD"/>
    <n v="1449785566"/>
    <n v="1447193566"/>
    <b v="0"/>
    <n v="4"/>
    <b v="0"/>
    <s v="technology/web"/>
    <n v="117"/>
    <n v="733.7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400"/>
    <n v="425"/>
    <x v="1"/>
    <s v="CA"/>
    <s v="CAD"/>
    <n v="1480110783"/>
    <n v="1477515183"/>
    <b v="0"/>
    <n v="0"/>
    <b v="0"/>
    <s v="technology/web"/>
    <n v="106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400"/>
    <n v="416"/>
    <x v="1"/>
    <s v="US"/>
    <s v="USD"/>
    <n v="1440548330"/>
    <n v="1438042730"/>
    <b v="0"/>
    <n v="0"/>
    <b v="0"/>
    <s v="technology/web"/>
    <n v="104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400"/>
    <n v="400"/>
    <x v="1"/>
    <s v="US"/>
    <s v="USD"/>
    <n v="1444004616"/>
    <n v="1440116616"/>
    <b v="0"/>
    <n v="0"/>
    <b v="0"/>
    <s v="technology/web"/>
    <n v="10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"/>
    <n v="2222"/>
    <x v="1"/>
    <s v="US"/>
    <s v="USD"/>
    <n v="1443726142"/>
    <n v="1441134142"/>
    <b v="0"/>
    <n v="3"/>
    <b v="0"/>
    <s v="technology/web"/>
    <n v="148"/>
    <n v="740.67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5000"/>
    <n v="5175"/>
    <x v="1"/>
    <s v="US"/>
    <s v="USD"/>
    <n v="1428704848"/>
    <n v="1426112848"/>
    <b v="0"/>
    <n v="7"/>
    <b v="0"/>
    <s v="technology/web"/>
    <n v="104"/>
    <n v="739.2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1800"/>
    <n v="2361"/>
    <x v="1"/>
    <s v="US"/>
    <s v="USD"/>
    <n v="1438662603"/>
    <n v="1436502603"/>
    <b v="0"/>
    <n v="2"/>
    <b v="0"/>
    <s v="technology/web"/>
    <n v="131"/>
    <n v="1180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3000"/>
    <n v="0"/>
    <x v="0"/>
    <s v="NZ"/>
    <s v="NZD"/>
    <n v="1424568107"/>
    <n v="1421976107"/>
    <b v="0"/>
    <n v="3"/>
    <b v="0"/>
    <s v="technology/web"/>
    <n v="0"/>
    <n v="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020"/>
    <x v="1"/>
    <s v="US"/>
    <s v="USD"/>
    <n v="1415932643"/>
    <n v="1413337043"/>
    <b v="0"/>
    <n v="8"/>
    <b v="0"/>
    <s v="technology/web"/>
    <n v="102"/>
    <n v="127.5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1465"/>
    <x v="0"/>
    <s v="US"/>
    <s v="USD"/>
    <n v="1438793432"/>
    <n v="1436201432"/>
    <b v="0"/>
    <n v="7"/>
    <b v="0"/>
    <s v="technology/web"/>
    <n v="42"/>
    <n v="209.29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400"/>
    <n v="165"/>
    <x v="0"/>
    <s v="CA"/>
    <s v="CAD"/>
    <n v="1420920424"/>
    <n v="1415736424"/>
    <b v="0"/>
    <n v="0"/>
    <b v="0"/>
    <s v="technology/web"/>
    <n v="41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4000"/>
    <n v="4250"/>
    <x v="1"/>
    <s v="US"/>
    <s v="USD"/>
    <n v="1469199740"/>
    <n v="1465311740"/>
    <b v="0"/>
    <n v="3"/>
    <b v="0"/>
    <s v="technology/web"/>
    <n v="106"/>
    <n v="1416.67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10"/>
    <x v="2"/>
    <s v="US"/>
    <s v="USD"/>
    <n v="1421350140"/>
    <n v="1418761759"/>
    <b v="0"/>
    <n v="8"/>
    <b v="0"/>
    <s v="technology/web"/>
    <n v="0"/>
    <n v="1.2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1395"/>
    <x v="1"/>
    <s v="FR"/>
    <s v="EUR"/>
    <n v="1437861540"/>
    <n v="1435160452"/>
    <b v="0"/>
    <n v="1"/>
    <b v="0"/>
    <s v="technology/web"/>
    <n v="100"/>
    <n v="1395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"/>
    <n v="151"/>
    <x v="0"/>
    <s v="AU"/>
    <s v="AUD"/>
    <n v="1420352264"/>
    <n v="1416896264"/>
    <b v="0"/>
    <n v="0"/>
    <b v="0"/>
    <s v="technology/web"/>
    <n v="38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1200"/>
    <n v="1400"/>
    <x v="1"/>
    <s v="US"/>
    <s v="USD"/>
    <n v="1427825044"/>
    <n v="1425236644"/>
    <b v="0"/>
    <n v="1"/>
    <b v="0"/>
    <s v="technology/web"/>
    <n v="117"/>
    <n v="140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00"/>
    <n v="130"/>
    <x v="0"/>
    <s v="US"/>
    <s v="USD"/>
    <n v="1446087223"/>
    <n v="1443495223"/>
    <b v="0"/>
    <n v="0"/>
    <b v="0"/>
    <s v="technology/web"/>
    <n v="33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500"/>
    <n v="1635"/>
    <x v="1"/>
    <s v="US"/>
    <s v="USD"/>
    <n v="1439048017"/>
    <n v="1436456017"/>
    <b v="0"/>
    <n v="1"/>
    <b v="0"/>
    <s v="technology/web"/>
    <n v="109"/>
    <n v="1635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1000"/>
    <n v="72"/>
    <x v="0"/>
    <s v="IE"/>
    <s v="EUR"/>
    <n v="1424940093"/>
    <n v="1422348093"/>
    <b v="0"/>
    <n v="2"/>
    <b v="0"/>
    <s v="technology/web"/>
    <n v="7"/>
    <n v="36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400"/>
    <n v="0"/>
    <x v="0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1000"/>
    <n v="1110"/>
    <x v="1"/>
    <s v="CH"/>
    <s v="CHF"/>
    <n v="1444940558"/>
    <n v="1442348558"/>
    <b v="0"/>
    <n v="1"/>
    <b v="0"/>
    <s v="technology/web"/>
    <n v="111"/>
    <n v="11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400"/>
    <n v="0"/>
    <x v="0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"/>
    <n v="0"/>
    <x v="2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50"/>
    <n v="633"/>
    <x v="1"/>
    <s v="SE"/>
    <s v="SEK"/>
    <n v="1418934506"/>
    <n v="1415910506"/>
    <b v="0"/>
    <n v="0"/>
    <b v="0"/>
    <s v="technology/web"/>
    <n v="181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350"/>
    <n v="593"/>
    <x v="1"/>
    <s v="AU"/>
    <s v="AUD"/>
    <n v="1460615164"/>
    <n v="1458023164"/>
    <b v="0"/>
    <n v="0"/>
    <b v="0"/>
    <s v="technology/web"/>
    <n v="169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644"/>
    <x v="0"/>
    <s v="US"/>
    <s v="USD"/>
    <n v="1457207096"/>
    <n v="1452023096"/>
    <b v="0"/>
    <n v="9"/>
    <b v="0"/>
    <s v="food/food trucks"/>
    <n v="31"/>
    <n v="71.56"/>
    <x v="7"/>
    <s v="food trucks"/>
    <x v="2401"/>
    <d v="2016-03-05T19:44:56"/>
    <x v="2"/>
  </r>
  <r>
    <n v="2402"/>
    <s v="Cupcake Truck Unite"/>
    <s v="Small town, delicious treats, and a mobile truck"/>
    <n v="1500"/>
    <n v="2000"/>
    <x v="1"/>
    <s v="US"/>
    <s v="USD"/>
    <n v="1431533931"/>
    <n v="1428941931"/>
    <b v="0"/>
    <n v="1"/>
    <b v="0"/>
    <s v="food/food trucks"/>
    <n v="133"/>
    <n v="20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119.9899999999998"/>
    <x v="1"/>
    <s v="GB"/>
    <s v="GBP"/>
    <n v="1459368658"/>
    <n v="1454188258"/>
    <b v="0"/>
    <n v="12"/>
    <b v="0"/>
    <s v="food/food trucks"/>
    <n v="101"/>
    <n v="176.6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350"/>
    <n v="586"/>
    <x v="1"/>
    <s v="US"/>
    <s v="USD"/>
    <n v="1451782607"/>
    <n v="1449190607"/>
    <b v="0"/>
    <n v="0"/>
    <b v="0"/>
    <s v="food/food trucks"/>
    <n v="167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4500"/>
    <n v="4500"/>
    <x v="1"/>
    <s v="US"/>
    <s v="USD"/>
    <n v="1472911375"/>
    <n v="1471096975"/>
    <b v="0"/>
    <n v="20"/>
    <b v="0"/>
    <s v="food/food trucks"/>
    <n v="100"/>
    <n v="225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5000"/>
    <n v="65"/>
    <x v="0"/>
    <s v="US"/>
    <s v="USD"/>
    <n v="1421635190"/>
    <n v="1418179190"/>
    <b v="0"/>
    <n v="16"/>
    <b v="0"/>
    <s v="food/food trucks"/>
    <n v="1"/>
    <n v="4.059999999999999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15000"/>
    <n v="15318.55"/>
    <x v="1"/>
    <s v="US"/>
    <s v="USD"/>
    <n v="1428732000"/>
    <n v="1426772928"/>
    <b v="0"/>
    <n v="33"/>
    <b v="0"/>
    <s v="food/food trucks"/>
    <n v="102"/>
    <n v="464.2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385"/>
    <n v="7011"/>
    <x v="1"/>
    <s v="US"/>
    <s v="USD"/>
    <n v="1415247757"/>
    <n v="1412652157"/>
    <b v="0"/>
    <n v="2"/>
    <b v="0"/>
    <s v="food/food trucks"/>
    <n v="506"/>
    <n v="3505.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3000"/>
    <n v="7"/>
    <x v="0"/>
    <s v="US"/>
    <s v="USD"/>
    <n v="1439931675"/>
    <n v="1437339675"/>
    <b v="0"/>
    <n v="6"/>
    <b v="0"/>
    <s v="food/food trucks"/>
    <n v="0"/>
    <n v="1.1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350"/>
    <n v="558"/>
    <x v="1"/>
    <s v="AU"/>
    <s v="AUD"/>
    <n v="1441619275"/>
    <n v="1439027275"/>
    <b v="0"/>
    <n v="0"/>
    <b v="0"/>
    <s v="food/food trucks"/>
    <n v="159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000"/>
    <n v="2300"/>
    <x v="1"/>
    <s v="US"/>
    <s v="USD"/>
    <n v="1440524082"/>
    <n v="1437932082"/>
    <b v="0"/>
    <n v="3"/>
    <b v="0"/>
    <s v="food/food trucks"/>
    <n v="115"/>
    <n v="766.67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545"/>
    <x v="1"/>
    <s v="FR"/>
    <s v="EUR"/>
    <n v="1480185673"/>
    <n v="1476294073"/>
    <b v="0"/>
    <n v="0"/>
    <b v="0"/>
    <s v="food/food trucks"/>
    <n v="156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1200"/>
    <n v="1370"/>
    <x v="1"/>
    <s v="US"/>
    <s v="USD"/>
    <n v="1401579000"/>
    <n v="1398911882"/>
    <b v="0"/>
    <n v="3"/>
    <b v="0"/>
    <s v="food/food trucks"/>
    <n v="114"/>
    <n v="456.67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3000"/>
    <n v="6"/>
    <x v="0"/>
    <s v="US"/>
    <s v="USD"/>
    <n v="1440215940"/>
    <n v="1436805660"/>
    <b v="0"/>
    <n v="13"/>
    <b v="0"/>
    <s v="food/food trucks"/>
    <n v="0"/>
    <n v="0.4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2500"/>
    <n v="3000"/>
    <x v="1"/>
    <s v="US"/>
    <s v="USD"/>
    <n v="1468615346"/>
    <n v="1466023346"/>
    <b v="0"/>
    <n v="6"/>
    <b v="0"/>
    <s v="food/food trucks"/>
    <n v="120"/>
    <n v="500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1000"/>
    <n v="320"/>
    <x v="0"/>
    <s v="US"/>
    <s v="USD"/>
    <n v="1426345200"/>
    <n v="1421343743"/>
    <b v="0"/>
    <n v="1"/>
    <b v="0"/>
    <s v="food/food trucks"/>
    <n v="32"/>
    <n v="32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350"/>
    <n v="504"/>
    <x v="1"/>
    <s v="US"/>
    <s v="USD"/>
    <n v="1407705187"/>
    <n v="1405113187"/>
    <b v="0"/>
    <n v="0"/>
    <b v="0"/>
    <s v="food/food trucks"/>
    <n v="144"/>
    <n v="0"/>
    <x v="7"/>
    <s v="food trucks"/>
    <x v="2417"/>
    <d v="2014-08-10T21:13:07"/>
    <x v="3"/>
  </r>
  <r>
    <n v="2418"/>
    <s v="Mexican food truck"/>
    <s v="I want to start my food truck business."/>
    <n v="1000"/>
    <n v="289"/>
    <x v="0"/>
    <s v="US"/>
    <s v="USD"/>
    <n v="1427225644"/>
    <n v="1422045244"/>
    <b v="0"/>
    <n v="5"/>
    <b v="0"/>
    <s v="food/food trucks"/>
    <n v="29"/>
    <n v="57.8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500"/>
    <x v="1"/>
    <s v="US"/>
    <s v="USD"/>
    <n v="1424281389"/>
    <n v="1419097389"/>
    <b v="0"/>
    <n v="0"/>
    <b v="0"/>
    <s v="food/food trucks"/>
    <n v="143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7500"/>
    <n v="668"/>
    <x v="0"/>
    <s v="US"/>
    <s v="USD"/>
    <n v="1415583695"/>
    <n v="1410396095"/>
    <b v="0"/>
    <n v="36"/>
    <b v="0"/>
    <s v="food/food trucks"/>
    <n v="9"/>
    <n v="18.559999999999999"/>
    <x v="7"/>
    <s v="food trucks"/>
    <x v="2420"/>
    <d v="2014-11-10T01:41:35"/>
    <x v="3"/>
  </r>
  <r>
    <n v="2421"/>
    <s v="hot dog cart"/>
    <s v="help me start Merrill's first hot dog cart in this empty lot"/>
    <n v="850"/>
    <n v="1200"/>
    <x v="1"/>
    <s v="US"/>
    <s v="USD"/>
    <n v="1424536196"/>
    <n v="1421944196"/>
    <b v="0"/>
    <n v="1"/>
    <b v="0"/>
    <s v="food/food trucks"/>
    <n v="141"/>
    <n v="1200"/>
    <x v="7"/>
    <s v="food trucks"/>
    <x v="2421"/>
    <d v="2015-02-21T16:29:56"/>
    <x v="0"/>
  </r>
  <r>
    <n v="2422"/>
    <s v="Help starting a family owned food truck"/>
    <s v="Family owned business serving BBQ and seafood to the public"/>
    <n v="850"/>
    <n v="920"/>
    <x v="1"/>
    <s v="US"/>
    <s v="USD"/>
    <n v="1426091036"/>
    <n v="1423502636"/>
    <b v="0"/>
    <n v="1"/>
    <b v="0"/>
    <s v="food/food trucks"/>
    <n v="108"/>
    <n v="92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1000"/>
    <n v="1016"/>
    <x v="1"/>
    <s v="US"/>
    <s v="USD"/>
    <n v="1420044890"/>
    <n v="1417452890"/>
    <b v="0"/>
    <n v="1"/>
    <b v="0"/>
    <s v="food/food trucks"/>
    <n v="102"/>
    <n v="1016"/>
    <x v="7"/>
    <s v="food trucks"/>
    <x v="2423"/>
    <d v="2014-12-31T16:54:50"/>
    <x v="3"/>
  </r>
  <r>
    <n v="2424"/>
    <s v="Lily and Memphs"/>
    <s v="Great and creative food from the heart in the form of a sweet food truck!"/>
    <n v="2500"/>
    <n v="2705"/>
    <x v="1"/>
    <s v="US"/>
    <s v="USD"/>
    <n v="1414445108"/>
    <n v="1411853108"/>
    <b v="0"/>
    <n v="9"/>
    <b v="0"/>
    <s v="food/food trucks"/>
    <n v="108"/>
    <n v="300.56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850"/>
    <n v="850"/>
    <x v="1"/>
    <s v="US"/>
    <s v="USD"/>
    <n v="1464386640"/>
    <n v="1463090149"/>
    <b v="0"/>
    <n v="1"/>
    <b v="0"/>
    <s v="food/food trucks"/>
    <n v="100"/>
    <n v="85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350"/>
    <n v="481.5"/>
    <x v="1"/>
    <s v="US"/>
    <s v="USD"/>
    <n v="1439006692"/>
    <n v="1433822692"/>
    <b v="0"/>
    <n v="0"/>
    <b v="0"/>
    <s v="food/food trucks"/>
    <n v="138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850"/>
    <n v="170"/>
    <x v="0"/>
    <s v="US"/>
    <s v="USD"/>
    <n v="1458715133"/>
    <n v="1455262733"/>
    <b v="0"/>
    <n v="1"/>
    <b v="0"/>
    <s v="food/food trucks"/>
    <n v="20"/>
    <n v="170"/>
    <x v="7"/>
    <s v="food trucks"/>
    <x v="2427"/>
    <d v="2016-03-23T06:38:53"/>
    <x v="2"/>
  </r>
  <r>
    <n v="2428"/>
    <s v="Premium Burgers"/>
    <s v="From Moo 2 You! We want to offer premium burgers to a taco flooded environment."/>
    <n v="850"/>
    <n v="131"/>
    <x v="0"/>
    <s v="US"/>
    <s v="USD"/>
    <n v="1426182551"/>
    <n v="1423594151"/>
    <b v="0"/>
    <n v="1"/>
    <b v="0"/>
    <s v="food/food trucks"/>
    <n v="15"/>
    <n v="13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5623"/>
    <x v="1"/>
    <s v="NO"/>
    <s v="NOK"/>
    <n v="1486313040"/>
    <n v="1483131966"/>
    <b v="0"/>
    <n v="4"/>
    <b v="0"/>
    <s v="food/food trucks"/>
    <n v="102"/>
    <n v="1405.7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1150"/>
    <n v="1330"/>
    <x v="1"/>
    <s v="US"/>
    <s v="USD"/>
    <n v="1455246504"/>
    <n v="1452654504"/>
    <b v="0"/>
    <n v="2"/>
    <b v="0"/>
    <s v="food/food trucks"/>
    <n v="116"/>
    <n v="665"/>
    <x v="7"/>
    <s v="food trucks"/>
    <x v="2430"/>
    <d v="2016-02-12T03:08:24"/>
    <x v="2"/>
  </r>
  <r>
    <n v="2431"/>
    <s v="Murphy's good eatin'"/>
    <s v="Go to Colorado and run a food truck with homemade food of all kinds."/>
    <n v="1000"/>
    <n v="24"/>
    <x v="0"/>
    <s v="US"/>
    <s v="USD"/>
    <n v="1467080613"/>
    <n v="1461896613"/>
    <b v="0"/>
    <n v="2"/>
    <b v="0"/>
    <s v="food/food trucks"/>
    <n v="2"/>
    <n v="12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000"/>
    <n v="16"/>
    <x v="0"/>
    <s v="US"/>
    <s v="USD"/>
    <n v="1425791697"/>
    <n v="1423199697"/>
    <b v="0"/>
    <n v="2"/>
    <b v="0"/>
    <s v="food/food trucks"/>
    <n v="2"/>
    <n v="8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350"/>
    <n v="460"/>
    <x v="1"/>
    <s v="US"/>
    <s v="USD"/>
    <n v="1456608943"/>
    <n v="1454016943"/>
    <b v="0"/>
    <n v="0"/>
    <b v="0"/>
    <s v="food/food trucks"/>
    <n v="131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1250"/>
    <n v="715"/>
    <x v="0"/>
    <s v="US"/>
    <s v="USD"/>
    <n v="1438662474"/>
    <n v="1435206474"/>
    <b v="0"/>
    <n v="2"/>
    <b v="0"/>
    <s v="food/food trucks"/>
    <n v="57"/>
    <n v="357.5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5000"/>
    <n v="0"/>
    <x v="0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1511"/>
    <x v="1"/>
    <s v="CA"/>
    <s v="CAD"/>
    <n v="1454078770"/>
    <n v="1448894770"/>
    <b v="0"/>
    <n v="2"/>
    <b v="0"/>
    <s v="food/food trucks"/>
    <n v="101"/>
    <n v="755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350"/>
    <n v="410"/>
    <x v="1"/>
    <s v="US"/>
    <s v="USD"/>
    <n v="1426615200"/>
    <n v="1422400188"/>
    <b v="0"/>
    <n v="0"/>
    <b v="0"/>
    <s v="food/food trucks"/>
    <n v="117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"/>
    <n v="1625"/>
    <x v="1"/>
    <s v="US"/>
    <s v="USD"/>
    <n v="1449529062"/>
    <n v="1444341462"/>
    <b v="0"/>
    <n v="1"/>
    <b v="0"/>
    <s v="food/food trucks"/>
    <n v="108"/>
    <n v="1625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350"/>
    <n v="360"/>
    <x v="3"/>
    <s v="US"/>
    <s v="USD"/>
    <n v="1445197129"/>
    <n v="1442605129"/>
    <b v="0"/>
    <n v="0"/>
    <b v="0"/>
    <s v="food/food trucks"/>
    <n v="103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1000"/>
    <n v="1106"/>
    <x v="1"/>
    <s v="BE"/>
    <s v="EUR"/>
    <n v="1455399313"/>
    <n v="1452807313"/>
    <b v="0"/>
    <n v="2"/>
    <b v="0"/>
    <s v="food/food trucks"/>
    <n v="111"/>
    <n v="553"/>
    <x v="7"/>
    <s v="food trucks"/>
    <x v="2440"/>
    <d v="2016-02-13T21:35:13"/>
    <x v="2"/>
  </r>
  <r>
    <n v="2441"/>
    <s v="Bring Alchemy Pops to the People!"/>
    <s v="YOU can help Alchemy Pops POP up on a street near you!"/>
    <n v="20000"/>
    <n v="74026"/>
    <x v="1"/>
    <s v="US"/>
    <s v="USD"/>
    <n v="1437627540"/>
    <n v="1435806054"/>
    <b v="0"/>
    <n v="109"/>
    <b v="1"/>
    <s v="food/small batch"/>
    <n v="370"/>
    <n v="679.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70000"/>
    <n v="82532"/>
    <x v="1"/>
    <s v="US"/>
    <s v="USD"/>
    <n v="1426777228"/>
    <n v="1424188828"/>
    <b v="0"/>
    <n v="372"/>
    <b v="1"/>
    <s v="food/small batch"/>
    <n v="118"/>
    <n v="221.86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100000"/>
    <n v="51"/>
    <x v="2"/>
    <s v="US"/>
    <s v="USD"/>
    <n v="1408114822"/>
    <n v="1405522822"/>
    <b v="0"/>
    <n v="311"/>
    <b v="1"/>
    <s v="food/small batch"/>
    <n v="0"/>
    <n v="0.16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10000"/>
    <n v="9"/>
    <x v="0"/>
    <s v="US"/>
    <s v="USD"/>
    <n v="1464199591"/>
    <n v="1461607591"/>
    <b v="0"/>
    <n v="61"/>
    <b v="1"/>
    <s v="food/small batch"/>
    <n v="0"/>
    <n v="0.15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0"/>
    <x v="2"/>
    <s v="US"/>
    <s v="USD"/>
    <n v="1443242021"/>
    <n v="1440650021"/>
    <b v="0"/>
    <n v="115"/>
    <b v="1"/>
    <s v="food/small batch"/>
    <n v="0"/>
    <n v="0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23000"/>
    <n v="27541"/>
    <x v="1"/>
    <s v="US"/>
    <s v="USD"/>
    <n v="1480174071"/>
    <n v="1477578471"/>
    <b v="0"/>
    <n v="111"/>
    <b v="1"/>
    <s v="food/small batch"/>
    <n v="120"/>
    <n v="248.12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6500"/>
    <n v="27189"/>
    <x v="1"/>
    <s v="US"/>
    <s v="USD"/>
    <n v="1478923200"/>
    <n v="1476184593"/>
    <b v="0"/>
    <n v="337"/>
    <b v="1"/>
    <s v="food/small batch"/>
    <n v="103"/>
    <n v="80.68000000000000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3000"/>
    <n v="0"/>
    <x v="0"/>
    <s v="US"/>
    <s v="USD"/>
    <n v="1472621760"/>
    <n v="1472110513"/>
    <b v="0"/>
    <n v="9"/>
    <b v="1"/>
    <s v="food/small batch"/>
    <n v="0"/>
    <n v="0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27800"/>
    <n v="32865.300000000003"/>
    <x v="1"/>
    <s v="US"/>
    <s v="USD"/>
    <n v="1417321515"/>
    <n v="1414725915"/>
    <b v="0"/>
    <n v="120"/>
    <b v="1"/>
    <s v="food/small batch"/>
    <n v="118"/>
    <n v="273.8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38000"/>
    <n v="38500"/>
    <x v="1"/>
    <s v="US"/>
    <s v="USD"/>
    <n v="1414465860"/>
    <n v="1411177456"/>
    <b v="0"/>
    <n v="102"/>
    <b v="1"/>
    <s v="food/small batch"/>
    <n v="101"/>
    <n v="377.45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30000"/>
    <n v="800"/>
    <x v="0"/>
    <s v="US"/>
    <s v="USD"/>
    <n v="1488750490"/>
    <n v="1487022490"/>
    <b v="0"/>
    <n v="186"/>
    <b v="1"/>
    <s v="food/small batch"/>
    <n v="3"/>
    <n v="4.3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3655"/>
    <x v="1"/>
    <s v="US"/>
    <s v="USD"/>
    <n v="1451430000"/>
    <n v="1448914500"/>
    <b v="0"/>
    <n v="15"/>
    <b v="1"/>
    <s v="food/small batch"/>
    <n v="104"/>
    <n v="243.67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12000"/>
    <n v="12870"/>
    <x v="1"/>
    <s v="US"/>
    <s v="USD"/>
    <n v="1486053409"/>
    <n v="1483461409"/>
    <b v="0"/>
    <n v="67"/>
    <b v="1"/>
    <s v="food/small batch"/>
    <n v="107"/>
    <n v="192.09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90000"/>
    <n v="1305"/>
    <x v="0"/>
    <s v="US"/>
    <s v="USD"/>
    <n v="1489207808"/>
    <n v="1486183808"/>
    <b v="0"/>
    <n v="130"/>
    <b v="1"/>
    <s v="food/small batch"/>
    <n v="1"/>
    <n v="10.039999999999999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0"/>
    <n v="3046"/>
    <x v="1"/>
    <s v="US"/>
    <s v="USD"/>
    <n v="1461177950"/>
    <n v="1458758750"/>
    <b v="0"/>
    <n v="16"/>
    <b v="1"/>
    <s v="food/small batch"/>
    <n v="102"/>
    <n v="190.38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8000"/>
    <n v="8026"/>
    <x v="1"/>
    <s v="US"/>
    <s v="USD"/>
    <n v="1488063839"/>
    <n v="1485471839"/>
    <b v="0"/>
    <n v="67"/>
    <b v="1"/>
    <s v="food/small batch"/>
    <n v="100"/>
    <n v="119.7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50000"/>
    <n v="64203.33"/>
    <x v="1"/>
    <s v="US"/>
    <s v="USD"/>
    <n v="1458826056"/>
    <n v="1456237656"/>
    <b v="0"/>
    <n v="124"/>
    <b v="1"/>
    <s v="food/small batch"/>
    <n v="128"/>
    <n v="517.77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15000"/>
    <n v="15091.06"/>
    <x v="1"/>
    <s v="US"/>
    <s v="USD"/>
    <n v="1465498800"/>
    <n v="1462481718"/>
    <b v="0"/>
    <n v="80"/>
    <b v="1"/>
    <s v="food/small batch"/>
    <n v="101"/>
    <n v="188.64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68"/>
    <x v="0"/>
    <s v="US"/>
    <s v="USD"/>
    <n v="1458742685"/>
    <n v="1454858285"/>
    <b v="0"/>
    <n v="282"/>
    <b v="1"/>
    <s v="food/small batch"/>
    <n v="0"/>
    <n v="0.24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25000"/>
    <n v="0"/>
    <x v="0"/>
    <s v="US"/>
    <s v="USD"/>
    <n v="1483417020"/>
    <n v="1480480167"/>
    <b v="0"/>
    <n v="68"/>
    <b v="1"/>
    <s v="food/small batch"/>
    <n v="0"/>
    <n v="0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20000"/>
    <n v="20120"/>
    <x v="1"/>
    <s v="US"/>
    <s v="USD"/>
    <n v="1317438000"/>
    <n v="1314577097"/>
    <b v="0"/>
    <n v="86"/>
    <b v="1"/>
    <s v="music/indie rock"/>
    <n v="101"/>
    <n v="233.95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10000"/>
    <n v="82"/>
    <x v="0"/>
    <s v="US"/>
    <s v="USD"/>
    <n v="1342672096"/>
    <n v="1340944096"/>
    <b v="0"/>
    <n v="115"/>
    <b v="1"/>
    <s v="music/indie rock"/>
    <n v="1"/>
    <n v="0.71"/>
    <x v="4"/>
    <s v="indie rock"/>
    <x v="2462"/>
    <d v="2012-07-19T04:28:16"/>
    <x v="5"/>
  </r>
  <r>
    <n v="2463"/>
    <s v="Emma Ate the Lion &quot;Songs Two Count Too&quot;"/>
    <s v="Emma Ate The Lion's debut full length album"/>
    <n v="7000"/>
    <n v="25"/>
    <x v="0"/>
    <s v="US"/>
    <s v="USD"/>
    <n v="1366138800"/>
    <n v="1362710425"/>
    <b v="0"/>
    <n v="75"/>
    <b v="1"/>
    <s v="music/indie rock"/>
    <n v="0"/>
    <n v="0.33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6500"/>
    <n v="2700"/>
    <x v="0"/>
    <s v="CA"/>
    <s v="CAD"/>
    <n v="1443641340"/>
    <n v="1441143397"/>
    <b v="0"/>
    <n v="43"/>
    <b v="1"/>
    <s v="music/indie rock"/>
    <n v="42"/>
    <n v="62.7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5000"/>
    <n v="5"/>
    <x v="0"/>
    <s v="US"/>
    <s v="USD"/>
    <n v="1348420548"/>
    <n v="1345828548"/>
    <b v="0"/>
    <n v="48"/>
    <b v="1"/>
    <s v="music/indie rock"/>
    <n v="0"/>
    <n v="0.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7500"/>
    <n v="35"/>
    <x v="0"/>
    <s v="US"/>
    <s v="USD"/>
    <n v="1368066453"/>
    <n v="1365474453"/>
    <b v="0"/>
    <n v="52"/>
    <b v="1"/>
    <s v="music/indie rock"/>
    <n v="0"/>
    <n v="0.67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4900"/>
    <n v="4900"/>
    <x v="1"/>
    <s v="US"/>
    <s v="USD"/>
    <n v="1336669200"/>
    <n v="1335473931"/>
    <b v="0"/>
    <n v="43"/>
    <b v="1"/>
    <s v="music/indie rock"/>
    <n v="100"/>
    <n v="113.95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6000"/>
    <n v="7140"/>
    <x v="1"/>
    <s v="US"/>
    <s v="USD"/>
    <n v="1351400400"/>
    <n v="1348285321"/>
    <b v="0"/>
    <n v="58"/>
    <b v="1"/>
    <s v="music/indie rock"/>
    <n v="119"/>
    <n v="123.1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5000"/>
    <n v="110"/>
    <x v="0"/>
    <s v="US"/>
    <s v="USD"/>
    <n v="1297160329"/>
    <n v="1295000329"/>
    <b v="0"/>
    <n v="47"/>
    <b v="1"/>
    <s v="music/indie rock"/>
    <n v="2"/>
    <n v="2.34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4000"/>
    <n v="4306.1099999999997"/>
    <x v="1"/>
    <s v="US"/>
    <s v="USD"/>
    <n v="1337824055"/>
    <n v="1335232055"/>
    <b v="0"/>
    <n v="36"/>
    <b v="1"/>
    <s v="music/indie rock"/>
    <n v="108"/>
    <n v="119.6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3000"/>
    <n v="4145"/>
    <x v="1"/>
    <s v="US"/>
    <s v="USD"/>
    <n v="1327535392"/>
    <n v="1324079392"/>
    <b v="0"/>
    <n v="17"/>
    <b v="1"/>
    <s v="music/indie rock"/>
    <n v="138"/>
    <n v="243.82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28633.5"/>
    <x v="1"/>
    <s v="US"/>
    <s v="USD"/>
    <n v="1283562180"/>
    <n v="1277433980"/>
    <b v="0"/>
    <n v="104"/>
    <b v="1"/>
    <s v="music/indie rock"/>
    <n v="115"/>
    <n v="275.3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5500"/>
    <n v="560"/>
    <x v="0"/>
    <s v="US"/>
    <s v="USD"/>
    <n v="1352573869"/>
    <n v="1349978269"/>
    <b v="0"/>
    <n v="47"/>
    <b v="1"/>
    <s v="music/indie rock"/>
    <n v="10"/>
    <n v="11.9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13000"/>
    <n v="0"/>
    <x v="0"/>
    <s v="US"/>
    <s v="USD"/>
    <n v="1286756176"/>
    <n v="1282868176"/>
    <b v="0"/>
    <n v="38"/>
    <b v="1"/>
    <s v="music/indie rock"/>
    <n v="0"/>
    <n v="0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8000"/>
    <n v="36"/>
    <x v="0"/>
    <s v="US"/>
    <s v="USD"/>
    <n v="1278799200"/>
    <n v="1273647255"/>
    <b v="0"/>
    <n v="81"/>
    <b v="1"/>
    <s v="music/indie rock"/>
    <n v="0"/>
    <n v="0.44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10000"/>
    <n v="102"/>
    <x v="0"/>
    <s v="US"/>
    <s v="USD"/>
    <n v="1415004770"/>
    <n v="1412149970"/>
    <b v="0"/>
    <n v="55"/>
    <b v="1"/>
    <s v="music/indie rock"/>
    <n v="1"/>
    <n v="1.85"/>
    <x v="4"/>
    <s v="indie rock"/>
    <x v="2476"/>
    <d v="2014-11-03T08:52:50"/>
    <x v="3"/>
  </r>
  <r>
    <n v="2477"/>
    <s v="Debut Album"/>
    <s v="Releasing my first album in August, and I need your help in order to get it done!"/>
    <n v="5000"/>
    <n v="11"/>
    <x v="0"/>
    <s v="US"/>
    <s v="USD"/>
    <n v="1344789345"/>
    <n v="1340901345"/>
    <b v="0"/>
    <n v="41"/>
    <b v="1"/>
    <s v="music/indie rock"/>
    <n v="0"/>
    <n v="0.27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28690"/>
    <x v="1"/>
    <s v="US"/>
    <s v="USD"/>
    <n v="1358117313"/>
    <n v="1355525313"/>
    <b v="0"/>
    <n v="79"/>
    <b v="1"/>
    <s v="music/indie rock"/>
    <n v="115"/>
    <n v="363.16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2750"/>
    <n v="735"/>
    <x v="0"/>
    <s v="US"/>
    <s v="USD"/>
    <n v="1343440800"/>
    <n v="1342545994"/>
    <b v="0"/>
    <n v="16"/>
    <b v="1"/>
    <s v="music/indie rock"/>
    <n v="27"/>
    <n v="45.94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5500"/>
    <n v="500"/>
    <x v="0"/>
    <s v="US"/>
    <s v="USD"/>
    <n v="1444516084"/>
    <n v="1439332084"/>
    <b v="0"/>
    <n v="8"/>
    <b v="1"/>
    <s v="music/indie rock"/>
    <n v="9"/>
    <n v="62.5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12000"/>
    <n v="1691"/>
    <x v="2"/>
    <s v="US"/>
    <s v="USD"/>
    <n v="1335799808"/>
    <n v="1333207808"/>
    <b v="0"/>
    <n v="95"/>
    <b v="1"/>
    <s v="music/indie rock"/>
    <n v="14"/>
    <n v="17.8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4000"/>
    <n v="4005"/>
    <x v="1"/>
    <s v="US"/>
    <s v="USD"/>
    <n v="1312224383"/>
    <n v="1308336383"/>
    <b v="0"/>
    <n v="25"/>
    <b v="1"/>
    <s v="music/indie rock"/>
    <n v="100"/>
    <n v="160.19999999999999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5000"/>
    <n v="1"/>
    <x v="0"/>
    <s v="US"/>
    <s v="USD"/>
    <n v="1335891603"/>
    <n v="1330711203"/>
    <b v="0"/>
    <n v="19"/>
    <b v="1"/>
    <s v="music/indie rock"/>
    <n v="0"/>
    <n v="0.05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0"/>
    <x v="2"/>
    <s v="US"/>
    <s v="USD"/>
    <n v="1316124003"/>
    <n v="1313532003"/>
    <b v="0"/>
    <n v="90"/>
    <b v="1"/>
    <s v="music/indie rock"/>
    <n v="0"/>
    <n v="0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6000"/>
    <n v="1060"/>
    <x v="0"/>
    <s v="US"/>
    <s v="USD"/>
    <n v="1318463879"/>
    <n v="1315439879"/>
    <b v="0"/>
    <n v="41"/>
    <b v="1"/>
    <s v="music/indie rock"/>
    <n v="18"/>
    <n v="25.85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3526"/>
    <x v="1"/>
    <s v="US"/>
    <s v="USD"/>
    <n v="1335113976"/>
    <n v="1332521976"/>
    <b v="0"/>
    <n v="30"/>
    <b v="1"/>
    <s v="music/indie rock"/>
    <n v="101"/>
    <n v="117.53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5000"/>
    <n v="2001"/>
    <x v="0"/>
    <s v="US"/>
    <s v="USD"/>
    <n v="1338083997"/>
    <n v="1335491997"/>
    <b v="0"/>
    <n v="38"/>
    <b v="1"/>
    <s v="music/indie rock"/>
    <n v="40"/>
    <n v="52.66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10000"/>
    <n v="0"/>
    <x v="0"/>
    <s v="US"/>
    <s v="USD"/>
    <n v="1321459908"/>
    <n v="1318864308"/>
    <b v="0"/>
    <n v="65"/>
    <b v="1"/>
    <s v="music/indie rock"/>
    <n v="0"/>
    <n v="0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12000"/>
    <n v="21588"/>
    <x v="1"/>
    <s v="US"/>
    <s v="USD"/>
    <n v="1368117239"/>
    <n v="1365525239"/>
    <b v="0"/>
    <n v="75"/>
    <b v="1"/>
    <s v="music/indie rock"/>
    <n v="180"/>
    <n v="287.83999999999997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3000"/>
    <n v="3383"/>
    <x v="1"/>
    <s v="US"/>
    <s v="USD"/>
    <n v="1340429276"/>
    <n v="1335245276"/>
    <b v="0"/>
    <n v="16"/>
    <b v="1"/>
    <s v="music/indie rock"/>
    <n v="113"/>
    <n v="211.4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3000"/>
    <n v="1142"/>
    <x v="0"/>
    <s v="US"/>
    <s v="USD"/>
    <n v="1295142660"/>
    <n v="1293739714"/>
    <b v="0"/>
    <n v="10"/>
    <b v="1"/>
    <s v="music/indie rock"/>
    <n v="38"/>
    <n v="114.2"/>
    <x v="4"/>
    <s v="indie rock"/>
    <x v="2491"/>
    <d v="2011-01-16T01:51:00"/>
    <x v="6"/>
  </r>
  <r>
    <n v="2492"/>
    <s v="SUPER NICE EP 2012"/>
    <s v="We're a band from Hawaii trying to produce our first EP and we need help!"/>
    <n v="3500"/>
    <n v="10"/>
    <x v="0"/>
    <s v="US"/>
    <s v="USD"/>
    <n v="1339840740"/>
    <n v="1335397188"/>
    <b v="0"/>
    <n v="27"/>
    <b v="1"/>
    <s v="music/indie rock"/>
    <n v="0"/>
    <n v="0.37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55000"/>
    <n v="6780"/>
    <x v="0"/>
    <s v="US"/>
    <s v="USD"/>
    <n v="1367208140"/>
    <n v="1363320140"/>
    <b v="0"/>
    <n v="259"/>
    <b v="1"/>
    <s v="music/indie rock"/>
    <n v="12"/>
    <n v="26.1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5000"/>
    <n v="3530"/>
    <x v="0"/>
    <s v="US"/>
    <s v="USD"/>
    <n v="1337786944"/>
    <n v="1335194944"/>
    <b v="0"/>
    <n v="39"/>
    <b v="1"/>
    <s v="music/indie rock"/>
    <n v="71"/>
    <n v="90.5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6590"/>
    <x v="1"/>
    <s v="US"/>
    <s v="USD"/>
    <n v="1339022575"/>
    <n v="1336430575"/>
    <b v="0"/>
    <n v="42"/>
    <b v="1"/>
    <s v="music/indie rock"/>
    <n v="1132"/>
    <n v="1347.3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15000"/>
    <n v="67856"/>
    <x v="1"/>
    <s v="US"/>
    <s v="USD"/>
    <n v="1364597692"/>
    <n v="1361577292"/>
    <b v="0"/>
    <n v="10"/>
    <b v="1"/>
    <s v="music/indie rock"/>
    <n v="452"/>
    <n v="6785.6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12000"/>
    <n v="1293"/>
    <x v="2"/>
    <s v="US"/>
    <s v="USD"/>
    <n v="1312578338"/>
    <n v="1309986338"/>
    <b v="0"/>
    <n v="56"/>
    <b v="1"/>
    <s v="music/indie rock"/>
    <n v="11"/>
    <n v="23.0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4000"/>
    <n v="5308.26"/>
    <x v="1"/>
    <s v="US"/>
    <s v="USD"/>
    <n v="1422400387"/>
    <n v="1421190787"/>
    <b v="0"/>
    <n v="20"/>
    <b v="1"/>
    <s v="music/indie rock"/>
    <n v="133"/>
    <n v="265.41000000000003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20000"/>
    <n v="104146.51"/>
    <x v="1"/>
    <s v="US"/>
    <s v="USD"/>
    <n v="1356976800"/>
    <n v="1352820837"/>
    <b v="0"/>
    <n v="170"/>
    <b v="1"/>
    <s v="music/indie rock"/>
    <n v="521"/>
    <n v="612.63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3250"/>
    <n v="75"/>
    <x v="0"/>
    <s v="US"/>
    <s v="USD"/>
    <n v="1340476375"/>
    <n v="1337884375"/>
    <b v="0"/>
    <n v="29"/>
    <b v="1"/>
    <s v="music/indie rock"/>
    <n v="2"/>
    <n v="2.59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2500"/>
    <n v="2547.69"/>
    <x v="1"/>
    <s v="CA"/>
    <s v="CAD"/>
    <n v="1443379104"/>
    <n v="1440787104"/>
    <b v="0"/>
    <n v="7"/>
    <b v="0"/>
    <s v="food/restaurants"/>
    <n v="102"/>
    <n v="363.9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2000"/>
    <n v="5"/>
    <x v="0"/>
    <s v="US"/>
    <s v="USD"/>
    <n v="1411328918"/>
    <n v="1407440918"/>
    <b v="0"/>
    <n v="5"/>
    <b v="0"/>
    <s v="food/restaurants"/>
    <n v="0"/>
    <n v="1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350"/>
    <n v="355"/>
    <x v="1"/>
    <s v="US"/>
    <s v="USD"/>
    <n v="1465333560"/>
    <n v="1462743308"/>
    <b v="0"/>
    <n v="0"/>
    <b v="0"/>
    <s v="food/restaurants"/>
    <n v="101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"/>
    <n v="351"/>
    <x v="1"/>
    <s v="US"/>
    <s v="USD"/>
    <n v="1416014534"/>
    <n v="1413418934"/>
    <b v="0"/>
    <n v="0"/>
    <b v="0"/>
    <s v="food/restaurants"/>
    <n v="10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347"/>
    <n v="353"/>
    <x v="1"/>
    <s v="US"/>
    <s v="USD"/>
    <n v="1426292416"/>
    <n v="1423704016"/>
    <b v="0"/>
    <n v="0"/>
    <b v="0"/>
    <s v="food/restaurants"/>
    <n v="102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1350"/>
    <n v="1605"/>
    <x v="1"/>
    <s v="GB"/>
    <s v="GBP"/>
    <n v="1443906000"/>
    <n v="1441955269"/>
    <b v="0"/>
    <n v="2"/>
    <b v="0"/>
    <s v="food/restaurants"/>
    <n v="119"/>
    <n v="802.5"/>
    <x v="7"/>
    <s v="restaurants"/>
    <x v="2506"/>
    <d v="2015-10-03T21:00:00"/>
    <x v="0"/>
  </r>
  <r>
    <n v="2507"/>
    <s v="Help Cafe Talavera get a New Kitchen!"/>
    <s v="Unique dishes for a unique city!."/>
    <n v="333"/>
    <n v="430"/>
    <x v="1"/>
    <s v="US"/>
    <s v="USD"/>
    <n v="1431308704"/>
    <n v="1428716704"/>
    <b v="0"/>
    <n v="0"/>
    <b v="0"/>
    <s v="food/restaurants"/>
    <n v="129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315"/>
    <n v="469"/>
    <x v="1"/>
    <s v="US"/>
    <s v="USD"/>
    <n v="1408056634"/>
    <n v="1405464634"/>
    <b v="0"/>
    <n v="0"/>
    <b v="0"/>
    <s v="food/restaurants"/>
    <n v="149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4000"/>
    <n v="1185"/>
    <x v="0"/>
    <s v="GB"/>
    <s v="GBP"/>
    <n v="1429554349"/>
    <n v="1424719549"/>
    <b v="0"/>
    <n v="28"/>
    <b v="0"/>
    <s v="food/restaurants"/>
    <n v="30"/>
    <n v="42.32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1800"/>
    <n v="2355"/>
    <x v="1"/>
    <s v="US"/>
    <s v="USD"/>
    <n v="1431647772"/>
    <n v="1426463772"/>
    <b v="0"/>
    <n v="2"/>
    <b v="0"/>
    <s v="food/restaurants"/>
    <n v="131"/>
    <n v="117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300"/>
    <n v="1373.24"/>
    <x v="1"/>
    <s v="GB"/>
    <s v="GBP"/>
    <n v="1454323413"/>
    <n v="1451731413"/>
    <b v="0"/>
    <n v="0"/>
    <b v="0"/>
    <s v="food/restaurants"/>
    <n v="458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300"/>
    <n v="1050.5"/>
    <x v="1"/>
    <s v="US"/>
    <s v="USD"/>
    <n v="1418504561"/>
    <n v="1417208561"/>
    <b v="0"/>
    <n v="0"/>
    <b v="0"/>
    <s v="food/restaurants"/>
    <n v="35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300"/>
    <n v="867"/>
    <x v="1"/>
    <s v="DE"/>
    <s v="EUR"/>
    <n v="1488067789"/>
    <n v="1482883789"/>
    <b v="0"/>
    <n v="0"/>
    <b v="0"/>
    <s v="food/restaurants"/>
    <n v="289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2200"/>
    <n v="2331"/>
    <x v="1"/>
    <s v="US"/>
    <s v="USD"/>
    <n v="1408526477"/>
    <n v="1407057677"/>
    <b v="0"/>
    <n v="4"/>
    <b v="0"/>
    <s v="food/restaurants"/>
    <n v="106"/>
    <n v="582.7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4000"/>
    <n v="0"/>
    <x v="2"/>
    <s v="US"/>
    <s v="USD"/>
    <n v="1424635753"/>
    <n v="1422043753"/>
    <b v="0"/>
    <n v="12"/>
    <b v="0"/>
    <s v="food/restaurants"/>
    <n v="0"/>
    <n v="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300"/>
    <n v="797"/>
    <x v="1"/>
    <s v="US"/>
    <s v="USD"/>
    <n v="1417279252"/>
    <n v="1414683652"/>
    <b v="0"/>
    <n v="0"/>
    <b v="0"/>
    <s v="food/restaurants"/>
    <n v="266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5000"/>
    <n v="6120"/>
    <x v="1"/>
    <s v="CA"/>
    <s v="CAD"/>
    <n v="1426788930"/>
    <n v="1424200530"/>
    <b v="0"/>
    <n v="33"/>
    <b v="0"/>
    <s v="food/restaurants"/>
    <n v="122"/>
    <n v="185.4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300"/>
    <n v="752"/>
    <x v="1"/>
    <s v="US"/>
    <s v="USD"/>
    <n v="1415899228"/>
    <n v="1413303628"/>
    <b v="0"/>
    <n v="0"/>
    <b v="0"/>
    <s v="food/restaurants"/>
    <n v="251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600"/>
    <n v="1647"/>
    <x v="1"/>
    <s v="US"/>
    <s v="USD"/>
    <n v="1405741404"/>
    <n v="1403149404"/>
    <b v="0"/>
    <n v="4"/>
    <b v="0"/>
    <s v="food/restaurants"/>
    <n v="103"/>
    <n v="411.7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300"/>
    <n v="555"/>
    <x v="1"/>
    <s v="US"/>
    <s v="USD"/>
    <n v="1476559260"/>
    <n v="1472567085"/>
    <b v="0"/>
    <n v="0"/>
    <b v="0"/>
    <s v="food/restaurants"/>
    <n v="185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35275.64"/>
    <x v="1"/>
    <s v="US"/>
    <s v="USD"/>
    <n v="1444778021"/>
    <n v="1442963621"/>
    <b v="0"/>
    <n v="132"/>
    <b v="1"/>
    <s v="music/classical music"/>
    <n v="101"/>
    <n v="267.24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12800"/>
    <n v="13451"/>
    <x v="1"/>
    <s v="US"/>
    <s v="USD"/>
    <n v="1461336720"/>
    <n v="1459431960"/>
    <b v="0"/>
    <n v="27"/>
    <b v="1"/>
    <s v="music/classical music"/>
    <n v="105"/>
    <n v="498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5000"/>
    <n v="419"/>
    <x v="0"/>
    <s v="US"/>
    <s v="USD"/>
    <n v="1416270292"/>
    <n v="1413674692"/>
    <b v="0"/>
    <n v="26"/>
    <b v="1"/>
    <s v="music/classical music"/>
    <n v="8"/>
    <n v="16.12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20000"/>
    <n v="3562"/>
    <x v="0"/>
    <s v="US"/>
    <s v="USD"/>
    <n v="1419136200"/>
    <n v="1416338557"/>
    <b v="0"/>
    <n v="43"/>
    <b v="1"/>
    <s v="music/classical music"/>
    <n v="18"/>
    <n v="82.8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20000"/>
    <n v="25740"/>
    <x v="1"/>
    <s v="US"/>
    <s v="USD"/>
    <n v="1340914571"/>
    <n v="1338322571"/>
    <b v="0"/>
    <n v="80"/>
    <b v="1"/>
    <s v="music/classical music"/>
    <n v="129"/>
    <n v="321.7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12000"/>
    <n v="1827"/>
    <x v="0"/>
    <s v="US"/>
    <s v="USD"/>
    <n v="1418014740"/>
    <n v="1415585474"/>
    <b v="0"/>
    <n v="33"/>
    <b v="1"/>
    <s v="music/classical music"/>
    <n v="15"/>
    <n v="55.36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10000"/>
    <n v="17176.13"/>
    <x v="1"/>
    <s v="US"/>
    <s v="USD"/>
    <n v="1382068740"/>
    <n v="1380477691"/>
    <b v="0"/>
    <n v="71"/>
    <b v="1"/>
    <s v="music/classical music"/>
    <n v="172"/>
    <n v="241.9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11000"/>
    <n v="12106"/>
    <x v="1"/>
    <s v="GB"/>
    <s v="GBP"/>
    <n v="1440068400"/>
    <n v="1438459303"/>
    <b v="0"/>
    <n v="81"/>
    <b v="1"/>
    <s v="music/classical music"/>
    <n v="110"/>
    <n v="149.46"/>
    <x v="4"/>
    <s v="classical music"/>
    <x v="2528"/>
    <d v="2015-08-20T11:00:00"/>
    <x v="0"/>
  </r>
  <r>
    <n v="2529"/>
    <s v="UrbanArias is DC's Contemporary Opera Company"/>
    <s v="Opera. Short. New."/>
    <n v="18000"/>
    <n v="9419"/>
    <x v="0"/>
    <s v="US"/>
    <s v="USD"/>
    <n v="1332636975"/>
    <n v="1328752575"/>
    <b v="0"/>
    <n v="76"/>
    <b v="1"/>
    <s v="music/classical music"/>
    <n v="52"/>
    <n v="123.9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18500"/>
    <n v="23096"/>
    <x v="1"/>
    <s v="US"/>
    <s v="USD"/>
    <n v="1429505400"/>
    <n v="1426711505"/>
    <b v="0"/>
    <n v="48"/>
    <b v="1"/>
    <s v="music/classical music"/>
    <n v="125"/>
    <n v="481.17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12000"/>
    <n v="1776"/>
    <x v="0"/>
    <s v="US"/>
    <s v="USD"/>
    <n v="1439611140"/>
    <n v="1437668354"/>
    <b v="0"/>
    <n v="61"/>
    <b v="1"/>
    <s v="music/classical music"/>
    <n v="15"/>
    <n v="29.1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13000"/>
    <n v="18083"/>
    <x v="1"/>
    <s v="US"/>
    <s v="USD"/>
    <n v="1345148566"/>
    <n v="1342556566"/>
    <b v="0"/>
    <n v="60"/>
    <b v="1"/>
    <s v="music/classical music"/>
    <n v="139"/>
    <n v="301.3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22400"/>
    <n v="22542"/>
    <x v="1"/>
    <s v="US"/>
    <s v="USD"/>
    <n v="1362160868"/>
    <n v="1359568911"/>
    <b v="0"/>
    <n v="136"/>
    <b v="1"/>
    <s v="music/classical music"/>
    <n v="101"/>
    <n v="165.75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6080"/>
    <x v="1"/>
    <s v="US"/>
    <s v="USD"/>
    <n v="1262325600"/>
    <n v="1257871712"/>
    <b v="0"/>
    <n v="14"/>
    <b v="1"/>
    <s v="music/classical music"/>
    <n v="101"/>
    <n v="434.29"/>
    <x v="4"/>
    <s v="classical music"/>
    <x v="2534"/>
    <d v="2010-01-01T06:00:00"/>
    <x v="7"/>
  </r>
  <r>
    <n v="2535"/>
    <s v="Mark Hayes Requiem Recording"/>
    <s v="Mark Hayes: Requiem Recording"/>
    <n v="50000"/>
    <n v="1161"/>
    <x v="0"/>
    <s v="US"/>
    <s v="USD"/>
    <n v="1417463945"/>
    <n v="1414781945"/>
    <b v="0"/>
    <n v="78"/>
    <b v="1"/>
    <s v="music/classical music"/>
    <n v="2"/>
    <n v="14.88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1300"/>
    <n v="1651"/>
    <x v="1"/>
    <s v="US"/>
    <s v="USD"/>
    <n v="1375151566"/>
    <n v="1373337166"/>
    <b v="0"/>
    <n v="4"/>
    <b v="1"/>
    <s v="music/classical music"/>
    <n v="127"/>
    <n v="412.7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4300"/>
    <n v="4409.55"/>
    <x v="1"/>
    <s v="US"/>
    <s v="USD"/>
    <n v="1312212855"/>
    <n v="1307028855"/>
    <b v="0"/>
    <n v="11"/>
    <b v="1"/>
    <s v="music/classical music"/>
    <n v="103"/>
    <n v="400.87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50000"/>
    <n v="396"/>
    <x v="0"/>
    <s v="US"/>
    <s v="USD"/>
    <n v="1361681940"/>
    <n v="1359029661"/>
    <b v="0"/>
    <n v="185"/>
    <b v="1"/>
    <s v="music/classical music"/>
    <n v="1"/>
    <n v="2.14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25000"/>
    <n v="15281"/>
    <x v="0"/>
    <s v="US"/>
    <s v="USD"/>
    <n v="1422913152"/>
    <n v="1417729152"/>
    <b v="0"/>
    <n v="59"/>
    <b v="1"/>
    <s v="music/classical music"/>
    <n v="61"/>
    <n v="259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7900"/>
    <n v="15077"/>
    <x v="1"/>
    <s v="US"/>
    <s v="USD"/>
    <n v="1319904721"/>
    <n v="1314720721"/>
    <b v="0"/>
    <n v="27"/>
    <b v="1"/>
    <s v="music/classical music"/>
    <n v="191"/>
    <n v="558.41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10291"/>
    <x v="1"/>
    <s v="GB"/>
    <s v="GBP"/>
    <n v="1380192418"/>
    <n v="1375008418"/>
    <b v="0"/>
    <n v="63"/>
    <b v="1"/>
    <s v="music/classical music"/>
    <n v="103"/>
    <n v="163.35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3400"/>
    <n v="3508"/>
    <x v="1"/>
    <s v="US"/>
    <s v="USD"/>
    <n v="1380599940"/>
    <n v="1377252857"/>
    <b v="0"/>
    <n v="13"/>
    <b v="1"/>
    <s v="music/classical music"/>
    <n v="103"/>
    <n v="269.85000000000002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909"/>
    <x v="0"/>
    <s v="US"/>
    <s v="USD"/>
    <n v="1293937200"/>
    <n v="1291257298"/>
    <b v="0"/>
    <n v="13"/>
    <b v="1"/>
    <s v="music/classical music"/>
    <n v="34"/>
    <n v="69.92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13000"/>
    <n v="15435.55"/>
    <x v="1"/>
    <s v="US"/>
    <s v="USD"/>
    <n v="1341750569"/>
    <n v="1339158569"/>
    <b v="0"/>
    <n v="57"/>
    <b v="1"/>
    <s v="music/classical music"/>
    <n v="119"/>
    <n v="270.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10000"/>
    <n v="10804.45"/>
    <x v="1"/>
    <s v="US"/>
    <s v="USD"/>
    <n v="1424997000"/>
    <n v="1421983138"/>
    <b v="0"/>
    <n v="61"/>
    <b v="1"/>
    <s v="music/classical music"/>
    <n v="108"/>
    <n v="177.12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10000"/>
    <n v="11056.75"/>
    <x v="1"/>
    <s v="US"/>
    <s v="USD"/>
    <n v="1380949200"/>
    <n v="1378586179"/>
    <b v="0"/>
    <n v="65"/>
    <b v="1"/>
    <s v="music/classical music"/>
    <n v="111"/>
    <n v="170.1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19500"/>
    <n v="3415"/>
    <x v="0"/>
    <s v="US"/>
    <s v="USD"/>
    <n v="1333560803"/>
    <n v="1330972403"/>
    <b v="0"/>
    <n v="134"/>
    <b v="1"/>
    <s v="music/classical music"/>
    <n v="18"/>
    <n v="25.4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17500"/>
    <n v="0"/>
    <x v="0"/>
    <s v="FR"/>
    <s v="EUR"/>
    <n v="1475209620"/>
    <n v="1473087637"/>
    <b v="0"/>
    <n v="37"/>
    <b v="1"/>
    <s v="music/classical music"/>
    <n v="0"/>
    <n v="0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5000"/>
    <n v="5271"/>
    <x v="1"/>
    <s v="GB"/>
    <s v="GBP"/>
    <n v="1370019600"/>
    <n v="1366999870"/>
    <b v="0"/>
    <n v="37"/>
    <b v="1"/>
    <s v="music/classical music"/>
    <n v="105"/>
    <n v="142.46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24108"/>
    <x v="1"/>
    <s v="US"/>
    <s v="USD"/>
    <n v="1444276740"/>
    <n v="1439392406"/>
    <b v="0"/>
    <n v="150"/>
    <b v="1"/>
    <s v="music/classical music"/>
    <n v="127"/>
    <n v="160.72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10000"/>
    <n v="10338"/>
    <x v="1"/>
    <s v="US"/>
    <s v="USD"/>
    <n v="1332362880"/>
    <n v="1329890585"/>
    <b v="0"/>
    <n v="56"/>
    <b v="1"/>
    <s v="music/classical music"/>
    <n v="103"/>
    <n v="184.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10000"/>
    <n v="0"/>
    <x v="0"/>
    <s v="US"/>
    <s v="USD"/>
    <n v="1488741981"/>
    <n v="1486149981"/>
    <b v="0"/>
    <n v="18"/>
    <b v="1"/>
    <s v="music/classical music"/>
    <n v="0"/>
    <n v="0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7000"/>
    <n v="189"/>
    <x v="0"/>
    <s v="US"/>
    <s v="USD"/>
    <n v="1348202807"/>
    <n v="1343018807"/>
    <b v="0"/>
    <n v="60"/>
    <b v="1"/>
    <s v="music/classical music"/>
    <n v="3"/>
    <n v="3.15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10000"/>
    <n v="10119"/>
    <x v="1"/>
    <s v="US"/>
    <s v="USD"/>
    <n v="1433131140"/>
    <n v="1430445163"/>
    <b v="0"/>
    <n v="67"/>
    <b v="1"/>
    <s v="music/classical music"/>
    <n v="101"/>
    <n v="151.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6000"/>
    <n v="7665"/>
    <x v="1"/>
    <s v="US"/>
    <s v="USD"/>
    <n v="1338219793"/>
    <n v="1335541393"/>
    <b v="0"/>
    <n v="35"/>
    <b v="1"/>
    <s v="music/classical music"/>
    <n v="128"/>
    <n v="21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1276"/>
    <x v="0"/>
    <s v="US"/>
    <s v="USD"/>
    <n v="1356392857"/>
    <n v="1352504857"/>
    <b v="0"/>
    <n v="34"/>
    <b v="1"/>
    <s v="music/classical music"/>
    <n v="36"/>
    <n v="37.53"/>
    <x v="4"/>
    <s v="classical music"/>
    <x v="2556"/>
    <d v="2012-12-24T23:47:37"/>
    <x v="5"/>
  </r>
  <r>
    <n v="2557"/>
    <s v="European Tour"/>
    <s v="Raising money for our concert tour of Switzerland and Germany in June/July 2014"/>
    <n v="4000"/>
    <n v="6853"/>
    <x v="1"/>
    <s v="GB"/>
    <s v="GBP"/>
    <n v="1400176386"/>
    <n v="1397584386"/>
    <b v="0"/>
    <n v="36"/>
    <b v="1"/>
    <s v="music/classical music"/>
    <n v="171"/>
    <n v="190.36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5000"/>
    <n v="100"/>
    <x v="0"/>
    <s v="AU"/>
    <s v="AUD"/>
    <n v="1430488740"/>
    <n v="1427747906"/>
    <b v="0"/>
    <n v="18"/>
    <b v="1"/>
    <s v="music/classical music"/>
    <n v="2"/>
    <n v="5.5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3750"/>
    <n v="4000"/>
    <x v="1"/>
    <s v="US"/>
    <s v="USD"/>
    <n v="1321385820"/>
    <n v="1318539484"/>
    <b v="0"/>
    <n v="25"/>
    <b v="1"/>
    <s v="music/classical music"/>
    <n v="107"/>
    <n v="16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8750"/>
    <n v="13480.16"/>
    <x v="1"/>
    <s v="GB"/>
    <s v="GBP"/>
    <n v="1425682174"/>
    <n v="1423090174"/>
    <b v="0"/>
    <n v="21"/>
    <b v="1"/>
    <s v="music/classical music"/>
    <n v="154"/>
    <n v="641.91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300"/>
    <n v="546"/>
    <x v="1"/>
    <s v="CA"/>
    <s v="CAD"/>
    <n v="1444740089"/>
    <n v="1442148089"/>
    <b v="0"/>
    <n v="0"/>
    <b v="0"/>
    <s v="food/food trucks"/>
    <n v="182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800"/>
    <n v="2231"/>
    <x v="1"/>
    <s v="DE"/>
    <s v="EUR"/>
    <n v="1476189339"/>
    <n v="1471005339"/>
    <b v="0"/>
    <n v="3"/>
    <b v="0"/>
    <s v="food/food trucks"/>
    <n v="124"/>
    <n v="743.67"/>
    <x v="7"/>
    <s v="food trucks"/>
    <x v="2562"/>
    <d v="2016-10-11T12:35:39"/>
    <x v="2"/>
  </r>
  <r>
    <n v="2563"/>
    <s v="Phoenix Pearl Boba Tea Truck (Canceled)"/>
    <s v="Michigan based bubble tea and specialty ice cream food truck"/>
    <n v="300"/>
    <n v="525"/>
    <x v="1"/>
    <s v="US"/>
    <s v="USD"/>
    <n v="1438226451"/>
    <n v="1433042451"/>
    <b v="0"/>
    <n v="0"/>
    <b v="0"/>
    <s v="food/food trucks"/>
    <n v="175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300"/>
    <n v="492"/>
    <x v="1"/>
    <s v="CA"/>
    <s v="CAD"/>
    <n v="1406854699"/>
    <n v="1404262699"/>
    <b v="0"/>
    <n v="0"/>
    <b v="0"/>
    <s v="food/food trucks"/>
    <n v="164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2000"/>
    <n v="236"/>
    <x v="0"/>
    <s v="US"/>
    <s v="USD"/>
    <n v="1462827000"/>
    <n v="1457710589"/>
    <b v="0"/>
    <n v="1"/>
    <b v="0"/>
    <s v="food/food trucks"/>
    <n v="12"/>
    <n v="236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00"/>
    <n v="460"/>
    <x v="1"/>
    <s v="US"/>
    <s v="USD"/>
    <n v="1408663948"/>
    <n v="1406071948"/>
    <b v="0"/>
    <n v="0"/>
    <b v="0"/>
    <s v="food/food trucks"/>
    <n v="153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2000"/>
    <n v="2035"/>
    <x v="1"/>
    <s v="US"/>
    <s v="USD"/>
    <n v="1429823138"/>
    <n v="1427231138"/>
    <b v="0"/>
    <n v="2"/>
    <b v="0"/>
    <s v="food/food trucks"/>
    <n v="102"/>
    <n v="1017.5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500"/>
    <n v="1616"/>
    <x v="1"/>
    <s v="GB"/>
    <s v="GBP"/>
    <n v="1472745594"/>
    <n v="1470153594"/>
    <b v="0"/>
    <n v="1"/>
    <b v="0"/>
    <s v="food/food trucks"/>
    <n v="108"/>
    <n v="1616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2000"/>
    <n v="2204"/>
    <x v="1"/>
    <s v="US"/>
    <s v="USD"/>
    <n v="1442457112"/>
    <n v="1439865112"/>
    <b v="0"/>
    <n v="2"/>
    <b v="0"/>
    <s v="food/food trucks"/>
    <n v="110"/>
    <n v="1102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1500"/>
    <n v="2630"/>
    <x v="1"/>
    <s v="US"/>
    <s v="USD"/>
    <n v="1486590035"/>
    <n v="1483998035"/>
    <b v="0"/>
    <n v="2"/>
    <b v="0"/>
    <s v="food/food trucks"/>
    <n v="175"/>
    <n v="131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2500"/>
    <n v="68"/>
    <x v="0"/>
    <s v="AU"/>
    <s v="AUD"/>
    <n v="1463645521"/>
    <n v="1458461521"/>
    <b v="0"/>
    <n v="4"/>
    <b v="0"/>
    <s v="food/food trucks"/>
    <n v="3"/>
    <n v="17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"/>
    <n v="430"/>
    <x v="1"/>
    <s v="US"/>
    <s v="USD"/>
    <n v="1428893517"/>
    <n v="1426301517"/>
    <b v="0"/>
    <n v="0"/>
    <b v="0"/>
    <s v="food/food trucks"/>
    <n v="143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300"/>
    <n v="409.01"/>
    <x v="1"/>
    <s v="US"/>
    <s v="USD"/>
    <n v="1408803149"/>
    <n v="1404915149"/>
    <b v="0"/>
    <n v="0"/>
    <b v="0"/>
    <s v="food/food trucks"/>
    <n v="136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300"/>
    <n v="400.33"/>
    <x v="1"/>
    <s v="US"/>
    <s v="USD"/>
    <n v="1463600945"/>
    <n v="1461786545"/>
    <b v="0"/>
    <n v="0"/>
    <b v="0"/>
    <s v="food/food trucks"/>
    <n v="133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300"/>
    <n v="385"/>
    <x v="1"/>
    <s v="US"/>
    <s v="USD"/>
    <n v="1421030194"/>
    <n v="1418438194"/>
    <b v="0"/>
    <n v="0"/>
    <b v="0"/>
    <s v="food/food trucks"/>
    <n v="128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300"/>
    <n v="381"/>
    <x v="1"/>
    <s v="US"/>
    <s v="USD"/>
    <n v="1428707647"/>
    <n v="1424823247"/>
    <b v="0"/>
    <n v="0"/>
    <b v="0"/>
    <s v="food/food trucks"/>
    <n v="127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300"/>
    <n v="376"/>
    <x v="1"/>
    <s v="US"/>
    <s v="USD"/>
    <n v="1407181297"/>
    <n v="1405021297"/>
    <b v="0"/>
    <n v="0"/>
    <b v="0"/>
    <s v="food/food trucks"/>
    <n v="125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375"/>
    <x v="1"/>
    <s v="US"/>
    <s v="USD"/>
    <n v="1444410000"/>
    <n v="1440203579"/>
    <b v="0"/>
    <n v="0"/>
    <b v="0"/>
    <s v="food/food trucks"/>
    <n v="125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500"/>
    <n v="2501"/>
    <x v="1"/>
    <s v="US"/>
    <s v="USD"/>
    <n v="1410810903"/>
    <n v="1405626903"/>
    <b v="0"/>
    <n v="12"/>
    <b v="0"/>
    <s v="food/food trucks"/>
    <n v="100"/>
    <n v="208.4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1500"/>
    <n v="1877"/>
    <x v="1"/>
    <s v="US"/>
    <s v="USD"/>
    <n v="1431745200"/>
    <n v="1429170603"/>
    <b v="0"/>
    <n v="2"/>
    <b v="0"/>
    <s v="food/food trucks"/>
    <n v="125"/>
    <n v="938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3000"/>
    <n v="3017"/>
    <x v="1"/>
    <s v="US"/>
    <s v="USD"/>
    <n v="1447689898"/>
    <n v="1445094298"/>
    <b v="0"/>
    <n v="11"/>
    <b v="0"/>
    <s v="food/food trucks"/>
    <n v="101"/>
    <n v="274.27"/>
    <x v="7"/>
    <s v="food trucks"/>
    <x v="2581"/>
    <d v="2015-11-16T16:04:58"/>
    <x v="0"/>
  </r>
  <r>
    <n v="2582"/>
    <s v="Drunken Wings"/>
    <s v="The place where chicken meets liquor for the first time!"/>
    <n v="850"/>
    <n v="0"/>
    <x v="0"/>
    <s v="US"/>
    <s v="USD"/>
    <n v="1477784634"/>
    <n v="1475192634"/>
    <b v="0"/>
    <n v="1"/>
    <b v="0"/>
    <s v="food/food trucks"/>
    <n v="0"/>
    <n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250"/>
    <x v="0"/>
    <s v="US"/>
    <s v="USD"/>
    <n v="1426526880"/>
    <n v="1421346480"/>
    <b v="0"/>
    <n v="5"/>
    <b v="0"/>
    <s v="food/food trucks"/>
    <n v="25"/>
    <n v="5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300"/>
    <n v="371"/>
    <x v="1"/>
    <s v="US"/>
    <s v="USD"/>
    <n v="1434341369"/>
    <n v="1431749369"/>
    <b v="0"/>
    <n v="0"/>
    <b v="0"/>
    <s v="food/food trucks"/>
    <n v="124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1500"/>
    <n v="1611"/>
    <x v="1"/>
    <s v="US"/>
    <s v="USD"/>
    <n v="1404601632"/>
    <n v="1402009632"/>
    <b v="0"/>
    <n v="1"/>
    <b v="0"/>
    <s v="food/food trucks"/>
    <n v="107"/>
    <n v="1611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1000"/>
    <n v="250"/>
    <x v="0"/>
    <s v="GB"/>
    <s v="GBP"/>
    <n v="1451030136"/>
    <n v="1448438136"/>
    <b v="0"/>
    <n v="1"/>
    <b v="0"/>
    <s v="food/food trucks"/>
    <n v="25"/>
    <n v="25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"/>
    <n v="0"/>
    <x v="2"/>
    <s v="US"/>
    <s v="USD"/>
    <n v="1451491953"/>
    <n v="1448899953"/>
    <b v="0"/>
    <n v="6"/>
    <b v="0"/>
    <s v="food/food trucks"/>
    <n v="0"/>
    <n v="0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2500"/>
    <n v="0"/>
    <x v="2"/>
    <s v="US"/>
    <s v="USD"/>
    <n v="1427807640"/>
    <n v="1423325626"/>
    <b v="0"/>
    <n v="8"/>
    <b v="0"/>
    <s v="food/food trucks"/>
    <n v="0"/>
    <n v="0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1000"/>
    <n v="225"/>
    <x v="3"/>
    <s v="DK"/>
    <s v="DKK"/>
    <n v="1458733927"/>
    <n v="1456145527"/>
    <b v="0"/>
    <n v="1"/>
    <b v="0"/>
    <s v="food/food trucks"/>
    <n v="23"/>
    <n v="22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"/>
    <n v="369"/>
    <x v="1"/>
    <s v="AU"/>
    <s v="AUD"/>
    <n v="1453817297"/>
    <n v="1453212497"/>
    <b v="0"/>
    <n v="0"/>
    <b v="0"/>
    <s v="food/food trucks"/>
    <n v="123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250"/>
    <n v="430"/>
    <x v="0"/>
    <s v="US"/>
    <s v="USD"/>
    <n v="1457901924"/>
    <n v="1452721524"/>
    <b v="0"/>
    <n v="2"/>
    <b v="0"/>
    <s v="food/food trucks"/>
    <n v="34"/>
    <n v="215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1500"/>
    <n v="1601"/>
    <x v="1"/>
    <s v="US"/>
    <s v="USD"/>
    <n v="1412536421"/>
    <n v="1409944421"/>
    <b v="0"/>
    <n v="1"/>
    <b v="0"/>
    <s v="food/food trucks"/>
    <n v="107"/>
    <n v="1601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300"/>
    <n v="340"/>
    <x v="1"/>
    <s v="US"/>
    <s v="USD"/>
    <n v="1429993026"/>
    <n v="1427401026"/>
    <b v="0"/>
    <n v="0"/>
    <b v="0"/>
    <s v="food/food trucks"/>
    <n v="113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39"/>
    <n v="926"/>
    <x v="1"/>
    <s v="US"/>
    <s v="USD"/>
    <n v="1407453228"/>
    <n v="1404861228"/>
    <b v="0"/>
    <n v="1"/>
    <b v="0"/>
    <s v="food/food trucks"/>
    <n v="110"/>
    <n v="926"/>
    <x v="7"/>
    <s v="food trucks"/>
    <x v="2594"/>
    <d v="2014-08-07T23:13:48"/>
    <x v="3"/>
  </r>
  <r>
    <n v="2595"/>
    <s v="Food Truck for Little Fox Bakery"/>
    <s v="Looking to put the best baked goods in Bowling Green on wheels"/>
    <n v="5000"/>
    <n v="8272"/>
    <x v="1"/>
    <s v="US"/>
    <s v="USD"/>
    <n v="1487915500"/>
    <n v="1485323500"/>
    <b v="0"/>
    <n v="19"/>
    <b v="0"/>
    <s v="food/food trucks"/>
    <n v="165"/>
    <n v="435.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22000"/>
    <n v="24490"/>
    <x v="1"/>
    <s v="CA"/>
    <s v="CAD"/>
    <n v="1407427009"/>
    <n v="1404835009"/>
    <b v="0"/>
    <n v="27"/>
    <b v="0"/>
    <s v="food/food trucks"/>
    <n v="111"/>
    <n v="907.04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2000"/>
    <n v="0"/>
    <x v="2"/>
    <s v="GB"/>
    <s v="GBP"/>
    <n v="1466323917"/>
    <n v="1463731917"/>
    <b v="0"/>
    <n v="7"/>
    <b v="0"/>
    <s v="food/food trucks"/>
    <n v="0"/>
    <n v="0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4589"/>
    <n v="4856"/>
    <x v="1"/>
    <s v="US"/>
    <s v="USD"/>
    <n v="1443039001"/>
    <n v="1440447001"/>
    <b v="0"/>
    <n v="14"/>
    <b v="0"/>
    <s v="food/food trucks"/>
    <n v="106"/>
    <n v="346.86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2000"/>
    <n v="11"/>
    <x v="0"/>
    <s v="US"/>
    <s v="USD"/>
    <n v="1407089147"/>
    <n v="1403201147"/>
    <b v="0"/>
    <n v="5"/>
    <b v="0"/>
    <s v="food/food trucks"/>
    <n v="1"/>
    <n v="2.2000000000000002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10000"/>
    <n v="1136"/>
    <x v="2"/>
    <s v="US"/>
    <s v="USD"/>
    <n v="1458938200"/>
    <n v="1453757800"/>
    <b v="0"/>
    <n v="30"/>
    <b v="0"/>
    <s v="food/food trucks"/>
    <n v="11"/>
    <n v="37.869999999999997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10000"/>
    <n v="55"/>
    <x v="2"/>
    <s v="US"/>
    <s v="USD"/>
    <n v="1347508740"/>
    <n v="1346276349"/>
    <b v="1"/>
    <n v="151"/>
    <b v="1"/>
    <s v="technology/space exploration"/>
    <n v="1"/>
    <n v="0.36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00000"/>
    <n v="0"/>
    <x v="2"/>
    <s v="US"/>
    <s v="USD"/>
    <n v="1415827200"/>
    <n v="1412358968"/>
    <b v="1"/>
    <n v="489"/>
    <b v="1"/>
    <s v="technology/space exploration"/>
    <n v="0"/>
    <n v="0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5000"/>
    <n v="6300"/>
    <x v="1"/>
    <s v="US"/>
    <s v="USD"/>
    <n v="1387835654"/>
    <n v="1386626054"/>
    <b v="1"/>
    <n v="50"/>
    <b v="1"/>
    <s v="technology/space exploration"/>
    <n v="126"/>
    <n v="126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50000"/>
    <n v="1529"/>
    <x v="0"/>
    <s v="US"/>
    <s v="USD"/>
    <n v="1335662023"/>
    <n v="1333070023"/>
    <b v="1"/>
    <n v="321"/>
    <b v="1"/>
    <s v="technology/space exploration"/>
    <n v="3"/>
    <n v="4.76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250000"/>
    <n v="0"/>
    <x v="0"/>
    <s v="US"/>
    <s v="USD"/>
    <n v="1466168390"/>
    <n v="1463576390"/>
    <b v="1"/>
    <n v="1762"/>
    <b v="1"/>
    <s v="technology/space exploration"/>
    <n v="0"/>
    <n v="0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30000"/>
    <n v="31675"/>
    <x v="1"/>
    <s v="US"/>
    <s v="USD"/>
    <n v="1398791182"/>
    <n v="1396026382"/>
    <b v="1"/>
    <n v="385"/>
    <b v="1"/>
    <s v="technology/space exploration"/>
    <n v="106"/>
    <n v="82.27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0"/>
    <n v="100"/>
    <x v="0"/>
    <s v="US"/>
    <s v="USD"/>
    <n v="1439344800"/>
    <n v="1435611572"/>
    <b v="1"/>
    <n v="398"/>
    <b v="1"/>
    <s v="technology/space exploration"/>
    <n v="0"/>
    <n v="0.2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50000"/>
    <n v="0"/>
    <x v="2"/>
    <s v="US"/>
    <s v="USD"/>
    <n v="1489536000"/>
    <n v="1485976468"/>
    <b v="1"/>
    <n v="304"/>
    <b v="1"/>
    <s v="technology/space exploration"/>
    <n v="0"/>
    <n v="0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225000"/>
    <n v="11432"/>
    <x v="0"/>
    <s v="US"/>
    <s v="USD"/>
    <n v="1342330951"/>
    <n v="1339738951"/>
    <b v="1"/>
    <n v="676"/>
    <b v="1"/>
    <s v="technology/space exploration"/>
    <n v="5"/>
    <n v="16.91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80000"/>
    <n v="47.69"/>
    <x v="0"/>
    <s v="US"/>
    <s v="USD"/>
    <n v="1471849140"/>
    <n v="1468444125"/>
    <b v="1"/>
    <n v="577"/>
    <b v="1"/>
    <s v="technology/space exploration"/>
    <n v="0"/>
    <n v="0.0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300000"/>
    <n v="128"/>
    <x v="0"/>
    <s v="DE"/>
    <s v="EUR"/>
    <n v="1483397940"/>
    <n v="1480493014"/>
    <b v="1"/>
    <n v="3663"/>
    <b v="1"/>
    <s v="technology/space exploration"/>
    <n v="0"/>
    <n v="0.03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45000"/>
    <n v="45535"/>
    <x v="1"/>
    <s v="US"/>
    <s v="USD"/>
    <n v="1420773970"/>
    <n v="1418095570"/>
    <b v="1"/>
    <n v="294"/>
    <b v="1"/>
    <s v="technology/space exploration"/>
    <n v="101"/>
    <n v="154.88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20000"/>
    <n v="2550"/>
    <x v="0"/>
    <s v="US"/>
    <s v="USD"/>
    <n v="1348256294"/>
    <n v="1345664294"/>
    <b v="1"/>
    <n v="28"/>
    <b v="1"/>
    <s v="technology/space exploration"/>
    <n v="13"/>
    <n v="91.0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40594"/>
    <x v="1"/>
    <s v="US"/>
    <s v="USD"/>
    <n v="1398834000"/>
    <n v="1396371612"/>
    <b v="1"/>
    <n v="100"/>
    <b v="1"/>
    <s v="technology/space exploration"/>
    <n v="150"/>
    <n v="405.94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10000"/>
    <n v="285"/>
    <x v="0"/>
    <s v="GB"/>
    <s v="GBP"/>
    <n v="1462017600"/>
    <n v="1458820564"/>
    <b v="0"/>
    <n v="72"/>
    <b v="1"/>
    <s v="technology/space exploration"/>
    <n v="3"/>
    <n v="3.96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65000"/>
    <n v="788"/>
    <x v="2"/>
    <s v="US"/>
    <s v="USD"/>
    <n v="1440546729"/>
    <n v="1437954729"/>
    <b v="1"/>
    <n v="238"/>
    <b v="1"/>
    <s v="technology/space exploration"/>
    <n v="1"/>
    <n v="3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12000"/>
    <n v="2"/>
    <x v="0"/>
    <s v="US"/>
    <s v="USD"/>
    <n v="1413838751"/>
    <n v="1411246751"/>
    <b v="1"/>
    <n v="159"/>
    <b v="1"/>
    <s v="technology/space exploration"/>
    <n v="0"/>
    <n v="0.01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40000"/>
    <n v="45126"/>
    <x v="1"/>
    <s v="US"/>
    <s v="USD"/>
    <n v="1449000061"/>
    <n v="1443812461"/>
    <b v="1"/>
    <n v="77"/>
    <b v="1"/>
    <s v="technology/space exploration"/>
    <n v="113"/>
    <n v="586.0499999999999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5000"/>
    <n v="17731"/>
    <x v="1"/>
    <s v="US"/>
    <s v="USD"/>
    <n v="1445598000"/>
    <n v="1443302004"/>
    <b v="1"/>
    <n v="53"/>
    <b v="1"/>
    <s v="technology/space exploration"/>
    <n v="355"/>
    <n v="334.55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200"/>
    <x v="0"/>
    <s v="AU"/>
    <s v="AUD"/>
    <n v="1444525200"/>
    <n v="1441339242"/>
    <b v="1"/>
    <n v="1251"/>
    <b v="1"/>
    <s v="technology/space exploration"/>
    <n v="0"/>
    <n v="0.16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50000"/>
    <n v="13692"/>
    <x v="0"/>
    <s v="US"/>
    <s v="USD"/>
    <n v="1432230988"/>
    <n v="1429638988"/>
    <b v="1"/>
    <n v="465"/>
    <b v="1"/>
    <s v="technology/space exploration"/>
    <n v="27"/>
    <n v="29.45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5494"/>
    <n v="22645"/>
    <x v="1"/>
    <s v="IT"/>
    <s v="EUR"/>
    <n v="1483120216"/>
    <n v="1479232216"/>
    <b v="0"/>
    <n v="74"/>
    <b v="1"/>
    <s v="technology/space exploration"/>
    <n v="412"/>
    <n v="306.0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6500"/>
    <n v="18066"/>
    <x v="1"/>
    <s v="US"/>
    <s v="USD"/>
    <n v="1480658966"/>
    <n v="1479449366"/>
    <b v="0"/>
    <n v="62"/>
    <b v="1"/>
    <s v="technology/space exploration"/>
    <n v="278"/>
    <n v="291.39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29"/>
    <x v="0"/>
    <s v="US"/>
    <s v="USD"/>
    <n v="1347530822"/>
    <n v="1345716422"/>
    <b v="0"/>
    <n v="3468"/>
    <b v="1"/>
    <s v="technology/space exploration"/>
    <n v="0"/>
    <n v="0.01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5000"/>
    <n v="527"/>
    <x v="0"/>
    <s v="DE"/>
    <s v="EUR"/>
    <n v="1478723208"/>
    <n v="1476559608"/>
    <b v="0"/>
    <n v="52"/>
    <b v="1"/>
    <s v="technology/space exploration"/>
    <n v="11"/>
    <n v="10.130000000000001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8000"/>
    <n v="8241"/>
    <x v="1"/>
    <s v="US"/>
    <s v="USD"/>
    <n v="1433343869"/>
    <n v="1430751869"/>
    <b v="0"/>
    <n v="50"/>
    <b v="1"/>
    <s v="technology/space exploration"/>
    <n v="103"/>
    <n v="164.8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4000"/>
    <n v="27"/>
    <x v="0"/>
    <s v="US"/>
    <s v="USD"/>
    <n v="1448571261"/>
    <n v="1445975661"/>
    <b v="0"/>
    <n v="45"/>
    <b v="1"/>
    <s v="technology/space exploration"/>
    <n v="1"/>
    <n v="0.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4000"/>
    <n v="0"/>
    <x v="0"/>
    <s v="US"/>
    <s v="USD"/>
    <n v="1417389067"/>
    <n v="1415661067"/>
    <b v="0"/>
    <n v="21"/>
    <b v="1"/>
    <s v="technology/space exploration"/>
    <n v="0"/>
    <n v="0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18500"/>
    <n v="18667"/>
    <x v="1"/>
    <s v="GB"/>
    <s v="GBP"/>
    <n v="1431608122"/>
    <n v="1429016122"/>
    <b v="0"/>
    <n v="100"/>
    <b v="1"/>
    <s v="technology/space exploration"/>
    <n v="101"/>
    <n v="186.6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10000"/>
    <n v="0"/>
    <x v="0"/>
    <s v="AU"/>
    <s v="AUD"/>
    <n v="1467280800"/>
    <n v="1464921112"/>
    <b v="0"/>
    <n v="81"/>
    <b v="1"/>
    <s v="technology/space exploration"/>
    <n v="0"/>
    <n v="0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50000"/>
    <n v="53001.3"/>
    <x v="1"/>
    <s v="US"/>
    <s v="USD"/>
    <n v="1440907427"/>
    <n v="1438488227"/>
    <b v="0"/>
    <n v="286"/>
    <b v="1"/>
    <s v="technology/space exploration"/>
    <n v="106"/>
    <n v="185.32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5000"/>
    <n v="881"/>
    <x v="0"/>
    <s v="US"/>
    <s v="USD"/>
    <n v="1464485339"/>
    <n v="1462325339"/>
    <b v="0"/>
    <n v="42"/>
    <b v="1"/>
    <s v="technology/space exploration"/>
    <n v="18"/>
    <n v="20.98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0"/>
    <n v="0"/>
    <x v="0"/>
    <s v="US"/>
    <s v="USD"/>
    <n v="1393542000"/>
    <n v="1390938332"/>
    <b v="0"/>
    <n v="199"/>
    <b v="1"/>
    <s v="technology/space exploration"/>
    <n v="0"/>
    <n v="0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4000"/>
    <n v="69.83"/>
    <x v="0"/>
    <s v="US"/>
    <s v="USD"/>
    <n v="1475163921"/>
    <n v="1472571921"/>
    <b v="0"/>
    <n v="25"/>
    <b v="1"/>
    <s v="technology/space exploration"/>
    <n v="2"/>
    <n v="2.79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0"/>
    <x v="0"/>
    <s v="CA"/>
    <s v="CAD"/>
    <n v="1425937761"/>
    <n v="1422917361"/>
    <b v="0"/>
    <n v="84"/>
    <b v="1"/>
    <s v="technology/space exploration"/>
    <n v="0"/>
    <n v="1.31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5000"/>
    <n v="13114"/>
    <x v="1"/>
    <s v="US"/>
    <s v="USD"/>
    <n v="1476579600"/>
    <n v="1474641914"/>
    <b v="0"/>
    <n v="50"/>
    <b v="1"/>
    <s v="technology/space exploration"/>
    <n v="262"/>
    <n v="262.2799999999999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3500"/>
    <n v="3978"/>
    <x v="1"/>
    <s v="US"/>
    <s v="USD"/>
    <n v="1476277875"/>
    <n v="1474895475"/>
    <b v="0"/>
    <n v="26"/>
    <b v="1"/>
    <s v="technology/space exploration"/>
    <n v="114"/>
    <n v="153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2500"/>
    <n v="3466"/>
    <x v="1"/>
    <s v="US"/>
    <s v="USD"/>
    <n v="1421358895"/>
    <n v="1418766895"/>
    <b v="0"/>
    <n v="14"/>
    <b v="1"/>
    <s v="technology/space exploration"/>
    <n v="139"/>
    <n v="247.57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0"/>
    <n v="94"/>
    <x v="0"/>
    <s v="GB"/>
    <s v="GBP"/>
    <n v="1424378748"/>
    <n v="1421786748"/>
    <b v="0"/>
    <n v="49"/>
    <b v="1"/>
    <s v="technology/space exploration"/>
    <n v="3"/>
    <n v="1.9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10000"/>
    <n v="0"/>
    <x v="2"/>
    <s v="US"/>
    <s v="USD"/>
    <n v="1433735474"/>
    <n v="1428551474"/>
    <b v="0"/>
    <n v="69"/>
    <b v="1"/>
    <s v="technology/space exploration"/>
    <n v="0"/>
    <n v="0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000"/>
    <n v="1855"/>
    <x v="1"/>
    <s v="US"/>
    <s v="USD"/>
    <n v="1410811740"/>
    <n v="1409341863"/>
    <b v="0"/>
    <n v="1"/>
    <b v="0"/>
    <s v="technology/space exploration"/>
    <n v="186"/>
    <n v="185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300"/>
    <n v="317"/>
    <x v="1"/>
    <s v="DE"/>
    <s v="EUR"/>
    <n v="1468565820"/>
    <n v="1465970108"/>
    <b v="0"/>
    <n v="0"/>
    <b v="0"/>
    <s v="technology/space exploration"/>
    <n v="106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0"/>
    <x v="2"/>
    <s v="US"/>
    <s v="USD"/>
    <n v="1482307140"/>
    <n v="1479218315"/>
    <b v="1"/>
    <n v="1501"/>
    <b v="0"/>
    <s v="technology/space exploration"/>
    <n v="0"/>
    <n v="0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195"/>
    <x v="0"/>
    <s v="US"/>
    <s v="USD"/>
    <n v="1489172435"/>
    <n v="1486580435"/>
    <b v="1"/>
    <n v="52"/>
    <b v="0"/>
    <s v="technology/space exploration"/>
    <n v="3"/>
    <n v="3.75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6077"/>
    <x v="1"/>
    <s v="AU"/>
    <s v="AUD"/>
    <n v="1415481203"/>
    <n v="1412885603"/>
    <b v="1"/>
    <n v="23"/>
    <b v="0"/>
    <s v="technology/space exploration"/>
    <n v="101"/>
    <n v="264.2200000000000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100000"/>
    <n v="467"/>
    <x v="0"/>
    <s v="US"/>
    <s v="USD"/>
    <n v="1441783869"/>
    <n v="1439191869"/>
    <b v="1"/>
    <n v="535"/>
    <b v="0"/>
    <s v="technology/space exploration"/>
    <n v="0"/>
    <n v="0.8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40"/>
    <x v="2"/>
    <s v="CA"/>
    <s v="CAD"/>
    <n v="1439533019"/>
    <n v="1436941019"/>
    <b v="0"/>
    <n v="3"/>
    <b v="0"/>
    <s v="technology/space exploration"/>
    <n v="3"/>
    <n v="13.33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2000"/>
    <n v="2000"/>
    <x v="1"/>
    <s v="US"/>
    <s v="USD"/>
    <n v="1457543360"/>
    <n v="1454951360"/>
    <b v="0"/>
    <n v="6"/>
    <b v="0"/>
    <s v="technology/space exploration"/>
    <n v="100"/>
    <n v="333.33"/>
    <x v="2"/>
    <s v="space exploration"/>
    <x v="2648"/>
    <d v="2016-03-09T17:09:20"/>
    <x v="2"/>
  </r>
  <r>
    <n v="2649"/>
    <s v="The Mission - Please Check Back Soon (Canceled)"/>
    <s v="They have launched a Kickstarter."/>
    <n v="2000"/>
    <n v="2050"/>
    <x v="1"/>
    <s v="US"/>
    <s v="USD"/>
    <n v="1454370941"/>
    <n v="1449186941"/>
    <b v="0"/>
    <n v="3"/>
    <b v="0"/>
    <s v="technology/space exploration"/>
    <n v="103"/>
    <n v="683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2500"/>
    <n v="4022"/>
    <x v="1"/>
    <s v="US"/>
    <s v="USD"/>
    <n v="1482332343"/>
    <n v="1479740343"/>
    <b v="0"/>
    <n v="5"/>
    <b v="0"/>
    <s v="technology/space exploration"/>
    <n v="161"/>
    <n v="804.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11"/>
    <x v="0"/>
    <s v="US"/>
    <s v="USD"/>
    <n v="1450380009"/>
    <n v="1447960809"/>
    <b v="0"/>
    <n v="17"/>
    <b v="0"/>
    <s v="technology/space exploration"/>
    <n v="0"/>
    <n v="0.65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3675"/>
    <n v="3775.5"/>
    <x v="1"/>
    <s v="AU"/>
    <s v="AUD"/>
    <n v="1418183325"/>
    <n v="1415591325"/>
    <b v="0"/>
    <n v="11"/>
    <b v="0"/>
    <s v="technology/space exploration"/>
    <n v="103"/>
    <n v="343.2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15000"/>
    <n v="24297"/>
    <x v="1"/>
    <s v="US"/>
    <s v="USD"/>
    <n v="1402632000"/>
    <n v="1399909127"/>
    <b v="0"/>
    <n v="70"/>
    <b v="0"/>
    <s v="technology/space exploration"/>
    <n v="162"/>
    <n v="347.1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500"/>
    <n v="1876"/>
    <x v="1"/>
    <s v="US"/>
    <s v="USD"/>
    <n v="1429622726"/>
    <n v="1424442326"/>
    <b v="0"/>
    <n v="6"/>
    <b v="0"/>
    <s v="technology/space exploration"/>
    <n v="125"/>
    <n v="312.67"/>
    <x v="2"/>
    <s v="space exploration"/>
    <x v="2654"/>
    <d v="2015-04-21T13:25:26"/>
    <x v="0"/>
  </r>
  <r>
    <n v="2655"/>
    <s v="Balloons (Canceled)"/>
    <s v="Thank you for your support!"/>
    <n v="10000"/>
    <n v="0"/>
    <x v="0"/>
    <s v="US"/>
    <s v="USD"/>
    <n v="1455048000"/>
    <n v="1452631647"/>
    <b v="0"/>
    <n v="43"/>
    <b v="0"/>
    <s v="technology/space exploration"/>
    <n v="0"/>
    <n v="0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45000"/>
    <n v="6382.34"/>
    <x v="0"/>
    <s v="US"/>
    <s v="USD"/>
    <n v="1489345200"/>
    <n v="1485966688"/>
    <b v="0"/>
    <n v="152"/>
    <b v="0"/>
    <s v="technology/space exploration"/>
    <n v="14"/>
    <n v="41.99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15000"/>
    <n v="15677.5"/>
    <x v="1"/>
    <s v="US"/>
    <s v="USD"/>
    <n v="1470187800"/>
    <n v="1467325053"/>
    <b v="0"/>
    <n v="59"/>
    <b v="0"/>
    <s v="technology/space exploration"/>
    <n v="105"/>
    <n v="265.72000000000003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2000"/>
    <n v="26"/>
    <x v="0"/>
    <s v="US"/>
    <s v="USD"/>
    <n v="1469913194"/>
    <n v="1467321194"/>
    <b v="0"/>
    <n v="4"/>
    <b v="0"/>
    <s v="technology/space exploration"/>
    <n v="1"/>
    <n v="6.5"/>
    <x v="2"/>
    <s v="space exploration"/>
    <x v="2658"/>
    <d v="2016-07-30T21:13:14"/>
    <x v="2"/>
  </r>
  <r>
    <n v="2659"/>
    <s v="test (Canceled)"/>
    <s v="test"/>
    <n v="5000"/>
    <n v="51"/>
    <x v="0"/>
    <s v="US"/>
    <s v="USD"/>
    <n v="1429321210"/>
    <n v="1426729210"/>
    <b v="0"/>
    <n v="10"/>
    <b v="0"/>
    <s v="technology/space exploration"/>
    <n v="1"/>
    <n v="5.0999999999999996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1010"/>
    <n v="1"/>
    <x v="0"/>
    <s v="US"/>
    <s v="USD"/>
    <n v="1448388418"/>
    <n v="1443200818"/>
    <b v="0"/>
    <n v="5"/>
    <b v="0"/>
    <s v="technology/space exploration"/>
    <n v="0"/>
    <n v="0.2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14920"/>
    <n v="50"/>
    <x v="0"/>
    <s v="US"/>
    <s v="USD"/>
    <n v="1382742010"/>
    <n v="1380150010"/>
    <b v="0"/>
    <n v="60"/>
    <b v="1"/>
    <s v="technology/makerspaces"/>
    <n v="0"/>
    <n v="0.83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50000"/>
    <n v="5010"/>
    <x v="0"/>
    <s v="US"/>
    <s v="USD"/>
    <n v="1440179713"/>
    <n v="1437587713"/>
    <b v="0"/>
    <n v="80"/>
    <b v="1"/>
    <s v="technology/makerspaces"/>
    <n v="10"/>
    <n v="62.63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50000"/>
    <n v="1937"/>
    <x v="2"/>
    <s v="CA"/>
    <s v="CAD"/>
    <n v="1441378800"/>
    <n v="1438873007"/>
    <b v="0"/>
    <n v="56"/>
    <b v="1"/>
    <s v="technology/makerspaces"/>
    <n v="4"/>
    <n v="34.590000000000003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50000"/>
    <n v="0"/>
    <x v="0"/>
    <s v="US"/>
    <s v="USD"/>
    <n v="1449644340"/>
    <n v="1446683797"/>
    <b v="0"/>
    <n v="104"/>
    <b v="1"/>
    <s v="technology/makerspaces"/>
    <n v="0"/>
    <n v="0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11200"/>
    <n v="29"/>
    <x v="0"/>
    <s v="US"/>
    <s v="USD"/>
    <n v="1430774974"/>
    <n v="1426886974"/>
    <b v="0"/>
    <n v="46"/>
    <b v="1"/>
    <s v="technology/makerspaces"/>
    <n v="0"/>
    <n v="0.6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51184"/>
    <x v="1"/>
    <s v="US"/>
    <s v="USD"/>
    <n v="1443214800"/>
    <n v="1440008439"/>
    <b v="0"/>
    <n v="206"/>
    <b v="1"/>
    <s v="technology/makerspaces"/>
    <n v="128"/>
    <n v="248.4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5000"/>
    <n v="5478"/>
    <x v="1"/>
    <s v="US"/>
    <s v="USD"/>
    <n v="1455142416"/>
    <n v="1452550416"/>
    <b v="0"/>
    <n v="18"/>
    <b v="1"/>
    <s v="technology/makerspaces"/>
    <n v="110"/>
    <n v="304.33"/>
    <x v="2"/>
    <s v="makerspaces"/>
    <x v="2667"/>
    <d v="2016-02-10T22:13:36"/>
    <x v="2"/>
  </r>
  <r>
    <n v="2668"/>
    <s v="UOttawa Makermobile"/>
    <s v="Creativity on the go! |_x000a_CrÃ©ativitÃ© en mouvement !"/>
    <n v="5000"/>
    <n v="5713"/>
    <x v="1"/>
    <s v="CA"/>
    <s v="CAD"/>
    <n v="1447079520"/>
    <n v="1443449265"/>
    <b v="0"/>
    <n v="28"/>
    <b v="1"/>
    <s v="technology/makerspaces"/>
    <n v="114"/>
    <n v="204.04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4000"/>
    <n v="4002"/>
    <x v="1"/>
    <s v="US"/>
    <s v="USD"/>
    <n v="1452387096"/>
    <n v="1447203096"/>
    <b v="0"/>
    <n v="11"/>
    <b v="1"/>
    <s v="technology/makerspaces"/>
    <n v="100"/>
    <n v="363.82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7500"/>
    <n v="0"/>
    <x v="0"/>
    <s v="AU"/>
    <s v="AUD"/>
    <n v="1406593780"/>
    <n v="1404174580"/>
    <b v="1"/>
    <n v="60"/>
    <b v="0"/>
    <s v="technology/makerspaces"/>
    <n v="0"/>
    <n v="0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8000"/>
    <n v="8581"/>
    <x v="1"/>
    <s v="US"/>
    <s v="USD"/>
    <n v="1419017880"/>
    <n v="1416419916"/>
    <b v="1"/>
    <n v="84"/>
    <b v="0"/>
    <s v="technology/makerspaces"/>
    <n v="107"/>
    <n v="102.15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76"/>
    <x v="0"/>
    <s v="US"/>
    <s v="USD"/>
    <n v="1451282400"/>
    <n v="1449436390"/>
    <b v="1"/>
    <n v="47"/>
    <b v="0"/>
    <s v="technology/makerspaces"/>
    <n v="1"/>
    <n v="1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28450"/>
    <n v="28520"/>
    <x v="1"/>
    <s v="US"/>
    <s v="USD"/>
    <n v="1414622700"/>
    <n v="1412081999"/>
    <b v="1"/>
    <n v="66"/>
    <b v="0"/>
    <s v="technology/makerspaces"/>
    <n v="100"/>
    <n v="432.12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4691"/>
    <x v="2"/>
    <s v="US"/>
    <s v="USD"/>
    <n v="1467694740"/>
    <n v="1465398670"/>
    <b v="1"/>
    <n v="171"/>
    <b v="0"/>
    <s v="technology/makerspaces"/>
    <n v="49"/>
    <n v="144.389999999999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5000"/>
    <n v="24201"/>
    <x v="1"/>
    <s v="US"/>
    <s v="USD"/>
    <n v="1415655289"/>
    <n v="1413059689"/>
    <b v="1"/>
    <n v="29"/>
    <b v="0"/>
    <s v="technology/makerspaces"/>
    <n v="484"/>
    <n v="834.52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4000"/>
    <n v="5456"/>
    <x v="1"/>
    <s v="CA"/>
    <s v="CAD"/>
    <n v="1463929174"/>
    <n v="1461337174"/>
    <b v="0"/>
    <n v="9"/>
    <b v="0"/>
    <s v="technology/makerspaces"/>
    <n v="136"/>
    <n v="606.22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0000"/>
    <n v="467"/>
    <x v="0"/>
    <s v="US"/>
    <s v="USD"/>
    <n v="1404348143"/>
    <n v="1401756143"/>
    <b v="0"/>
    <n v="27"/>
    <b v="0"/>
    <s v="technology/makerspaces"/>
    <n v="5"/>
    <n v="17.3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4300"/>
    <n v="2115"/>
    <x v="0"/>
    <s v="ES"/>
    <s v="EUR"/>
    <n v="1443121765"/>
    <n v="1440529765"/>
    <b v="0"/>
    <n v="2"/>
    <b v="0"/>
    <s v="technology/makerspaces"/>
    <n v="49"/>
    <n v="1057.5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2000"/>
    <n v="2132"/>
    <x v="1"/>
    <s v="US"/>
    <s v="USD"/>
    <n v="1425081694"/>
    <n v="1422489694"/>
    <b v="0"/>
    <n v="3"/>
    <b v="0"/>
    <s v="technology/makerspaces"/>
    <n v="107"/>
    <n v="710.67"/>
    <x v="2"/>
    <s v="makerspaces"/>
    <x v="2679"/>
    <d v="2015-02-28T00:01:34"/>
    <x v="0"/>
  </r>
  <r>
    <n v="2680"/>
    <s v="iHeart Pillow"/>
    <s v="iHeartPillow, Connecting loved ones"/>
    <n v="2500"/>
    <n v="2500"/>
    <x v="1"/>
    <s v="ES"/>
    <s v="EUR"/>
    <n v="1459915491"/>
    <n v="1457327091"/>
    <b v="0"/>
    <n v="4"/>
    <b v="0"/>
    <s v="technology/makerspaces"/>
    <n v="100"/>
    <n v="625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1500"/>
    <n v="2180"/>
    <x v="1"/>
    <s v="US"/>
    <s v="USD"/>
    <n v="1405027750"/>
    <n v="1402867750"/>
    <b v="0"/>
    <n v="2"/>
    <b v="0"/>
    <s v="food/food trucks"/>
    <n v="145"/>
    <n v="109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5000"/>
    <n v="5671.11"/>
    <x v="1"/>
    <s v="US"/>
    <s v="USD"/>
    <n v="1416635940"/>
    <n v="1413838540"/>
    <b v="0"/>
    <n v="20"/>
    <b v="0"/>
    <s v="food/food trucks"/>
    <n v="113"/>
    <n v="283.56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"/>
    <n v="32"/>
    <x v="0"/>
    <s v="US"/>
    <s v="USD"/>
    <n v="1425233240"/>
    <n v="1422641240"/>
    <b v="0"/>
    <n v="3"/>
    <b v="0"/>
    <s v="food/food trucks"/>
    <n v="2"/>
    <n v="10.67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3500"/>
    <n v="3535"/>
    <x v="1"/>
    <s v="US"/>
    <s v="USD"/>
    <n v="1407621425"/>
    <n v="1404165425"/>
    <b v="0"/>
    <n v="4"/>
    <b v="0"/>
    <s v="food/food trucks"/>
    <n v="101"/>
    <n v="883.75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1000"/>
    <n v="1101"/>
    <x v="1"/>
    <s v="US"/>
    <s v="USD"/>
    <n v="1430149330"/>
    <n v="1424968930"/>
    <b v="0"/>
    <n v="1"/>
    <b v="0"/>
    <s v="food/food trucks"/>
    <n v="110"/>
    <n v="1101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312"/>
    <x v="1"/>
    <s v="US"/>
    <s v="USD"/>
    <n v="1412119423"/>
    <n v="1410391423"/>
    <b v="0"/>
    <n v="0"/>
    <b v="0"/>
    <s v="food/food trucks"/>
    <n v="104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300"/>
    <n v="310"/>
    <x v="1"/>
    <s v="US"/>
    <s v="USD"/>
    <n v="1435591318"/>
    <n v="1432999318"/>
    <b v="0"/>
    <n v="0"/>
    <b v="0"/>
    <s v="food/food trucks"/>
    <n v="103"/>
    <n v="0"/>
    <x v="7"/>
    <s v="food trucks"/>
    <x v="2687"/>
    <d v="2015-06-29T15:21:58"/>
    <x v="0"/>
  </r>
  <r>
    <n v="2688"/>
    <s v="Mac N Cheez Food Truck"/>
    <s v="The amazing gourmet Mac N Cheez Food Truck Campaigne!"/>
    <n v="1800"/>
    <n v="1805"/>
    <x v="1"/>
    <s v="US"/>
    <s v="USD"/>
    <n v="1424746800"/>
    <n v="1422067870"/>
    <b v="0"/>
    <n v="14"/>
    <b v="0"/>
    <s v="food/food trucks"/>
    <n v="100"/>
    <n v="128.9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800"/>
    <n v="1686"/>
    <x v="1"/>
    <s v="US"/>
    <s v="USD"/>
    <n v="1469919890"/>
    <n v="1467327890"/>
    <b v="0"/>
    <n v="1"/>
    <b v="0"/>
    <s v="food/food trucks"/>
    <n v="211"/>
    <n v="1686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25000"/>
    <n v="0"/>
    <x v="3"/>
    <s v="US"/>
    <s v="USD"/>
    <n v="1433298676"/>
    <n v="1429410676"/>
    <b v="0"/>
    <n v="118"/>
    <b v="0"/>
    <s v="food/food trucks"/>
    <n v="0"/>
    <n v="0"/>
    <x v="7"/>
    <s v="food trucks"/>
    <x v="2690"/>
    <d v="2015-06-03T02:31:16"/>
    <x v="0"/>
  </r>
  <r>
    <n v="2691"/>
    <s v="Cook"/>
    <s v="A Great New local Food Truck serving up ethnic fusion inspired eats in Ottawa."/>
    <n v="1500"/>
    <n v="3"/>
    <x v="0"/>
    <s v="CA"/>
    <s v="CAD"/>
    <n v="1431278557"/>
    <n v="1427390557"/>
    <b v="0"/>
    <n v="2"/>
    <b v="0"/>
    <s v="food/food trucks"/>
    <n v="0"/>
    <n v="1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1200"/>
    <n v="1364"/>
    <x v="1"/>
    <s v="US"/>
    <s v="USD"/>
    <n v="1427266860"/>
    <n v="1424678460"/>
    <b v="0"/>
    <n v="1"/>
    <b v="0"/>
    <s v="food/food trucks"/>
    <n v="114"/>
    <n v="1364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1500"/>
    <n v="173"/>
    <x v="0"/>
    <s v="US"/>
    <s v="USD"/>
    <n v="1407899966"/>
    <n v="1405307966"/>
    <b v="0"/>
    <n v="3"/>
    <b v="0"/>
    <s v="food/food trucks"/>
    <n v="12"/>
    <n v="57.67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436"/>
    <x v="1"/>
    <s v="US"/>
    <s v="USD"/>
    <n v="1411701739"/>
    <n v="1409109739"/>
    <b v="0"/>
    <n v="1"/>
    <b v="0"/>
    <s v="food/food trucks"/>
    <n v="180"/>
    <n v="1436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750"/>
    <n v="1955"/>
    <x v="1"/>
    <s v="US"/>
    <s v="USD"/>
    <n v="1428981718"/>
    <n v="1423801318"/>
    <b v="0"/>
    <n v="3"/>
    <b v="0"/>
    <s v="food/food trucks"/>
    <n v="112"/>
    <n v="651.66999999999996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10000"/>
    <n v="250"/>
    <x v="0"/>
    <s v="US"/>
    <s v="USD"/>
    <n v="1419538560"/>
    <n v="1416600960"/>
    <b v="0"/>
    <n v="38"/>
    <b v="0"/>
    <s v="food/food trucks"/>
    <n v="3"/>
    <n v="6.5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17000"/>
    <n v="2355"/>
    <x v="0"/>
    <s v="US"/>
    <s v="USD"/>
    <n v="1438552800"/>
    <n v="1435876423"/>
    <b v="0"/>
    <n v="52"/>
    <b v="0"/>
    <s v="food/food trucks"/>
    <n v="14"/>
    <n v="45.29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1250"/>
    <n v="1940"/>
    <x v="1"/>
    <s v="US"/>
    <s v="USD"/>
    <n v="1403904808"/>
    <n v="1401312808"/>
    <b v="0"/>
    <n v="2"/>
    <b v="0"/>
    <s v="food/food trucks"/>
    <n v="155"/>
    <n v="97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300"/>
    <n v="310"/>
    <x v="1"/>
    <s v="CA"/>
    <s v="CAD"/>
    <n v="1407533463"/>
    <n v="1404941463"/>
    <b v="0"/>
    <n v="0"/>
    <b v="0"/>
    <s v="food/food trucks"/>
    <n v="103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1750"/>
    <n v="0"/>
    <x v="2"/>
    <s v="US"/>
    <s v="USD"/>
    <n v="1411073972"/>
    <n v="1408481972"/>
    <b v="0"/>
    <n v="4"/>
    <b v="0"/>
    <s v="food/food trucks"/>
    <n v="0"/>
    <n v="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5000"/>
    <n v="5145"/>
    <x v="1"/>
    <s v="IE"/>
    <s v="EUR"/>
    <n v="1491586534"/>
    <n v="1488911734"/>
    <b v="0"/>
    <n v="46"/>
    <b v="0"/>
    <s v="theater/spaces"/>
    <n v="103"/>
    <n v="111.8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726"/>
    <x v="0"/>
    <s v="US"/>
    <s v="USD"/>
    <n v="1491416077"/>
    <n v="1488827677"/>
    <b v="1"/>
    <n v="26"/>
    <b v="0"/>
    <s v="theater/spaces"/>
    <n v="7"/>
    <n v="27.92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100000"/>
    <n v="280"/>
    <x v="0"/>
    <s v="MX"/>
    <s v="MXN"/>
    <n v="1490196830"/>
    <n v="1485016430"/>
    <b v="0"/>
    <n v="45"/>
    <b v="0"/>
    <s v="theater/spaces"/>
    <n v="0"/>
    <n v="6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4500"/>
    <n v="4660"/>
    <x v="1"/>
    <s v="US"/>
    <s v="USD"/>
    <n v="1491421314"/>
    <n v="1487709714"/>
    <b v="0"/>
    <n v="7"/>
    <b v="0"/>
    <s v="theater/spaces"/>
    <n v="104"/>
    <n v="665.71"/>
    <x v="1"/>
    <s v="spaces"/>
    <x v="2704"/>
    <d v="2017-04-05T19:41:54"/>
    <x v="1"/>
  </r>
  <r>
    <n v="2705"/>
    <s v="Fischer Theatre Marquee"/>
    <s v="Help light the lights at the historic Fischer Theatre in Danville, IL."/>
    <n v="5000"/>
    <n v="5940"/>
    <x v="1"/>
    <s v="US"/>
    <s v="USD"/>
    <n v="1490389158"/>
    <n v="1486504758"/>
    <b v="0"/>
    <n v="8"/>
    <b v="0"/>
    <s v="theater/spaces"/>
    <n v="119"/>
    <n v="742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100000"/>
    <n v="0"/>
    <x v="0"/>
    <s v="US"/>
    <s v="USD"/>
    <n v="1413442740"/>
    <n v="1410937483"/>
    <b v="1"/>
    <n v="263"/>
    <b v="1"/>
    <s v="theater/spaces"/>
    <n v="0"/>
    <n v="0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60000"/>
    <n v="35135"/>
    <x v="0"/>
    <s v="US"/>
    <s v="USD"/>
    <n v="1369637940"/>
    <n v="1367088443"/>
    <b v="1"/>
    <n v="394"/>
    <b v="1"/>
    <s v="theater/spaces"/>
    <n v="59"/>
    <n v="89.18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100000"/>
    <n v="15390"/>
    <x v="0"/>
    <s v="GB"/>
    <s v="GBP"/>
    <n v="1469119526"/>
    <n v="1463935526"/>
    <b v="1"/>
    <n v="1049"/>
    <b v="1"/>
    <s v="theater/spaces"/>
    <n v="15"/>
    <n v="14.67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100000"/>
    <n v="152604.29999999999"/>
    <x v="1"/>
    <s v="US"/>
    <s v="USD"/>
    <n v="1475553540"/>
    <n v="1472528141"/>
    <b v="1"/>
    <n v="308"/>
    <b v="1"/>
    <s v="theater/spaces"/>
    <n v="153"/>
    <n v="495.47"/>
    <x v="1"/>
    <s v="spaces"/>
    <x v="2709"/>
    <d v="2016-10-04T03:59:00"/>
    <x v="2"/>
  </r>
  <r>
    <n v="2710"/>
    <s v="House of Yes"/>
    <s v="Building Brooklyn's own creative venue for circus, theater and events of all types."/>
    <n v="200000"/>
    <n v="8"/>
    <x v="0"/>
    <s v="US"/>
    <s v="USD"/>
    <n v="1407549600"/>
    <n v="1404797428"/>
    <b v="1"/>
    <n v="1088"/>
    <b v="1"/>
    <s v="theater/spaces"/>
    <n v="0"/>
    <n v="0.01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10000"/>
    <n v="11122"/>
    <x v="1"/>
    <s v="GB"/>
    <s v="GBP"/>
    <n v="1403301660"/>
    <n v="1400694790"/>
    <b v="1"/>
    <n v="73"/>
    <b v="1"/>
    <s v="theater/spaces"/>
    <n v="111"/>
    <n v="152.3600000000000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20000"/>
    <n v="212"/>
    <x v="0"/>
    <s v="US"/>
    <s v="USD"/>
    <n v="1373738400"/>
    <n v="1370568560"/>
    <b v="1"/>
    <n v="143"/>
    <b v="1"/>
    <s v="theater/spaces"/>
    <n v="1"/>
    <n v="1.48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400000"/>
    <n v="1052110.8700000001"/>
    <x v="1"/>
    <s v="US"/>
    <s v="USD"/>
    <n v="1450971684"/>
    <n v="1447515684"/>
    <b v="1"/>
    <n v="1420"/>
    <b v="1"/>
    <s v="theater/spaces"/>
    <n v="263"/>
    <n v="740.92"/>
    <x v="1"/>
    <s v="spaces"/>
    <x v="2713"/>
    <d v="2015-12-24T15:41:24"/>
    <x v="0"/>
  </r>
  <r>
    <n v="2714"/>
    <s v="The Crane Theater"/>
    <s v="The Crane will be the new home for independent theater in Northeast Minneapolis"/>
    <n v="65108"/>
    <n v="2994"/>
    <x v="0"/>
    <s v="US"/>
    <s v="USD"/>
    <n v="1476486000"/>
    <n v="1474040596"/>
    <b v="1"/>
    <n v="305"/>
    <b v="1"/>
    <s v="theater/spaces"/>
    <n v="5"/>
    <n v="9.82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75000"/>
    <n v="117108"/>
    <x v="1"/>
    <s v="US"/>
    <s v="USD"/>
    <n v="1456047228"/>
    <n v="1453109628"/>
    <b v="1"/>
    <n v="551"/>
    <b v="1"/>
    <s v="theater/spaces"/>
    <n v="156"/>
    <n v="212.54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4000"/>
    <x v="0"/>
    <s v="DE"/>
    <s v="EUR"/>
    <n v="1444291193"/>
    <n v="1441699193"/>
    <b v="1"/>
    <n v="187"/>
    <b v="1"/>
    <s v="theater/spaces"/>
    <n v="47"/>
    <n v="74.87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70000"/>
    <n v="270"/>
    <x v="2"/>
    <s v="US"/>
    <s v="USD"/>
    <n v="1417906649"/>
    <n v="1414015049"/>
    <b v="1"/>
    <n v="325"/>
    <b v="1"/>
    <s v="theater/spaces"/>
    <n v="0"/>
    <n v="0.83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50000"/>
    <n v="1"/>
    <x v="0"/>
    <s v="US"/>
    <s v="USD"/>
    <n v="1462316400"/>
    <n v="1459865945"/>
    <b v="1"/>
    <n v="148"/>
    <b v="1"/>
    <s v="theater/spaces"/>
    <n v="0"/>
    <n v="0.0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19000"/>
    <n v="4190"/>
    <x v="0"/>
    <s v="US"/>
    <s v="USD"/>
    <n v="1460936694"/>
    <n v="1455756294"/>
    <b v="0"/>
    <n v="69"/>
    <b v="1"/>
    <s v="theater/spaces"/>
    <n v="22"/>
    <n v="60.72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68000"/>
    <n v="123444.12"/>
    <x v="1"/>
    <s v="US"/>
    <s v="USD"/>
    <n v="1478866253"/>
    <n v="1476270653"/>
    <b v="0"/>
    <n v="173"/>
    <b v="1"/>
    <s v="theater/spaces"/>
    <n v="182"/>
    <n v="713.55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28728"/>
    <x v="1"/>
    <s v="GB"/>
    <s v="GBP"/>
    <n v="1378494000"/>
    <n v="1375880598"/>
    <b v="0"/>
    <n v="269"/>
    <b v="1"/>
    <s v="technology/hardware"/>
    <n v="103"/>
    <n v="106.8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276"/>
    <x v="0"/>
    <s v="US"/>
    <s v="USD"/>
    <n v="1485722053"/>
    <n v="1480538053"/>
    <b v="0"/>
    <n v="185"/>
    <b v="1"/>
    <s v="technology/hardware"/>
    <n v="1"/>
    <n v="1.49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50"/>
    <x v="0"/>
    <s v="US"/>
    <s v="USD"/>
    <n v="1420060088"/>
    <n v="1414872488"/>
    <b v="0"/>
    <n v="176"/>
    <b v="1"/>
    <s v="technology/hardware"/>
    <n v="0"/>
    <n v="0.28000000000000003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273"/>
    <x v="0"/>
    <s v="GB"/>
    <s v="GBP"/>
    <n v="1439625059"/>
    <n v="1436860259"/>
    <b v="0"/>
    <n v="1019"/>
    <b v="1"/>
    <s v="technology/hardware"/>
    <n v="1"/>
    <n v="0.2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125000"/>
    <n v="396659"/>
    <x v="1"/>
    <s v="CA"/>
    <s v="CAD"/>
    <n v="1488390735"/>
    <n v="1484070735"/>
    <b v="0"/>
    <n v="113"/>
    <b v="1"/>
    <s v="technology/hardware"/>
    <n v="317"/>
    <n v="3510.26"/>
    <x v="2"/>
    <s v="hardware"/>
    <x v="2725"/>
    <d v="2017-03-01T17:52:15"/>
    <x v="1"/>
  </r>
  <r>
    <n v="2726"/>
    <s v="Krimston TWO - Dual SIM case for iPhone"/>
    <s v="Krimston TWO: iPhone Dual SIM Case"/>
    <n v="200000"/>
    <n v="150102"/>
    <x v="2"/>
    <s v="US"/>
    <s v="USD"/>
    <n v="1461333311"/>
    <n v="1458741311"/>
    <b v="0"/>
    <n v="404"/>
    <b v="1"/>
    <s v="technology/hardware"/>
    <n v="75"/>
    <n v="371.54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0"/>
    <n v="107421.57"/>
    <x v="1"/>
    <s v="US"/>
    <s v="USD"/>
    <n v="1438964063"/>
    <n v="1436804063"/>
    <b v="0"/>
    <n v="707"/>
    <b v="1"/>
    <s v="technology/hardware"/>
    <n v="107"/>
    <n v="151.94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71764"/>
    <n v="0"/>
    <x v="2"/>
    <s v="US"/>
    <s v="USD"/>
    <n v="1451485434"/>
    <n v="1448461434"/>
    <b v="0"/>
    <n v="392"/>
    <b v="1"/>
    <s v="technology/hardware"/>
    <n v="0"/>
    <n v="0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20000"/>
    <n v="20755"/>
    <x v="1"/>
    <s v="US"/>
    <s v="USD"/>
    <n v="1430459197"/>
    <n v="1427867197"/>
    <b v="0"/>
    <n v="23"/>
    <b v="1"/>
    <s v="technology/hardware"/>
    <n v="104"/>
    <n v="902.39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100000"/>
    <n v="3550"/>
    <x v="0"/>
    <s v="US"/>
    <s v="USD"/>
    <n v="1366635575"/>
    <n v="1363611575"/>
    <b v="0"/>
    <n v="682"/>
    <b v="1"/>
    <s v="technology/hardware"/>
    <n v="4"/>
    <n v="5.21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21144"/>
    <x v="0"/>
    <s v="US"/>
    <s v="USD"/>
    <n v="1413604800"/>
    <n v="1408624622"/>
    <b v="0"/>
    <n v="37"/>
    <b v="1"/>
    <s v="technology/hardware"/>
    <n v="28"/>
    <n v="571.46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40690"/>
    <x v="1"/>
    <s v="US"/>
    <s v="USD"/>
    <n v="1369699200"/>
    <n v="1366917828"/>
    <b v="0"/>
    <n v="146"/>
    <b v="1"/>
    <s v="technology/hardware"/>
    <n v="116"/>
    <n v="278.7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110000"/>
    <n v="71771"/>
    <x v="2"/>
    <s v="US"/>
    <s v="USD"/>
    <n v="1428643974"/>
    <n v="1423463574"/>
    <b v="0"/>
    <n v="119"/>
    <b v="1"/>
    <s v="technology/hardware"/>
    <n v="65"/>
    <n v="603.12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51906"/>
    <x v="1"/>
    <s v="US"/>
    <s v="USD"/>
    <n v="1476395940"/>
    <n v="1473782592"/>
    <b v="0"/>
    <n v="163"/>
    <b v="1"/>
    <s v="technology/hardware"/>
    <n v="104"/>
    <n v="318.44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20000"/>
    <n v="411"/>
    <x v="0"/>
    <s v="GB"/>
    <s v="GBP"/>
    <n v="1363204800"/>
    <n v="1360551250"/>
    <b v="0"/>
    <n v="339"/>
    <b v="1"/>
    <s v="technology/hardware"/>
    <n v="2"/>
    <n v="1.2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4345"/>
    <x v="2"/>
    <s v="CA"/>
    <s v="CAD"/>
    <n v="1398268773"/>
    <n v="1395676773"/>
    <b v="0"/>
    <n v="58"/>
    <b v="1"/>
    <s v="technology/hardware"/>
    <n v="17"/>
    <n v="74.91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5051"/>
    <x v="0"/>
    <s v="US"/>
    <s v="USD"/>
    <n v="1389812400"/>
    <n v="1386108087"/>
    <b v="0"/>
    <n v="456"/>
    <b v="1"/>
    <s v="technology/hardware"/>
    <n v="3"/>
    <n v="11.0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20000"/>
    <n v="591"/>
    <x v="0"/>
    <s v="US"/>
    <s v="USD"/>
    <n v="1478402804"/>
    <n v="1473218804"/>
    <b v="0"/>
    <n v="15"/>
    <b v="1"/>
    <s v="technology/hardware"/>
    <n v="3"/>
    <n v="39.4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0500"/>
    <n v="11045"/>
    <x v="1"/>
    <s v="GB"/>
    <s v="GBP"/>
    <n v="1399324717"/>
    <n v="1395436717"/>
    <b v="0"/>
    <n v="191"/>
    <b v="1"/>
    <s v="technology/hardware"/>
    <n v="105"/>
    <n v="57.8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2500"/>
    <n v="2700"/>
    <x v="1"/>
    <s v="US"/>
    <s v="USD"/>
    <n v="1426117552"/>
    <n v="1423529152"/>
    <b v="0"/>
    <n v="17"/>
    <b v="1"/>
    <s v="technology/hardware"/>
    <n v="108"/>
    <n v="158.82"/>
    <x v="2"/>
    <s v="hardware"/>
    <x v="2740"/>
    <d v="2015-03-11T23:45:52"/>
    <x v="0"/>
  </r>
  <r>
    <n v="2741"/>
    <s v="Mrs. Brown and Her Lost Puppy."/>
    <s v="Help me publish my 1st children's book as an aspiring author!"/>
    <n v="1500"/>
    <n v="2"/>
    <x v="0"/>
    <s v="US"/>
    <s v="USD"/>
    <n v="1413770820"/>
    <n v="1412005602"/>
    <b v="0"/>
    <n v="4"/>
    <b v="0"/>
    <s v="publishing/children's books"/>
    <n v="0"/>
    <n v="0.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3423"/>
    <n v="722"/>
    <x v="0"/>
    <s v="US"/>
    <s v="USD"/>
    <n v="1337102187"/>
    <n v="1335892587"/>
    <b v="0"/>
    <n v="18"/>
    <b v="0"/>
    <s v="publishing/children's books"/>
    <n v="21"/>
    <n v="40.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300"/>
    <n v="301"/>
    <x v="1"/>
    <s v="US"/>
    <s v="USD"/>
    <n v="1476863607"/>
    <n v="1474271607"/>
    <b v="0"/>
    <n v="0"/>
    <b v="0"/>
    <s v="publishing/children's books"/>
    <n v="10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3981.5"/>
    <x v="1"/>
    <s v="US"/>
    <s v="USD"/>
    <n v="1330478998"/>
    <n v="1327886998"/>
    <b v="0"/>
    <n v="22"/>
    <b v="0"/>
    <s v="publishing/children's books"/>
    <n v="114"/>
    <n v="180.98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5000"/>
    <n v="6025"/>
    <x v="1"/>
    <s v="US"/>
    <s v="USD"/>
    <n v="1342309368"/>
    <n v="1337125368"/>
    <b v="0"/>
    <n v="49"/>
    <b v="0"/>
    <s v="publishing/children's books"/>
    <n v="121"/>
    <n v="122.96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500"/>
    <n v="3638"/>
    <x v="1"/>
    <s v="US"/>
    <s v="USD"/>
    <n v="1409337911"/>
    <n v="1406745911"/>
    <b v="0"/>
    <n v="19"/>
    <b v="0"/>
    <s v="publishing/children's books"/>
    <n v="104"/>
    <n v="191.47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2000"/>
    <n v="2159"/>
    <x v="1"/>
    <s v="US"/>
    <s v="USD"/>
    <n v="1339816200"/>
    <n v="1337095997"/>
    <b v="0"/>
    <n v="4"/>
    <b v="0"/>
    <s v="publishing/children's books"/>
    <n v="108"/>
    <n v="539.7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1500"/>
    <n v="2056.66"/>
    <x v="1"/>
    <s v="US"/>
    <s v="USD"/>
    <n v="1472835802"/>
    <n v="1470243802"/>
    <b v="0"/>
    <n v="4"/>
    <b v="0"/>
    <s v="publishing/children's books"/>
    <n v="137"/>
    <n v="514.16999999999996"/>
    <x v="3"/>
    <s v="children's books"/>
    <x v="2748"/>
    <d v="2016-09-02T17:03:22"/>
    <x v="2"/>
  </r>
  <r>
    <n v="2749"/>
    <s v="A Tree is a Tree, no matter what you see.  CHILDREN'S BOOK"/>
    <s v="Self-publishing my children's book."/>
    <n v="2000"/>
    <n v="2015"/>
    <x v="1"/>
    <s v="US"/>
    <s v="USD"/>
    <n v="1428171037"/>
    <n v="1425582637"/>
    <b v="0"/>
    <n v="2"/>
    <b v="0"/>
    <s v="publishing/children's books"/>
    <n v="101"/>
    <n v="1007.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300"/>
    <n v="300"/>
    <x v="1"/>
    <s v="US"/>
    <s v="USD"/>
    <n v="1341086400"/>
    <n v="1340055345"/>
    <b v="0"/>
    <n v="0"/>
    <b v="0"/>
    <s v="publishing/children's books"/>
    <n v="10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300"/>
    <x v="1"/>
    <s v="US"/>
    <s v="USD"/>
    <n v="1403039842"/>
    <n v="1397855842"/>
    <b v="0"/>
    <n v="0"/>
    <b v="0"/>
    <s v="publishing/children's books"/>
    <n v="10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3000"/>
    <n v="3061"/>
    <x v="1"/>
    <s v="US"/>
    <s v="USD"/>
    <n v="1324232504"/>
    <n v="1320776504"/>
    <b v="0"/>
    <n v="14"/>
    <b v="0"/>
    <s v="publishing/children's books"/>
    <n v="102"/>
    <n v="218.64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560"/>
    <n v="4308"/>
    <x v="1"/>
    <s v="US"/>
    <s v="USD"/>
    <n v="1346017023"/>
    <n v="1343425023"/>
    <b v="0"/>
    <n v="8"/>
    <b v="0"/>
    <s v="publishing/children's books"/>
    <n v="168"/>
    <n v="538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300"/>
    <n v="300"/>
    <x v="1"/>
    <s v="US"/>
    <s v="USD"/>
    <n v="1410448551"/>
    <n v="1407856551"/>
    <b v="0"/>
    <n v="0"/>
    <b v="0"/>
    <s v="publishing/children's books"/>
    <n v="10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2500"/>
    <n v="504"/>
    <x v="0"/>
    <s v="IE"/>
    <s v="EUR"/>
    <n v="1428519527"/>
    <n v="1425927527"/>
    <b v="0"/>
    <n v="15"/>
    <b v="0"/>
    <s v="publishing/children's books"/>
    <n v="20"/>
    <n v="33.6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4000"/>
    <n v="5045"/>
    <x v="1"/>
    <s v="US"/>
    <s v="USD"/>
    <n v="1389476201"/>
    <n v="1386884201"/>
    <b v="0"/>
    <n v="33"/>
    <b v="0"/>
    <s v="publishing/children's books"/>
    <n v="126"/>
    <n v="152.88"/>
    <x v="3"/>
    <s v="children's books"/>
    <x v="2756"/>
    <d v="2014-01-11T21:36:41"/>
    <x v="3"/>
  </r>
  <r>
    <n v="2757"/>
    <s v="C is for Crooked"/>
    <s v="A children's letter book that Lampoons Hillary Clinton"/>
    <n v="1000"/>
    <n v="1100"/>
    <x v="1"/>
    <s v="US"/>
    <s v="USD"/>
    <n v="1470498332"/>
    <n v="1469202332"/>
    <b v="0"/>
    <n v="2"/>
    <b v="0"/>
    <s v="publishing/children's books"/>
    <n v="110"/>
    <n v="55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500"/>
    <n v="0"/>
    <x v="2"/>
    <s v="AU"/>
    <s v="AUD"/>
    <n v="1476095783"/>
    <n v="1474886183"/>
    <b v="0"/>
    <n v="6"/>
    <b v="0"/>
    <s v="publishing/children's books"/>
    <n v="0"/>
    <n v="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2000"/>
    <n v="2000"/>
    <x v="1"/>
    <s v="AU"/>
    <s v="AUD"/>
    <n v="1468658866"/>
    <n v="1464943666"/>
    <b v="0"/>
    <n v="2"/>
    <b v="0"/>
    <s v="publishing/children's books"/>
    <n v="100"/>
    <n v="100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300"/>
    <x v="1"/>
    <s v="GB"/>
    <s v="GBP"/>
    <n v="1371726258"/>
    <n v="1369134258"/>
    <b v="0"/>
    <n v="0"/>
    <b v="0"/>
    <s v="publishing/children's books"/>
    <n v="10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1500"/>
    <n v="26"/>
    <x v="0"/>
    <s v="US"/>
    <s v="USD"/>
    <n v="1357176693"/>
    <n v="1354584693"/>
    <b v="0"/>
    <n v="4"/>
    <b v="0"/>
    <s v="publishing/children's books"/>
    <n v="2"/>
    <n v="6.5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1200"/>
    <n v="1330"/>
    <x v="1"/>
    <s v="US"/>
    <s v="USD"/>
    <n v="1332114795"/>
    <n v="1326934395"/>
    <b v="0"/>
    <n v="1"/>
    <b v="0"/>
    <s v="publishing/children's books"/>
    <n v="111"/>
    <n v="133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2000"/>
    <n v="10"/>
    <x v="0"/>
    <s v="US"/>
    <s v="USD"/>
    <n v="1369403684"/>
    <n v="1365515684"/>
    <b v="0"/>
    <n v="3"/>
    <b v="0"/>
    <s v="publishing/children's books"/>
    <n v="1"/>
    <n v="3.33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1500"/>
    <n v="1510"/>
    <x v="1"/>
    <s v="US"/>
    <s v="USD"/>
    <n v="1338404400"/>
    <n v="1335855631"/>
    <b v="0"/>
    <n v="4"/>
    <b v="0"/>
    <s v="publishing/children's books"/>
    <n v="101"/>
    <n v="377.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300"/>
    <n v="300"/>
    <x v="1"/>
    <s v="US"/>
    <s v="USD"/>
    <n v="1351432428"/>
    <n v="1350050028"/>
    <b v="0"/>
    <n v="0"/>
    <b v="0"/>
    <s v="publishing/children's books"/>
    <n v="10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2000"/>
    <n v="234"/>
    <x v="0"/>
    <s v="US"/>
    <s v="USD"/>
    <n v="1313078518"/>
    <n v="1310486518"/>
    <b v="0"/>
    <n v="4"/>
    <b v="0"/>
    <s v="publishing/children's books"/>
    <n v="12"/>
    <n v="58.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1500"/>
    <n v="0"/>
    <x v="0"/>
    <s v="CA"/>
    <s v="CAD"/>
    <n v="1439766050"/>
    <n v="1434582050"/>
    <b v="0"/>
    <n v="3"/>
    <b v="0"/>
    <s v="publishing/children's books"/>
    <n v="0"/>
    <n v="0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4000"/>
    <n v="4035"/>
    <x v="1"/>
    <s v="US"/>
    <s v="USD"/>
    <n v="1333028723"/>
    <n v="1330440323"/>
    <b v="0"/>
    <n v="34"/>
    <b v="0"/>
    <s v="publishing/children's books"/>
    <n v="101"/>
    <n v="118.68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1000"/>
    <n v="15"/>
    <x v="2"/>
    <s v="GB"/>
    <s v="GBP"/>
    <n v="1401997790"/>
    <n v="1397677790"/>
    <b v="0"/>
    <n v="2"/>
    <b v="0"/>
    <s v="publishing/children's books"/>
    <n v="2"/>
    <n v="7.5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6000"/>
    <n v="6000.66"/>
    <x v="1"/>
    <s v="US"/>
    <s v="USD"/>
    <n v="1395158130"/>
    <n v="1392569730"/>
    <b v="0"/>
    <n v="33"/>
    <b v="0"/>
    <s v="publishing/children's books"/>
    <n v="100"/>
    <n v="181.84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300"/>
    <n v="86"/>
    <x v="0"/>
    <s v="US"/>
    <s v="USD"/>
    <n v="1359738000"/>
    <n v="1355489140"/>
    <b v="0"/>
    <n v="0"/>
    <b v="0"/>
    <s v="publishing/children's books"/>
    <n v="29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300"/>
    <n v="42.25"/>
    <x v="0"/>
    <s v="US"/>
    <s v="USD"/>
    <n v="1381006294"/>
    <n v="1379710294"/>
    <b v="0"/>
    <n v="0"/>
    <b v="0"/>
    <s v="publishing/children's books"/>
    <n v="14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800"/>
    <n v="1365"/>
    <x v="1"/>
    <s v="CA"/>
    <s v="CAD"/>
    <n v="1461530721"/>
    <n v="1460666721"/>
    <b v="0"/>
    <n v="1"/>
    <b v="0"/>
    <s v="publishing/children's books"/>
    <n v="171"/>
    <n v="1365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3000"/>
    <n v="3221"/>
    <x v="1"/>
    <s v="US"/>
    <s v="USD"/>
    <n v="1362711728"/>
    <n v="1360119728"/>
    <b v="0"/>
    <n v="13"/>
    <b v="0"/>
    <s v="publishing/children's books"/>
    <n v="107"/>
    <n v="247.7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2000"/>
    <n v="2257"/>
    <x v="1"/>
    <s v="US"/>
    <s v="USD"/>
    <n v="1323994754"/>
    <n v="1321402754"/>
    <b v="0"/>
    <n v="2"/>
    <b v="0"/>
    <s v="publishing/children's books"/>
    <n v="113"/>
    <n v="1128.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5000"/>
    <n v="5430"/>
    <x v="1"/>
    <s v="US"/>
    <s v="USD"/>
    <n v="1434092876"/>
    <n v="1431414476"/>
    <b v="0"/>
    <n v="36"/>
    <b v="0"/>
    <s v="publishing/children's books"/>
    <n v="109"/>
    <n v="150.830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91"/>
    <x v="1"/>
    <s v="US"/>
    <s v="USD"/>
    <n v="1437149004"/>
    <n v="1434557004"/>
    <b v="0"/>
    <n v="1"/>
    <b v="0"/>
    <s v="publishing/children's books"/>
    <n v="109"/>
    <n v="1091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367"/>
    <x v="0"/>
    <s v="US"/>
    <s v="USD"/>
    <n v="1409009306"/>
    <n v="1406417306"/>
    <b v="0"/>
    <n v="15"/>
    <b v="0"/>
    <s v="publishing/children's books"/>
    <n v="7"/>
    <n v="24.4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1500"/>
    <n v="2052"/>
    <x v="1"/>
    <s v="US"/>
    <s v="USD"/>
    <n v="1448204621"/>
    <n v="1445609021"/>
    <b v="0"/>
    <n v="1"/>
    <b v="0"/>
    <s v="publishing/children's books"/>
    <n v="137"/>
    <n v="2052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300"/>
    <n v="0"/>
    <x v="0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5000"/>
    <n v="35"/>
    <x v="0"/>
    <s v="US"/>
    <s v="USD"/>
    <n v="1423724400"/>
    <n v="1421274954"/>
    <b v="0"/>
    <n v="28"/>
    <b v="1"/>
    <s v="theater/plays"/>
    <n v="1"/>
    <n v="1.25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5000"/>
    <n v="0"/>
    <x v="0"/>
    <s v="US"/>
    <s v="USD"/>
    <n v="1424149140"/>
    <n v="1421964718"/>
    <b v="0"/>
    <n v="18"/>
    <b v="1"/>
    <s v="theater/plays"/>
    <n v="0"/>
    <n v="0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4500"/>
    <n v="4648.33"/>
    <x v="1"/>
    <s v="GB"/>
    <s v="GBP"/>
    <n v="1429793446"/>
    <n v="1428583846"/>
    <b v="0"/>
    <n v="61"/>
    <b v="1"/>
    <s v="theater/plays"/>
    <n v="103"/>
    <n v="76.2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20000"/>
    <n v="56"/>
    <x v="0"/>
    <s v="US"/>
    <s v="USD"/>
    <n v="1414608843"/>
    <n v="1412794443"/>
    <b v="0"/>
    <n v="108"/>
    <b v="1"/>
    <s v="theater/plays"/>
    <n v="0"/>
    <n v="0.52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15000"/>
    <n v="15"/>
    <x v="0"/>
    <s v="US"/>
    <s v="USD"/>
    <n v="1470430800"/>
    <n v="1467865967"/>
    <b v="0"/>
    <n v="142"/>
    <b v="1"/>
    <s v="theater/plays"/>
    <n v="0"/>
    <n v="0.11"/>
    <x v="1"/>
    <s v="plays"/>
    <x v="2785"/>
    <d v="2016-08-05T21:00:00"/>
    <x v="2"/>
  </r>
  <r>
    <n v="2786"/>
    <s v="Fierce"/>
    <s v="A heart-melting farce about sex, art and the lovelorn lay-abouts of London-town."/>
    <n v="8500"/>
    <n v="25"/>
    <x v="0"/>
    <s v="GB"/>
    <s v="GBP"/>
    <n v="1404913180"/>
    <n v="1403703580"/>
    <b v="0"/>
    <n v="74"/>
    <b v="1"/>
    <s v="theater/plays"/>
    <n v="0"/>
    <n v="0.3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40140.01"/>
    <x v="1"/>
    <s v="US"/>
    <s v="USD"/>
    <n v="1405658752"/>
    <n v="1403066752"/>
    <b v="0"/>
    <n v="38"/>
    <b v="1"/>
    <s v="theater/plays"/>
    <n v="819"/>
    <n v="1056.32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6000"/>
    <n v="110"/>
    <x v="0"/>
    <s v="US"/>
    <s v="USD"/>
    <n v="1469811043"/>
    <n v="1467219043"/>
    <b v="0"/>
    <n v="20"/>
    <b v="1"/>
    <s v="theater/plays"/>
    <n v="2"/>
    <n v="5.5"/>
    <x v="1"/>
    <s v="plays"/>
    <x v="2788"/>
    <d v="2016-07-29T16:50:43"/>
    <x v="2"/>
  </r>
  <r>
    <n v="2789"/>
    <s v="The Adventurers Club"/>
    <s v="BNT's Biggest Adventure So Far: Our 2015 full length production!"/>
    <n v="9000"/>
    <n v="9137"/>
    <x v="1"/>
    <s v="US"/>
    <s v="USD"/>
    <n v="1426132800"/>
    <n v="1424477934"/>
    <b v="0"/>
    <n v="24"/>
    <b v="1"/>
    <s v="theater/plays"/>
    <n v="102"/>
    <n v="380.7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0"/>
    <x v="0"/>
    <s v="US"/>
    <s v="USD"/>
    <n v="1423693903"/>
    <n v="1421101903"/>
    <b v="0"/>
    <n v="66"/>
    <b v="1"/>
    <s v="theater/plays"/>
    <n v="0"/>
    <n v="0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104"/>
    <x v="0"/>
    <s v="US"/>
    <s v="USD"/>
    <n v="1473393600"/>
    <n v="1470778559"/>
    <b v="0"/>
    <n v="28"/>
    <b v="1"/>
    <s v="theater/plays"/>
    <n v="2"/>
    <n v="3.71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6000"/>
    <n v="7877"/>
    <x v="1"/>
    <s v="US"/>
    <s v="USD"/>
    <n v="1439357559"/>
    <n v="1435469559"/>
    <b v="0"/>
    <n v="24"/>
    <b v="1"/>
    <s v="theater/plays"/>
    <n v="131"/>
    <n v="328.2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250"/>
    <x v="0"/>
    <s v="AU"/>
    <s v="AUD"/>
    <n v="1437473005"/>
    <n v="1434881005"/>
    <b v="0"/>
    <n v="73"/>
    <b v="1"/>
    <s v="theater/plays"/>
    <n v="1"/>
    <n v="3.42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2086"/>
    <x v="1"/>
    <s v="GB"/>
    <s v="GBP"/>
    <n v="1457031600"/>
    <n v="1455640559"/>
    <b v="0"/>
    <n v="3"/>
    <b v="1"/>
    <s v="theater/plays"/>
    <n v="116"/>
    <n v="695.33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3400"/>
    <n v="7876"/>
    <x v="1"/>
    <s v="US"/>
    <s v="USD"/>
    <n v="1402095600"/>
    <n v="1400675841"/>
    <b v="0"/>
    <n v="20"/>
    <b v="1"/>
    <s v="theater/plays"/>
    <n v="232"/>
    <n v="393.8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4000"/>
    <n v="0"/>
    <x v="2"/>
    <s v="GB"/>
    <s v="GBP"/>
    <n v="1404564028"/>
    <n v="1401972028"/>
    <b v="0"/>
    <n v="21"/>
    <b v="1"/>
    <s v="theater/plays"/>
    <n v="0"/>
    <n v="0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22000"/>
    <n v="22318"/>
    <x v="1"/>
    <s v="GB"/>
    <s v="GBP"/>
    <n v="1404858840"/>
    <n v="1402266840"/>
    <b v="0"/>
    <n v="94"/>
    <b v="1"/>
    <s v="theater/plays"/>
    <n v="101"/>
    <n v="237.4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2540"/>
    <x v="0"/>
    <s v="GB"/>
    <s v="GBP"/>
    <n v="1438358400"/>
    <n v="1437063121"/>
    <b v="0"/>
    <n v="139"/>
    <b v="1"/>
    <s v="theater/plays"/>
    <n v="18"/>
    <n v="18.2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15000"/>
    <n v="18542"/>
    <x v="1"/>
    <s v="GB"/>
    <s v="GBP"/>
    <n v="1466179200"/>
    <n v="1463466070"/>
    <b v="0"/>
    <n v="130"/>
    <b v="1"/>
    <s v="theater/plays"/>
    <n v="124"/>
    <n v="142.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5000"/>
    <n v="45"/>
    <x v="0"/>
    <s v="GB"/>
    <s v="GBP"/>
    <n v="1420377366"/>
    <n v="1415193366"/>
    <b v="0"/>
    <n v="31"/>
    <b v="1"/>
    <s v="theater/plays"/>
    <n v="1"/>
    <n v="1.45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3200"/>
    <n v="0"/>
    <x v="0"/>
    <s v="AU"/>
    <s v="AUD"/>
    <n v="1412938800"/>
    <n v="1411019409"/>
    <b v="0"/>
    <n v="13"/>
    <b v="1"/>
    <s v="theater/plays"/>
    <n v="0"/>
    <n v="0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24505"/>
    <x v="1"/>
    <s v="GB"/>
    <s v="GBP"/>
    <n v="1438875107"/>
    <n v="1436283107"/>
    <b v="0"/>
    <n v="90"/>
    <b v="1"/>
    <s v="theater/plays"/>
    <n v="272"/>
    <n v="272.27999999999997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0"/>
    <x v="2"/>
    <s v="US"/>
    <s v="USD"/>
    <n v="1437004800"/>
    <n v="1433295276"/>
    <b v="0"/>
    <n v="141"/>
    <b v="1"/>
    <s v="theater/plays"/>
    <n v="0"/>
    <n v="0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4500"/>
    <n v="5221"/>
    <x v="1"/>
    <s v="GB"/>
    <s v="GBP"/>
    <n v="1411987990"/>
    <n v="1409395990"/>
    <b v="0"/>
    <n v="23"/>
    <b v="1"/>
    <s v="theater/plays"/>
    <n v="116"/>
    <n v="227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0"/>
    <x v="0"/>
    <s v="GB"/>
    <s v="GBP"/>
    <n v="1440245273"/>
    <n v="1438085273"/>
    <b v="0"/>
    <n v="18"/>
    <b v="1"/>
    <s v="theater/plays"/>
    <n v="0"/>
    <n v="0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10000"/>
    <n v="105"/>
    <x v="0"/>
    <s v="GB"/>
    <s v="GBP"/>
    <n v="1438772400"/>
    <n v="1435645490"/>
    <b v="0"/>
    <n v="76"/>
    <b v="1"/>
    <s v="theater/plays"/>
    <n v="1"/>
    <n v="1.38"/>
    <x v="1"/>
    <s v="plays"/>
    <x v="2806"/>
    <d v="2015-08-05T11:00:00"/>
    <x v="0"/>
  </r>
  <r>
    <n v="2807"/>
    <s v="The Commission Theatre Co."/>
    <s v="Bringing Shakespeare back to the Playwrights"/>
    <n v="18000"/>
    <n v="18221"/>
    <x v="1"/>
    <s v="US"/>
    <s v="USD"/>
    <n v="1435611438"/>
    <n v="1433019438"/>
    <b v="0"/>
    <n v="93"/>
    <b v="1"/>
    <s v="theater/plays"/>
    <n v="101"/>
    <n v="195.92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12000"/>
    <n v="1405"/>
    <x v="3"/>
    <s v="US"/>
    <s v="USD"/>
    <n v="1440274735"/>
    <n v="1437682735"/>
    <b v="0"/>
    <n v="69"/>
    <b v="1"/>
    <s v="theater/plays"/>
    <n v="12"/>
    <n v="20.3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7500"/>
    <n v="11530"/>
    <x v="1"/>
    <s v="US"/>
    <s v="USD"/>
    <n v="1459348740"/>
    <n v="1458647725"/>
    <b v="0"/>
    <n v="21"/>
    <b v="1"/>
    <s v="theater/plays"/>
    <n v="154"/>
    <n v="549.04999999999995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8000"/>
    <n v="3200"/>
    <x v="0"/>
    <s v="US"/>
    <s v="USD"/>
    <n v="1401595140"/>
    <n v="1398828064"/>
    <b v="0"/>
    <n v="57"/>
    <b v="1"/>
    <s v="theater/plays"/>
    <n v="40"/>
    <n v="56.14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25000"/>
    <n v="20552"/>
    <x v="2"/>
    <s v="GB"/>
    <s v="GBP"/>
    <n v="1424692503"/>
    <n v="1422100503"/>
    <b v="0"/>
    <n v="108"/>
    <b v="1"/>
    <s v="theater/plays"/>
    <n v="82"/>
    <n v="190.3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15000"/>
    <n v="16200"/>
    <x v="1"/>
    <s v="CA"/>
    <s v="CAD"/>
    <n v="1428292800"/>
    <n v="1424368298"/>
    <b v="0"/>
    <n v="83"/>
    <b v="1"/>
    <s v="theater/plays"/>
    <n v="108"/>
    <n v="195.18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10000"/>
    <n v="10000"/>
    <x v="1"/>
    <s v="US"/>
    <s v="USD"/>
    <n v="1481737761"/>
    <n v="1479577761"/>
    <b v="0"/>
    <n v="96"/>
    <b v="1"/>
    <s v="theater/plays"/>
    <n v="100"/>
    <n v="104.17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5000"/>
    <n v="5291"/>
    <x v="1"/>
    <s v="GB"/>
    <s v="GBP"/>
    <n v="1431164115"/>
    <n v="1428572115"/>
    <b v="0"/>
    <n v="64"/>
    <b v="1"/>
    <s v="theater/plays"/>
    <n v="106"/>
    <n v="82.67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3000"/>
    <n v="3353"/>
    <x v="1"/>
    <s v="CA"/>
    <s v="CAD"/>
    <n v="1470595109"/>
    <n v="1468003109"/>
    <b v="0"/>
    <n v="14"/>
    <b v="1"/>
    <s v="theater/plays"/>
    <n v="112"/>
    <n v="239.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11000"/>
    <n v="0"/>
    <x v="0"/>
    <s v="GB"/>
    <s v="GBP"/>
    <n v="1438531200"/>
    <n v="1435921992"/>
    <b v="0"/>
    <n v="169"/>
    <b v="1"/>
    <s v="theater/plays"/>
    <n v="0"/>
    <n v="0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3500"/>
    <n v="775"/>
    <x v="0"/>
    <s v="GB"/>
    <s v="GBP"/>
    <n v="1425136462"/>
    <n v="1421680462"/>
    <b v="0"/>
    <n v="33"/>
    <b v="1"/>
    <s v="theater/plays"/>
    <n v="22"/>
    <n v="23.4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26000"/>
    <n v="25"/>
    <x v="0"/>
    <s v="US"/>
    <s v="USD"/>
    <n v="1443018086"/>
    <n v="1441290086"/>
    <b v="0"/>
    <n v="102"/>
    <b v="1"/>
    <s v="theater/plays"/>
    <n v="0"/>
    <n v="0.2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15000"/>
    <n v="30"/>
    <x v="0"/>
    <s v="GB"/>
    <s v="GBP"/>
    <n v="1434285409"/>
    <n v="1431693409"/>
    <b v="0"/>
    <n v="104"/>
    <b v="1"/>
    <s v="theater/plays"/>
    <n v="0"/>
    <n v="0.2899999999999999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500"/>
    <n v="2500"/>
    <x v="1"/>
    <s v="GB"/>
    <s v="GBP"/>
    <n v="1456444800"/>
    <n v="1454337589"/>
    <b v="0"/>
    <n v="20"/>
    <b v="1"/>
    <s v="theater/plays"/>
    <n v="100"/>
    <n v="125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910"/>
    <x v="0"/>
    <s v="GB"/>
    <s v="GBP"/>
    <n v="1411510135"/>
    <n v="1408918135"/>
    <b v="0"/>
    <n v="35"/>
    <b v="1"/>
    <s v="theater/plays"/>
    <n v="23"/>
    <n v="26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15000"/>
    <n v="37994"/>
    <x v="1"/>
    <s v="US"/>
    <s v="USD"/>
    <n v="1427469892"/>
    <n v="1424881492"/>
    <b v="0"/>
    <n v="94"/>
    <b v="1"/>
    <s v="theater/plays"/>
    <n v="253"/>
    <n v="404.1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2050"/>
    <x v="1"/>
    <s v="GB"/>
    <s v="GBP"/>
    <n v="1427842740"/>
    <n v="1425428206"/>
    <b v="0"/>
    <n v="14"/>
    <b v="1"/>
    <s v="theater/plays"/>
    <n v="103"/>
    <n v="146.43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3500"/>
    <n v="45"/>
    <x v="0"/>
    <s v="US"/>
    <s v="USD"/>
    <n v="1434159780"/>
    <n v="1431412196"/>
    <b v="0"/>
    <n v="15"/>
    <b v="1"/>
    <s v="theater/plays"/>
    <n v="1"/>
    <n v="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9600"/>
    <n v="264"/>
    <x v="0"/>
    <s v="GB"/>
    <s v="GBP"/>
    <n v="1449255686"/>
    <n v="1446663686"/>
    <b v="0"/>
    <n v="51"/>
    <b v="1"/>
    <s v="theater/plays"/>
    <n v="3"/>
    <n v="5.1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6000"/>
    <n v="8529"/>
    <x v="1"/>
    <s v="US"/>
    <s v="USD"/>
    <n v="1436511600"/>
    <n v="1434415812"/>
    <b v="0"/>
    <n v="19"/>
    <b v="1"/>
    <s v="theater/plays"/>
    <n v="142"/>
    <n v="448.89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7905"/>
    <x v="1"/>
    <s v="US"/>
    <s v="USD"/>
    <n v="1464971400"/>
    <n v="1462379066"/>
    <b v="0"/>
    <n v="23"/>
    <b v="1"/>
    <s v="theater/plays"/>
    <n v="113"/>
    <n v="343.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25000"/>
    <n v="1897"/>
    <x v="0"/>
    <s v="GB"/>
    <s v="GBP"/>
    <n v="1443826800"/>
    <n v="1441606869"/>
    <b v="0"/>
    <n v="97"/>
    <b v="1"/>
    <s v="theater/plays"/>
    <n v="8"/>
    <n v="19.559999999999999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8000"/>
    <n v="200"/>
    <x v="0"/>
    <s v="GB"/>
    <s v="GBP"/>
    <n v="1464863118"/>
    <n v="1462443918"/>
    <b v="0"/>
    <n v="76"/>
    <b v="1"/>
    <s v="theater/plays"/>
    <n v="3"/>
    <n v="2.63"/>
    <x v="1"/>
    <s v="plays"/>
    <x v="2829"/>
    <d v="2016-06-02T10:25:18"/>
    <x v="2"/>
  </r>
  <r>
    <n v="2830"/>
    <s v="Nakhtik and Avalon"/>
    <s v="Avalon is a new South African Township play and Nakhtik is a  danced political lecture."/>
    <n v="8500"/>
    <n v="11428.19"/>
    <x v="1"/>
    <s v="US"/>
    <s v="USD"/>
    <n v="1399867140"/>
    <n v="1398802148"/>
    <b v="0"/>
    <n v="11"/>
    <b v="1"/>
    <s v="theater/plays"/>
    <n v="134"/>
    <n v="1038.9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10000"/>
    <n v="77"/>
    <x v="0"/>
    <s v="US"/>
    <s v="USD"/>
    <n v="1437076070"/>
    <n v="1434484070"/>
    <b v="0"/>
    <n v="52"/>
    <b v="1"/>
    <s v="theater/plays"/>
    <n v="1"/>
    <n v="1.48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8000"/>
    <n v="9203.23"/>
    <x v="1"/>
    <s v="GB"/>
    <s v="GBP"/>
    <n v="1416780000"/>
    <n v="1414342894"/>
    <b v="0"/>
    <n v="95"/>
    <b v="1"/>
    <s v="theater/plays"/>
    <n v="115"/>
    <n v="96.88"/>
    <x v="1"/>
    <s v="plays"/>
    <x v="2832"/>
    <d v="2014-11-23T22:00:00"/>
    <x v="3"/>
  </r>
  <r>
    <n v="2833"/>
    <s v="Star Man Rocket Man"/>
    <s v="A new play about exploring outer space"/>
    <n v="8000"/>
    <n v="32616"/>
    <x v="1"/>
    <s v="US"/>
    <s v="USD"/>
    <n v="1444528800"/>
    <n v="1442804633"/>
    <b v="0"/>
    <n v="35"/>
    <b v="1"/>
    <s v="theater/plays"/>
    <n v="408"/>
    <n v="931.89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5000"/>
    <n v="100"/>
    <x v="0"/>
    <s v="GB"/>
    <s v="GBP"/>
    <n v="1422658930"/>
    <n v="1421362930"/>
    <b v="0"/>
    <n v="21"/>
    <b v="1"/>
    <s v="theater/plays"/>
    <n v="2"/>
    <n v="4.76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5000"/>
    <n v="12627"/>
    <x v="1"/>
    <s v="GB"/>
    <s v="GBP"/>
    <n v="1449273600"/>
    <n v="1446742417"/>
    <b v="0"/>
    <n v="93"/>
    <b v="1"/>
    <s v="theater/plays"/>
    <n v="253"/>
    <n v="135.77000000000001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3000"/>
    <n v="57"/>
    <x v="0"/>
    <s v="US"/>
    <s v="USD"/>
    <n v="1487393940"/>
    <n v="1484115418"/>
    <b v="0"/>
    <n v="11"/>
    <b v="1"/>
    <s v="theater/plays"/>
    <n v="2"/>
    <n v="5.1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4170.17"/>
    <x v="1"/>
    <s v="CA"/>
    <s v="CAD"/>
    <n v="1449701284"/>
    <n v="1446241684"/>
    <b v="0"/>
    <n v="21"/>
    <b v="1"/>
    <s v="theater/plays"/>
    <n v="119"/>
    <n v="198.58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7000"/>
    <n v="7750"/>
    <x v="1"/>
    <s v="US"/>
    <s v="USD"/>
    <n v="1407967200"/>
    <n v="1406039696"/>
    <b v="0"/>
    <n v="54"/>
    <b v="1"/>
    <s v="theater/plays"/>
    <n v="111"/>
    <n v="143.52000000000001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10000"/>
    <n v="10685"/>
    <x v="1"/>
    <s v="US"/>
    <s v="USD"/>
    <n v="1408942740"/>
    <n v="1406958354"/>
    <b v="0"/>
    <n v="31"/>
    <b v="1"/>
    <s v="theater/plays"/>
    <n v="107"/>
    <n v="344.68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8000"/>
    <n v="0"/>
    <x v="2"/>
    <s v="GB"/>
    <s v="GBP"/>
    <n v="1426698000"/>
    <n v="1424825479"/>
    <b v="0"/>
    <n v="132"/>
    <b v="1"/>
    <s v="theater/plays"/>
    <n v="0"/>
    <n v="0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88"/>
    <x v="1"/>
    <s v="GB"/>
    <s v="GBP"/>
    <n v="1450032297"/>
    <n v="1444844697"/>
    <b v="0"/>
    <n v="1"/>
    <b v="0"/>
    <s v="theater/plays"/>
    <n v="109"/>
    <n v="1088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300"/>
    <n v="0"/>
    <x v="0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280"/>
    <n v="0"/>
    <x v="0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1328"/>
    <n v="1366"/>
    <x v="1"/>
    <s v="AT"/>
    <s v="EUR"/>
    <n v="1483535180"/>
    <n v="1480943180"/>
    <b v="0"/>
    <n v="1"/>
    <b v="0"/>
    <s v="theater/plays"/>
    <n v="103"/>
    <n v="1366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000"/>
    <n v="7164"/>
    <x v="1"/>
    <s v="US"/>
    <s v="USD"/>
    <n v="1433723033"/>
    <n v="1428539033"/>
    <b v="0"/>
    <n v="39"/>
    <b v="0"/>
    <s v="theater/plays"/>
    <n v="102"/>
    <n v="183.6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0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50"/>
    <n v="825"/>
    <x v="1"/>
    <s v="US"/>
    <s v="USD"/>
    <n v="1464031265"/>
    <n v="1458847265"/>
    <b v="0"/>
    <n v="0"/>
    <b v="0"/>
    <s v="theater/plays"/>
    <n v="33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1920"/>
    <x v="1"/>
    <s v="US"/>
    <s v="USD"/>
    <n v="1432913659"/>
    <n v="1430321659"/>
    <b v="0"/>
    <n v="3"/>
    <b v="0"/>
    <s v="theater/plays"/>
    <n v="113"/>
    <n v="64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1000"/>
    <n v="211"/>
    <x v="0"/>
    <s v="GB"/>
    <s v="GBP"/>
    <n v="1461406600"/>
    <n v="1458814600"/>
    <b v="0"/>
    <n v="1"/>
    <b v="0"/>
    <s v="theater/plays"/>
    <n v="21"/>
    <n v="211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2725"/>
    <x v="1"/>
    <s v="US"/>
    <s v="USD"/>
    <n v="1409962211"/>
    <n v="1407370211"/>
    <b v="0"/>
    <n v="13"/>
    <b v="0"/>
    <s v="theater/plays"/>
    <n v="109"/>
    <n v="209.6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250"/>
    <n v="605"/>
    <x v="1"/>
    <s v="IE"/>
    <s v="EUR"/>
    <n v="1454109420"/>
    <n v="1453334629"/>
    <b v="0"/>
    <n v="0"/>
    <b v="0"/>
    <s v="theater/plays"/>
    <n v="242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2000"/>
    <n v="100"/>
    <x v="0"/>
    <s v="US"/>
    <s v="USD"/>
    <n v="1403312703"/>
    <n v="1400720703"/>
    <b v="0"/>
    <n v="6"/>
    <b v="0"/>
    <s v="theater/plays"/>
    <n v="5"/>
    <n v="16.670000000000002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250"/>
    <n v="605"/>
    <x v="1"/>
    <s v="CA"/>
    <s v="CAD"/>
    <n v="1410669297"/>
    <n v="1405485297"/>
    <b v="0"/>
    <n v="0"/>
    <b v="0"/>
    <s v="theater/plays"/>
    <n v="242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2880"/>
    <n v="1"/>
    <x v="0"/>
    <s v="GB"/>
    <s v="GBP"/>
    <n v="1431018719"/>
    <n v="1429290719"/>
    <b v="0"/>
    <n v="14"/>
    <b v="0"/>
    <s v="theater/plays"/>
    <n v="0"/>
    <n v="7.0000000000000007E-2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2500"/>
    <n v="2600"/>
    <x v="1"/>
    <s v="US"/>
    <s v="USD"/>
    <n v="1454110440"/>
    <n v="1451607071"/>
    <b v="0"/>
    <n v="5"/>
    <b v="0"/>
    <s v="theater/plays"/>
    <n v="104"/>
    <n v="52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2000"/>
    <n v="2222"/>
    <x v="1"/>
    <s v="US"/>
    <s v="USD"/>
    <n v="1439069640"/>
    <n v="1433897647"/>
    <b v="0"/>
    <n v="6"/>
    <b v="0"/>
    <s v="theater/plays"/>
    <n v="111"/>
    <n v="370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20000"/>
    <n v="1306"/>
    <x v="0"/>
    <s v="MX"/>
    <s v="MXN"/>
    <n v="1487613600"/>
    <n v="1482444295"/>
    <b v="0"/>
    <n v="15"/>
    <b v="0"/>
    <s v="theater/plays"/>
    <n v="7"/>
    <n v="87.07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250"/>
    <n v="595"/>
    <x v="1"/>
    <s v="NL"/>
    <s v="EUR"/>
    <n v="1417778880"/>
    <n v="1415711095"/>
    <b v="0"/>
    <n v="0"/>
    <b v="0"/>
    <s v="theater/plays"/>
    <n v="238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1500"/>
    <n v="1"/>
    <x v="0"/>
    <s v="AU"/>
    <s v="AUD"/>
    <n v="1444984904"/>
    <n v="1439800904"/>
    <b v="0"/>
    <n v="1"/>
    <b v="0"/>
    <s v="theater/plays"/>
    <n v="0"/>
    <n v="1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2500"/>
    <n v="814"/>
    <x v="0"/>
    <s v="US"/>
    <s v="USD"/>
    <n v="1466363576"/>
    <n v="1461179576"/>
    <b v="0"/>
    <n v="9"/>
    <b v="0"/>
    <s v="theater/plays"/>
    <n v="33"/>
    <n v="90.44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1999"/>
    <n v="0"/>
    <x v="0"/>
    <s v="AU"/>
    <s v="AUD"/>
    <n v="1443103848"/>
    <n v="1441894248"/>
    <b v="0"/>
    <n v="3"/>
    <b v="0"/>
    <s v="theater/plays"/>
    <n v="0"/>
    <n v="0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500"/>
    <n v="2161"/>
    <x v="1"/>
    <s v="US"/>
    <s v="USD"/>
    <n v="1403636229"/>
    <n v="1401044229"/>
    <b v="0"/>
    <n v="3"/>
    <b v="0"/>
    <s v="theater/plays"/>
    <n v="144"/>
    <n v="720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1100"/>
    <n v="0"/>
    <x v="2"/>
    <s v="US"/>
    <s v="USD"/>
    <n v="1410279123"/>
    <n v="1405095123"/>
    <b v="0"/>
    <n v="1"/>
    <b v="0"/>
    <s v="theater/plays"/>
    <n v="0"/>
    <n v="0"/>
    <x v="1"/>
    <s v="plays"/>
    <x v="2863"/>
    <d v="2014-09-09T16:12:03"/>
    <x v="3"/>
  </r>
  <r>
    <n v="2864"/>
    <s v="'Haunting Julia' by Alan Ayckbourn"/>
    <s v="Accessible, original theatre for all!"/>
    <n v="1500"/>
    <n v="130"/>
    <x v="0"/>
    <s v="GB"/>
    <s v="GBP"/>
    <n v="1437139080"/>
    <n v="1434552207"/>
    <b v="0"/>
    <n v="3"/>
    <b v="0"/>
    <s v="theater/plays"/>
    <n v="9"/>
    <n v="4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50"/>
    <n v="570"/>
    <x v="1"/>
    <s v="US"/>
    <s v="USD"/>
    <n v="1420512259"/>
    <n v="1415328259"/>
    <b v="0"/>
    <n v="0"/>
    <b v="0"/>
    <s v="theater/plays"/>
    <n v="228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1500"/>
    <n v="1510"/>
    <x v="1"/>
    <s v="US"/>
    <s v="USD"/>
    <n v="1476482400"/>
    <n v="1473893721"/>
    <b v="0"/>
    <n v="2"/>
    <b v="0"/>
    <s v="theater/plays"/>
    <n v="101"/>
    <n v="75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3000"/>
    <n v="730"/>
    <x v="0"/>
    <s v="US"/>
    <s v="USD"/>
    <n v="1467604800"/>
    <n v="1465533672"/>
    <b v="0"/>
    <n v="10"/>
    <b v="0"/>
    <s v="theater/plays"/>
    <n v="24"/>
    <n v="73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8000"/>
    <n v="19523.310000000001"/>
    <x v="1"/>
    <s v="US"/>
    <s v="USD"/>
    <n v="1475697054"/>
    <n v="1473105054"/>
    <b v="0"/>
    <n v="60"/>
    <b v="0"/>
    <s v="theater/plays"/>
    <n v="108"/>
    <n v="325.39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512"/>
    <x v="1"/>
    <s v="US"/>
    <s v="USD"/>
    <n v="1468937681"/>
    <n v="1466345681"/>
    <b v="0"/>
    <n v="5"/>
    <b v="0"/>
    <s v="theater/plays"/>
    <n v="126"/>
    <n v="502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3500"/>
    <n v="1"/>
    <x v="0"/>
    <s v="US"/>
    <s v="USD"/>
    <n v="1400301165"/>
    <n v="1397709165"/>
    <b v="0"/>
    <n v="9"/>
    <b v="0"/>
    <s v="theater/plays"/>
    <n v="0"/>
    <n v="0.11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3000"/>
    <n v="20"/>
    <x v="0"/>
    <s v="US"/>
    <s v="USD"/>
    <n v="1419183813"/>
    <n v="1417455813"/>
    <b v="0"/>
    <n v="13"/>
    <b v="0"/>
    <s v="theater/plays"/>
    <n v="1"/>
    <n v="1.54"/>
    <x v="1"/>
    <s v="plays"/>
    <x v="2871"/>
    <d v="2014-12-21T17:43:33"/>
    <x v="3"/>
  </r>
  <r>
    <n v="2872"/>
    <s v="Loud Arts"/>
    <s v="Local Theatre group in Loudoun County, Virginia. Looking for funds to start producing shows!"/>
    <n v="250"/>
    <n v="545"/>
    <x v="1"/>
    <s v="US"/>
    <s v="USD"/>
    <n v="1434768438"/>
    <n v="1429584438"/>
    <b v="0"/>
    <n v="0"/>
    <b v="0"/>
    <s v="theater/plays"/>
    <n v="218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4000"/>
    <n v="0"/>
    <x v="2"/>
    <s v="US"/>
    <s v="USD"/>
    <n v="1422473831"/>
    <n v="1419881831"/>
    <b v="0"/>
    <n v="8"/>
    <b v="0"/>
    <s v="theater/plays"/>
    <n v="0"/>
    <n v="0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2500"/>
    <n v="2500"/>
    <x v="1"/>
    <s v="US"/>
    <s v="USD"/>
    <n v="1484684186"/>
    <n v="1482092186"/>
    <b v="0"/>
    <n v="3"/>
    <b v="0"/>
    <s v="theater/plays"/>
    <n v="100"/>
    <n v="833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1000"/>
    <n v="1015"/>
    <x v="1"/>
    <s v="US"/>
    <s v="USD"/>
    <n v="1462417493"/>
    <n v="1459825493"/>
    <b v="0"/>
    <n v="3"/>
    <b v="0"/>
    <s v="theater/plays"/>
    <n v="102"/>
    <n v="338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250"/>
    <n v="505"/>
    <x v="1"/>
    <s v="US"/>
    <s v="USD"/>
    <n v="1437069079"/>
    <n v="1434477079"/>
    <b v="0"/>
    <n v="0"/>
    <b v="0"/>
    <s v="theater/plays"/>
    <n v="202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3000"/>
    <n v="6210"/>
    <x v="1"/>
    <s v="US"/>
    <s v="USD"/>
    <n v="1480525200"/>
    <n v="1477781724"/>
    <b v="0"/>
    <n v="6"/>
    <b v="0"/>
    <s v="theater/plays"/>
    <n v="207"/>
    <n v="1035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1839"/>
    <x v="1"/>
    <s v="GB"/>
    <s v="GBP"/>
    <n v="1435934795"/>
    <n v="1430750795"/>
    <b v="0"/>
    <n v="4"/>
    <b v="0"/>
    <s v="theater/plays"/>
    <n v="117"/>
    <n v="459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300"/>
    <n v="1510"/>
    <x v="1"/>
    <s v="US"/>
    <s v="USD"/>
    <n v="1453310661"/>
    <n v="1450718661"/>
    <b v="0"/>
    <n v="1"/>
    <b v="0"/>
    <s v="theater/plays"/>
    <n v="116"/>
    <n v="1510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8000"/>
    <n v="8230"/>
    <x v="1"/>
    <s v="US"/>
    <s v="USD"/>
    <n v="1440090300"/>
    <n v="1436305452"/>
    <b v="0"/>
    <n v="29"/>
    <b v="0"/>
    <s v="theater/plays"/>
    <n v="103"/>
    <n v="283.7900000000000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460"/>
    <x v="1"/>
    <s v="US"/>
    <s v="USD"/>
    <n v="1417620036"/>
    <n v="1412432436"/>
    <b v="0"/>
    <n v="0"/>
    <b v="0"/>
    <s v="theater/plays"/>
    <n v="184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0"/>
    <s v="US"/>
    <s v="USD"/>
    <n v="1462112318"/>
    <n v="1459520318"/>
    <b v="0"/>
    <n v="4"/>
    <b v="0"/>
    <s v="theater/plays"/>
    <n v="10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5000"/>
    <n v="24790"/>
    <x v="1"/>
    <s v="US"/>
    <s v="USD"/>
    <n v="1454734740"/>
    <n v="1451684437"/>
    <b v="0"/>
    <n v="5"/>
    <b v="0"/>
    <s v="theater/plays"/>
    <n v="496"/>
    <n v="4958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2000"/>
    <n v="2831"/>
    <x v="1"/>
    <s v="US"/>
    <s v="USD"/>
    <n v="1417800435"/>
    <n v="1415208435"/>
    <b v="0"/>
    <n v="4"/>
    <b v="0"/>
    <s v="theater/plays"/>
    <n v="142"/>
    <n v="707.75"/>
    <x v="1"/>
    <s v="plays"/>
    <x v="2884"/>
    <d v="2014-12-05T17:27:15"/>
    <x v="3"/>
  </r>
  <r>
    <n v="2885"/>
    <s v="The Wedding"/>
    <s v="An historic and proud work of Polish nationalistic literature performed on stage."/>
    <n v="2000"/>
    <n v="2102"/>
    <x v="1"/>
    <s v="US"/>
    <s v="USD"/>
    <n v="1426294201"/>
    <n v="1423705801"/>
    <b v="0"/>
    <n v="5"/>
    <b v="0"/>
    <s v="theater/plays"/>
    <n v="105"/>
    <n v="420.4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1000"/>
    <n v="1082.5"/>
    <x v="1"/>
    <s v="US"/>
    <s v="USD"/>
    <n v="1442635140"/>
    <n v="1442243484"/>
    <b v="0"/>
    <n v="1"/>
    <b v="0"/>
    <s v="theater/plays"/>
    <n v="108"/>
    <n v="1082.5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205"/>
    <x v="0"/>
    <s v="US"/>
    <s v="USD"/>
    <n v="1420971324"/>
    <n v="1418379324"/>
    <b v="0"/>
    <n v="1"/>
    <b v="0"/>
    <s v="theater/plays"/>
    <n v="21"/>
    <n v="20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391"/>
    <x v="1"/>
    <s v="US"/>
    <s v="USD"/>
    <n v="1413608340"/>
    <n v="1412945440"/>
    <b v="0"/>
    <n v="0"/>
    <b v="0"/>
    <s v="theater/plays"/>
    <n v="156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4500"/>
    <n v="4569"/>
    <x v="1"/>
    <s v="US"/>
    <s v="USD"/>
    <n v="1409344985"/>
    <n v="1406752985"/>
    <b v="0"/>
    <n v="14"/>
    <b v="0"/>
    <s v="theater/plays"/>
    <n v="102"/>
    <n v="326.36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1150"/>
    <n v="0"/>
    <x v="0"/>
    <s v="US"/>
    <s v="USD"/>
    <n v="1407553200"/>
    <n v="1405100992"/>
    <b v="0"/>
    <n v="3"/>
    <b v="0"/>
    <s v="theater/plays"/>
    <n v="0"/>
    <n v="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2500"/>
    <n v="2500"/>
    <x v="1"/>
    <s v="US"/>
    <s v="USD"/>
    <n v="1460751128"/>
    <n v="1455570728"/>
    <b v="0"/>
    <n v="10"/>
    <b v="0"/>
    <s v="theater/plays"/>
    <n v="100"/>
    <n v="25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3000"/>
    <n v="326.33"/>
    <x v="2"/>
    <s v="US"/>
    <s v="USD"/>
    <n v="1409000400"/>
    <n v="1408381704"/>
    <b v="0"/>
    <n v="17"/>
    <b v="0"/>
    <s v="theater/plays"/>
    <n v="11"/>
    <n v="19.2"/>
    <x v="1"/>
    <s v="plays"/>
    <x v="2892"/>
    <d v="2014-08-25T21:00:00"/>
    <x v="3"/>
  </r>
  <r>
    <n v="2893"/>
    <s v="REDISCOVERING KIA THE PLAY"/>
    <s v="Fundraising for REDISCOVERING KIA THE PLAY"/>
    <n v="1200"/>
    <n v="1260"/>
    <x v="1"/>
    <s v="US"/>
    <s v="USD"/>
    <n v="1420768800"/>
    <n v="1415644395"/>
    <b v="0"/>
    <n v="2"/>
    <b v="0"/>
    <s v="theater/plays"/>
    <n v="105"/>
    <n v="630"/>
    <x v="1"/>
    <s v="plays"/>
    <x v="2893"/>
    <d v="2015-01-09T02:00:00"/>
    <x v="0"/>
  </r>
  <r>
    <n v="2894"/>
    <s v="How Could You Do This To Me (The Stage Play)"/>
    <s v="This Is A Story About A Woman A Man And A Woman"/>
    <n v="250"/>
    <n v="375"/>
    <x v="1"/>
    <s v="US"/>
    <s v="USD"/>
    <n v="1428100815"/>
    <n v="1422920415"/>
    <b v="0"/>
    <n v="0"/>
    <b v="0"/>
    <s v="theater/plays"/>
    <n v="1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5"/>
    <x v="0"/>
    <s v="US"/>
    <s v="USD"/>
    <n v="1403470800"/>
    <n v="1403356792"/>
    <b v="0"/>
    <n v="4"/>
    <b v="0"/>
    <s v="theater/plays"/>
    <n v="2"/>
    <n v="6.2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3636"/>
    <x v="1"/>
    <s v="US"/>
    <s v="USD"/>
    <n v="1481522400"/>
    <n v="1480283321"/>
    <b v="0"/>
    <n v="12"/>
    <b v="0"/>
    <s v="theater/plays"/>
    <n v="121"/>
    <n v="303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3000"/>
    <n v="3058"/>
    <x v="1"/>
    <s v="US"/>
    <s v="USD"/>
    <n v="1444577345"/>
    <n v="1441985458"/>
    <b v="0"/>
    <n v="3"/>
    <b v="0"/>
    <s v="theater/plays"/>
    <n v="102"/>
    <n v="1019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2500"/>
    <n v="2734.11"/>
    <x v="1"/>
    <s v="US"/>
    <s v="USD"/>
    <n v="1446307053"/>
    <n v="1443715053"/>
    <b v="0"/>
    <n v="12"/>
    <b v="0"/>
    <s v="theater/plays"/>
    <n v="109"/>
    <n v="227.84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250"/>
    <n v="350"/>
    <x v="1"/>
    <s v="US"/>
    <s v="USD"/>
    <n v="1469325158"/>
    <n v="1464141158"/>
    <b v="0"/>
    <n v="0"/>
    <b v="0"/>
    <s v="theater/plays"/>
    <n v="14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10000"/>
    <n v="334"/>
    <x v="0"/>
    <s v="US"/>
    <s v="USD"/>
    <n v="1407562632"/>
    <n v="1404970632"/>
    <b v="0"/>
    <n v="7"/>
    <b v="0"/>
    <s v="theater/plays"/>
    <n v="3"/>
    <n v="47.71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1000"/>
    <n v="1000.99"/>
    <x v="1"/>
    <s v="US"/>
    <s v="USD"/>
    <n v="1423345339"/>
    <n v="1418161339"/>
    <b v="0"/>
    <n v="2"/>
    <b v="0"/>
    <s v="theater/plays"/>
    <n v="100"/>
    <n v="500.5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200"/>
    <n v="1256"/>
    <x v="1"/>
    <s v="US"/>
    <s v="USD"/>
    <n v="1440412396"/>
    <n v="1437820396"/>
    <b v="0"/>
    <n v="1"/>
    <b v="0"/>
    <s v="theater/plays"/>
    <n v="105"/>
    <n v="1256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50"/>
    <x v="0"/>
    <s v="US"/>
    <s v="USD"/>
    <n v="1441771218"/>
    <n v="1436587218"/>
    <b v="0"/>
    <n v="4"/>
    <b v="0"/>
    <s v="theater/plays"/>
    <n v="3"/>
    <n v="12.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800"/>
    <n v="2076"/>
    <x v="1"/>
    <s v="GB"/>
    <s v="GBP"/>
    <n v="1415534400"/>
    <n v="1414538031"/>
    <b v="0"/>
    <n v="4"/>
    <b v="0"/>
    <s v="theater/plays"/>
    <n v="115"/>
    <n v="519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000"/>
    <n v="3600"/>
    <x v="1"/>
    <s v="US"/>
    <s v="USD"/>
    <n v="1473211313"/>
    <n v="1472001713"/>
    <b v="0"/>
    <n v="17"/>
    <b v="0"/>
    <s v="theater/plays"/>
    <n v="120"/>
    <n v="211.76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3000"/>
    <n v="3178"/>
    <x v="1"/>
    <s v="US"/>
    <s v="USD"/>
    <n v="1438390800"/>
    <n v="1436888066"/>
    <b v="0"/>
    <n v="7"/>
    <b v="0"/>
    <s v="theater/plays"/>
    <n v="106"/>
    <n v="45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1000"/>
    <n v="12"/>
    <x v="0"/>
    <s v="US"/>
    <s v="USD"/>
    <n v="1463259837"/>
    <n v="1458075837"/>
    <b v="0"/>
    <n v="2"/>
    <b v="0"/>
    <s v="theater/plays"/>
    <n v="1"/>
    <n v="6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746"/>
    <x v="0"/>
    <s v="US"/>
    <s v="USD"/>
    <n v="1465407219"/>
    <n v="1462815219"/>
    <b v="0"/>
    <n v="5"/>
    <b v="0"/>
    <s v="theater/plays"/>
    <n v="30"/>
    <n v="149.19999999999999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100"/>
    <n v="0"/>
    <x v="0"/>
    <s v="US"/>
    <s v="USD"/>
    <n v="1416944760"/>
    <n v="1413527001"/>
    <b v="0"/>
    <n v="1"/>
    <b v="0"/>
    <s v="theater/plays"/>
    <n v="0"/>
    <n v="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800"/>
    <n v="1360"/>
    <x v="1"/>
    <s v="GB"/>
    <s v="GBP"/>
    <n v="1434139887"/>
    <n v="1428955887"/>
    <b v="0"/>
    <n v="1"/>
    <b v="0"/>
    <s v="theater/plays"/>
    <n v="170"/>
    <n v="136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15725"/>
    <x v="1"/>
    <s v="US"/>
    <s v="USD"/>
    <n v="1435429626"/>
    <n v="1431973626"/>
    <b v="0"/>
    <n v="14"/>
    <b v="0"/>
    <s v="theater/plays"/>
    <n v="524"/>
    <n v="1123.2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6000"/>
    <n v="0"/>
    <x v="0"/>
    <s v="US"/>
    <s v="USD"/>
    <n v="1452827374"/>
    <n v="1450235374"/>
    <b v="0"/>
    <n v="26"/>
    <b v="0"/>
    <s v="theater/plays"/>
    <n v="0"/>
    <n v="0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"/>
    <n v="10"/>
    <x v="0"/>
    <s v="US"/>
    <s v="USD"/>
    <n v="1410041339"/>
    <n v="1404857339"/>
    <b v="0"/>
    <n v="2"/>
    <b v="0"/>
    <s v="theater/plays"/>
    <n v="1"/>
    <n v="5"/>
    <x v="1"/>
    <s v="plays"/>
    <x v="2913"/>
    <d v="2014-09-06T22:08:59"/>
    <x v="3"/>
  </r>
  <r>
    <n v="2914"/>
    <s v="Hercules the Panto"/>
    <s v="Hercules must complete four challenges in order to meet the father he never knew"/>
    <n v="800"/>
    <n v="1246"/>
    <x v="1"/>
    <s v="GB"/>
    <s v="GBP"/>
    <n v="1426365994"/>
    <n v="1421185594"/>
    <b v="0"/>
    <n v="1"/>
    <b v="0"/>
    <s v="theater/plays"/>
    <n v="156"/>
    <n v="1246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3000"/>
    <n v="3465"/>
    <x v="1"/>
    <s v="GB"/>
    <s v="GBP"/>
    <n v="1458117190"/>
    <n v="1455528790"/>
    <b v="0"/>
    <n v="3"/>
    <b v="0"/>
    <s v="theater/plays"/>
    <n v="116"/>
    <n v="1155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2000"/>
    <n v="2202"/>
    <x v="1"/>
    <s v="GB"/>
    <s v="GBP"/>
    <n v="1400498789"/>
    <n v="1398511589"/>
    <b v="0"/>
    <n v="7"/>
    <b v="0"/>
    <s v="theater/plays"/>
    <n v="110"/>
    <n v="314.57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3000"/>
    <n v="0"/>
    <x v="0"/>
    <s v="US"/>
    <s v="USD"/>
    <n v="1442381847"/>
    <n v="1440826647"/>
    <b v="0"/>
    <n v="9"/>
    <b v="0"/>
    <s v="theater/plays"/>
    <n v="0"/>
    <n v="0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05"/>
    <x v="0"/>
    <s v="US"/>
    <s v="USD"/>
    <n v="1446131207"/>
    <n v="1443712007"/>
    <b v="0"/>
    <n v="20"/>
    <b v="0"/>
    <s v="theater/plays"/>
    <n v="2"/>
    <n v="5.25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1500"/>
    <n v="1831"/>
    <x v="1"/>
    <s v="US"/>
    <s v="USD"/>
    <n v="1407250329"/>
    <n v="1404658329"/>
    <b v="0"/>
    <n v="6"/>
    <b v="0"/>
    <s v="theater/plays"/>
    <n v="122"/>
    <n v="305.17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3200"/>
    <n v="3210"/>
    <x v="1"/>
    <s v="CA"/>
    <s v="CAD"/>
    <n v="1427306470"/>
    <n v="1424718070"/>
    <b v="0"/>
    <n v="13"/>
    <b v="0"/>
    <s v="theater/plays"/>
    <n v="100"/>
    <n v="246.9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2000"/>
    <n v="2100"/>
    <x v="1"/>
    <s v="US"/>
    <s v="USD"/>
    <n v="1411679804"/>
    <n v="1409087804"/>
    <b v="0"/>
    <n v="3"/>
    <b v="1"/>
    <s v="theater/musical"/>
    <n v="105"/>
    <n v="70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3000"/>
    <n v="289"/>
    <x v="0"/>
    <s v="GB"/>
    <s v="GBP"/>
    <n v="1431982727"/>
    <n v="1428094727"/>
    <b v="0"/>
    <n v="6"/>
    <b v="1"/>
    <s v="theater/musical"/>
    <n v="10"/>
    <n v="48.17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2500"/>
    <n v="2600"/>
    <x v="1"/>
    <s v="US"/>
    <s v="USD"/>
    <n v="1422068400"/>
    <n v="1420774779"/>
    <b v="0"/>
    <n v="10"/>
    <b v="1"/>
    <s v="theater/musical"/>
    <n v="104"/>
    <n v="26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55000"/>
    <n v="55201.52"/>
    <x v="1"/>
    <s v="US"/>
    <s v="USD"/>
    <n v="1431143940"/>
    <n v="1428585710"/>
    <b v="0"/>
    <n v="147"/>
    <b v="1"/>
    <s v="theater/musical"/>
    <n v="100"/>
    <n v="375.5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100000"/>
    <n v="11943"/>
    <x v="0"/>
    <s v="US"/>
    <s v="USD"/>
    <n v="1410444068"/>
    <n v="1407852068"/>
    <b v="0"/>
    <n v="199"/>
    <b v="1"/>
    <s v="theater/musical"/>
    <n v="12"/>
    <n v="60.0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10000"/>
    <n v="10299"/>
    <x v="1"/>
    <s v="US"/>
    <s v="USD"/>
    <n v="1424715779"/>
    <n v="1423506179"/>
    <b v="0"/>
    <n v="50"/>
    <b v="1"/>
    <s v="theater/musical"/>
    <n v="103"/>
    <n v="205.98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7000"/>
    <n v="2521"/>
    <x v="0"/>
    <s v="US"/>
    <s v="USD"/>
    <n v="1405400400"/>
    <n v="1402934629"/>
    <b v="0"/>
    <n v="21"/>
    <b v="1"/>
    <s v="theater/musical"/>
    <n v="36"/>
    <n v="120.05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4000"/>
    <n v="850"/>
    <x v="0"/>
    <s v="US"/>
    <s v="USD"/>
    <n v="1457135846"/>
    <n v="1454543846"/>
    <b v="0"/>
    <n v="24"/>
    <b v="1"/>
    <s v="theater/musical"/>
    <n v="21"/>
    <n v="35.42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22000"/>
    <n v="0"/>
    <x v="0"/>
    <s v="US"/>
    <s v="USD"/>
    <n v="1401024758"/>
    <n v="1398432758"/>
    <b v="0"/>
    <n v="32"/>
    <b v="1"/>
    <s v="theater/musical"/>
    <n v="0"/>
    <n v="0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25000"/>
    <n v="26480"/>
    <x v="1"/>
    <s v="GB"/>
    <s v="GBP"/>
    <n v="1431007264"/>
    <n v="1428415264"/>
    <b v="0"/>
    <n v="62"/>
    <b v="1"/>
    <s v="theater/musical"/>
    <n v="106"/>
    <n v="427.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3500"/>
    <n v="3501.52"/>
    <x v="1"/>
    <s v="CA"/>
    <s v="CAD"/>
    <n v="1410761280"/>
    <n v="1408604363"/>
    <b v="0"/>
    <n v="9"/>
    <b v="1"/>
    <s v="theater/musical"/>
    <n v="100"/>
    <n v="389.0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10000"/>
    <n v="5"/>
    <x v="3"/>
    <s v="AU"/>
    <s v="AUD"/>
    <n v="1424516400"/>
    <n v="1421812637"/>
    <b v="0"/>
    <n v="38"/>
    <b v="1"/>
    <s v="theater/musical"/>
    <n v="0"/>
    <n v="0.13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7750"/>
    <n v="7860"/>
    <x v="1"/>
    <s v="US"/>
    <s v="USD"/>
    <n v="1465081053"/>
    <n v="1462489053"/>
    <b v="0"/>
    <n v="54"/>
    <b v="1"/>
    <s v="theater/musical"/>
    <n v="101"/>
    <n v="145.5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8000"/>
    <n v="2500"/>
    <x v="0"/>
    <s v="CA"/>
    <s v="CAD"/>
    <n v="1402845364"/>
    <n v="1400253364"/>
    <b v="0"/>
    <n v="37"/>
    <b v="1"/>
    <s v="theater/musical"/>
    <n v="31"/>
    <n v="67.56999999999999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10000"/>
    <n v="3319"/>
    <x v="0"/>
    <s v="US"/>
    <s v="USD"/>
    <n v="1472490000"/>
    <n v="1467468008"/>
    <b v="0"/>
    <n v="39"/>
    <b v="1"/>
    <s v="theater/musical"/>
    <n v="33"/>
    <n v="85.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5000"/>
    <n v="10"/>
    <x v="0"/>
    <s v="US"/>
    <s v="USD"/>
    <n v="1413176340"/>
    <n v="1412091423"/>
    <b v="0"/>
    <n v="34"/>
    <b v="1"/>
    <s v="theater/musical"/>
    <n v="0"/>
    <n v="0.28999999999999998"/>
    <x v="1"/>
    <s v="musical"/>
    <x v="2936"/>
    <d v="2014-10-13T04:59:00"/>
    <x v="3"/>
  </r>
  <r>
    <n v="2937"/>
    <s v="UCAS"/>
    <s v="UCAS is a new British musical premiering at the Edinburgh Fringe Festival 2014."/>
    <n v="5500"/>
    <n v="180"/>
    <x v="2"/>
    <s v="GB"/>
    <s v="GBP"/>
    <n v="1405249113"/>
    <n v="1402657113"/>
    <b v="0"/>
    <n v="55"/>
    <b v="1"/>
    <s v="theater/musical"/>
    <n v="3"/>
    <n v="3.2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10000"/>
    <n v="14511"/>
    <x v="1"/>
    <s v="US"/>
    <s v="USD"/>
    <n v="1422636814"/>
    <n v="1420044814"/>
    <b v="0"/>
    <n v="32"/>
    <b v="1"/>
    <s v="theater/musical"/>
    <n v="145"/>
    <n v="453.47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22000"/>
    <n v="23086"/>
    <x v="1"/>
    <s v="US"/>
    <s v="USD"/>
    <n v="1409187600"/>
    <n v="1406316312"/>
    <b v="0"/>
    <n v="25"/>
    <b v="1"/>
    <s v="theater/musical"/>
    <n v="105"/>
    <n v="923.44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8000"/>
    <n v="273"/>
    <x v="0"/>
    <s v="US"/>
    <s v="USD"/>
    <n v="1421606018"/>
    <n v="1418150018"/>
    <b v="0"/>
    <n v="33"/>
    <b v="1"/>
    <s v="theater/musical"/>
    <n v="3"/>
    <n v="8.27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800"/>
    <n v="1065.23"/>
    <x v="1"/>
    <s v="US"/>
    <s v="USD"/>
    <n v="1425250955"/>
    <n v="1422658955"/>
    <b v="0"/>
    <n v="1"/>
    <b v="0"/>
    <s v="theater/spaces"/>
    <n v="133"/>
    <n v="1065.23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100000"/>
    <n v="226"/>
    <x v="0"/>
    <s v="CA"/>
    <s v="CAD"/>
    <n v="1450297080"/>
    <n v="1448565459"/>
    <b v="0"/>
    <n v="202"/>
    <b v="0"/>
    <s v="theater/spaces"/>
    <n v="0"/>
    <n v="1.1200000000000001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250"/>
    <n v="280"/>
    <x v="1"/>
    <s v="US"/>
    <s v="USD"/>
    <n v="1428894380"/>
    <n v="1426302380"/>
    <b v="0"/>
    <n v="0"/>
    <b v="0"/>
    <s v="theater/spaces"/>
    <n v="112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2000"/>
    <n v="225"/>
    <x v="0"/>
    <s v="US"/>
    <s v="USD"/>
    <n v="1433714198"/>
    <n v="1431122198"/>
    <b v="0"/>
    <n v="1"/>
    <b v="0"/>
    <s v="theater/spaces"/>
    <n v="11"/>
    <n v="225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250"/>
    <n v="270"/>
    <x v="1"/>
    <s v="US"/>
    <s v="USD"/>
    <n v="1432437660"/>
    <n v="1429845660"/>
    <b v="0"/>
    <n v="0"/>
    <b v="0"/>
    <s v="theater/spaces"/>
    <n v="108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1000"/>
    <n v="10"/>
    <x v="0"/>
    <s v="GB"/>
    <s v="GBP"/>
    <n v="1471265092"/>
    <n v="1468673092"/>
    <b v="0"/>
    <n v="2"/>
    <b v="0"/>
    <s v="theater/spaces"/>
    <n v="1"/>
    <n v="5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4000"/>
    <n v="11215"/>
    <x v="1"/>
    <s v="US"/>
    <s v="USD"/>
    <n v="1480007460"/>
    <n v="1475760567"/>
    <b v="0"/>
    <n v="13"/>
    <b v="0"/>
    <s v="theater/spaces"/>
    <n v="280"/>
    <n v="862.69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1200"/>
    <n v="100"/>
    <x v="0"/>
    <s v="US"/>
    <s v="USD"/>
    <n v="1433259293"/>
    <n v="1428075293"/>
    <b v="0"/>
    <n v="9"/>
    <b v="0"/>
    <s v="theater/spaces"/>
    <n v="8"/>
    <n v="11.1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1250"/>
    <x v="1"/>
    <s v="US"/>
    <s v="USD"/>
    <n v="1447965917"/>
    <n v="1445370317"/>
    <b v="0"/>
    <n v="2"/>
    <b v="0"/>
    <s v="theater/spaces"/>
    <n v="104"/>
    <n v="62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250"/>
    <n v="260"/>
    <x v="1"/>
    <s v="US"/>
    <s v="USD"/>
    <n v="1453538752"/>
    <n v="1450946752"/>
    <b v="0"/>
    <n v="0"/>
    <b v="0"/>
    <s v="theater/spaces"/>
    <n v="104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4200"/>
    <n v="4794.82"/>
    <x v="1"/>
    <s v="US"/>
    <s v="USD"/>
    <n v="1412536573"/>
    <n v="1408648573"/>
    <b v="0"/>
    <n v="58"/>
    <b v="0"/>
    <s v="theater/spaces"/>
    <n v="114"/>
    <n v="82.67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5260"/>
    <x v="1"/>
    <s v="US"/>
    <s v="USD"/>
    <n v="1476676800"/>
    <n v="1473957239"/>
    <b v="0"/>
    <n v="8"/>
    <b v="0"/>
    <s v="theater/spaces"/>
    <n v="105"/>
    <n v="657.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3000"/>
    <n v="3350"/>
    <x v="1"/>
    <s v="US"/>
    <s v="USD"/>
    <n v="1444330821"/>
    <n v="1441738821"/>
    <b v="0"/>
    <n v="3"/>
    <b v="0"/>
    <s v="theater/spaces"/>
    <n v="112"/>
    <n v="1116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251"/>
    <x v="1"/>
    <s v="US"/>
    <s v="USD"/>
    <n v="1489669203"/>
    <n v="1487944803"/>
    <b v="0"/>
    <n v="0"/>
    <b v="0"/>
    <s v="theater/spaces"/>
    <n v="10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3300"/>
    <n v="5087"/>
    <x v="1"/>
    <s v="US"/>
    <s v="USD"/>
    <n v="1434476849"/>
    <n v="1431884849"/>
    <b v="0"/>
    <n v="11"/>
    <b v="0"/>
    <s v="theater/spaces"/>
    <n v="154"/>
    <n v="462.4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5000"/>
    <n v="39"/>
    <x v="0"/>
    <s v="US"/>
    <s v="USD"/>
    <n v="1462402850"/>
    <n v="1459810850"/>
    <b v="0"/>
    <n v="20"/>
    <b v="0"/>
    <s v="theater/spaces"/>
    <n v="1"/>
    <n v="1.95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2500"/>
    <n v="2520"/>
    <x v="1"/>
    <s v="US"/>
    <s v="USD"/>
    <n v="1427498172"/>
    <n v="1422317772"/>
    <b v="0"/>
    <n v="3"/>
    <b v="0"/>
    <s v="theater/spaces"/>
    <n v="101"/>
    <n v="840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250"/>
    <n v="250"/>
    <x v="1"/>
    <s v="US"/>
    <s v="USD"/>
    <n v="1462729317"/>
    <n v="1457548917"/>
    <b v="0"/>
    <n v="0"/>
    <b v="0"/>
    <s v="theater/spaces"/>
    <n v="10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250"/>
    <n v="250"/>
    <x v="1"/>
    <s v="GB"/>
    <s v="GBP"/>
    <n v="1465258325"/>
    <n v="1462666325"/>
    <b v="0"/>
    <n v="0"/>
    <b v="0"/>
    <s v="theater/spaces"/>
    <n v="10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250"/>
    <n v="250"/>
    <x v="1"/>
    <s v="US"/>
    <s v="USD"/>
    <n v="1410459023"/>
    <n v="1407867023"/>
    <b v="0"/>
    <n v="0"/>
    <b v="0"/>
    <s v="theater/spaces"/>
    <n v="10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15000"/>
    <n v="4635"/>
    <x v="0"/>
    <s v="US"/>
    <s v="USD"/>
    <n v="1427342400"/>
    <n v="1424927159"/>
    <b v="0"/>
    <n v="108"/>
    <b v="1"/>
    <s v="theater/plays"/>
    <n v="31"/>
    <n v="42.92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5000"/>
    <n v="0"/>
    <x v="0"/>
    <s v="US"/>
    <s v="USD"/>
    <n v="1425193140"/>
    <n v="1422769906"/>
    <b v="0"/>
    <n v="20"/>
    <b v="1"/>
    <s v="theater/plays"/>
    <n v="0"/>
    <n v="0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27000"/>
    <n v="0"/>
    <x v="2"/>
    <s v="US"/>
    <s v="USD"/>
    <n v="1435835824"/>
    <n v="1433243824"/>
    <b v="0"/>
    <n v="98"/>
    <b v="1"/>
    <s v="theater/plays"/>
    <n v="0"/>
    <n v="0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14450"/>
    <x v="1"/>
    <s v="US"/>
    <s v="USD"/>
    <n v="1407360720"/>
    <n v="1404769819"/>
    <b v="0"/>
    <n v="196"/>
    <b v="1"/>
    <s v="theater/plays"/>
    <n v="111"/>
    <n v="73.72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359.21"/>
    <x v="1"/>
    <s v="US"/>
    <s v="USD"/>
    <n v="1436290233"/>
    <n v="1433698233"/>
    <b v="0"/>
    <n v="39"/>
    <b v="1"/>
    <s v="theater/plays"/>
    <n v="107"/>
    <n v="137.41999999999999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30000"/>
    <n v="10"/>
    <x v="3"/>
    <s v="US"/>
    <s v="USD"/>
    <n v="1442425412"/>
    <n v="1439833412"/>
    <b v="0"/>
    <n v="128"/>
    <b v="1"/>
    <s v="theater/plays"/>
    <n v="0"/>
    <n v="0.08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15000"/>
    <n v="16501"/>
    <x v="1"/>
    <s v="US"/>
    <s v="USD"/>
    <n v="1425872692"/>
    <n v="1423284292"/>
    <b v="0"/>
    <n v="71"/>
    <b v="1"/>
    <s v="theater/plays"/>
    <n v="110"/>
    <n v="232.41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10000"/>
    <n v="10173"/>
    <x v="1"/>
    <s v="US"/>
    <s v="USD"/>
    <n v="1471406340"/>
    <n v="1470227660"/>
    <b v="0"/>
    <n v="47"/>
    <b v="1"/>
    <s v="theater/plays"/>
    <n v="102"/>
    <n v="216.45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5000"/>
    <n v="5330"/>
    <x v="1"/>
    <s v="CA"/>
    <s v="CAD"/>
    <n v="1430693460"/>
    <n v="1428087153"/>
    <b v="0"/>
    <n v="17"/>
    <b v="1"/>
    <s v="theater/plays"/>
    <n v="107"/>
    <n v="313.52999999999997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18000"/>
    <n v="20569.05"/>
    <x v="1"/>
    <s v="US"/>
    <s v="USD"/>
    <n v="1405699451"/>
    <n v="1403107451"/>
    <b v="0"/>
    <n v="91"/>
    <b v="1"/>
    <s v="theater/plays"/>
    <n v="114"/>
    <n v="226.0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10000"/>
    <n v="0"/>
    <x v="0"/>
    <s v="US"/>
    <s v="USD"/>
    <n v="1409500078"/>
    <n v="1406908078"/>
    <b v="0"/>
    <n v="43"/>
    <b v="1"/>
    <s v="theater/plays"/>
    <n v="0"/>
    <n v="0"/>
    <x v="1"/>
    <s v="plays"/>
    <x v="2971"/>
    <d v="2014-08-31T15:47:58"/>
    <x v="3"/>
  </r>
  <r>
    <n v="2972"/>
    <s v="A Bad Plan"/>
    <s v="A group of artists. A mythical art piece. A harrowing quest. And some margaritas."/>
    <n v="6000"/>
    <n v="6111"/>
    <x v="1"/>
    <s v="US"/>
    <s v="USD"/>
    <n v="1480899600"/>
    <n v="1479609520"/>
    <b v="0"/>
    <n v="17"/>
    <b v="1"/>
    <s v="theater/plays"/>
    <n v="102"/>
    <n v="359.47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25000"/>
    <n v="1"/>
    <x v="0"/>
    <s v="US"/>
    <s v="USD"/>
    <n v="1451620800"/>
    <n v="1449171508"/>
    <b v="0"/>
    <n v="33"/>
    <b v="1"/>
    <s v="theater/plays"/>
    <n v="0"/>
    <n v="0.03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14000"/>
    <n v="32035.51"/>
    <x v="1"/>
    <s v="US"/>
    <s v="USD"/>
    <n v="1411695300"/>
    <n v="1409275671"/>
    <b v="0"/>
    <n v="87"/>
    <b v="1"/>
    <s v="theater/plays"/>
    <n v="229"/>
    <n v="368.2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20000"/>
    <n v="23505"/>
    <x v="1"/>
    <s v="US"/>
    <s v="USD"/>
    <n v="1417057200"/>
    <n v="1414599886"/>
    <b v="0"/>
    <n v="113"/>
    <b v="1"/>
    <s v="theater/plays"/>
    <n v="118"/>
    <n v="208.0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2000"/>
    <n v="2033"/>
    <x v="1"/>
    <s v="GB"/>
    <s v="GBP"/>
    <n v="1457870400"/>
    <n v="1456421530"/>
    <b v="0"/>
    <n v="14"/>
    <b v="1"/>
    <s v="theater/plays"/>
    <n v="102"/>
    <n v="145.2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75"/>
    <x v="3"/>
    <s v="US"/>
    <s v="USD"/>
    <n v="1427076840"/>
    <n v="1421960934"/>
    <b v="0"/>
    <n v="30"/>
    <b v="1"/>
    <s v="theater/plays"/>
    <n v="4"/>
    <n v="12.5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4000"/>
    <n v="30"/>
    <x v="0"/>
    <s v="US"/>
    <s v="USD"/>
    <n v="1413784740"/>
    <n v="1412954547"/>
    <b v="0"/>
    <n v="16"/>
    <b v="1"/>
    <s v="theater/plays"/>
    <n v="1"/>
    <n v="1.88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14000"/>
    <n v="2130"/>
    <x v="0"/>
    <s v="US"/>
    <s v="USD"/>
    <n v="1420524000"/>
    <n v="1419104823"/>
    <b v="0"/>
    <n v="46"/>
    <b v="1"/>
    <s v="theater/plays"/>
    <n v="15"/>
    <n v="46.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10000"/>
    <n v="21"/>
    <x v="0"/>
    <s v="US"/>
    <s v="USD"/>
    <n v="1440381600"/>
    <n v="1438639130"/>
    <b v="0"/>
    <n v="24"/>
    <b v="1"/>
    <s v="theater/plays"/>
    <n v="0"/>
    <n v="0.88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15000"/>
    <n v="0"/>
    <x v="2"/>
    <s v="IE"/>
    <s v="EUR"/>
    <n v="1443014756"/>
    <n v="1439126756"/>
    <b v="1"/>
    <n v="97"/>
    <b v="1"/>
    <s v="theater/spaces"/>
    <n v="0"/>
    <n v="0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14440"/>
    <n v="2030"/>
    <x v="0"/>
    <s v="GB"/>
    <s v="GBP"/>
    <n v="1455208143"/>
    <n v="1452616143"/>
    <b v="1"/>
    <n v="59"/>
    <b v="1"/>
    <s v="theater/spaces"/>
    <n v="14"/>
    <n v="34.40999999999999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500000"/>
    <n v="0"/>
    <x v="0"/>
    <s v="US"/>
    <s v="USD"/>
    <n v="1415722236"/>
    <n v="1410534636"/>
    <b v="1"/>
    <n v="1095"/>
    <b v="1"/>
    <s v="theater/spaces"/>
    <n v="0"/>
    <n v="0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50000"/>
    <n v="409782"/>
    <x v="1"/>
    <s v="US"/>
    <s v="USD"/>
    <n v="1472020881"/>
    <n v="1469428881"/>
    <b v="1"/>
    <n v="218"/>
    <b v="1"/>
    <s v="theater/spaces"/>
    <n v="820"/>
    <n v="1879.73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30000"/>
    <n v="32903"/>
    <x v="1"/>
    <s v="NZ"/>
    <s v="NZD"/>
    <n v="1477886400"/>
    <n v="1476228128"/>
    <b v="0"/>
    <n v="111"/>
    <b v="1"/>
    <s v="theater/spaces"/>
    <n v="110"/>
    <n v="296.42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7500"/>
    <n v="7790"/>
    <x v="1"/>
    <s v="GB"/>
    <s v="GBP"/>
    <n v="1462100406"/>
    <n v="1456920006"/>
    <b v="0"/>
    <n v="56"/>
    <b v="1"/>
    <s v="theater/spaces"/>
    <n v="104"/>
    <n v="139.110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971"/>
    <x v="0"/>
    <s v="US"/>
    <s v="USD"/>
    <n v="1476316800"/>
    <n v="1473837751"/>
    <b v="0"/>
    <n v="265"/>
    <b v="1"/>
    <s v="theater/spaces"/>
    <n v="5"/>
    <n v="11.2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4000"/>
    <n v="805"/>
    <x v="0"/>
    <s v="GB"/>
    <s v="GBP"/>
    <n v="1466412081"/>
    <n v="1463820081"/>
    <b v="0"/>
    <n v="28"/>
    <b v="1"/>
    <s v="theater/spaces"/>
    <n v="20"/>
    <n v="28.75"/>
    <x v="1"/>
    <s v="spaces"/>
    <x v="2988"/>
    <d v="2016-06-20T08:41:21"/>
    <x v="2"/>
  </r>
  <r>
    <n v="2989"/>
    <s v="Let's Light Up The Gem!"/>
    <s v="Bring the movies back to Bethel, Maine."/>
    <n v="90000"/>
    <n v="8077"/>
    <x v="0"/>
    <s v="US"/>
    <s v="USD"/>
    <n v="1450673940"/>
    <n v="1448756962"/>
    <b v="0"/>
    <n v="364"/>
    <b v="1"/>
    <s v="theater/spaces"/>
    <n v="9"/>
    <n v="22.19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25000"/>
    <n v="5854"/>
    <x v="0"/>
    <s v="US"/>
    <s v="USD"/>
    <n v="1452174420"/>
    <n v="1449150420"/>
    <b v="0"/>
    <n v="27"/>
    <b v="1"/>
    <s v="theater/spaces"/>
    <n v="23"/>
    <n v="216.81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25000"/>
    <n v="2"/>
    <x v="2"/>
    <s v="US"/>
    <s v="USD"/>
    <n v="1485547530"/>
    <n v="1483646730"/>
    <b v="0"/>
    <n v="93"/>
    <b v="1"/>
    <s v="theater/spaces"/>
    <n v="0"/>
    <n v="0.0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10000"/>
    <n v="0"/>
    <x v="2"/>
    <s v="US"/>
    <s v="USD"/>
    <n v="1476037510"/>
    <n v="1473445510"/>
    <b v="0"/>
    <n v="64"/>
    <b v="1"/>
    <s v="theater/spaces"/>
    <n v="0"/>
    <n v="0"/>
    <x v="1"/>
    <s v="spaces"/>
    <x v="2992"/>
    <d v="2016-10-09T18:25:10"/>
    <x v="2"/>
  </r>
  <r>
    <n v="2993"/>
    <s v="TRUE WEST: Think, Dog! Productions"/>
    <s v="Help us build the Kitchen from Hell!"/>
    <n v="4000"/>
    <n v="4037"/>
    <x v="1"/>
    <s v="US"/>
    <s v="USD"/>
    <n v="1455998867"/>
    <n v="1453406867"/>
    <b v="0"/>
    <n v="22"/>
    <b v="1"/>
    <s v="theater/spaces"/>
    <n v="101"/>
    <n v="183.5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5000"/>
    <n v="160"/>
    <x v="0"/>
    <s v="GB"/>
    <s v="GBP"/>
    <n v="1412335772"/>
    <n v="1409743772"/>
    <b v="0"/>
    <n v="59"/>
    <b v="1"/>
    <s v="theater/spaces"/>
    <n v="3"/>
    <n v="2.7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40000"/>
    <n v="44636.2"/>
    <x v="1"/>
    <s v="US"/>
    <s v="USD"/>
    <n v="1484841471"/>
    <n v="1482249471"/>
    <b v="0"/>
    <n v="249"/>
    <b v="1"/>
    <s v="theater/spaces"/>
    <n v="112"/>
    <n v="179.2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133000"/>
    <n v="14303"/>
    <x v="2"/>
    <s v="US"/>
    <s v="USD"/>
    <n v="1432677240"/>
    <n v="1427493240"/>
    <b v="0"/>
    <n v="392"/>
    <b v="1"/>
    <s v="theater/spaces"/>
    <n v="11"/>
    <n v="36.49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25000"/>
    <n v="33370.769999999997"/>
    <x v="1"/>
    <s v="US"/>
    <s v="USD"/>
    <n v="1488171540"/>
    <n v="1486661793"/>
    <b v="0"/>
    <n v="115"/>
    <b v="1"/>
    <s v="theater/spaces"/>
    <n v="133"/>
    <n v="290.18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100000"/>
    <n v="800211"/>
    <x v="1"/>
    <s v="US"/>
    <s v="USD"/>
    <n v="1402892700"/>
    <n v="1400474329"/>
    <b v="0"/>
    <n v="433"/>
    <b v="1"/>
    <s v="theater/spaces"/>
    <n v="800"/>
    <n v="1848.06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5000"/>
    <n v="5240"/>
    <x v="1"/>
    <s v="US"/>
    <s v="USD"/>
    <n v="1488333600"/>
    <n v="1487094360"/>
    <b v="0"/>
    <n v="20"/>
    <b v="1"/>
    <s v="theater/spaces"/>
    <n v="105"/>
    <n v="262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3000"/>
    <n v="280"/>
    <x v="3"/>
    <s v="US"/>
    <s v="USD"/>
    <n v="1485885600"/>
    <n v="1484682670"/>
    <b v="0"/>
    <n v="8"/>
    <b v="1"/>
    <s v="theater/spaces"/>
    <n v="9"/>
    <n v="3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50000"/>
    <n v="53769"/>
    <x v="1"/>
    <s v="US"/>
    <s v="USD"/>
    <n v="1468445382"/>
    <n v="1465853382"/>
    <b v="0"/>
    <n v="175"/>
    <b v="1"/>
    <s v="theater/spaces"/>
    <n v="108"/>
    <n v="307.25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20000"/>
    <n v="3100"/>
    <x v="2"/>
    <s v="US"/>
    <s v="USD"/>
    <n v="1356552252"/>
    <n v="1353960252"/>
    <b v="0"/>
    <n v="104"/>
    <b v="1"/>
    <s v="theater/spaces"/>
    <n v="16"/>
    <n v="29.8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9000"/>
    <n v="9124"/>
    <x v="1"/>
    <s v="US"/>
    <s v="USD"/>
    <n v="1456811940"/>
    <n v="1454098976"/>
    <b v="0"/>
    <n v="17"/>
    <b v="1"/>
    <s v="theater/spaces"/>
    <n v="101"/>
    <n v="536.7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100000"/>
    <n v="2607"/>
    <x v="0"/>
    <s v="US"/>
    <s v="USD"/>
    <n v="1416089324"/>
    <n v="1413493724"/>
    <b v="0"/>
    <n v="277"/>
    <b v="1"/>
    <s v="theater/spaces"/>
    <n v="3"/>
    <n v="9.4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32500"/>
    <n v="21158"/>
    <x v="0"/>
    <s v="US"/>
    <s v="USD"/>
    <n v="1412611905"/>
    <n v="1410019905"/>
    <b v="0"/>
    <n v="118"/>
    <b v="1"/>
    <s v="theater/spaces"/>
    <n v="65"/>
    <n v="179.31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25000"/>
    <n v="0"/>
    <x v="0"/>
    <s v="CA"/>
    <s v="CAD"/>
    <n v="1418580591"/>
    <n v="1415988591"/>
    <b v="0"/>
    <n v="97"/>
    <b v="1"/>
    <s v="theater/spaces"/>
    <n v="0"/>
    <n v="0"/>
    <x v="1"/>
    <s v="spaces"/>
    <x v="3006"/>
    <d v="2014-12-14T18:09:51"/>
    <x v="3"/>
  </r>
  <r>
    <n v="3007"/>
    <s v="Bethlem"/>
    <s v="Consuite for 2015 CoreCon.  An adventure into insanity."/>
    <n v="4000"/>
    <n v="28167.25"/>
    <x v="1"/>
    <s v="US"/>
    <s v="USD"/>
    <n v="1429938683"/>
    <n v="1428124283"/>
    <b v="0"/>
    <n v="20"/>
    <b v="1"/>
    <s v="theater/spaces"/>
    <n v="704"/>
    <n v="1408.36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9000"/>
    <n v="9110"/>
    <x v="1"/>
    <s v="US"/>
    <s v="USD"/>
    <n v="1453352719"/>
    <n v="1450760719"/>
    <b v="0"/>
    <n v="26"/>
    <b v="1"/>
    <s v="theater/spaces"/>
    <n v="101"/>
    <n v="350.38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70000"/>
    <n v="10"/>
    <x v="2"/>
    <s v="US"/>
    <s v="USD"/>
    <n v="1417012840"/>
    <n v="1414417240"/>
    <b v="0"/>
    <n v="128"/>
    <b v="1"/>
    <s v="theater/spaces"/>
    <n v="0"/>
    <n v="0.08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7000"/>
    <n v="7184"/>
    <x v="1"/>
    <s v="US"/>
    <s v="USD"/>
    <n v="1424548719"/>
    <n v="1419364719"/>
    <b v="0"/>
    <n v="15"/>
    <b v="1"/>
    <s v="theater/spaces"/>
    <n v="103"/>
    <n v="478.93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2500"/>
    <n v="9030"/>
    <x v="1"/>
    <s v="ES"/>
    <s v="EUR"/>
    <n v="1450911540"/>
    <n v="1448536516"/>
    <b v="0"/>
    <n v="25"/>
    <b v="1"/>
    <s v="theater/spaces"/>
    <n v="361"/>
    <n v="361.2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12000"/>
    <n v="25577.56"/>
    <x v="1"/>
    <s v="US"/>
    <s v="USD"/>
    <n v="1423587130"/>
    <n v="1421772730"/>
    <b v="0"/>
    <n v="55"/>
    <b v="1"/>
    <s v="theater/spaces"/>
    <n v="213"/>
    <n v="465.05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40000"/>
    <n v="40153"/>
    <x v="1"/>
    <s v="US"/>
    <s v="USD"/>
    <n v="1434917049"/>
    <n v="1432325049"/>
    <b v="0"/>
    <n v="107"/>
    <b v="1"/>
    <s v="theater/spaces"/>
    <n v="100"/>
    <n v="375.26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176420"/>
    <x v="1"/>
    <s v="US"/>
    <s v="USD"/>
    <n v="1415163600"/>
    <n v="1412737080"/>
    <b v="0"/>
    <n v="557"/>
    <b v="1"/>
    <s v="theater/spaces"/>
    <n v="294"/>
    <n v="316.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10000"/>
    <n v="1864"/>
    <x v="0"/>
    <s v="US"/>
    <s v="USD"/>
    <n v="1402459200"/>
    <n v="1401125238"/>
    <b v="0"/>
    <n v="40"/>
    <b v="1"/>
    <s v="theater/spaces"/>
    <n v="19"/>
    <n v="46.6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0"/>
    <x v="2"/>
    <s v="US"/>
    <s v="USD"/>
    <n v="1405688952"/>
    <n v="1400504952"/>
    <b v="0"/>
    <n v="36"/>
    <b v="1"/>
    <s v="theater/spaces"/>
    <n v="0"/>
    <n v="0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50000"/>
    <n v="58520.2"/>
    <x v="1"/>
    <s v="US"/>
    <s v="USD"/>
    <n v="1408566243"/>
    <n v="1405974243"/>
    <b v="0"/>
    <n v="159"/>
    <b v="1"/>
    <s v="theater/spaces"/>
    <n v="117"/>
    <n v="368.05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10557"/>
    <n v="4130"/>
    <x v="3"/>
    <s v="FR"/>
    <s v="EUR"/>
    <n v="1437429600"/>
    <n v="1433747376"/>
    <b v="0"/>
    <n v="41"/>
    <b v="1"/>
    <s v="theater/spaces"/>
    <n v="39"/>
    <n v="100.7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50000"/>
    <n v="0"/>
    <x v="0"/>
    <s v="US"/>
    <s v="USD"/>
    <n v="1401159600"/>
    <n v="1398801620"/>
    <b v="0"/>
    <n v="226"/>
    <b v="1"/>
    <s v="theater/spaces"/>
    <n v="0"/>
    <n v="0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20000"/>
    <n v="26"/>
    <x v="0"/>
    <s v="US"/>
    <s v="USD"/>
    <n v="1439583533"/>
    <n v="1434399533"/>
    <b v="0"/>
    <n v="30"/>
    <b v="1"/>
    <s v="theater/spaces"/>
    <n v="0"/>
    <n v="0.8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15000"/>
    <n v="0"/>
    <x v="0"/>
    <s v="US"/>
    <s v="USD"/>
    <n v="1479794340"/>
    <n v="1476715869"/>
    <b v="0"/>
    <n v="103"/>
    <b v="1"/>
    <s v="theater/spaces"/>
    <n v="0"/>
    <n v="0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25000"/>
    <n v="26452"/>
    <x v="1"/>
    <s v="US"/>
    <s v="USD"/>
    <n v="1472338409"/>
    <n v="1468450409"/>
    <b v="0"/>
    <n v="62"/>
    <b v="1"/>
    <s v="theater/spaces"/>
    <n v="106"/>
    <n v="426.6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3350"/>
    <n v="5358"/>
    <x v="1"/>
    <s v="GB"/>
    <s v="GBP"/>
    <n v="1434039186"/>
    <n v="1430151186"/>
    <b v="0"/>
    <n v="6"/>
    <b v="1"/>
    <s v="theater/spaces"/>
    <n v="160"/>
    <n v="893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30000"/>
    <n v="49588"/>
    <x v="1"/>
    <s v="US"/>
    <s v="USD"/>
    <n v="1349567475"/>
    <n v="1346975475"/>
    <b v="0"/>
    <n v="182"/>
    <b v="1"/>
    <s v="theater/spaces"/>
    <n v="165"/>
    <n v="272.45999999999998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0000"/>
    <n v="2100"/>
    <x v="2"/>
    <s v="GB"/>
    <s v="GBP"/>
    <n v="1401465600"/>
    <n v="1399032813"/>
    <b v="0"/>
    <n v="145"/>
    <b v="1"/>
    <s v="theater/spaces"/>
    <n v="11"/>
    <n v="14.48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5000"/>
    <n v="11"/>
    <x v="0"/>
    <s v="GB"/>
    <s v="GBP"/>
    <n v="1488538892"/>
    <n v="1487329292"/>
    <b v="0"/>
    <n v="25"/>
    <b v="1"/>
    <s v="theater/spaces"/>
    <n v="0"/>
    <n v="0.44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110000"/>
    <n v="4"/>
    <x v="0"/>
    <s v="US"/>
    <s v="USD"/>
    <n v="1426866851"/>
    <n v="1424278451"/>
    <b v="0"/>
    <n v="320"/>
    <b v="1"/>
    <s v="theater/spaces"/>
    <n v="0"/>
    <n v="0.0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23000"/>
    <n v="27675"/>
    <x v="1"/>
    <s v="US"/>
    <s v="USD"/>
    <n v="1471242025"/>
    <n v="1468650025"/>
    <b v="0"/>
    <n v="99"/>
    <b v="1"/>
    <s v="theater/spaces"/>
    <n v="120"/>
    <n v="279.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80000"/>
    <n v="7655"/>
    <x v="2"/>
    <s v="US"/>
    <s v="USD"/>
    <n v="1416285300"/>
    <n v="1413824447"/>
    <b v="0"/>
    <n v="348"/>
    <b v="1"/>
    <s v="theater/spaces"/>
    <n v="10"/>
    <n v="22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5000"/>
    <n v="10678"/>
    <x v="1"/>
    <s v="US"/>
    <s v="USD"/>
    <n v="1442426171"/>
    <n v="1439834171"/>
    <b v="0"/>
    <n v="41"/>
    <b v="1"/>
    <s v="theater/spaces"/>
    <n v="214"/>
    <n v="260.4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5000"/>
    <n v="1762"/>
    <x v="0"/>
    <s v="US"/>
    <s v="USD"/>
    <n v="1476479447"/>
    <n v="1471295447"/>
    <b v="0"/>
    <n v="29"/>
    <b v="1"/>
    <s v="theater/spaces"/>
    <n v="35"/>
    <n v="60.76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5000"/>
    <n v="5"/>
    <x v="0"/>
    <s v="US"/>
    <s v="USD"/>
    <n v="1441933459"/>
    <n v="1439341459"/>
    <b v="0"/>
    <n v="25"/>
    <b v="1"/>
    <s v="theater/spaces"/>
    <n v="0"/>
    <n v="0.2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12000"/>
    <n v="52"/>
    <x v="0"/>
    <s v="US"/>
    <s v="USD"/>
    <n v="1471487925"/>
    <n v="1468895925"/>
    <b v="0"/>
    <n v="23"/>
    <b v="1"/>
    <s v="theater/spaces"/>
    <n v="0"/>
    <n v="2.2599999999999998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250000"/>
    <n v="175"/>
    <x v="0"/>
    <s v="US"/>
    <s v="USD"/>
    <n v="1477972740"/>
    <n v="1475326255"/>
    <b v="0"/>
    <n v="1260"/>
    <b v="1"/>
    <s v="theater/spaces"/>
    <n v="0"/>
    <n v="0.14000000000000001"/>
    <x v="1"/>
    <s v="spaces"/>
    <x v="3034"/>
    <d v="2016-11-01T03:59:00"/>
    <x v="2"/>
  </r>
  <r>
    <n v="3035"/>
    <s v="The Coalition Theater"/>
    <s v="Help create a permanent home for live comedy shows and classes in Downtown RVA."/>
    <n v="60000"/>
    <n v="852"/>
    <x v="0"/>
    <s v="US"/>
    <s v="USD"/>
    <n v="1367674009"/>
    <n v="1365082009"/>
    <b v="0"/>
    <n v="307"/>
    <b v="1"/>
    <s v="theater/spaces"/>
    <n v="1"/>
    <n v="2.78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75000"/>
    <n v="106084.5"/>
    <x v="1"/>
    <s v="US"/>
    <s v="USD"/>
    <n v="1376654340"/>
    <n v="1373568644"/>
    <b v="0"/>
    <n v="329"/>
    <b v="1"/>
    <s v="theater/spaces"/>
    <n v="141"/>
    <n v="322.45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6240"/>
    <x v="1"/>
    <s v="US"/>
    <s v="USD"/>
    <n v="1285995540"/>
    <n v="1279574773"/>
    <b v="0"/>
    <n v="32"/>
    <b v="1"/>
    <s v="theater/spaces"/>
    <n v="156"/>
    <n v="19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4000"/>
    <n v="4065"/>
    <x v="1"/>
    <s v="US"/>
    <s v="USD"/>
    <n v="1457071397"/>
    <n v="1451887397"/>
    <b v="0"/>
    <n v="27"/>
    <b v="1"/>
    <s v="theater/spaces"/>
    <n v="102"/>
    <n v="150.56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50000"/>
    <n v="10814"/>
    <x v="0"/>
    <s v="US"/>
    <s v="USD"/>
    <n v="1388303940"/>
    <n v="1386011038"/>
    <b v="0"/>
    <n v="236"/>
    <b v="1"/>
    <s v="theater/spaces"/>
    <n v="22"/>
    <n v="45.82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10000"/>
    <n v="0"/>
    <x v="0"/>
    <s v="US"/>
    <s v="USD"/>
    <n v="1435359600"/>
    <n v="1434999621"/>
    <b v="0"/>
    <n v="42"/>
    <b v="1"/>
    <s v="theater/spaces"/>
    <n v="0"/>
    <n v="0"/>
    <x v="1"/>
    <s v="spaces"/>
    <x v="3040"/>
    <d v="2015-06-26T23:00:00"/>
    <x v="0"/>
  </r>
  <r>
    <n v="3041"/>
    <s v="Lend a Hand in Our Home"/>
    <s v="Privet! Hello! Bon Jour! We are the Arlekin Players Theatre and we need a home."/>
    <n v="25000"/>
    <n v="188"/>
    <x v="0"/>
    <s v="US"/>
    <s v="USD"/>
    <n v="1453323048"/>
    <n v="1450731048"/>
    <b v="0"/>
    <n v="95"/>
    <b v="1"/>
    <s v="theater/spaces"/>
    <n v="1"/>
    <n v="1.98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5000"/>
    <n v="1076751.05"/>
    <x v="2"/>
    <s v="GB"/>
    <s v="GBP"/>
    <n v="1444149047"/>
    <n v="1441557047"/>
    <b v="0"/>
    <n v="37"/>
    <b v="1"/>
    <s v="theater/spaces"/>
    <n v="21535"/>
    <n v="29101.38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42850"/>
    <n v="0"/>
    <x v="0"/>
    <s v="CA"/>
    <s v="CAD"/>
    <n v="1429152600"/>
    <n v="1426815699"/>
    <b v="0"/>
    <n v="128"/>
    <b v="1"/>
    <s v="theater/spaces"/>
    <n v="0"/>
    <n v="0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35000"/>
    <n v="70"/>
    <x v="0"/>
    <s v="US"/>
    <s v="USD"/>
    <n v="1454433998"/>
    <n v="1453137998"/>
    <b v="0"/>
    <n v="156"/>
    <b v="1"/>
    <s v="theater/spaces"/>
    <n v="0"/>
    <n v="0.4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15000"/>
    <n v="126"/>
    <x v="0"/>
    <s v="US"/>
    <s v="USD"/>
    <n v="1408679055"/>
    <n v="1406087055"/>
    <b v="0"/>
    <n v="64"/>
    <b v="1"/>
    <s v="theater/spaces"/>
    <n v="1"/>
    <n v="1.97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41000"/>
    <x v="1"/>
    <s v="US"/>
    <s v="USD"/>
    <n v="1410324720"/>
    <n v="1407784586"/>
    <b v="0"/>
    <n v="58"/>
    <b v="1"/>
    <s v="theater/spaces"/>
    <n v="113"/>
    <n v="706.9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3500"/>
    <n v="0"/>
    <x v="2"/>
    <s v="US"/>
    <s v="USD"/>
    <n v="1461762960"/>
    <n v="1457999054"/>
    <b v="0"/>
    <n v="20"/>
    <b v="1"/>
    <s v="theater/spaces"/>
    <n v="0"/>
    <n v="0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23000"/>
    <n v="6061"/>
    <x v="0"/>
    <s v="US"/>
    <s v="USD"/>
    <n v="1420060920"/>
    <n v="1417556262"/>
    <b v="0"/>
    <n v="47"/>
    <b v="1"/>
    <s v="theater/spaces"/>
    <n v="26"/>
    <n v="128.96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1472"/>
    <x v="1"/>
    <s v="US"/>
    <s v="USD"/>
    <n v="1434241255"/>
    <n v="1431649255"/>
    <b v="0"/>
    <n v="54"/>
    <b v="1"/>
    <s v="theater/spaces"/>
    <n v="115"/>
    <n v="212.44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3000"/>
    <n v="3971"/>
    <x v="1"/>
    <s v="US"/>
    <s v="USD"/>
    <n v="1462420960"/>
    <n v="1459828960"/>
    <b v="0"/>
    <n v="9"/>
    <b v="1"/>
    <s v="theater/spaces"/>
    <n v="132"/>
    <n v="441.22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3916"/>
    <x v="1"/>
    <s v="GB"/>
    <s v="GBP"/>
    <n v="1486547945"/>
    <n v="1483955945"/>
    <b v="1"/>
    <n v="35"/>
    <b v="0"/>
    <s v="theater/spaces"/>
    <n v="112"/>
    <n v="111.8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1800"/>
    <n v="1941"/>
    <x v="1"/>
    <s v="US"/>
    <s v="USD"/>
    <n v="1432828740"/>
    <n v="1430237094"/>
    <b v="0"/>
    <n v="2"/>
    <b v="0"/>
    <s v="theater/spaces"/>
    <n v="108"/>
    <n v="970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500"/>
    <n v="95"/>
    <x v="0"/>
    <s v="US"/>
    <s v="USD"/>
    <n v="1412222340"/>
    <n v="1407781013"/>
    <b v="0"/>
    <n v="3"/>
    <b v="0"/>
    <s v="theater/spaces"/>
    <n v="6"/>
    <n v="31.67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120"/>
    <x v="3"/>
    <s v="US"/>
    <s v="USD"/>
    <n v="1425258240"/>
    <n v="1422043154"/>
    <b v="0"/>
    <n v="0"/>
    <b v="0"/>
    <s v="theater/spaces"/>
    <n v="48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800"/>
    <n v="1055.01"/>
    <x v="1"/>
    <s v="US"/>
    <s v="USD"/>
    <n v="1420844390"/>
    <n v="1415660390"/>
    <b v="0"/>
    <n v="1"/>
    <b v="0"/>
    <s v="theater/spaces"/>
    <n v="132"/>
    <n v="1055.0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"/>
    <n v="80"/>
    <x v="0"/>
    <s v="US"/>
    <s v="USD"/>
    <n v="1412003784"/>
    <n v="1406819784"/>
    <b v="0"/>
    <n v="0"/>
    <b v="0"/>
    <s v="theater/spaces"/>
    <n v="32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250"/>
    <n v="19"/>
    <x v="0"/>
    <s v="GB"/>
    <s v="GBP"/>
    <n v="1459694211"/>
    <n v="1457105811"/>
    <b v="0"/>
    <n v="0"/>
    <b v="0"/>
    <s v="theater/spaces"/>
    <n v="8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000"/>
    <n v="60"/>
    <x v="0"/>
    <s v="IT"/>
    <s v="EUR"/>
    <n v="1463734740"/>
    <n v="1459414740"/>
    <b v="0"/>
    <n v="3"/>
    <b v="0"/>
    <s v="theater/spaces"/>
    <n v="6"/>
    <n v="2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3000"/>
    <n v="1"/>
    <x v="0"/>
    <s v="US"/>
    <s v="USD"/>
    <n v="1407536846"/>
    <n v="1404944846"/>
    <b v="0"/>
    <n v="11"/>
    <b v="0"/>
    <s v="theater/spaces"/>
    <n v="0"/>
    <n v="0.09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500"/>
    <n v="3000"/>
    <x v="1"/>
    <s v="US"/>
    <s v="USD"/>
    <n v="1443422134"/>
    <n v="1440830134"/>
    <b v="0"/>
    <n v="6"/>
    <b v="0"/>
    <s v="theater/spaces"/>
    <n v="120"/>
    <n v="500"/>
    <x v="1"/>
    <s v="spaces"/>
    <x v="3060"/>
    <d v="2015-09-28T06:35:34"/>
    <x v="0"/>
  </r>
  <r>
    <n v="3061"/>
    <s v="Help Save Parkway Cinemas!"/>
    <s v="Save a historic Local theater."/>
    <n v="250"/>
    <n v="2"/>
    <x v="0"/>
    <s v="US"/>
    <s v="USD"/>
    <n v="1407955748"/>
    <n v="1405363748"/>
    <b v="0"/>
    <n v="0"/>
    <b v="0"/>
    <s v="theater/spaces"/>
    <n v="1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20000"/>
    <n v="0"/>
    <x v="0"/>
    <s v="US"/>
    <s v="USD"/>
    <n v="1443636000"/>
    <n v="1441111892"/>
    <b v="0"/>
    <n v="67"/>
    <b v="0"/>
    <s v="theater/spaces"/>
    <n v="0"/>
    <n v="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3255"/>
    <x v="1"/>
    <s v="US"/>
    <s v="USD"/>
    <n v="1477174138"/>
    <n v="1474150138"/>
    <b v="0"/>
    <n v="23"/>
    <b v="0"/>
    <s v="theater/spaces"/>
    <n v="109"/>
    <n v="141.52000000000001"/>
    <x v="1"/>
    <s v="spaces"/>
    <x v="3063"/>
    <d v="2016-10-22T22:08:58"/>
    <x v="2"/>
  </r>
  <r>
    <n v="3064"/>
    <s v="Kickstart the Crossroads Community"/>
    <s v="An epicenter for connection, creation and expression of the community."/>
    <n v="24000"/>
    <n v="28067.34"/>
    <x v="1"/>
    <s v="US"/>
    <s v="USD"/>
    <n v="1448175540"/>
    <n v="1445483246"/>
    <b v="0"/>
    <n v="72"/>
    <b v="0"/>
    <s v="theater/spaces"/>
    <n v="117"/>
    <n v="389.82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1000"/>
    <n v="1082"/>
    <x v="1"/>
    <s v="US"/>
    <s v="USD"/>
    <n v="1406683172"/>
    <n v="1404523172"/>
    <b v="0"/>
    <n v="2"/>
    <b v="0"/>
    <s v="theater/spaces"/>
    <n v="108"/>
    <n v="541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100000"/>
    <n v="426"/>
    <x v="0"/>
    <s v="AU"/>
    <s v="AUD"/>
    <n v="1468128537"/>
    <n v="1465536537"/>
    <b v="0"/>
    <n v="15"/>
    <b v="0"/>
    <s v="theater/spaces"/>
    <n v="0"/>
    <n v="28.4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5080"/>
    <x v="1"/>
    <s v="NZ"/>
    <s v="NZD"/>
    <n v="1441837879"/>
    <n v="1439245879"/>
    <b v="0"/>
    <n v="1"/>
    <b v="0"/>
    <s v="theater/spaces"/>
    <n v="254"/>
    <n v="508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2506"/>
    <x v="1"/>
    <s v="US"/>
    <s v="USD"/>
    <n v="1445013352"/>
    <n v="1442421352"/>
    <b v="0"/>
    <n v="2"/>
    <b v="0"/>
    <s v="theater/spaces"/>
    <n v="125"/>
    <n v="1253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2191"/>
    <x v="1"/>
    <s v="US"/>
    <s v="USD"/>
    <n v="1418587234"/>
    <n v="1415995234"/>
    <b v="0"/>
    <n v="7"/>
    <b v="0"/>
    <s v="theater/spaces"/>
    <n v="110"/>
    <n v="313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2500"/>
    <n v="3000"/>
    <x v="1"/>
    <s v="GB"/>
    <s v="GBP"/>
    <n v="1481132169"/>
    <n v="1479317769"/>
    <b v="0"/>
    <n v="16"/>
    <b v="0"/>
    <s v="theater/spaces"/>
    <n v="120"/>
    <n v="187.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20000"/>
    <n v="102"/>
    <x v="0"/>
    <s v="US"/>
    <s v="USD"/>
    <n v="1429595940"/>
    <n v="1428082481"/>
    <b v="0"/>
    <n v="117"/>
    <b v="0"/>
    <s v="theater/spaces"/>
    <n v="1"/>
    <n v="0.8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000"/>
    <n v="8"/>
    <x v="2"/>
    <s v="US"/>
    <s v="USD"/>
    <n v="1477791960"/>
    <n v="1476549262"/>
    <b v="0"/>
    <n v="2"/>
    <b v="0"/>
    <s v="theater/spaces"/>
    <n v="1"/>
    <n v="4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3000"/>
    <n v="5323.01"/>
    <x v="1"/>
    <s v="US"/>
    <s v="USD"/>
    <n v="1434309540"/>
    <n v="1429287900"/>
    <b v="0"/>
    <n v="7"/>
    <b v="0"/>
    <s v="theater/spaces"/>
    <n v="177"/>
    <n v="760.43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0"/>
    <x v="0"/>
    <s v="FR"/>
    <s v="EUR"/>
    <n v="1457617359"/>
    <n v="1455025359"/>
    <b v="0"/>
    <n v="3"/>
    <b v="0"/>
    <s v="theater/spaces"/>
    <n v="0"/>
    <n v="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5000"/>
    <n v="18"/>
    <x v="3"/>
    <s v="US"/>
    <s v="USD"/>
    <n v="1471573640"/>
    <n v="1467253640"/>
    <b v="0"/>
    <n v="20"/>
    <b v="0"/>
    <s v="theater/spaces"/>
    <n v="0"/>
    <n v="0.9"/>
    <x v="1"/>
    <s v="spaces"/>
    <x v="3075"/>
    <d v="2016-08-19T02:27:20"/>
    <x v="2"/>
  </r>
  <r>
    <n v="3076"/>
    <s v="10,000 Hours"/>
    <s v="Helping female comedians get in their 10,000 Hours of practice!"/>
    <n v="5000"/>
    <n v="2390"/>
    <x v="3"/>
    <s v="US"/>
    <s v="USD"/>
    <n v="1444405123"/>
    <n v="1439221123"/>
    <b v="0"/>
    <n v="50"/>
    <b v="0"/>
    <s v="theater/spaces"/>
    <n v="48"/>
    <n v="47.8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2000"/>
    <x v="1"/>
    <s v="CA"/>
    <s v="CAD"/>
    <n v="1488495478"/>
    <n v="1485903478"/>
    <b v="0"/>
    <n v="2"/>
    <b v="0"/>
    <s v="theater/spaces"/>
    <n v="100"/>
    <n v="100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1867"/>
    <x v="1"/>
    <s v="US"/>
    <s v="USD"/>
    <n v="1424920795"/>
    <n v="1422328795"/>
    <b v="0"/>
    <n v="3"/>
    <b v="0"/>
    <s v="theater/spaces"/>
    <n v="107"/>
    <n v="622.33000000000004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30000"/>
    <n v="0"/>
    <x v="2"/>
    <s v="US"/>
    <s v="USD"/>
    <n v="1427040435"/>
    <n v="1424452035"/>
    <b v="0"/>
    <n v="27"/>
    <b v="0"/>
    <s v="theater/spaces"/>
    <n v="0"/>
    <n v="0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500"/>
    <n v="30303.24"/>
    <x v="1"/>
    <s v="US"/>
    <s v="USD"/>
    <n v="1419644444"/>
    <n v="1414456844"/>
    <b v="0"/>
    <n v="7"/>
    <b v="0"/>
    <s v="theater/spaces"/>
    <n v="1212"/>
    <n v="4329.0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6000"/>
    <n v="6108"/>
    <x v="1"/>
    <s v="US"/>
    <s v="USD"/>
    <n v="1442722891"/>
    <n v="1440130891"/>
    <b v="0"/>
    <n v="5"/>
    <b v="0"/>
    <s v="theater/spaces"/>
    <n v="102"/>
    <n v="1221.5999999999999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1500"/>
    <n v="2500.25"/>
    <x v="1"/>
    <s v="US"/>
    <s v="USD"/>
    <n v="1409547600"/>
    <n v="1406986278"/>
    <b v="0"/>
    <n v="3"/>
    <b v="0"/>
    <s v="theater/spaces"/>
    <n v="167"/>
    <n v="833.4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3000"/>
    <n v="22"/>
    <x v="0"/>
    <s v="US"/>
    <s v="USD"/>
    <n v="1430851680"/>
    <n v="1428340931"/>
    <b v="0"/>
    <n v="6"/>
    <b v="0"/>
    <s v="theater/spaces"/>
    <n v="1"/>
    <n v="3.67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3000"/>
    <n v="3432"/>
    <x v="1"/>
    <s v="US"/>
    <s v="USD"/>
    <n v="1443561159"/>
    <n v="1440969159"/>
    <b v="0"/>
    <n v="9"/>
    <b v="0"/>
    <s v="theater/spaces"/>
    <n v="114"/>
    <n v="381.33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1594"/>
    <x v="1"/>
    <s v="IT"/>
    <s v="EUR"/>
    <n v="1439827559"/>
    <n v="1434643559"/>
    <b v="0"/>
    <n v="3"/>
    <b v="0"/>
    <s v="theater/spaces"/>
    <n v="106"/>
    <n v="531.33000000000004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2055"/>
    <x v="1"/>
    <s v="US"/>
    <s v="USD"/>
    <n v="1482294990"/>
    <n v="1477107390"/>
    <b v="0"/>
    <n v="2"/>
    <b v="0"/>
    <s v="theater/spaces"/>
    <n v="103"/>
    <n v="1027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2000"/>
    <n v="2076"/>
    <x v="1"/>
    <s v="US"/>
    <s v="USD"/>
    <n v="1420724460"/>
    <n v="1418046247"/>
    <b v="0"/>
    <n v="3"/>
    <b v="0"/>
    <s v="theater/spaces"/>
    <n v="104"/>
    <n v="69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15000"/>
    <n v="20689"/>
    <x v="1"/>
    <s v="US"/>
    <s v="USD"/>
    <n v="1468029540"/>
    <n v="1465304483"/>
    <b v="0"/>
    <n v="45"/>
    <b v="0"/>
    <s v="theater/spaces"/>
    <n v="138"/>
    <n v="459.76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30000"/>
    <n v="50"/>
    <x v="0"/>
    <s v="US"/>
    <s v="USD"/>
    <n v="1430505545"/>
    <n v="1425325145"/>
    <b v="0"/>
    <n v="9"/>
    <b v="0"/>
    <s v="theater/spaces"/>
    <n v="0"/>
    <n v="5.56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3500"/>
    <n v="3514"/>
    <x v="1"/>
    <s v="US"/>
    <s v="USD"/>
    <n v="1471214743"/>
    <n v="1468622743"/>
    <b v="0"/>
    <n v="9"/>
    <b v="0"/>
    <s v="theater/spaces"/>
    <n v="100"/>
    <n v="390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4800"/>
    <n v="550"/>
    <x v="0"/>
    <s v="US"/>
    <s v="USD"/>
    <n v="1444946400"/>
    <n v="1441723912"/>
    <b v="0"/>
    <n v="21"/>
    <b v="0"/>
    <s v="theater/spaces"/>
    <n v="11"/>
    <n v="26.19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3999"/>
    <n v="4390"/>
    <x v="1"/>
    <s v="CA"/>
    <s v="CAD"/>
    <n v="1401595140"/>
    <n v="1398980941"/>
    <b v="0"/>
    <n v="17"/>
    <b v="0"/>
    <s v="theater/spaces"/>
    <n v="110"/>
    <n v="258.2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200"/>
    <n v="1245"/>
    <x v="1"/>
    <s v="US"/>
    <s v="USD"/>
    <n v="1442775956"/>
    <n v="1437591956"/>
    <b v="0"/>
    <n v="1"/>
    <b v="0"/>
    <s v="theater/spaces"/>
    <n v="104"/>
    <n v="124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500"/>
    <n v="1590.29"/>
    <x v="1"/>
    <s v="US"/>
    <s v="USD"/>
    <n v="1470011780"/>
    <n v="1464827780"/>
    <b v="0"/>
    <n v="1"/>
    <b v="0"/>
    <s v="theater/spaces"/>
    <n v="106"/>
    <n v="1590.29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3500"/>
    <n v="3500"/>
    <x v="1"/>
    <s v="US"/>
    <s v="USD"/>
    <n v="1432151326"/>
    <n v="1429559326"/>
    <b v="0"/>
    <n v="14"/>
    <b v="0"/>
    <s v="theater/spaces"/>
    <n v="100"/>
    <n v="250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5830.83"/>
    <x v="1"/>
    <s v="GB"/>
    <s v="GBP"/>
    <n v="1475848800"/>
    <n v="1474027501"/>
    <b v="0"/>
    <n v="42"/>
    <b v="0"/>
    <s v="theater/spaces"/>
    <n v="117"/>
    <n v="138.830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5000"/>
    <n v="6053"/>
    <x v="1"/>
    <s v="US"/>
    <s v="USD"/>
    <n v="1454890620"/>
    <n v="1450724449"/>
    <b v="0"/>
    <n v="27"/>
    <b v="0"/>
    <s v="theater/spaces"/>
    <n v="121"/>
    <n v="224.19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500"/>
    <n v="2503"/>
    <x v="1"/>
    <s v="US"/>
    <s v="USD"/>
    <n v="1455251591"/>
    <n v="1452659591"/>
    <b v="0"/>
    <n v="5"/>
    <b v="0"/>
    <s v="theater/spaces"/>
    <n v="100"/>
    <n v="500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5000"/>
    <n v="8399"/>
    <x v="1"/>
    <s v="US"/>
    <s v="USD"/>
    <n v="1413816975"/>
    <n v="1411224975"/>
    <b v="0"/>
    <n v="13"/>
    <b v="0"/>
    <s v="theater/spaces"/>
    <n v="168"/>
    <n v="646.0800000000000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2600"/>
    <x v="1"/>
    <s v="FR"/>
    <s v="EUR"/>
    <n v="1437033360"/>
    <n v="1434445937"/>
    <b v="0"/>
    <n v="12"/>
    <b v="0"/>
    <s v="theater/spaces"/>
    <n v="104"/>
    <n v="216.67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8000"/>
    <n v="12521"/>
    <x v="0"/>
    <s v="GB"/>
    <s v="GBP"/>
    <n v="1471939818"/>
    <n v="1467619818"/>
    <b v="0"/>
    <n v="90"/>
    <b v="0"/>
    <s v="theater/spaces"/>
    <n v="70"/>
    <n v="139.12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1000"/>
    <n v="1346.11"/>
    <x v="1"/>
    <s v="US"/>
    <s v="USD"/>
    <n v="1434080706"/>
    <n v="1428896706"/>
    <b v="0"/>
    <n v="2"/>
    <b v="0"/>
    <s v="theater/spaces"/>
    <n v="135"/>
    <n v="673.06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800"/>
    <n v="6029"/>
    <x v="1"/>
    <s v="AU"/>
    <s v="AUD"/>
    <n v="1422928800"/>
    <n v="1420235311"/>
    <b v="0"/>
    <n v="5"/>
    <b v="0"/>
    <s v="theater/spaces"/>
    <n v="126"/>
    <n v="1205.8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7200"/>
    <n v="8136.01"/>
    <x v="1"/>
    <s v="US"/>
    <s v="USD"/>
    <n v="1413694800"/>
    <n v="1408986916"/>
    <b v="0"/>
    <n v="31"/>
    <b v="0"/>
    <s v="theater/spaces"/>
    <n v="113"/>
    <n v="262.4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500"/>
    <n v="1500"/>
    <x v="1"/>
    <s v="GB"/>
    <s v="GBP"/>
    <n v="1442440800"/>
    <n v="1440497876"/>
    <b v="0"/>
    <n v="4"/>
    <b v="0"/>
    <s v="theater/spaces"/>
    <n v="100"/>
    <n v="37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20000"/>
    <n v="21573"/>
    <x v="1"/>
    <s v="US"/>
    <s v="USD"/>
    <n v="1431372751"/>
    <n v="1430767951"/>
    <b v="0"/>
    <n v="29"/>
    <b v="0"/>
    <s v="theater/spaces"/>
    <n v="108"/>
    <n v="743.9"/>
    <x v="1"/>
    <s v="spaces"/>
    <x v="3107"/>
    <d v="2015-05-11T19:32:31"/>
    <x v="0"/>
  </r>
  <r>
    <n v="3108"/>
    <s v="Funding a home for our Children's Theater"/>
    <s v="We need a permanent home for the theater!"/>
    <n v="1250"/>
    <n v="23"/>
    <x v="0"/>
    <s v="US"/>
    <s v="USD"/>
    <n v="1430234394"/>
    <n v="1425053994"/>
    <b v="0"/>
    <n v="2"/>
    <b v="0"/>
    <s v="theater/spaces"/>
    <n v="2"/>
    <n v="11.5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0"/>
    <x v="0"/>
    <s v="US"/>
    <s v="USD"/>
    <n v="1409194810"/>
    <n v="1406170810"/>
    <b v="0"/>
    <n v="114"/>
    <b v="0"/>
    <s v="theater/spaces"/>
    <n v="0"/>
    <n v="0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1000"/>
    <n v="1080"/>
    <x v="1"/>
    <s v="US"/>
    <s v="USD"/>
    <n v="1487465119"/>
    <n v="1484009119"/>
    <b v="0"/>
    <n v="1"/>
    <b v="0"/>
    <s v="theater/spaces"/>
    <n v="108"/>
    <n v="108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15000"/>
    <n v="212"/>
    <x v="2"/>
    <s v="US"/>
    <s v="USD"/>
    <n v="1412432220"/>
    <n v="1409753820"/>
    <b v="0"/>
    <n v="76"/>
    <b v="0"/>
    <s v="theater/spaces"/>
    <n v="1"/>
    <n v="2.79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3000"/>
    <n v="3000"/>
    <x v="1"/>
    <s v="US"/>
    <s v="USD"/>
    <n v="1477968934"/>
    <n v="1472784934"/>
    <b v="0"/>
    <n v="9"/>
    <b v="0"/>
    <s v="theater/spaces"/>
    <n v="100"/>
    <n v="333.33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2000"/>
    <n v="12348.5"/>
    <x v="1"/>
    <s v="US"/>
    <s v="USD"/>
    <n v="1429291982"/>
    <n v="1426699982"/>
    <b v="0"/>
    <n v="37"/>
    <b v="0"/>
    <s v="theater/spaces"/>
    <n v="103"/>
    <n v="333.7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0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2500"/>
    <n v="2594"/>
    <x v="1"/>
    <s v="SE"/>
    <s v="SEK"/>
    <n v="1465123427"/>
    <n v="1462531427"/>
    <b v="0"/>
    <n v="1"/>
    <b v="0"/>
    <s v="theater/spaces"/>
    <n v="104"/>
    <n v="2594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3000"/>
    <n v="0"/>
    <x v="0"/>
    <s v="US"/>
    <s v="USD"/>
    <n v="1427890925"/>
    <n v="1426681325"/>
    <b v="0"/>
    <n v="10"/>
    <b v="0"/>
    <s v="theater/spaces"/>
    <n v="0"/>
    <n v="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800"/>
    <n v="1036"/>
    <x v="1"/>
    <s v="GB"/>
    <s v="GBP"/>
    <n v="1464354720"/>
    <n v="1463648360"/>
    <b v="0"/>
    <n v="1"/>
    <b v="0"/>
    <s v="theater/spaces"/>
    <n v="130"/>
    <n v="1036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"/>
    <n v="5051"/>
    <x v="1"/>
    <s v="SE"/>
    <s v="SEK"/>
    <n v="1467473723"/>
    <n v="1465832123"/>
    <b v="0"/>
    <n v="2"/>
    <b v="0"/>
    <s v="theater/spaces"/>
    <n v="101"/>
    <n v="2525.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200"/>
    <x v="0"/>
    <s v="US"/>
    <s v="USD"/>
    <n v="1427414732"/>
    <n v="1424826332"/>
    <b v="0"/>
    <n v="1"/>
    <b v="0"/>
    <s v="theater/spaces"/>
    <n v="20"/>
    <n v="20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2000"/>
    <n v="2093"/>
    <x v="1"/>
    <s v="NL"/>
    <s v="EUR"/>
    <n v="1462484196"/>
    <n v="1457303796"/>
    <b v="0"/>
    <n v="10"/>
    <b v="0"/>
    <s v="theater/spaces"/>
    <n v="105"/>
    <n v="209.3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000"/>
    <n v="1078"/>
    <x v="1"/>
    <s v="CA"/>
    <s v="CAD"/>
    <n v="1411748335"/>
    <n v="1406564335"/>
    <b v="0"/>
    <n v="1"/>
    <b v="0"/>
    <s v="theater/spaces"/>
    <n v="108"/>
    <n v="1078"/>
    <x v="1"/>
    <s v="spaces"/>
    <x v="3121"/>
    <d v="2014-09-26T16:18:55"/>
    <x v="3"/>
  </r>
  <r>
    <n v="3122"/>
    <s v="be back soon (Canceled)"/>
    <s v="cancelled until further notice"/>
    <n v="2000"/>
    <n v="2025"/>
    <x v="1"/>
    <s v="US"/>
    <s v="USD"/>
    <n v="1478733732"/>
    <n v="1478298132"/>
    <b v="0"/>
    <n v="2"/>
    <b v="0"/>
    <s v="theater/spaces"/>
    <n v="101"/>
    <n v="1012.5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98000"/>
    <n v="508525.01"/>
    <x v="1"/>
    <s v="US"/>
    <s v="USD"/>
    <n v="1468108198"/>
    <n v="1465516198"/>
    <b v="0"/>
    <n v="348"/>
    <b v="0"/>
    <s v="theater/spaces"/>
    <n v="257"/>
    <n v="1461.2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1250"/>
    <n v="10"/>
    <x v="3"/>
    <s v="US"/>
    <s v="USD"/>
    <n v="1422902601"/>
    <n v="1417718601"/>
    <b v="0"/>
    <n v="4"/>
    <b v="0"/>
    <s v="theater/spaces"/>
    <n v="1"/>
    <n v="2.5"/>
    <x v="1"/>
    <s v="spaces"/>
    <x v="3124"/>
    <d v="2015-02-02T18:43:21"/>
    <x v="0"/>
  </r>
  <r>
    <n v="3125"/>
    <s v="N/A (Canceled)"/>
    <s v="N/A"/>
    <n v="225"/>
    <n v="234"/>
    <x v="1"/>
    <s v="US"/>
    <s v="USD"/>
    <n v="1452142672"/>
    <n v="1449550672"/>
    <b v="0"/>
    <n v="0"/>
    <b v="0"/>
    <s v="theater/spaces"/>
    <n v="104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4000"/>
    <n v="4510.8599999999997"/>
    <x v="1"/>
    <s v="US"/>
    <s v="USD"/>
    <n v="1459121162"/>
    <n v="1456532762"/>
    <b v="0"/>
    <n v="17"/>
    <b v="0"/>
    <s v="theater/spaces"/>
    <n v="113"/>
    <n v="265.339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220"/>
    <n v="241"/>
    <x v="1"/>
    <s v="US"/>
    <s v="USD"/>
    <n v="1425242029"/>
    <n v="1422650029"/>
    <b v="0"/>
    <n v="0"/>
    <b v="0"/>
    <s v="theater/spaces"/>
    <n v="11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42000"/>
    <n v="49830"/>
    <x v="1"/>
    <s v="US"/>
    <s v="USD"/>
    <n v="1489690141"/>
    <n v="1487101741"/>
    <b v="0"/>
    <n v="117"/>
    <b v="0"/>
    <s v="theater/plays"/>
    <n v="119"/>
    <n v="425.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66.8"/>
    <x v="1"/>
    <s v="US"/>
    <s v="USD"/>
    <n v="1492542819"/>
    <n v="1489090419"/>
    <b v="0"/>
    <n v="1"/>
    <b v="0"/>
    <s v="theater/plays"/>
    <n v="107"/>
    <n v="1066.8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2500"/>
    <n v="12413"/>
    <x v="1"/>
    <s v="US"/>
    <s v="USD"/>
    <n v="1492145940"/>
    <n v="1489504916"/>
    <b v="0"/>
    <n v="4"/>
    <b v="0"/>
    <s v="theater/plays"/>
    <n v="497"/>
    <n v="3103.25"/>
    <x v="1"/>
    <s v="plays"/>
    <x v="3130"/>
    <d v="2017-04-14T04:59:00"/>
    <x v="1"/>
  </r>
  <r>
    <n v="3131"/>
    <s v="SNAKE EYES"/>
    <s v="A Staged Reading of &quot;Snake Eyes,&quot; a new play by Alex Rafala"/>
    <n v="3000"/>
    <n v="4656"/>
    <x v="1"/>
    <s v="US"/>
    <s v="USD"/>
    <n v="1491656045"/>
    <n v="1489067645"/>
    <b v="0"/>
    <n v="12"/>
    <b v="0"/>
    <s v="theater/plays"/>
    <n v="155"/>
    <n v="388"/>
    <x v="1"/>
    <s v="plays"/>
    <x v="3131"/>
    <d v="2017-04-08T12:54:05"/>
    <x v="1"/>
  </r>
  <r>
    <n v="3132"/>
    <s v="A Bite of a Snake Play"/>
    <s v="Smells Like Money, Drips Like Honey, Taste Like Mocha, Better Run AWAY"/>
    <n v="1000"/>
    <n v="1064"/>
    <x v="1"/>
    <s v="US"/>
    <s v="USD"/>
    <n v="1492759460"/>
    <n v="1487579060"/>
    <b v="0"/>
    <n v="1"/>
    <b v="0"/>
    <s v="theater/plays"/>
    <n v="106"/>
    <n v="1064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3000"/>
    <n v="3034"/>
    <x v="1"/>
    <s v="GB"/>
    <s v="GBP"/>
    <n v="1490358834"/>
    <n v="1487770434"/>
    <b v="0"/>
    <n v="16"/>
    <b v="0"/>
    <s v="theater/plays"/>
    <n v="101"/>
    <n v="189.63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521"/>
    <x v="1"/>
    <s v="GB"/>
    <s v="GBP"/>
    <n v="1490631419"/>
    <n v="1488820619"/>
    <b v="0"/>
    <n v="12"/>
    <b v="0"/>
    <s v="theater/plays"/>
    <n v="105"/>
    <n v="210.08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2000"/>
    <n v="2389"/>
    <x v="1"/>
    <s v="US"/>
    <s v="USD"/>
    <n v="1491277121"/>
    <n v="1489376321"/>
    <b v="0"/>
    <n v="7"/>
    <b v="0"/>
    <s v="theater/plays"/>
    <n v="119"/>
    <n v="341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3000"/>
    <n v="4124"/>
    <x v="1"/>
    <s v="GB"/>
    <s v="GBP"/>
    <n v="1491001140"/>
    <n v="1487847954"/>
    <b v="0"/>
    <n v="22"/>
    <b v="0"/>
    <s v="theater/plays"/>
    <n v="137"/>
    <n v="187.4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1587"/>
    <x v="1"/>
    <s v="US"/>
    <s v="USD"/>
    <n v="1493838720"/>
    <n v="1489439669"/>
    <b v="0"/>
    <n v="1"/>
    <b v="0"/>
    <s v="theater/plays"/>
    <n v="106"/>
    <n v="1587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597"/>
    <x v="1"/>
    <s v="GB"/>
    <s v="GBP"/>
    <n v="1491233407"/>
    <n v="1489591807"/>
    <b v="0"/>
    <n v="0"/>
    <b v="0"/>
    <s v="theater/plays"/>
    <n v="299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1751"/>
    <x v="0"/>
    <s v="MX"/>
    <s v="MXN"/>
    <n v="1490416380"/>
    <n v="1487485760"/>
    <b v="0"/>
    <n v="6"/>
    <b v="0"/>
    <s v="theater/plays"/>
    <n v="22"/>
    <n v="291.83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2000"/>
    <n v="120"/>
    <x v="0"/>
    <s v="FR"/>
    <s v="EUR"/>
    <n v="1491581703"/>
    <n v="1488993303"/>
    <b v="0"/>
    <n v="4"/>
    <b v="0"/>
    <s v="theater/plays"/>
    <n v="6"/>
    <n v="3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2500"/>
    <n v="301"/>
    <x v="0"/>
    <s v="NL"/>
    <s v="EUR"/>
    <n v="1492372800"/>
    <n v="1488823488"/>
    <b v="0"/>
    <n v="8"/>
    <b v="0"/>
    <s v="theater/plays"/>
    <n v="12"/>
    <n v="37.630000000000003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1500"/>
    <n v="1510"/>
    <x v="1"/>
    <s v="GB"/>
    <s v="GBP"/>
    <n v="1489922339"/>
    <n v="1487333939"/>
    <b v="0"/>
    <n v="3"/>
    <b v="0"/>
    <s v="theater/plays"/>
    <n v="101"/>
    <n v="503.33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200"/>
    <n v="420"/>
    <x v="1"/>
    <s v="GB"/>
    <s v="GBP"/>
    <n v="1491726956"/>
    <n v="1489480556"/>
    <b v="0"/>
    <n v="0"/>
    <b v="0"/>
    <s v="theater/plays"/>
    <n v="21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20000"/>
    <n v="2082.25"/>
    <x v="0"/>
    <s v="US"/>
    <s v="USD"/>
    <n v="1489903200"/>
    <n v="1488459307"/>
    <b v="0"/>
    <n v="30"/>
    <b v="0"/>
    <s v="theater/plays"/>
    <n v="10"/>
    <n v="69.4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00"/>
    <n v="320"/>
    <x v="1"/>
    <s v="US"/>
    <s v="USD"/>
    <n v="1490659134"/>
    <n v="1485478734"/>
    <b v="0"/>
    <n v="0"/>
    <b v="0"/>
    <s v="theater/plays"/>
    <n v="16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15000"/>
    <n v="36"/>
    <x v="0"/>
    <s v="MX"/>
    <s v="MXN"/>
    <n v="1492356166"/>
    <n v="1488471766"/>
    <b v="0"/>
    <n v="12"/>
    <b v="0"/>
    <s v="theater/plays"/>
    <n v="0"/>
    <n v="3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50000"/>
    <n v="60175"/>
    <x v="1"/>
    <s v="US"/>
    <s v="USD"/>
    <n v="1415319355"/>
    <n v="1411859755"/>
    <b v="1"/>
    <n v="213"/>
    <b v="1"/>
    <s v="theater/plays"/>
    <n v="120"/>
    <n v="282.5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7000"/>
    <n v="7040"/>
    <x v="1"/>
    <s v="US"/>
    <s v="USD"/>
    <n v="1412136000"/>
    <n v="1410278284"/>
    <b v="1"/>
    <n v="57"/>
    <b v="1"/>
    <s v="theater/plays"/>
    <n v="101"/>
    <n v="123.5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5000"/>
    <n v="21"/>
    <x v="0"/>
    <s v="US"/>
    <s v="USD"/>
    <n v="1354845600"/>
    <n v="1352766300"/>
    <b v="1"/>
    <n v="25"/>
    <b v="1"/>
    <s v="theater/plays"/>
    <n v="0"/>
    <n v="0.8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441"/>
    <x v="3"/>
    <s v="US"/>
    <s v="USD"/>
    <n v="1295928000"/>
    <n v="1288160403"/>
    <b v="1"/>
    <n v="104"/>
    <b v="1"/>
    <s v="theater/plays"/>
    <n v="34"/>
    <n v="33.09000000000000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10000"/>
    <n v="2070.5"/>
    <x v="0"/>
    <s v="US"/>
    <s v="USD"/>
    <n v="1410379774"/>
    <n v="1407787774"/>
    <b v="1"/>
    <n v="34"/>
    <b v="1"/>
    <s v="theater/plays"/>
    <n v="21"/>
    <n v="60.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7000"/>
    <n v="59"/>
    <x v="2"/>
    <s v="GB"/>
    <s v="GBP"/>
    <n v="1383425367"/>
    <n v="1380833367"/>
    <b v="1"/>
    <n v="67"/>
    <b v="1"/>
    <s v="theater/plays"/>
    <n v="1"/>
    <n v="0.88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25000"/>
    <n v="25648"/>
    <x v="1"/>
    <s v="US"/>
    <s v="USD"/>
    <n v="1304225940"/>
    <n v="1301542937"/>
    <b v="1"/>
    <n v="241"/>
    <b v="1"/>
    <s v="theater/plays"/>
    <n v="103"/>
    <n v="106.42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20000"/>
    <n v="21480"/>
    <x v="1"/>
    <s v="US"/>
    <s v="USD"/>
    <n v="1333310458"/>
    <n v="1330722058"/>
    <b v="1"/>
    <n v="123"/>
    <b v="1"/>
    <s v="theater/plays"/>
    <n v="107"/>
    <n v="174.63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25000"/>
    <n v="732.5"/>
    <x v="0"/>
    <s v="GB"/>
    <s v="GBP"/>
    <n v="1356004725"/>
    <n v="1353412725"/>
    <b v="1"/>
    <n v="302"/>
    <b v="1"/>
    <s v="theater/plays"/>
    <n v="3"/>
    <n v="2.430000000000000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15000"/>
    <n v="15596"/>
    <x v="1"/>
    <s v="US"/>
    <s v="USD"/>
    <n v="1338591144"/>
    <n v="1335567144"/>
    <b v="1"/>
    <n v="89"/>
    <b v="1"/>
    <s v="theater/plays"/>
    <n v="104"/>
    <n v="175.24"/>
    <x v="1"/>
    <s v="plays"/>
    <x v="3156"/>
    <d v="2012-06-01T22:52:24"/>
    <x v="5"/>
  </r>
  <r>
    <n v="3157"/>
    <s v="Summer FourPlay"/>
    <s v="Four Directors.  Four One Acts.  Four Genres.  For You."/>
    <n v="10000"/>
    <n v="12730.42"/>
    <x v="1"/>
    <s v="US"/>
    <s v="USD"/>
    <n v="1405746000"/>
    <n v="1404932105"/>
    <b v="1"/>
    <n v="41"/>
    <b v="1"/>
    <s v="theater/plays"/>
    <n v="127"/>
    <n v="310.5"/>
    <x v="1"/>
    <s v="plays"/>
    <x v="3157"/>
    <d v="2014-07-19T05:00:00"/>
    <x v="3"/>
  </r>
  <r>
    <n v="3158"/>
    <s v="Nursery Crimes"/>
    <s v="A 40s crime-noir play using nursery rhyme characters."/>
    <n v="15000"/>
    <n v="16520.04"/>
    <x v="1"/>
    <s v="US"/>
    <s v="USD"/>
    <n v="1374523752"/>
    <n v="1371931752"/>
    <b v="1"/>
    <n v="69"/>
    <b v="1"/>
    <s v="theater/plays"/>
    <n v="110"/>
    <n v="239.42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5500"/>
    <n v="5500"/>
    <x v="1"/>
    <s v="US"/>
    <s v="USD"/>
    <n v="1326927600"/>
    <n v="1323221761"/>
    <b v="1"/>
    <n v="52"/>
    <b v="1"/>
    <s v="theater/plays"/>
    <n v="100"/>
    <n v="105.77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12000"/>
    <n v="12095"/>
    <x v="1"/>
    <s v="US"/>
    <s v="USD"/>
    <n v="1407905940"/>
    <n v="1405923687"/>
    <b v="1"/>
    <n v="57"/>
    <b v="1"/>
    <s v="theater/plays"/>
    <n v="101"/>
    <n v="212.19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6000"/>
    <n v="6100"/>
    <x v="1"/>
    <s v="GB"/>
    <s v="GBP"/>
    <n v="1413377522"/>
    <n v="1410785522"/>
    <b v="1"/>
    <n v="74"/>
    <b v="1"/>
    <s v="theater/plays"/>
    <n v="102"/>
    <n v="82.43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14000"/>
    <n v="15651"/>
    <x v="1"/>
    <s v="US"/>
    <s v="USD"/>
    <n v="1404698400"/>
    <n v="1402331262"/>
    <b v="1"/>
    <n v="63"/>
    <b v="1"/>
    <s v="theater/plays"/>
    <n v="112"/>
    <n v="248.4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35000"/>
    <n v="56079.83"/>
    <x v="1"/>
    <s v="US"/>
    <s v="USD"/>
    <n v="1402855525"/>
    <n v="1400263525"/>
    <b v="1"/>
    <n v="72"/>
    <b v="1"/>
    <s v="theater/plays"/>
    <n v="160"/>
    <n v="778.8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00"/>
    <x v="0"/>
    <s v="US"/>
    <s v="USD"/>
    <n v="1402341615"/>
    <n v="1399490415"/>
    <b v="1"/>
    <n v="71"/>
    <b v="1"/>
    <s v="theater/plays"/>
    <n v="3"/>
    <n v="2.82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5000"/>
    <n v="0"/>
    <x v="0"/>
    <s v="US"/>
    <s v="USD"/>
    <n v="1304395140"/>
    <n v="1302493760"/>
    <b v="1"/>
    <n v="21"/>
    <b v="1"/>
    <s v="theater/plays"/>
    <n v="0"/>
    <n v="0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124000"/>
    <n v="0"/>
    <x v="2"/>
    <s v="US"/>
    <s v="USD"/>
    <n v="1416988740"/>
    <n v="1414514153"/>
    <b v="1"/>
    <n v="930"/>
    <b v="1"/>
    <s v="theater/plays"/>
    <n v="0"/>
    <n v="0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10000"/>
    <n v="1438"/>
    <x v="0"/>
    <s v="US"/>
    <s v="USD"/>
    <n v="1406952781"/>
    <n v="1405743181"/>
    <b v="1"/>
    <n v="55"/>
    <b v="1"/>
    <s v="theater/plays"/>
    <n v="14"/>
    <n v="26.15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9850"/>
    <n v="12965.44"/>
    <x v="1"/>
    <s v="US"/>
    <s v="USD"/>
    <n v="1402696800"/>
    <n v="1399948353"/>
    <b v="1"/>
    <n v="61"/>
    <b v="1"/>
    <s v="theater/plays"/>
    <n v="132"/>
    <n v="212.55"/>
    <x v="1"/>
    <s v="plays"/>
    <x v="3168"/>
    <d v="2014-06-13T22:00:00"/>
    <x v="3"/>
  </r>
  <r>
    <n v="3169"/>
    <s v="The Window"/>
    <s v="We're bringing The Window to the Cherry Lane Theater in January 2014."/>
    <n v="22000"/>
    <n v="23285"/>
    <x v="1"/>
    <s v="US"/>
    <s v="USD"/>
    <n v="1386910740"/>
    <n v="1384364561"/>
    <b v="1"/>
    <n v="82"/>
    <b v="1"/>
    <s v="theater/plays"/>
    <n v="106"/>
    <n v="283.95999999999998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6500"/>
    <n v="6555"/>
    <x v="1"/>
    <s v="US"/>
    <s v="USD"/>
    <n v="1404273600"/>
    <n v="1401414944"/>
    <b v="1"/>
    <n v="71"/>
    <b v="1"/>
    <s v="theater/plays"/>
    <n v="101"/>
    <n v="92.3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3211"/>
    <x v="2"/>
    <s v="GB"/>
    <s v="GBP"/>
    <n v="1462545358"/>
    <n v="1459953358"/>
    <b v="1"/>
    <n v="117"/>
    <b v="1"/>
    <s v="theater/plays"/>
    <n v="16"/>
    <n v="27.4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0"/>
    <x v="0"/>
    <s v="US"/>
    <s v="USD"/>
    <n v="1329240668"/>
    <n v="1326648668"/>
    <b v="1"/>
    <n v="29"/>
    <b v="1"/>
    <s v="theater/plays"/>
    <n v="0"/>
    <n v="0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25000"/>
    <n v="31275.599999999999"/>
    <x v="1"/>
    <s v="US"/>
    <s v="USD"/>
    <n v="1411765492"/>
    <n v="1409173492"/>
    <b v="1"/>
    <n v="74"/>
    <b v="1"/>
    <s v="theater/plays"/>
    <n v="125"/>
    <n v="422.64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9000"/>
    <n v="1544"/>
    <x v="0"/>
    <s v="US"/>
    <s v="USD"/>
    <n v="1408999508"/>
    <n v="1407789908"/>
    <b v="1"/>
    <n v="23"/>
    <b v="1"/>
    <s v="theater/plays"/>
    <n v="17"/>
    <n v="67.13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15000"/>
    <n v="4622.01"/>
    <x v="0"/>
    <s v="US"/>
    <s v="USD"/>
    <n v="1297977427"/>
    <n v="1292793427"/>
    <b v="1"/>
    <n v="60"/>
    <b v="1"/>
    <s v="theater/plays"/>
    <n v="31"/>
    <n v="77.0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6300"/>
    <n v="445"/>
    <x v="0"/>
    <s v="US"/>
    <s v="USD"/>
    <n v="1376838000"/>
    <n v="1374531631"/>
    <b v="1"/>
    <n v="55"/>
    <b v="1"/>
    <s v="theater/plays"/>
    <n v="7"/>
    <n v="8.0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8400"/>
    <n v="8685"/>
    <x v="1"/>
    <s v="US"/>
    <s v="USD"/>
    <n v="1403366409"/>
    <n v="1400774409"/>
    <b v="1"/>
    <n v="51"/>
    <b v="1"/>
    <s v="theater/plays"/>
    <n v="103"/>
    <n v="170.2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7777"/>
    <n v="11364"/>
    <x v="1"/>
    <s v="GB"/>
    <s v="GBP"/>
    <n v="1405521075"/>
    <n v="1402929075"/>
    <b v="1"/>
    <n v="78"/>
    <b v="1"/>
    <s v="theater/plays"/>
    <n v="146"/>
    <n v="145.6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12000"/>
    <n v="39131"/>
    <x v="1"/>
    <s v="US"/>
    <s v="USD"/>
    <n v="1367859071"/>
    <n v="1365699071"/>
    <b v="1"/>
    <n v="62"/>
    <b v="1"/>
    <s v="theater/plays"/>
    <n v="326"/>
    <n v="631.15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5000"/>
    <n v="550"/>
    <x v="0"/>
    <s v="GB"/>
    <s v="GBP"/>
    <n v="1403258049"/>
    <n v="1400666049"/>
    <b v="1"/>
    <n v="45"/>
    <b v="1"/>
    <s v="theater/plays"/>
    <n v="11"/>
    <n v="12.22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3000"/>
    <n v="3035"/>
    <x v="1"/>
    <s v="GB"/>
    <s v="GBP"/>
    <n v="1402848000"/>
    <n v="1400570787"/>
    <b v="1"/>
    <n v="15"/>
    <b v="1"/>
    <s v="theater/plays"/>
    <n v="101"/>
    <n v="202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20000"/>
    <n v="50"/>
    <x v="0"/>
    <s v="US"/>
    <s v="USD"/>
    <n v="1328029200"/>
    <n v="1323211621"/>
    <b v="1"/>
    <n v="151"/>
    <b v="1"/>
    <s v="theater/plays"/>
    <n v="0"/>
    <n v="0.33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8000"/>
    <n v="8053"/>
    <x v="1"/>
    <s v="US"/>
    <s v="USD"/>
    <n v="1377284669"/>
    <n v="1375729469"/>
    <b v="1"/>
    <n v="68"/>
    <b v="1"/>
    <s v="theater/plays"/>
    <n v="101"/>
    <n v="118.4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12000"/>
    <n v="12252"/>
    <x v="1"/>
    <s v="US"/>
    <s v="USD"/>
    <n v="1404258631"/>
    <n v="1401666631"/>
    <b v="1"/>
    <n v="46"/>
    <b v="1"/>
    <s v="theater/plays"/>
    <n v="102"/>
    <n v="266.3500000000000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4000"/>
    <n v="570"/>
    <x v="0"/>
    <s v="GB"/>
    <s v="GBP"/>
    <n v="1405553241"/>
    <n v="1404948441"/>
    <b v="1"/>
    <n v="24"/>
    <b v="1"/>
    <s v="theater/plays"/>
    <n v="14"/>
    <n v="23.75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10000"/>
    <n v="10"/>
    <x v="2"/>
    <s v="GB"/>
    <s v="GBP"/>
    <n v="1410901200"/>
    <n v="1408313438"/>
    <b v="1"/>
    <n v="70"/>
    <b v="1"/>
    <s v="theater/plays"/>
    <n v="0"/>
    <n v="0.140000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48434"/>
    <x v="1"/>
    <s v="US"/>
    <s v="USD"/>
    <n v="1407167973"/>
    <n v="1405439973"/>
    <b v="1"/>
    <n v="244"/>
    <b v="1"/>
    <s v="theater/plays"/>
    <n v="101"/>
    <n v="198.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0"/>
    <n v="2101"/>
    <x v="1"/>
    <s v="GB"/>
    <s v="GBP"/>
    <n v="1433930302"/>
    <n v="1432115902"/>
    <b v="0"/>
    <n v="9"/>
    <b v="0"/>
    <s v="theater/musical"/>
    <n v="105"/>
    <n v="233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20000"/>
    <n v="0"/>
    <x v="2"/>
    <s v="SE"/>
    <s v="SEK"/>
    <n v="1432455532"/>
    <n v="1429863532"/>
    <b v="0"/>
    <n v="19"/>
    <b v="0"/>
    <s v="theater/musical"/>
    <n v="0"/>
    <n v="0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200"/>
    <n v="277"/>
    <x v="1"/>
    <s v="CA"/>
    <s v="CAD"/>
    <n v="1481258275"/>
    <n v="1478662675"/>
    <b v="0"/>
    <n v="0"/>
    <b v="0"/>
    <s v="theater/musical"/>
    <n v="139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2000"/>
    <n v="2298"/>
    <x v="1"/>
    <s v="US"/>
    <s v="USD"/>
    <n v="1471370869"/>
    <n v="1466186869"/>
    <b v="0"/>
    <n v="4"/>
    <b v="0"/>
    <s v="theater/musical"/>
    <n v="115"/>
    <n v="574.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2000"/>
    <n v="2000"/>
    <x v="1"/>
    <s v="GB"/>
    <s v="GBP"/>
    <n v="1425160800"/>
    <n v="1421274859"/>
    <b v="0"/>
    <n v="8"/>
    <b v="0"/>
    <s v="theater/musical"/>
    <n v="100"/>
    <n v="25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3000"/>
    <n v="3255"/>
    <x v="1"/>
    <s v="GB"/>
    <s v="GBP"/>
    <n v="1424474056"/>
    <n v="1420586056"/>
    <b v="0"/>
    <n v="24"/>
    <b v="0"/>
    <s v="theater/musical"/>
    <n v="109"/>
    <n v="135.6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200"/>
    <n v="272"/>
    <x v="1"/>
    <s v="US"/>
    <s v="USD"/>
    <n v="1437960598"/>
    <n v="1435368598"/>
    <b v="0"/>
    <n v="0"/>
    <b v="0"/>
    <s v="theater/musical"/>
    <n v="136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6000"/>
    <n v="1698"/>
    <x v="0"/>
    <s v="US"/>
    <s v="USD"/>
    <n v="1423750542"/>
    <n v="1421158542"/>
    <b v="0"/>
    <n v="39"/>
    <b v="0"/>
    <s v="theater/musical"/>
    <n v="28"/>
    <n v="43.54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5000"/>
    <n v="7140"/>
    <x v="1"/>
    <s v="US"/>
    <s v="USD"/>
    <n v="1438437600"/>
    <n v="1433254875"/>
    <b v="0"/>
    <n v="6"/>
    <b v="0"/>
    <s v="theater/musical"/>
    <n v="143"/>
    <n v="119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4500"/>
    <n v="4592"/>
    <x v="1"/>
    <s v="NO"/>
    <s v="NOK"/>
    <n v="1423050618"/>
    <n v="1420458618"/>
    <b v="0"/>
    <n v="4"/>
    <b v="0"/>
    <s v="theater/musical"/>
    <n v="102"/>
    <n v="1148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2000"/>
    <n v="2015"/>
    <x v="1"/>
    <s v="DK"/>
    <s v="DKK"/>
    <n v="1424081477"/>
    <n v="1420798277"/>
    <b v="0"/>
    <n v="3"/>
    <b v="0"/>
    <s v="theater/musical"/>
    <n v="101"/>
    <n v="671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8000"/>
    <n v="5"/>
    <x v="0"/>
    <s v="US"/>
    <s v="USD"/>
    <n v="1410037200"/>
    <n v="1407435418"/>
    <b v="0"/>
    <n v="53"/>
    <b v="0"/>
    <s v="theater/musical"/>
    <n v="0"/>
    <n v="0.09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800"/>
    <n v="1030"/>
    <x v="1"/>
    <s v="US"/>
    <s v="USD"/>
    <n v="1461994440"/>
    <n v="1459410101"/>
    <b v="0"/>
    <n v="1"/>
    <b v="0"/>
    <s v="theater/musical"/>
    <n v="129"/>
    <n v="103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1200"/>
    <n v="1225"/>
    <x v="1"/>
    <s v="GB"/>
    <s v="GBP"/>
    <n v="1409509477"/>
    <n v="1407695077"/>
    <b v="0"/>
    <n v="2"/>
    <b v="0"/>
    <s v="theater/musical"/>
    <n v="102"/>
    <n v="6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8000"/>
    <n v="8080.33"/>
    <x v="1"/>
    <s v="US"/>
    <s v="USD"/>
    <n v="1450072740"/>
    <n v="1445027346"/>
    <b v="0"/>
    <n v="25"/>
    <b v="0"/>
    <s v="theater/musical"/>
    <n v="101"/>
    <n v="323.20999999999998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2500"/>
    <n v="60"/>
    <x v="0"/>
    <s v="US"/>
    <s v="USD"/>
    <n v="1443224622"/>
    <n v="1440632622"/>
    <b v="0"/>
    <n v="6"/>
    <b v="0"/>
    <s v="theater/musical"/>
    <n v="2"/>
    <n v="10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200"/>
    <n v="205"/>
    <x v="1"/>
    <s v="US"/>
    <s v="USD"/>
    <n v="1437149640"/>
    <n v="1434558479"/>
    <b v="0"/>
    <n v="0"/>
    <b v="0"/>
    <s v="theater/musical"/>
    <n v="103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2500"/>
    <n v="2500"/>
    <x v="1"/>
    <s v="GB"/>
    <s v="GBP"/>
    <n v="1430470772"/>
    <n v="1427878772"/>
    <b v="0"/>
    <n v="12"/>
    <b v="0"/>
    <s v="theater/musical"/>
    <n v="100"/>
    <n v="208.3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200"/>
    <n v="201"/>
    <x v="1"/>
    <s v="US"/>
    <s v="USD"/>
    <n v="1442644651"/>
    <n v="1440052651"/>
    <b v="0"/>
    <n v="0"/>
    <b v="0"/>
    <s v="theater/musical"/>
    <n v="101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8300"/>
    <x v="1"/>
    <s v="US"/>
    <s v="USD"/>
    <n v="1429767607"/>
    <n v="1424587207"/>
    <b v="0"/>
    <n v="36"/>
    <b v="0"/>
    <s v="theater/musical"/>
    <n v="111"/>
    <n v="230.5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0"/>
    <x v="2"/>
    <s v="US"/>
    <s v="USD"/>
    <n v="1406557877"/>
    <n v="1404743477"/>
    <b v="1"/>
    <n v="82"/>
    <b v="1"/>
    <s v="theater/plays"/>
    <n v="0"/>
    <n v="0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"/>
    <x v="0"/>
    <s v="US"/>
    <s v="USD"/>
    <n v="1403305200"/>
    <n v="1400512658"/>
    <b v="1"/>
    <n v="226"/>
    <b v="1"/>
    <s v="theater/plays"/>
    <n v="0"/>
    <n v="0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10000"/>
    <n v="10335.01"/>
    <x v="1"/>
    <s v="US"/>
    <s v="USD"/>
    <n v="1338523140"/>
    <n v="1334442519"/>
    <b v="1"/>
    <n v="60"/>
    <b v="1"/>
    <s v="theater/plays"/>
    <n v="103"/>
    <n v="172.25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60000"/>
    <n v="1020"/>
    <x v="0"/>
    <s v="US"/>
    <s v="USD"/>
    <n v="1408068000"/>
    <n v="1405346680"/>
    <b v="1"/>
    <n v="322"/>
    <b v="1"/>
    <s v="theater/plays"/>
    <n v="2"/>
    <n v="3.17"/>
    <x v="1"/>
    <s v="plays"/>
    <x v="3211"/>
    <d v="2014-08-15T02:00:00"/>
    <x v="3"/>
  </r>
  <r>
    <n v="3212"/>
    <s v="Campo Maldito"/>
    <s v="Help us bring our production of Campo Maldito to New York AND San Francisco!"/>
    <n v="13000"/>
    <n v="20459"/>
    <x v="1"/>
    <s v="US"/>
    <s v="USD"/>
    <n v="1407524751"/>
    <n v="1404932751"/>
    <b v="1"/>
    <n v="94"/>
    <b v="1"/>
    <s v="theater/plays"/>
    <n v="157"/>
    <n v="217.65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16000"/>
    <n v="835"/>
    <x v="0"/>
    <s v="GB"/>
    <s v="GBP"/>
    <n v="1437934759"/>
    <n v="1434478759"/>
    <b v="1"/>
    <n v="47"/>
    <b v="1"/>
    <s v="theater/plays"/>
    <n v="5"/>
    <n v="17.77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30000"/>
    <n v="43037"/>
    <x v="1"/>
    <s v="GB"/>
    <s v="GBP"/>
    <n v="1452038100"/>
    <n v="1448823673"/>
    <b v="1"/>
    <n v="115"/>
    <b v="1"/>
    <s v="theater/plays"/>
    <n v="143"/>
    <n v="374.23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89200"/>
    <n v="231543.12"/>
    <x v="1"/>
    <s v="US"/>
    <s v="USD"/>
    <n v="1441857540"/>
    <n v="1438617471"/>
    <b v="1"/>
    <n v="134"/>
    <b v="1"/>
    <s v="theater/plays"/>
    <n v="260"/>
    <n v="1727.93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5500"/>
    <n v="2550"/>
    <x v="0"/>
    <s v="GB"/>
    <s v="GBP"/>
    <n v="1436625000"/>
    <n v="1433934371"/>
    <b v="1"/>
    <n v="35"/>
    <b v="1"/>
    <s v="theater/plays"/>
    <n v="46"/>
    <n v="72.86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15000"/>
    <n v="0"/>
    <x v="0"/>
    <s v="US"/>
    <s v="USD"/>
    <n v="1478264784"/>
    <n v="1475672784"/>
    <b v="1"/>
    <n v="104"/>
    <b v="1"/>
    <s v="theater/plays"/>
    <n v="0"/>
    <n v="0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39500.5"/>
    <x v="1"/>
    <s v="GB"/>
    <s v="GBP"/>
    <n v="1419984000"/>
    <n v="1417132986"/>
    <b v="1"/>
    <n v="184"/>
    <b v="1"/>
    <s v="theater/plays"/>
    <n v="132"/>
    <n v="214.68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50000"/>
    <n v="100"/>
    <x v="2"/>
    <s v="US"/>
    <s v="USD"/>
    <n v="1427063747"/>
    <n v="1424043347"/>
    <b v="1"/>
    <n v="119"/>
    <b v="1"/>
    <s v="theater/plays"/>
    <n v="0"/>
    <n v="0.84"/>
    <x v="1"/>
    <s v="plays"/>
    <x v="3219"/>
    <d v="2015-03-22T22:35:47"/>
    <x v="0"/>
  </r>
  <r>
    <n v="3220"/>
    <s v="Burners"/>
    <s v="A sci-fi thriller for the stage opening March 10 in Los Angeles."/>
    <n v="37500"/>
    <n v="40055"/>
    <x v="1"/>
    <s v="US"/>
    <s v="USD"/>
    <n v="1489352400"/>
    <n v="1486411204"/>
    <b v="1"/>
    <n v="59"/>
    <b v="1"/>
    <s v="theater/plays"/>
    <n v="107"/>
    <n v="678.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10000"/>
    <n v="30866"/>
    <x v="1"/>
    <s v="GB"/>
    <s v="GBP"/>
    <n v="1436114603"/>
    <n v="1433090603"/>
    <b v="1"/>
    <n v="113"/>
    <b v="1"/>
    <s v="theater/plays"/>
    <n v="309"/>
    <n v="273.149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9999"/>
    <n v="2960"/>
    <x v="2"/>
    <s v="US"/>
    <s v="USD"/>
    <n v="1445722140"/>
    <n v="1443016697"/>
    <b v="1"/>
    <n v="84"/>
    <b v="1"/>
    <s v="theater/plays"/>
    <n v="30"/>
    <n v="35.2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10000"/>
    <n v="273"/>
    <x v="0"/>
    <s v="US"/>
    <s v="USD"/>
    <n v="1440100976"/>
    <n v="1437508976"/>
    <b v="1"/>
    <n v="74"/>
    <b v="1"/>
    <s v="theater/plays"/>
    <n v="3"/>
    <n v="3.6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75000"/>
    <n v="51"/>
    <x v="0"/>
    <s v="US"/>
    <s v="USD"/>
    <n v="1484024400"/>
    <n v="1479932713"/>
    <b v="1"/>
    <n v="216"/>
    <b v="1"/>
    <s v="theater/plays"/>
    <n v="0"/>
    <n v="0.24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6000"/>
    <n v="35"/>
    <x v="0"/>
    <s v="US"/>
    <s v="USD"/>
    <n v="1464987600"/>
    <n v="1463145938"/>
    <b v="1"/>
    <n v="39"/>
    <b v="1"/>
    <s v="theater/plays"/>
    <n v="1"/>
    <n v="0.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5000"/>
    <n v="1"/>
    <x v="0"/>
    <s v="GB"/>
    <s v="GBP"/>
    <n v="1446213612"/>
    <n v="1443621612"/>
    <b v="1"/>
    <n v="21"/>
    <b v="1"/>
    <s v="theater/plays"/>
    <n v="0"/>
    <n v="0.05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5000"/>
    <n v="1520"/>
    <x v="0"/>
    <s v="GB"/>
    <s v="GBP"/>
    <n v="1484687436"/>
    <n v="1482095436"/>
    <b v="0"/>
    <n v="30"/>
    <b v="1"/>
    <s v="theater/plays"/>
    <n v="30"/>
    <n v="50.67"/>
    <x v="1"/>
    <s v="plays"/>
    <x v="3227"/>
    <d v="2017-01-17T21:10:36"/>
    <x v="1"/>
  </r>
  <r>
    <n v="3228"/>
    <s v="Hear Me Roar: A Season of Powerful Women"/>
    <s v="A Season of Powerful Women. A Season of Defiance."/>
    <n v="20000"/>
    <n v="100"/>
    <x v="0"/>
    <s v="US"/>
    <s v="USD"/>
    <n v="1450328340"/>
    <n v="1447606884"/>
    <b v="1"/>
    <n v="37"/>
    <b v="1"/>
    <s v="theater/plays"/>
    <n v="1"/>
    <n v="2.7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50000"/>
    <n v="6610"/>
    <x v="0"/>
    <s v="US"/>
    <s v="USD"/>
    <n v="1416470398"/>
    <n v="1413874798"/>
    <b v="1"/>
    <n v="202"/>
    <b v="1"/>
    <s v="theater/plays"/>
    <n v="13"/>
    <n v="32.72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8000"/>
    <n v="9015"/>
    <x v="1"/>
    <s v="US"/>
    <s v="USD"/>
    <n v="1412135940"/>
    <n v="1410840126"/>
    <b v="1"/>
    <n v="37"/>
    <b v="1"/>
    <s v="theater/plays"/>
    <n v="113"/>
    <n v="243.65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5260.92"/>
    <x v="1"/>
    <s v="US"/>
    <s v="USD"/>
    <n v="1460846347"/>
    <n v="1458254347"/>
    <b v="0"/>
    <n v="28"/>
    <b v="1"/>
    <s v="theater/plays"/>
    <n v="105"/>
    <n v="187.89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5000"/>
    <n v="30"/>
    <x v="0"/>
    <s v="US"/>
    <s v="USD"/>
    <n v="1462334340"/>
    <n v="1459711917"/>
    <b v="1"/>
    <n v="26"/>
    <b v="1"/>
    <s v="theater/plays"/>
    <n v="1"/>
    <n v="1.1499999999999999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15000"/>
    <n v="30334.83"/>
    <x v="1"/>
    <s v="US"/>
    <s v="USD"/>
    <n v="1488482355"/>
    <n v="1485890355"/>
    <b v="0"/>
    <n v="61"/>
    <b v="1"/>
    <s v="theater/plays"/>
    <n v="202"/>
    <n v="497.29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11998.01"/>
    <x v="1"/>
    <s v="GB"/>
    <s v="GBP"/>
    <n v="1485991860"/>
    <n v="1483124208"/>
    <b v="0"/>
    <n v="115"/>
    <b v="1"/>
    <s v="theater/plays"/>
    <n v="120"/>
    <n v="104.33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40000"/>
    <n v="132"/>
    <x v="0"/>
    <s v="US"/>
    <s v="USD"/>
    <n v="1467361251"/>
    <n v="1464769251"/>
    <b v="1"/>
    <n v="181"/>
    <b v="1"/>
    <s v="theater/plays"/>
    <n v="0"/>
    <n v="0.7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50000"/>
    <n v="260"/>
    <x v="0"/>
    <s v="US"/>
    <s v="USD"/>
    <n v="1482962433"/>
    <n v="1480370433"/>
    <b v="0"/>
    <n v="110"/>
    <b v="1"/>
    <s v="theater/plays"/>
    <n v="1"/>
    <n v="2.36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90000"/>
    <n v="425"/>
    <x v="0"/>
    <s v="US"/>
    <s v="USD"/>
    <n v="1443499140"/>
    <n v="1441452184"/>
    <b v="1"/>
    <n v="269"/>
    <b v="1"/>
    <s v="theater/plays"/>
    <n v="0"/>
    <n v="1.58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10000"/>
    <n v="0"/>
    <x v="2"/>
    <s v="GB"/>
    <s v="GBP"/>
    <n v="1435752898"/>
    <n v="1433160898"/>
    <b v="1"/>
    <n v="79"/>
    <b v="1"/>
    <s v="theater/plays"/>
    <n v="0"/>
    <n v="0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18000"/>
    <n v="6"/>
    <x v="0"/>
    <s v="GB"/>
    <s v="GBP"/>
    <n v="1445817540"/>
    <n v="1443665293"/>
    <b v="1"/>
    <n v="104"/>
    <b v="1"/>
    <s v="theater/plays"/>
    <n v="0"/>
    <n v="0.0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0"/>
    <x v="0"/>
    <s v="GB"/>
    <s v="GBP"/>
    <n v="1487286000"/>
    <n v="1484843948"/>
    <b v="0"/>
    <n v="34"/>
    <b v="1"/>
    <s v="theater/plays"/>
    <n v="0"/>
    <n v="0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25000"/>
    <n v="3410"/>
    <x v="2"/>
    <s v="US"/>
    <s v="USD"/>
    <n v="1413269940"/>
    <n v="1410421670"/>
    <b v="1"/>
    <n v="167"/>
    <b v="1"/>
    <s v="theater/plays"/>
    <n v="14"/>
    <n v="20.420000000000002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32360"/>
    <n v="34090.629999999997"/>
    <x v="1"/>
    <s v="US"/>
    <s v="USD"/>
    <n v="1411150092"/>
    <n v="1408558092"/>
    <b v="1"/>
    <n v="183"/>
    <b v="1"/>
    <s v="theater/plays"/>
    <n v="105"/>
    <n v="186.29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22000"/>
    <n v="22396"/>
    <x v="1"/>
    <s v="US"/>
    <s v="USD"/>
    <n v="1444348800"/>
    <n v="1442283562"/>
    <b v="1"/>
    <n v="71"/>
    <b v="1"/>
    <s v="theater/plays"/>
    <n v="102"/>
    <n v="315.44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5000"/>
    <n v="5380.55"/>
    <x v="1"/>
    <s v="GB"/>
    <s v="GBP"/>
    <n v="1480613982"/>
    <n v="1478018382"/>
    <b v="0"/>
    <n v="69"/>
    <b v="1"/>
    <s v="theater/plays"/>
    <n v="108"/>
    <n v="77.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50000"/>
    <n v="19195"/>
    <x v="0"/>
    <s v="US"/>
    <s v="USD"/>
    <n v="1434074400"/>
    <n v="1431354258"/>
    <b v="0"/>
    <n v="270"/>
    <b v="1"/>
    <s v="theater/plays"/>
    <n v="38"/>
    <n v="71.09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30000"/>
    <n v="0"/>
    <x v="2"/>
    <s v="US"/>
    <s v="USD"/>
    <n v="1442030340"/>
    <n v="1439551200"/>
    <b v="1"/>
    <n v="193"/>
    <b v="1"/>
    <s v="theater/plays"/>
    <n v="0"/>
    <n v="0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8000"/>
    <n v="118"/>
    <x v="0"/>
    <s v="GB"/>
    <s v="GBP"/>
    <n v="1436696712"/>
    <n v="1434104712"/>
    <b v="1"/>
    <n v="57"/>
    <b v="1"/>
    <s v="theater/plays"/>
    <n v="1"/>
    <n v="2.0699999999999998"/>
    <x v="1"/>
    <s v="plays"/>
    <x v="3247"/>
    <d v="2015-07-12T10:25:12"/>
    <x v="0"/>
  </r>
  <r>
    <n v="3248"/>
    <s v="Honest Accomplice Theatre 2015-16 Season"/>
    <s v="Honest Accomplice Theatre produces theatre for social change."/>
    <n v="30000"/>
    <n v="31522"/>
    <x v="1"/>
    <s v="US"/>
    <s v="USD"/>
    <n v="1428178757"/>
    <n v="1425590357"/>
    <b v="1"/>
    <n v="200"/>
    <b v="1"/>
    <s v="theater/plays"/>
    <n v="105"/>
    <n v="157.61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15000"/>
    <n v="17412"/>
    <x v="1"/>
    <s v="US"/>
    <s v="USD"/>
    <n v="1434822914"/>
    <n v="1432230914"/>
    <b v="1"/>
    <n v="88"/>
    <b v="1"/>
    <s v="theater/plays"/>
    <n v="116"/>
    <n v="197.8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54000"/>
    <n v="40"/>
    <x v="0"/>
    <s v="US"/>
    <s v="USD"/>
    <n v="1415213324"/>
    <n v="1412617724"/>
    <b v="1"/>
    <n v="213"/>
    <b v="1"/>
    <s v="theater/plays"/>
    <n v="0"/>
    <n v="0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5000"/>
    <n v="5481"/>
    <x v="1"/>
    <s v="US"/>
    <s v="USD"/>
    <n v="1434907966"/>
    <n v="1432315966"/>
    <b v="1"/>
    <n v="20"/>
    <b v="1"/>
    <s v="theater/plays"/>
    <n v="110"/>
    <n v="274.05"/>
    <x v="1"/>
    <s v="plays"/>
    <x v="3251"/>
    <d v="2015-06-21T17:32:46"/>
    <x v="0"/>
  </r>
  <r>
    <n v="3252"/>
    <s v="Modern Love"/>
    <s v="How do we navigate the boundaries between friendship, sexual intimacy and obsessive desire?"/>
    <n v="8000"/>
    <n v="10429"/>
    <x v="1"/>
    <s v="GB"/>
    <s v="GBP"/>
    <n v="1473247240"/>
    <n v="1470655240"/>
    <b v="1"/>
    <n v="50"/>
    <b v="1"/>
    <s v="theater/plays"/>
    <n v="130"/>
    <n v="208.5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50000"/>
    <n v="400"/>
    <x v="0"/>
    <s v="US"/>
    <s v="USD"/>
    <n v="1473306300"/>
    <n v="1471701028"/>
    <b v="1"/>
    <n v="115"/>
    <b v="1"/>
    <s v="theater/plays"/>
    <n v="1"/>
    <n v="3.48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75"/>
    <x v="0"/>
    <s v="GB"/>
    <s v="GBP"/>
    <n v="1427331809"/>
    <n v="1424743409"/>
    <b v="1"/>
    <n v="186"/>
    <b v="1"/>
    <s v="theater/plays"/>
    <n v="0"/>
    <n v="0.4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0"/>
    <n v="3000"/>
    <x v="1"/>
    <s v="GB"/>
    <s v="GBP"/>
    <n v="1412706375"/>
    <n v="1410114375"/>
    <b v="1"/>
    <n v="18"/>
    <b v="1"/>
    <s v="theater/plays"/>
    <n v="100"/>
    <n v="166.6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33000"/>
    <n v="1636"/>
    <x v="0"/>
    <s v="US"/>
    <s v="USD"/>
    <n v="1433995140"/>
    <n v="1432129577"/>
    <b v="1"/>
    <n v="176"/>
    <b v="1"/>
    <s v="theater/plays"/>
    <n v="5"/>
    <n v="9.3000000000000007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6373.27"/>
    <x v="1"/>
    <s v="GB"/>
    <s v="GBP"/>
    <n v="1487769952"/>
    <n v="1485177952"/>
    <b v="0"/>
    <n v="41"/>
    <b v="1"/>
    <s v="theater/plays"/>
    <n v="106"/>
    <n v="155.44999999999999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20000"/>
    <n v="490"/>
    <x v="0"/>
    <s v="US"/>
    <s v="USD"/>
    <n v="1420751861"/>
    <n v="1418159861"/>
    <b v="1"/>
    <n v="75"/>
    <b v="1"/>
    <s v="theater/plays"/>
    <n v="2"/>
    <n v="6.53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50000"/>
    <n v="142483"/>
    <x v="1"/>
    <s v="US"/>
    <s v="USD"/>
    <n v="1475294340"/>
    <n v="1472753745"/>
    <b v="1"/>
    <n v="97"/>
    <b v="1"/>
    <s v="theater/plays"/>
    <n v="285"/>
    <n v="1468.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15000"/>
    <n v="3155"/>
    <x v="2"/>
    <s v="US"/>
    <s v="USD"/>
    <n v="1448903318"/>
    <n v="1445875718"/>
    <b v="1"/>
    <n v="73"/>
    <b v="1"/>
    <s v="theater/plays"/>
    <n v="21"/>
    <n v="43.22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10000"/>
    <n v="56"/>
    <x v="0"/>
    <s v="US"/>
    <s v="USD"/>
    <n v="1437067476"/>
    <n v="1434475476"/>
    <b v="1"/>
    <n v="49"/>
    <b v="1"/>
    <s v="theater/plays"/>
    <n v="1"/>
    <n v="1.139999999999999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31000"/>
    <n v="31820.5"/>
    <x v="1"/>
    <s v="US"/>
    <s v="USD"/>
    <n v="1419220800"/>
    <n v="1416555262"/>
    <b v="1"/>
    <n v="134"/>
    <b v="1"/>
    <s v="theater/plays"/>
    <n v="103"/>
    <n v="237.47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8000"/>
    <n v="8349"/>
    <x v="1"/>
    <s v="US"/>
    <s v="USD"/>
    <n v="1446238800"/>
    <n v="1444220588"/>
    <b v="1"/>
    <n v="68"/>
    <b v="1"/>
    <s v="theater/plays"/>
    <n v="104"/>
    <n v="122.78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7777"/>
    <n v="881"/>
    <x v="0"/>
    <s v="US"/>
    <s v="USD"/>
    <n v="1422482400"/>
    <n v="1421089938"/>
    <b v="1"/>
    <n v="49"/>
    <b v="1"/>
    <s v="theater/plays"/>
    <n v="11"/>
    <n v="17.9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12000"/>
    <n v="175"/>
    <x v="0"/>
    <s v="IE"/>
    <s v="EUR"/>
    <n v="1449162000"/>
    <n v="1446570315"/>
    <b v="1"/>
    <n v="63"/>
    <b v="1"/>
    <s v="theater/plays"/>
    <n v="1"/>
    <n v="2.78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20000"/>
    <n v="21361"/>
    <x v="1"/>
    <s v="US"/>
    <s v="USD"/>
    <n v="1434142800"/>
    <n v="1431435122"/>
    <b v="1"/>
    <n v="163"/>
    <b v="1"/>
    <s v="theater/plays"/>
    <n v="107"/>
    <n v="131.0500000000000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90"/>
    <x v="0"/>
    <s v="US"/>
    <s v="USD"/>
    <n v="1437156660"/>
    <n v="1434564660"/>
    <b v="1"/>
    <n v="288"/>
    <b v="1"/>
    <s v="theater/plays"/>
    <n v="0"/>
    <n v="0.3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7500"/>
    <n v="11231"/>
    <x v="1"/>
    <s v="US"/>
    <s v="USD"/>
    <n v="1472074928"/>
    <n v="1470692528"/>
    <b v="1"/>
    <n v="42"/>
    <b v="1"/>
    <s v="theater/plays"/>
    <n v="150"/>
    <n v="267.39999999999998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21000"/>
    <n v="1655"/>
    <x v="0"/>
    <s v="GB"/>
    <s v="GBP"/>
    <n v="1434452400"/>
    <n v="1431509397"/>
    <b v="1"/>
    <n v="70"/>
    <b v="1"/>
    <s v="theater/plays"/>
    <n v="8"/>
    <n v="23.64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8401"/>
    <x v="1"/>
    <s v="GB"/>
    <s v="GBP"/>
    <n v="1436705265"/>
    <n v="1434113265"/>
    <b v="1"/>
    <n v="30"/>
    <b v="1"/>
    <s v="theater/plays"/>
    <n v="168"/>
    <n v="280.02999999999997"/>
    <x v="1"/>
    <s v="plays"/>
    <x v="3270"/>
    <d v="2015-07-12T12:47:45"/>
    <x v="0"/>
  </r>
  <r>
    <n v="3271"/>
    <s v="Saxon Court at Southwark Playhouse"/>
    <s v="A razor sharp satire to darken your Christmas."/>
    <n v="5250"/>
    <n v="5617"/>
    <x v="1"/>
    <s v="GB"/>
    <s v="GBP"/>
    <n v="1414927775"/>
    <n v="1412332175"/>
    <b v="1"/>
    <n v="51"/>
    <b v="1"/>
    <s v="theater/plays"/>
    <n v="107"/>
    <n v="110.1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40000"/>
    <n v="100"/>
    <x v="2"/>
    <s v="US"/>
    <s v="USD"/>
    <n v="1446814809"/>
    <n v="1444219209"/>
    <b v="1"/>
    <n v="145"/>
    <b v="1"/>
    <s v="theater/plays"/>
    <n v="0"/>
    <n v="0.69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11000"/>
    <n v="14082"/>
    <x v="1"/>
    <s v="US"/>
    <s v="USD"/>
    <n v="1473879600"/>
    <n v="1472498042"/>
    <b v="1"/>
    <n v="21"/>
    <b v="1"/>
    <s v="theater/plays"/>
    <n v="128"/>
    <n v="670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40000"/>
    <n v="41850.46"/>
    <x v="1"/>
    <s v="US"/>
    <s v="USD"/>
    <n v="1458075600"/>
    <n v="1454259272"/>
    <b v="1"/>
    <n v="286"/>
    <b v="1"/>
    <s v="theater/plays"/>
    <n v="105"/>
    <n v="146.3300000000000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5000"/>
    <n v="7397"/>
    <x v="1"/>
    <s v="US"/>
    <s v="USD"/>
    <n v="1423456200"/>
    <n v="1421183271"/>
    <b v="1"/>
    <n v="12"/>
    <b v="1"/>
    <s v="theater/plays"/>
    <n v="148"/>
    <n v="616.4199999999999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15000"/>
    <n v="50"/>
    <x v="0"/>
    <s v="CA"/>
    <s v="CAD"/>
    <n v="1459483140"/>
    <n v="1456526879"/>
    <b v="1"/>
    <n v="100"/>
    <b v="1"/>
    <s v="theater/plays"/>
    <n v="0"/>
    <n v="0.5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15000"/>
    <n v="1335"/>
    <x v="0"/>
    <s v="GB"/>
    <s v="GBP"/>
    <n v="1416331406"/>
    <n v="1413735806"/>
    <b v="1"/>
    <n v="100"/>
    <b v="1"/>
    <s v="theater/plays"/>
    <n v="9"/>
    <n v="13.35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7900"/>
    <n v="8098"/>
    <x v="1"/>
    <s v="GB"/>
    <s v="GBP"/>
    <n v="1433017303"/>
    <n v="1430425303"/>
    <b v="1"/>
    <n v="34"/>
    <b v="1"/>
    <s v="theater/plays"/>
    <n v="103"/>
    <n v="238.18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22197"/>
    <x v="1"/>
    <s v="US"/>
    <s v="USD"/>
    <n v="1459474059"/>
    <n v="1456885659"/>
    <b v="0"/>
    <n v="63"/>
    <b v="1"/>
    <s v="theater/plays"/>
    <n v="112"/>
    <n v="352.3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650"/>
    <x v="0"/>
    <s v="US"/>
    <s v="USD"/>
    <n v="1433134800"/>
    <n v="1430158198"/>
    <b v="0"/>
    <n v="30"/>
    <b v="1"/>
    <s v="theater/plays"/>
    <n v="11"/>
    <n v="21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17000"/>
    <n v="6691"/>
    <x v="0"/>
    <s v="US"/>
    <s v="USD"/>
    <n v="1441153705"/>
    <n v="1438561705"/>
    <b v="0"/>
    <n v="47"/>
    <b v="1"/>
    <s v="theater/plays"/>
    <n v="39"/>
    <n v="142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01719.59000000003"/>
    <x v="1"/>
    <s v="US"/>
    <s v="USD"/>
    <n v="1461904788"/>
    <n v="1458103188"/>
    <b v="0"/>
    <n v="237"/>
    <b v="1"/>
    <s v="theater/plays"/>
    <n v="387"/>
    <n v="1273.08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3500"/>
    <n v="4021"/>
    <x v="1"/>
    <s v="GB"/>
    <s v="GBP"/>
    <n v="1455138000"/>
    <n v="1452448298"/>
    <b v="0"/>
    <n v="47"/>
    <b v="1"/>
    <s v="theater/plays"/>
    <n v="115"/>
    <n v="85.55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9000"/>
    <n v="15505"/>
    <x v="1"/>
    <s v="US"/>
    <s v="USD"/>
    <n v="1454047140"/>
    <n v="1452546853"/>
    <b v="0"/>
    <n v="15"/>
    <b v="1"/>
    <s v="theater/plays"/>
    <n v="172"/>
    <n v="1033.67"/>
    <x v="1"/>
    <s v="plays"/>
    <x v="3284"/>
    <d v="2016-01-29T05:59:00"/>
    <x v="2"/>
  </r>
  <r>
    <n v="3285"/>
    <s v="By Morning"/>
    <s v="A new play by Matthew Gasda"/>
    <n v="15000"/>
    <n v="15597"/>
    <x v="1"/>
    <s v="US"/>
    <s v="USD"/>
    <n v="1488258000"/>
    <n v="1485556626"/>
    <b v="0"/>
    <n v="81"/>
    <b v="1"/>
    <s v="theater/plays"/>
    <n v="104"/>
    <n v="192.56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38000"/>
    <n v="81316"/>
    <x v="1"/>
    <s v="US"/>
    <s v="USD"/>
    <n v="1471291782"/>
    <n v="1468699782"/>
    <b v="0"/>
    <n v="122"/>
    <b v="1"/>
    <s v="theater/plays"/>
    <n v="214"/>
    <n v="666.5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7500"/>
    <n v="20"/>
    <x v="0"/>
    <s v="CA"/>
    <s v="CAD"/>
    <n v="1448733628"/>
    <n v="1446573628"/>
    <b v="0"/>
    <n v="34"/>
    <b v="1"/>
    <s v="theater/plays"/>
    <n v="0"/>
    <n v="0.59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25000"/>
    <n v="17590"/>
    <x v="2"/>
    <s v="GB"/>
    <s v="GBP"/>
    <n v="1466463600"/>
    <n v="1463337315"/>
    <b v="0"/>
    <n v="207"/>
    <b v="1"/>
    <s v="theater/plays"/>
    <n v="70"/>
    <n v="84.98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1286"/>
    <x v="0"/>
    <s v="GB"/>
    <s v="GBP"/>
    <n v="1487580602"/>
    <n v="1485161402"/>
    <b v="0"/>
    <n v="25"/>
    <b v="1"/>
    <s v="theater/plays"/>
    <n v="41"/>
    <n v="51.4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7000"/>
    <n v="10210"/>
    <x v="1"/>
    <s v="GB"/>
    <s v="GBP"/>
    <n v="1489234891"/>
    <n v="1486642891"/>
    <b v="0"/>
    <n v="72"/>
    <b v="1"/>
    <s v="theater/plays"/>
    <n v="146"/>
    <n v="141.8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3201"/>
    <x v="1"/>
    <s v="US"/>
    <s v="USD"/>
    <n v="1442462340"/>
    <n v="1439743900"/>
    <b v="0"/>
    <n v="14"/>
    <b v="1"/>
    <s v="theater/plays"/>
    <n v="107"/>
    <n v="228.64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2500"/>
    <n v="2560"/>
    <x v="1"/>
    <s v="GB"/>
    <s v="GBP"/>
    <n v="1449257348"/>
    <n v="1444069748"/>
    <b v="0"/>
    <n v="15"/>
    <b v="1"/>
    <s v="theater/plays"/>
    <n v="102"/>
    <n v="170.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20000"/>
    <n v="6925"/>
    <x v="0"/>
    <s v="NZ"/>
    <s v="NZD"/>
    <n v="1488622352"/>
    <n v="1486030352"/>
    <b v="0"/>
    <n v="91"/>
    <b v="1"/>
    <s v="theater/plays"/>
    <n v="35"/>
    <n v="76.09999999999999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3300"/>
    <n v="3315"/>
    <x v="1"/>
    <s v="GB"/>
    <s v="GBP"/>
    <n v="1434459554"/>
    <n v="1431867554"/>
    <b v="0"/>
    <n v="24"/>
    <b v="1"/>
    <s v="theater/plays"/>
    <n v="100"/>
    <n v="138.13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3350"/>
    <n v="3380"/>
    <x v="1"/>
    <s v="GB"/>
    <s v="GBP"/>
    <n v="1474886229"/>
    <n v="1472294229"/>
    <b v="0"/>
    <n v="27"/>
    <b v="1"/>
    <s v="theater/plays"/>
    <n v="101"/>
    <n v="125.19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6000"/>
    <n v="10802"/>
    <x v="1"/>
    <s v="GB"/>
    <s v="GBP"/>
    <n v="1448229600"/>
    <n v="1446401372"/>
    <b v="0"/>
    <n v="47"/>
    <b v="1"/>
    <s v="theater/plays"/>
    <n v="180"/>
    <n v="229.8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15000"/>
    <n v="7530"/>
    <x v="0"/>
    <s v="GB"/>
    <s v="GBP"/>
    <n v="1438037940"/>
    <n v="1436380256"/>
    <b v="0"/>
    <n v="44"/>
    <b v="1"/>
    <s v="theater/plays"/>
    <n v="50"/>
    <n v="171.14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25000"/>
    <n v="28276"/>
    <x v="1"/>
    <s v="US"/>
    <s v="USD"/>
    <n v="1442102400"/>
    <n v="1440370768"/>
    <b v="0"/>
    <n v="72"/>
    <b v="1"/>
    <s v="theater/plays"/>
    <n v="113"/>
    <n v="392.72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10000"/>
    <n v="1486"/>
    <x v="0"/>
    <s v="US"/>
    <s v="USD"/>
    <n v="1444860063"/>
    <n v="1442268063"/>
    <b v="0"/>
    <n v="63"/>
    <b v="1"/>
    <s v="theater/plays"/>
    <n v="15"/>
    <n v="23.59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10000"/>
    <n v="17028.88"/>
    <x v="1"/>
    <s v="US"/>
    <s v="USD"/>
    <n v="1430329862"/>
    <n v="1428515462"/>
    <b v="0"/>
    <n v="88"/>
    <b v="1"/>
    <s v="theater/plays"/>
    <n v="170"/>
    <n v="193.51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10000"/>
    <n v="11727"/>
    <x v="1"/>
    <s v="US"/>
    <s v="USD"/>
    <n v="1470034740"/>
    <n v="1466185176"/>
    <b v="0"/>
    <n v="70"/>
    <b v="1"/>
    <s v="theater/plays"/>
    <n v="117"/>
    <n v="167.53"/>
    <x v="1"/>
    <s v="plays"/>
    <x v="3301"/>
    <d v="2016-08-01T06:59:00"/>
    <x v="2"/>
  </r>
  <r>
    <n v="3302"/>
    <s v="El muro de BorÃ­s KiÃ©n"/>
    <s v="FilosofÃ­a de los anÃ³nimos"/>
    <n v="25000"/>
    <n v="0"/>
    <x v="0"/>
    <s v="ES"/>
    <s v="EUR"/>
    <n v="1481099176"/>
    <n v="1478507176"/>
    <b v="0"/>
    <n v="50"/>
    <b v="1"/>
    <s v="theater/plays"/>
    <n v="0"/>
    <n v="0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6000"/>
    <n v="6007"/>
    <x v="1"/>
    <s v="US"/>
    <s v="USD"/>
    <n v="1427553484"/>
    <n v="1424533084"/>
    <b v="0"/>
    <n v="35"/>
    <b v="1"/>
    <s v="theater/plays"/>
    <n v="100"/>
    <n v="171.63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40000"/>
    <n v="15851"/>
    <x v="2"/>
    <s v="US"/>
    <s v="USD"/>
    <n v="1482418752"/>
    <n v="1479826752"/>
    <b v="0"/>
    <n v="175"/>
    <b v="1"/>
    <s v="theater/plays"/>
    <n v="40"/>
    <n v="90.58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10000"/>
    <n v="15929.51"/>
    <x v="1"/>
    <s v="US"/>
    <s v="USD"/>
    <n v="1438374748"/>
    <n v="1435782748"/>
    <b v="0"/>
    <n v="20"/>
    <b v="1"/>
    <s v="theater/plays"/>
    <n v="159"/>
    <n v="796.48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50"/>
    <x v="0"/>
    <s v="US"/>
    <s v="USD"/>
    <n v="1465527600"/>
    <n v="1462252542"/>
    <b v="0"/>
    <n v="54"/>
    <b v="1"/>
    <s v="theater/plays"/>
    <n v="1"/>
    <n v="0.93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4000"/>
    <n v="8105"/>
    <x v="1"/>
    <s v="US"/>
    <s v="USD"/>
    <n v="1463275339"/>
    <n v="1460683339"/>
    <b v="0"/>
    <n v="20"/>
    <b v="1"/>
    <s v="theater/plays"/>
    <n v="203"/>
    <n v="405.25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11000"/>
    <n v="2156"/>
    <x v="0"/>
    <s v="US"/>
    <s v="USD"/>
    <n v="1460581365"/>
    <n v="1458766965"/>
    <b v="0"/>
    <n v="57"/>
    <b v="1"/>
    <s v="theater/plays"/>
    <n v="20"/>
    <n v="37.82"/>
    <x v="1"/>
    <s v="plays"/>
    <x v="3308"/>
    <d v="2016-04-13T21:02:45"/>
    <x v="2"/>
  </r>
  <r>
    <n v="3309"/>
    <s v="Collision Course"/>
    <s v="Two unlikely friends, a garage, tinned beans &amp; the end of the world."/>
    <n v="3000"/>
    <n v="3100"/>
    <x v="1"/>
    <s v="GB"/>
    <s v="GBP"/>
    <n v="1476632178"/>
    <n v="1473953778"/>
    <b v="0"/>
    <n v="31"/>
    <b v="1"/>
    <s v="theater/plays"/>
    <n v="103"/>
    <n v="100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18800"/>
    <n v="20426"/>
    <x v="1"/>
    <s v="US"/>
    <s v="USD"/>
    <n v="1444169825"/>
    <n v="1441577825"/>
    <b v="0"/>
    <n v="31"/>
    <b v="1"/>
    <s v="theater/plays"/>
    <n v="109"/>
    <n v="658.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8114"/>
    <x v="1"/>
    <s v="US"/>
    <s v="USD"/>
    <n v="1445065210"/>
    <n v="1442473210"/>
    <b v="0"/>
    <n v="45"/>
    <b v="1"/>
    <s v="theater/plays"/>
    <n v="101"/>
    <n v="180.3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7500"/>
    <n v="381"/>
    <x v="0"/>
    <s v="US"/>
    <s v="USD"/>
    <n v="1478901600"/>
    <n v="1477077946"/>
    <b v="0"/>
    <n v="41"/>
    <b v="1"/>
    <s v="theater/plays"/>
    <n v="5"/>
    <n v="9.289999999999999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7000"/>
    <n v="6"/>
    <x v="2"/>
    <s v="US"/>
    <s v="USD"/>
    <n v="1453856400"/>
    <n v="1452664317"/>
    <b v="0"/>
    <n v="29"/>
    <b v="1"/>
    <s v="theater/plays"/>
    <n v="0"/>
    <n v="0.21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5000"/>
    <n v="5570"/>
    <x v="1"/>
    <s v="GB"/>
    <s v="GBP"/>
    <n v="1431115500"/>
    <n v="1428733511"/>
    <b v="0"/>
    <n v="58"/>
    <b v="1"/>
    <s v="theater/plays"/>
    <n v="111"/>
    <n v="96.03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12000"/>
    <n v="52"/>
    <x v="0"/>
    <s v="GB"/>
    <s v="GBP"/>
    <n v="1462519041"/>
    <n v="1459927041"/>
    <b v="0"/>
    <n v="89"/>
    <b v="1"/>
    <s v="theater/plays"/>
    <n v="0"/>
    <n v="0.57999999999999996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30000"/>
    <n v="2725"/>
    <x v="0"/>
    <s v="US"/>
    <s v="USD"/>
    <n v="1407506040"/>
    <n v="1404680075"/>
    <b v="0"/>
    <n v="125"/>
    <b v="1"/>
    <s v="theater/plays"/>
    <n v="9"/>
    <n v="21.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4500"/>
    <n v="25"/>
    <x v="0"/>
    <s v="US"/>
    <s v="USD"/>
    <n v="1465347424"/>
    <n v="1462755424"/>
    <b v="0"/>
    <n v="18"/>
    <b v="1"/>
    <s v="theater/plays"/>
    <n v="1"/>
    <n v="1.39"/>
    <x v="1"/>
    <s v="plays"/>
    <x v="3317"/>
    <d v="2016-06-08T00:57:04"/>
    <x v="2"/>
  </r>
  <r>
    <n v="3318"/>
    <s v="ROOMIES - Atlantic Canada Tour 2016-17"/>
    <s v="Help us strengthen and inspire disability arts in Atlantic Canada"/>
    <n v="7500"/>
    <n v="7520"/>
    <x v="1"/>
    <s v="CA"/>
    <s v="CAD"/>
    <n v="1460341800"/>
    <n v="1456902893"/>
    <b v="0"/>
    <n v="32"/>
    <b v="1"/>
    <s v="theater/plays"/>
    <n v="100"/>
    <n v="23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3000"/>
    <n v="3030"/>
    <x v="1"/>
    <s v="GB"/>
    <s v="GBP"/>
    <n v="1422712986"/>
    <n v="1418824986"/>
    <b v="0"/>
    <n v="16"/>
    <b v="1"/>
    <s v="theater/plays"/>
    <n v="101"/>
    <n v="189.38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7500"/>
    <n v="7701.93"/>
    <x v="1"/>
    <s v="US"/>
    <s v="USD"/>
    <n v="1466557557"/>
    <n v="1463965557"/>
    <b v="0"/>
    <n v="38"/>
    <b v="1"/>
    <s v="theater/plays"/>
    <n v="103"/>
    <n v="202.68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3030"/>
    <x v="1"/>
    <s v="US"/>
    <s v="USD"/>
    <n v="1413431940"/>
    <n v="1412216665"/>
    <b v="0"/>
    <n v="15"/>
    <b v="1"/>
    <s v="theater/plays"/>
    <n v="101"/>
    <n v="202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10000"/>
    <n v="96"/>
    <x v="3"/>
    <s v="US"/>
    <s v="USD"/>
    <n v="1466567700"/>
    <n v="1464653696"/>
    <b v="0"/>
    <n v="23"/>
    <b v="1"/>
    <s v="theater/plays"/>
    <n v="1"/>
    <n v="4.1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5000"/>
    <n v="1"/>
    <x v="0"/>
    <s v="GB"/>
    <s v="GBP"/>
    <n v="1474793208"/>
    <n v="1472201208"/>
    <b v="0"/>
    <n v="49"/>
    <b v="1"/>
    <s v="theater/plays"/>
    <n v="0"/>
    <n v="0.02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5000"/>
    <n v="5000"/>
    <x v="1"/>
    <s v="IE"/>
    <s v="EUR"/>
    <n v="1465135190"/>
    <n v="1463925590"/>
    <b v="0"/>
    <n v="10"/>
    <b v="1"/>
    <s v="theater/plays"/>
    <n v="100"/>
    <n v="500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3000"/>
    <n v="1"/>
    <x v="0"/>
    <s v="GB"/>
    <s v="GBP"/>
    <n v="1428256277"/>
    <n v="1425235877"/>
    <b v="0"/>
    <n v="15"/>
    <b v="1"/>
    <s v="theater/plays"/>
    <n v="0"/>
    <n v="7.0000000000000007E-2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20000"/>
    <n v="202928.5"/>
    <x v="1"/>
    <s v="US"/>
    <s v="USD"/>
    <n v="1425830905"/>
    <n v="1423242505"/>
    <b v="0"/>
    <n v="57"/>
    <b v="1"/>
    <s v="theater/plays"/>
    <n v="1015"/>
    <n v="3560.15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3500"/>
    <n v="3730"/>
    <x v="1"/>
    <s v="GB"/>
    <s v="GBP"/>
    <n v="1462697966"/>
    <n v="1460105966"/>
    <b v="0"/>
    <n v="33"/>
    <b v="1"/>
    <s v="theater/plays"/>
    <n v="107"/>
    <n v="113.03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8000"/>
    <n v="65"/>
    <x v="0"/>
    <s v="US"/>
    <s v="USD"/>
    <n v="1404522000"/>
    <n v="1404308883"/>
    <b v="0"/>
    <n v="9"/>
    <b v="1"/>
    <s v="theater/plays"/>
    <n v="1"/>
    <n v="7.22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4575"/>
    <n v="5322"/>
    <x v="1"/>
    <s v="GB"/>
    <s v="GBP"/>
    <n v="1406502000"/>
    <n v="1405583108"/>
    <b v="0"/>
    <n v="26"/>
    <b v="1"/>
    <s v="theater/plays"/>
    <n v="116"/>
    <n v="204.69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5000"/>
    <n v="5235"/>
    <x v="1"/>
    <s v="GB"/>
    <s v="GBP"/>
    <n v="1427919468"/>
    <n v="1425331068"/>
    <b v="0"/>
    <n v="69"/>
    <b v="1"/>
    <s v="theater/plays"/>
    <n v="105"/>
    <n v="75.87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1"/>
    <x v="0"/>
    <s v="US"/>
    <s v="USD"/>
    <n v="1444149886"/>
    <n v="1441125886"/>
    <b v="0"/>
    <n v="65"/>
    <b v="1"/>
    <s v="theater/plays"/>
    <n v="0"/>
    <n v="0.02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15000"/>
    <n v="33892"/>
    <x v="1"/>
    <s v="US"/>
    <s v="USD"/>
    <n v="1405802330"/>
    <n v="1403210330"/>
    <b v="0"/>
    <n v="83"/>
    <b v="1"/>
    <s v="theater/plays"/>
    <n v="226"/>
    <n v="408.3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10000"/>
    <n v="10092"/>
    <x v="1"/>
    <s v="US"/>
    <s v="USD"/>
    <n v="1434384880"/>
    <n v="1432484080"/>
    <b v="0"/>
    <n v="111"/>
    <b v="1"/>
    <s v="theater/plays"/>
    <n v="101"/>
    <n v="90.92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15000"/>
    <n v="403"/>
    <x v="0"/>
    <s v="US"/>
    <s v="USD"/>
    <n v="1438259422"/>
    <n v="1435667422"/>
    <b v="0"/>
    <n v="46"/>
    <b v="1"/>
    <s v="theater/plays"/>
    <n v="3"/>
    <n v="8.76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13163.5"/>
    <x v="1"/>
    <s v="GB"/>
    <s v="GBP"/>
    <n v="1407106800"/>
    <n v="1404749446"/>
    <b v="0"/>
    <n v="63"/>
    <b v="1"/>
    <s v="theater/plays"/>
    <n v="101"/>
    <n v="208.94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0"/>
    <n v="53"/>
    <x v="0"/>
    <s v="GB"/>
    <s v="GBP"/>
    <n v="1459845246"/>
    <n v="1457429646"/>
    <b v="0"/>
    <n v="9"/>
    <b v="1"/>
    <s v="theater/plays"/>
    <n v="2"/>
    <n v="5.8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8000"/>
    <n v="8211"/>
    <x v="1"/>
    <s v="GB"/>
    <s v="GBP"/>
    <n v="1412974800"/>
    <n v="1411109167"/>
    <b v="0"/>
    <n v="34"/>
    <b v="1"/>
    <s v="theater/plays"/>
    <n v="103"/>
    <n v="241.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40000"/>
    <n v="0"/>
    <x v="0"/>
    <s v="US"/>
    <s v="USD"/>
    <n v="1487944080"/>
    <n v="1486129680"/>
    <b v="0"/>
    <n v="112"/>
    <b v="1"/>
    <s v="theater/plays"/>
    <n v="0"/>
    <n v="0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23000"/>
    <n v="6118"/>
    <x v="0"/>
    <s v="US"/>
    <s v="USD"/>
    <n v="1469721518"/>
    <n v="1467129518"/>
    <b v="0"/>
    <n v="47"/>
    <b v="1"/>
    <s v="theater/plays"/>
    <n v="27"/>
    <n v="130.169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10000"/>
    <n v="49321"/>
    <x v="1"/>
    <s v="US"/>
    <s v="USD"/>
    <n v="1481066554"/>
    <n v="1478906554"/>
    <b v="0"/>
    <n v="38"/>
    <b v="1"/>
    <s v="theater/plays"/>
    <n v="493"/>
    <n v="1297.92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10000"/>
    <n v="95"/>
    <x v="0"/>
    <s v="GB"/>
    <s v="GBP"/>
    <n v="1465750800"/>
    <n v="1463771421"/>
    <b v="0"/>
    <n v="28"/>
    <b v="1"/>
    <s v="theater/plays"/>
    <n v="1"/>
    <n v="3.3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17000"/>
    <n v="26744.11"/>
    <x v="1"/>
    <s v="US"/>
    <s v="USD"/>
    <n v="1427864340"/>
    <n v="1425020810"/>
    <b v="0"/>
    <n v="78"/>
    <b v="1"/>
    <s v="theater/plays"/>
    <n v="157"/>
    <n v="342.87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4999"/>
    <n v="5604"/>
    <x v="1"/>
    <s v="GB"/>
    <s v="GBP"/>
    <n v="1460553480"/>
    <n v="1458770384"/>
    <b v="0"/>
    <n v="23"/>
    <b v="1"/>
    <s v="theater/plays"/>
    <n v="112"/>
    <n v="243.65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12000"/>
    <n v="12029"/>
    <x v="1"/>
    <s v="US"/>
    <s v="USD"/>
    <n v="1409374093"/>
    <n v="1406782093"/>
    <b v="0"/>
    <n v="40"/>
    <b v="1"/>
    <s v="theater/plays"/>
    <n v="100"/>
    <n v="300.7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3000"/>
    <n v="6071"/>
    <x v="1"/>
    <s v="US"/>
    <s v="USD"/>
    <n v="1429317420"/>
    <n v="1424226768"/>
    <b v="0"/>
    <n v="13"/>
    <b v="1"/>
    <s v="theater/plays"/>
    <n v="202"/>
    <n v="467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5000"/>
    <n v="5388.79"/>
    <x v="1"/>
    <s v="US"/>
    <s v="USD"/>
    <n v="1424910910"/>
    <n v="1424306110"/>
    <b v="0"/>
    <n v="18"/>
    <b v="1"/>
    <s v="theater/plays"/>
    <n v="108"/>
    <n v="299.38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7000"/>
    <n v="7505"/>
    <x v="1"/>
    <s v="GB"/>
    <s v="GBP"/>
    <n v="1462741200"/>
    <n v="1461503654"/>
    <b v="0"/>
    <n v="22"/>
    <b v="1"/>
    <s v="theater/plays"/>
    <n v="107"/>
    <n v="341.14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15000"/>
    <n v="15186.69"/>
    <x v="1"/>
    <s v="US"/>
    <s v="USD"/>
    <n v="1461988740"/>
    <n v="1459949080"/>
    <b v="0"/>
    <n v="79"/>
    <b v="1"/>
    <s v="theater/plays"/>
    <n v="101"/>
    <n v="192.24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5000"/>
    <n v="5016"/>
    <x v="1"/>
    <s v="US"/>
    <s v="USD"/>
    <n v="1465837200"/>
    <n v="1463971172"/>
    <b v="0"/>
    <n v="14"/>
    <b v="1"/>
    <s v="theater/plays"/>
    <n v="100"/>
    <n v="358.29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10000"/>
    <n v="10085"/>
    <x v="1"/>
    <s v="LU"/>
    <s v="EUR"/>
    <n v="1448838000"/>
    <n v="1445791811"/>
    <b v="0"/>
    <n v="51"/>
    <b v="1"/>
    <s v="theater/plays"/>
    <n v="101"/>
    <n v="197.75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14000"/>
    <n v="0"/>
    <x v="0"/>
    <s v="GB"/>
    <s v="GBP"/>
    <n v="1406113200"/>
    <n v="1402910965"/>
    <b v="0"/>
    <n v="54"/>
    <b v="1"/>
    <s v="theater/plays"/>
    <n v="0"/>
    <n v="0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15000"/>
    <n v="451"/>
    <x v="0"/>
    <s v="GB"/>
    <s v="GBP"/>
    <n v="1467414000"/>
    <n v="1462492178"/>
    <b v="0"/>
    <n v="70"/>
    <b v="1"/>
    <s v="theater/plays"/>
    <n v="3"/>
    <n v="6.44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0"/>
    <n v="5186"/>
    <x v="1"/>
    <s v="GB"/>
    <s v="GBP"/>
    <n v="1462230000"/>
    <n v="1461061350"/>
    <b v="0"/>
    <n v="44"/>
    <b v="1"/>
    <s v="theater/plays"/>
    <n v="104"/>
    <n v="117.86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9072"/>
    <n v="9228"/>
    <x v="1"/>
    <s v="US"/>
    <s v="USD"/>
    <n v="1446091260"/>
    <n v="1443029206"/>
    <b v="0"/>
    <n v="55"/>
    <b v="1"/>
    <s v="theater/plays"/>
    <n v="102"/>
    <n v="167.78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6500"/>
    <n v="865"/>
    <x v="0"/>
    <s v="GB"/>
    <s v="GBP"/>
    <n v="1462879020"/>
    <n v="1461941527"/>
    <b v="0"/>
    <n v="15"/>
    <b v="1"/>
    <s v="theater/plays"/>
    <n v="13"/>
    <n v="57.67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5000"/>
    <n v="5000"/>
    <x v="1"/>
    <s v="GB"/>
    <s v="GBP"/>
    <n v="1468611272"/>
    <n v="1466019272"/>
    <b v="0"/>
    <n v="27"/>
    <b v="1"/>
    <s v="theater/plays"/>
    <n v="100"/>
    <n v="185.19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5800"/>
    <n v="876"/>
    <x v="2"/>
    <s v="GB"/>
    <s v="GBP"/>
    <n v="1406887310"/>
    <n v="1404295310"/>
    <b v="0"/>
    <n v="21"/>
    <b v="1"/>
    <s v="theater/plays"/>
    <n v="15"/>
    <n v="41.7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25000"/>
    <n v="30505"/>
    <x v="1"/>
    <s v="US"/>
    <s v="USD"/>
    <n v="1416385679"/>
    <n v="1413790079"/>
    <b v="0"/>
    <n v="162"/>
    <b v="1"/>
    <s v="theater/plays"/>
    <n v="122"/>
    <n v="188.3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11000"/>
    <n v="281"/>
    <x v="0"/>
    <s v="US"/>
    <s v="USD"/>
    <n v="1487985734"/>
    <n v="1484097734"/>
    <b v="0"/>
    <n v="23"/>
    <b v="1"/>
    <s v="theater/plays"/>
    <n v="3"/>
    <n v="12.22"/>
    <x v="1"/>
    <s v="plays"/>
    <x v="3359"/>
    <d v="2017-02-25T01:22:14"/>
    <x v="1"/>
  </r>
  <r>
    <n v="3360"/>
    <s v="Pretty Butch"/>
    <s v="World Premiere, an M1 Singapore Fringe Festival 2017 commission."/>
    <n v="25000"/>
    <n v="123"/>
    <x v="0"/>
    <s v="SG"/>
    <s v="SGD"/>
    <n v="1481731140"/>
    <n v="1479866343"/>
    <b v="0"/>
    <n v="72"/>
    <b v="1"/>
    <s v="theater/plays"/>
    <n v="0"/>
    <n v="1.7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15000"/>
    <n v="16373"/>
    <x v="1"/>
    <s v="US"/>
    <s v="USD"/>
    <n v="1409587140"/>
    <n v="1408062990"/>
    <b v="0"/>
    <n v="68"/>
    <b v="1"/>
    <s v="theater/plays"/>
    <n v="109"/>
    <n v="240.78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4200"/>
    <n v="895"/>
    <x v="0"/>
    <s v="US"/>
    <s v="USD"/>
    <n v="1425704100"/>
    <n v="1424484717"/>
    <b v="0"/>
    <n v="20"/>
    <b v="1"/>
    <s v="theater/plays"/>
    <n v="21"/>
    <n v="44.7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20000"/>
    <n v="20919.25"/>
    <x v="1"/>
    <s v="US"/>
    <s v="USD"/>
    <n v="1408464000"/>
    <n v="1406831445"/>
    <b v="0"/>
    <n v="26"/>
    <b v="1"/>
    <s v="theater/plays"/>
    <n v="105"/>
    <n v="804.59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10000"/>
    <n v="0"/>
    <x v="0"/>
    <s v="GB"/>
    <s v="GBP"/>
    <n v="1458075600"/>
    <n v="1456183649"/>
    <b v="0"/>
    <n v="72"/>
    <b v="1"/>
    <s v="theater/plays"/>
    <n v="0"/>
    <n v="0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8000"/>
    <n v="0"/>
    <x v="0"/>
    <s v="US"/>
    <s v="USD"/>
    <n v="1449973592"/>
    <n v="1447381592"/>
    <b v="0"/>
    <n v="3"/>
    <b v="1"/>
    <s v="theater/plays"/>
    <n v="0"/>
    <n v="0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4400"/>
    <n v="800"/>
    <x v="0"/>
    <s v="US"/>
    <s v="USD"/>
    <n v="1431481037"/>
    <n v="1428889037"/>
    <b v="0"/>
    <n v="18"/>
    <b v="1"/>
    <s v="theater/plays"/>
    <n v="18"/>
    <n v="44.44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3750"/>
    <n v="151"/>
    <x v="0"/>
    <s v="GB"/>
    <s v="GBP"/>
    <n v="1438467894"/>
    <n v="1436307894"/>
    <b v="0"/>
    <n v="30"/>
    <b v="1"/>
    <s v="theater/plays"/>
    <n v="4"/>
    <n v="5.03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4000"/>
    <n v="4784"/>
    <x v="1"/>
    <s v="US"/>
    <s v="USD"/>
    <n v="1420088400"/>
    <n v="1416977259"/>
    <b v="0"/>
    <n v="23"/>
    <b v="1"/>
    <s v="theater/plays"/>
    <n v="120"/>
    <n v="20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15000"/>
    <n v="0"/>
    <x v="0"/>
    <s v="IE"/>
    <s v="EUR"/>
    <n v="1484441980"/>
    <n v="1479257980"/>
    <b v="0"/>
    <n v="54"/>
    <b v="1"/>
    <s v="theater/plays"/>
    <n v="0"/>
    <n v="0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5000"/>
    <n v="6080"/>
    <x v="1"/>
    <s v="US"/>
    <s v="USD"/>
    <n v="1481961600"/>
    <n v="1479283285"/>
    <b v="0"/>
    <n v="26"/>
    <b v="1"/>
    <s v="theater/plays"/>
    <n v="122"/>
    <n v="233.8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500"/>
    <n v="2500"/>
    <x v="1"/>
    <s v="US"/>
    <s v="USD"/>
    <n v="1449089965"/>
    <n v="1446670765"/>
    <b v="0"/>
    <n v="9"/>
    <b v="1"/>
    <s v="theater/plays"/>
    <n v="100"/>
    <n v="277.77999999999997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4000"/>
    <n v="4409.7700000000004"/>
    <x v="1"/>
    <s v="US"/>
    <s v="USD"/>
    <n v="1408942740"/>
    <n v="1407157756"/>
    <b v="0"/>
    <n v="27"/>
    <b v="1"/>
    <s v="theater/plays"/>
    <n v="110"/>
    <n v="163.32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5500"/>
    <n v="5600"/>
    <x v="1"/>
    <s v="GB"/>
    <s v="GBP"/>
    <n v="1437235200"/>
    <n v="1435177840"/>
    <b v="0"/>
    <n v="30"/>
    <b v="1"/>
    <s v="theater/plays"/>
    <n v="102"/>
    <n v="186.67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10000"/>
    <n v="10235"/>
    <x v="1"/>
    <s v="CA"/>
    <s v="CAD"/>
    <n v="1446053616"/>
    <n v="1443461616"/>
    <b v="0"/>
    <n v="52"/>
    <b v="1"/>
    <s v="theater/plays"/>
    <n v="102"/>
    <n v="196.8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8500"/>
    <n v="10706"/>
    <x v="1"/>
    <s v="GB"/>
    <s v="GBP"/>
    <n v="1400423973"/>
    <n v="1399387173"/>
    <b v="0"/>
    <n v="17"/>
    <b v="1"/>
    <s v="theater/plays"/>
    <n v="126"/>
    <n v="629.76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20000"/>
    <n v="22421"/>
    <x v="1"/>
    <s v="US"/>
    <s v="USD"/>
    <n v="1429976994"/>
    <n v="1424796594"/>
    <b v="0"/>
    <n v="19"/>
    <b v="1"/>
    <s v="theater/plays"/>
    <n v="112"/>
    <n v="1180.05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20000"/>
    <n v="56618"/>
    <x v="1"/>
    <s v="GB"/>
    <s v="GBP"/>
    <n v="1426870560"/>
    <n v="1424280899"/>
    <b v="0"/>
    <n v="77"/>
    <b v="1"/>
    <s v="theater/plays"/>
    <n v="283"/>
    <n v="735.3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3000"/>
    <n v="3275"/>
    <x v="1"/>
    <s v="GB"/>
    <s v="GBP"/>
    <n v="1409490480"/>
    <n v="1407400306"/>
    <b v="0"/>
    <n v="21"/>
    <b v="1"/>
    <s v="theater/plays"/>
    <n v="109"/>
    <n v="155.9499999999999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6000"/>
    <n v="2823"/>
    <x v="0"/>
    <s v="GB"/>
    <s v="GBP"/>
    <n v="1440630000"/>
    <n v="1439122800"/>
    <b v="0"/>
    <n v="38"/>
    <b v="1"/>
    <s v="theater/plays"/>
    <n v="47"/>
    <n v="74.290000000000006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10000"/>
    <n v="0"/>
    <x v="0"/>
    <s v="US"/>
    <s v="USD"/>
    <n v="1417305178"/>
    <n v="1414277578"/>
    <b v="0"/>
    <n v="28"/>
    <b v="1"/>
    <s v="theater/plays"/>
    <n v="0"/>
    <n v="0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17895.25"/>
    <x v="1"/>
    <s v="US"/>
    <s v="USD"/>
    <n v="1426044383"/>
    <n v="1423455983"/>
    <b v="0"/>
    <n v="48"/>
    <b v="1"/>
    <s v="theater/plays"/>
    <n v="179"/>
    <n v="372.82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2291"/>
    <x v="2"/>
    <s v="GB"/>
    <s v="GBP"/>
    <n v="1470092340"/>
    <n v="1467973256"/>
    <b v="0"/>
    <n v="46"/>
    <b v="1"/>
    <s v="theater/plays"/>
    <n v="23"/>
    <n v="49.8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5858.84"/>
    <x v="1"/>
    <s v="US"/>
    <s v="USD"/>
    <n v="1466707620"/>
    <n v="1464979620"/>
    <b v="0"/>
    <n v="30"/>
    <b v="1"/>
    <s v="theater/plays"/>
    <n v="108"/>
    <n v="195.29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16000"/>
    <n v="30"/>
    <x v="2"/>
    <s v="US"/>
    <s v="USD"/>
    <n v="1448074800"/>
    <n v="1444874768"/>
    <b v="0"/>
    <n v="64"/>
    <b v="1"/>
    <s v="theater/plays"/>
    <n v="0"/>
    <n v="0.4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5500"/>
    <n v="76"/>
    <x v="0"/>
    <s v="US"/>
    <s v="USD"/>
    <n v="1418244552"/>
    <n v="1415652552"/>
    <b v="0"/>
    <n v="15"/>
    <b v="1"/>
    <s v="theater/plays"/>
    <n v="1"/>
    <n v="5.07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6000"/>
    <n v="6056"/>
    <x v="1"/>
    <s v="US"/>
    <s v="USD"/>
    <n v="1417620506"/>
    <n v="1415028506"/>
    <b v="0"/>
    <n v="41"/>
    <b v="1"/>
    <s v="theater/plays"/>
    <n v="101"/>
    <n v="147.7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1715"/>
    <x v="0"/>
    <s v="US"/>
    <s v="USD"/>
    <n v="1418581088"/>
    <n v="1415125088"/>
    <b v="0"/>
    <n v="35"/>
    <b v="1"/>
    <s v="theater/plays"/>
    <n v="17"/>
    <n v="49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5000"/>
    <n v="5096"/>
    <x v="1"/>
    <s v="GB"/>
    <s v="GBP"/>
    <n v="1434625441"/>
    <n v="1432033441"/>
    <b v="0"/>
    <n v="45"/>
    <b v="1"/>
    <s v="theater/plays"/>
    <n v="102"/>
    <n v="113.2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30000"/>
    <n v="85"/>
    <x v="0"/>
    <s v="US"/>
    <s v="USD"/>
    <n v="1464960682"/>
    <n v="1462368682"/>
    <b v="0"/>
    <n v="62"/>
    <b v="1"/>
    <s v="theater/plays"/>
    <n v="0"/>
    <n v="1.37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5000"/>
    <n v="5035.6899999999996"/>
    <x v="1"/>
    <s v="US"/>
    <s v="USD"/>
    <n v="1405017345"/>
    <n v="1403721345"/>
    <b v="0"/>
    <n v="22"/>
    <b v="1"/>
    <s v="theater/plays"/>
    <n v="101"/>
    <n v="228.9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4500"/>
    <n v="1"/>
    <x v="0"/>
    <s v="US"/>
    <s v="USD"/>
    <n v="1407536880"/>
    <n v="1404997548"/>
    <b v="0"/>
    <n v="18"/>
    <b v="1"/>
    <s v="theater/plays"/>
    <n v="0"/>
    <n v="0.0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3000"/>
    <n v="215"/>
    <x v="0"/>
    <s v="GB"/>
    <s v="GBP"/>
    <n v="1462565855"/>
    <n v="1458245855"/>
    <b v="0"/>
    <n v="12"/>
    <b v="1"/>
    <s v="theater/plays"/>
    <n v="7"/>
    <n v="17.920000000000002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5000"/>
    <n v="5232"/>
    <x v="1"/>
    <s v="US"/>
    <s v="USD"/>
    <n v="1415234760"/>
    <n v="1413065230"/>
    <b v="0"/>
    <n v="44"/>
    <b v="1"/>
    <s v="theater/plays"/>
    <n v="105"/>
    <n v="118.91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3500"/>
    <n v="827"/>
    <x v="0"/>
    <s v="GB"/>
    <s v="GBP"/>
    <n v="1406470645"/>
    <n v="1403878645"/>
    <b v="0"/>
    <n v="27"/>
    <b v="1"/>
    <s v="theater/plays"/>
    <n v="24"/>
    <n v="30.63"/>
    <x v="1"/>
    <s v="plays"/>
    <x v="3394"/>
    <d v="2014-07-27T14:17:25"/>
    <x v="3"/>
  </r>
  <r>
    <n v="3395"/>
    <s v="MIRAMAR"/>
    <s v="Miramar is a a darkly funny play exploring what it is we call â€˜homeâ€™."/>
    <n v="4000"/>
    <n v="0"/>
    <x v="2"/>
    <s v="GB"/>
    <s v="GBP"/>
    <n v="1433009400"/>
    <n v="1431795944"/>
    <b v="0"/>
    <n v="38"/>
    <b v="1"/>
    <s v="theater/plays"/>
    <n v="0"/>
    <n v="0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5000"/>
    <n v="5116"/>
    <x v="1"/>
    <s v="US"/>
    <s v="USD"/>
    <n v="1401595140"/>
    <n v="1399286589"/>
    <b v="0"/>
    <n v="28"/>
    <b v="1"/>
    <s v="theater/plays"/>
    <n v="102"/>
    <n v="182.71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0"/>
    <n v="2511.11"/>
    <x v="1"/>
    <s v="GB"/>
    <s v="GBP"/>
    <n v="1455832800"/>
    <n v="1452338929"/>
    <b v="0"/>
    <n v="24"/>
    <b v="1"/>
    <s v="theater/plays"/>
    <n v="100"/>
    <n v="104.63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12000"/>
    <n v="210"/>
    <x v="0"/>
    <s v="US"/>
    <s v="USD"/>
    <n v="1416589200"/>
    <n v="1414605776"/>
    <b v="0"/>
    <n v="65"/>
    <b v="1"/>
    <s v="theater/plays"/>
    <n v="2"/>
    <n v="3.23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5000"/>
    <n v="0"/>
    <x v="0"/>
    <s v="GB"/>
    <s v="GBP"/>
    <n v="1424556325"/>
    <n v="1421964325"/>
    <b v="0"/>
    <n v="46"/>
    <b v="1"/>
    <s v="theater/plays"/>
    <n v="0"/>
    <n v="0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25000"/>
    <n v="25132"/>
    <x v="1"/>
    <s v="US"/>
    <s v="USD"/>
    <n v="1409266414"/>
    <n v="1405378414"/>
    <b v="0"/>
    <n v="85"/>
    <b v="1"/>
    <s v="theater/plays"/>
    <n v="101"/>
    <n v="295.67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8500"/>
    <n v="51"/>
    <x v="2"/>
    <s v="GB"/>
    <s v="GBP"/>
    <n v="1438968146"/>
    <n v="1436376146"/>
    <b v="0"/>
    <n v="66"/>
    <b v="1"/>
    <s v="theater/plays"/>
    <n v="1"/>
    <n v="0.77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42500"/>
    <n v="10"/>
    <x v="0"/>
    <s v="US"/>
    <s v="USD"/>
    <n v="1447295460"/>
    <n v="1444747843"/>
    <b v="0"/>
    <n v="165"/>
    <b v="1"/>
    <s v="theater/plays"/>
    <n v="0"/>
    <n v="0.0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5500"/>
    <n v="50"/>
    <x v="0"/>
    <s v="GB"/>
    <s v="GBP"/>
    <n v="1435230324"/>
    <n v="1432638324"/>
    <b v="0"/>
    <n v="17"/>
    <b v="1"/>
    <s v="theater/plays"/>
    <n v="1"/>
    <n v="2.94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3407"/>
    <x v="1"/>
    <s v="US"/>
    <s v="USD"/>
    <n v="1434542702"/>
    <n v="1432814702"/>
    <b v="0"/>
    <n v="3"/>
    <b v="1"/>
    <s v="theater/plays"/>
    <n v="114"/>
    <n v="1135.67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000"/>
    <n v="50"/>
    <x v="0"/>
    <s v="GB"/>
    <s v="GBP"/>
    <n v="1456876740"/>
    <n v="1455063886"/>
    <b v="0"/>
    <n v="17"/>
    <b v="1"/>
    <s v="theater/plays"/>
    <n v="2"/>
    <n v="2.94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25000"/>
    <n v="25088"/>
    <x v="1"/>
    <s v="US"/>
    <s v="USD"/>
    <n v="1405511376"/>
    <n v="1401623376"/>
    <b v="0"/>
    <n v="91"/>
    <b v="1"/>
    <s v="theater/plays"/>
    <n v="100"/>
    <n v="275.69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6000"/>
    <n v="6904"/>
    <x v="1"/>
    <s v="GB"/>
    <s v="GBP"/>
    <n v="1404641289"/>
    <n v="1402049289"/>
    <b v="0"/>
    <n v="67"/>
    <b v="1"/>
    <s v="theater/plays"/>
    <n v="115"/>
    <n v="103.04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4000"/>
    <n v="5226"/>
    <x v="1"/>
    <s v="US"/>
    <s v="USD"/>
    <n v="1405727304"/>
    <n v="1403135304"/>
    <b v="0"/>
    <n v="18"/>
    <b v="1"/>
    <s v="theater/plays"/>
    <n v="131"/>
    <n v="290.33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3000"/>
    <n v="3485"/>
    <x v="1"/>
    <s v="GB"/>
    <s v="GBP"/>
    <n v="1469998680"/>
    <n v="1466710358"/>
    <b v="0"/>
    <n v="21"/>
    <b v="1"/>
    <s v="theater/plays"/>
    <n v="116"/>
    <n v="165.95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10000"/>
    <n v="5"/>
    <x v="0"/>
    <s v="US"/>
    <s v="USD"/>
    <n v="1465196400"/>
    <n v="1462841990"/>
    <b v="0"/>
    <n v="40"/>
    <b v="1"/>
    <s v="theater/plays"/>
    <n v="0"/>
    <n v="0.1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40000"/>
    <n v="1081"/>
    <x v="0"/>
    <s v="US"/>
    <s v="USD"/>
    <n v="1444264372"/>
    <n v="1442536372"/>
    <b v="0"/>
    <n v="78"/>
    <b v="1"/>
    <s v="theater/plays"/>
    <n v="3"/>
    <n v="13.8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8500"/>
    <n v="10670"/>
    <x v="1"/>
    <s v="GB"/>
    <s v="GBP"/>
    <n v="1411858862"/>
    <n v="1409266862"/>
    <b v="0"/>
    <n v="26"/>
    <b v="1"/>
    <s v="theater/plays"/>
    <n v="126"/>
    <n v="410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3000"/>
    <n v="5824"/>
    <x v="1"/>
    <s v="US"/>
    <s v="USD"/>
    <n v="1425099540"/>
    <n v="1424280938"/>
    <b v="0"/>
    <n v="14"/>
    <b v="1"/>
    <s v="theater/plays"/>
    <n v="194"/>
    <n v="416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9800"/>
    <n v="39550.5"/>
    <x v="1"/>
    <s v="US"/>
    <s v="USD"/>
    <n v="1480579140"/>
    <n v="1478030325"/>
    <b v="0"/>
    <n v="44"/>
    <b v="1"/>
    <s v="theater/plays"/>
    <n v="404"/>
    <n v="898.88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0"/>
    <n v="4743"/>
    <x v="1"/>
    <s v="US"/>
    <s v="USD"/>
    <n v="1460935800"/>
    <n v="1459999656"/>
    <b v="0"/>
    <n v="9"/>
    <b v="1"/>
    <s v="theater/plays"/>
    <n v="237"/>
    <n v="527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32075"/>
    <x v="1"/>
    <s v="GB"/>
    <s v="GBP"/>
    <n v="1429813800"/>
    <n v="1427363645"/>
    <b v="0"/>
    <n v="30"/>
    <b v="1"/>
    <s v="theater/plays"/>
    <n v="267"/>
    <n v="1069.1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5000"/>
    <n v="5696"/>
    <x v="1"/>
    <s v="US"/>
    <s v="USD"/>
    <n v="1414284180"/>
    <n v="1410558948"/>
    <b v="0"/>
    <n v="45"/>
    <b v="1"/>
    <s v="theater/plays"/>
    <n v="114"/>
    <n v="126.5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10000"/>
    <n v="12353"/>
    <x v="1"/>
    <s v="US"/>
    <s v="USD"/>
    <n v="1400875307"/>
    <n v="1398283307"/>
    <b v="0"/>
    <n v="56"/>
    <b v="1"/>
    <s v="theater/plays"/>
    <n v="124"/>
    <n v="220.59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8012"/>
    <n v="13704.33"/>
    <x v="1"/>
    <s v="IE"/>
    <s v="EUR"/>
    <n v="1459978200"/>
    <n v="1458416585"/>
    <b v="0"/>
    <n v="46"/>
    <b v="1"/>
    <s v="theater/plays"/>
    <n v="171"/>
    <n v="297.9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4000"/>
    <n v="25"/>
    <x v="0"/>
    <s v="GB"/>
    <s v="GBP"/>
    <n v="1455408000"/>
    <n v="1454638202"/>
    <b v="0"/>
    <n v="34"/>
    <b v="1"/>
    <s v="theater/plays"/>
    <n v="1"/>
    <n v="0.74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26577"/>
    <x v="1"/>
    <s v="US"/>
    <s v="USD"/>
    <n v="1425495563"/>
    <n v="1422903563"/>
    <b v="0"/>
    <n v="98"/>
    <b v="1"/>
    <s v="theater/plays"/>
    <n v="106"/>
    <n v="271.1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10"/>
    <x v="0"/>
    <s v="GB"/>
    <s v="GBP"/>
    <n v="1450051200"/>
    <n v="1447594176"/>
    <b v="0"/>
    <n v="46"/>
    <b v="1"/>
    <s v="theater/plays"/>
    <n v="0"/>
    <n v="0.22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0"/>
    <n v="3171"/>
    <x v="1"/>
    <s v="US"/>
    <s v="USD"/>
    <n v="1429912341"/>
    <n v="1427320341"/>
    <b v="0"/>
    <n v="10"/>
    <b v="1"/>
    <s v="theater/plays"/>
    <n v="127"/>
    <n v="317.10000000000002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15"/>
    <x v="0"/>
    <s v="US"/>
    <s v="USD"/>
    <n v="1423119540"/>
    <n v="1421252084"/>
    <b v="0"/>
    <n v="76"/>
    <b v="1"/>
    <s v="theater/plays"/>
    <n v="0"/>
    <n v="0.2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75000"/>
    <n v="3781"/>
    <x v="0"/>
    <s v="US"/>
    <s v="USD"/>
    <n v="1412434136"/>
    <n v="1409669336"/>
    <b v="0"/>
    <n v="104"/>
    <b v="1"/>
    <s v="theater/plays"/>
    <n v="5"/>
    <n v="36.3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10000"/>
    <n v="14437.46"/>
    <x v="1"/>
    <s v="US"/>
    <s v="USD"/>
    <n v="1411264800"/>
    <n v="1409620903"/>
    <b v="0"/>
    <n v="87"/>
    <b v="1"/>
    <s v="theater/plays"/>
    <n v="144"/>
    <n v="165.95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5000"/>
    <n v="1465"/>
    <x v="2"/>
    <s v="GB"/>
    <s v="GBP"/>
    <n v="1404314952"/>
    <n v="1401722952"/>
    <b v="0"/>
    <n v="29"/>
    <b v="1"/>
    <s v="theater/plays"/>
    <n v="29"/>
    <n v="50.5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6000"/>
    <n v="325"/>
    <x v="0"/>
    <s v="GB"/>
    <s v="GBP"/>
    <n v="1425142800"/>
    <n v="1422983847"/>
    <b v="0"/>
    <n v="51"/>
    <b v="1"/>
    <s v="theater/plays"/>
    <n v="5"/>
    <n v="6.37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3211"/>
    <x v="1"/>
    <s v="GB"/>
    <s v="GBP"/>
    <n v="1478046661"/>
    <n v="1476837061"/>
    <b v="0"/>
    <n v="12"/>
    <b v="1"/>
    <s v="theater/plays"/>
    <n v="161"/>
    <n v="267.58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6000"/>
    <n v="39693.279999999999"/>
    <x v="1"/>
    <s v="GB"/>
    <s v="GBP"/>
    <n v="1406760101"/>
    <n v="1404168101"/>
    <b v="0"/>
    <n v="72"/>
    <b v="1"/>
    <s v="theater/plays"/>
    <n v="662"/>
    <n v="551.2999999999999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5500"/>
    <n v="0"/>
    <x v="2"/>
    <s v="US"/>
    <s v="USD"/>
    <n v="1408383153"/>
    <n v="1405791153"/>
    <b v="0"/>
    <n v="21"/>
    <b v="1"/>
    <s v="theater/plays"/>
    <n v="0"/>
    <n v="0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6500"/>
    <n v="0"/>
    <x v="0"/>
    <s v="US"/>
    <s v="USD"/>
    <n v="1454709600"/>
    <n v="1452520614"/>
    <b v="0"/>
    <n v="42"/>
    <b v="1"/>
    <s v="theater/plays"/>
    <n v="0"/>
    <n v="0"/>
    <x v="1"/>
    <s v="plays"/>
    <x v="3432"/>
    <d v="2016-02-05T22:00:00"/>
    <x v="2"/>
  </r>
  <r>
    <n v="3433"/>
    <s v="The Dybbuk"/>
    <s v="death&amp;pretzels presents their first Chicago based project:_x000a_The Dybbuk by S. Ansky"/>
    <n v="25000"/>
    <n v="1803"/>
    <x v="0"/>
    <s v="US"/>
    <s v="USD"/>
    <n v="1402974000"/>
    <n v="1400290255"/>
    <b v="0"/>
    <n v="71"/>
    <b v="1"/>
    <s v="theater/plays"/>
    <n v="7"/>
    <n v="25.3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25000"/>
    <n v="180062"/>
    <x v="1"/>
    <s v="US"/>
    <s v="USD"/>
    <n v="1404983269"/>
    <n v="1402391269"/>
    <b v="0"/>
    <n v="168"/>
    <b v="1"/>
    <s v="theater/plays"/>
    <n v="720"/>
    <n v="1071.8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4500"/>
    <n v="55"/>
    <x v="0"/>
    <s v="US"/>
    <s v="USD"/>
    <n v="1470538800"/>
    <n v="1469112493"/>
    <b v="0"/>
    <n v="19"/>
    <b v="1"/>
    <s v="theater/plays"/>
    <n v="1"/>
    <n v="2.89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15000"/>
    <n v="73"/>
    <x v="0"/>
    <s v="US"/>
    <s v="USD"/>
    <n v="1408638480"/>
    <n v="1406811593"/>
    <b v="0"/>
    <n v="37"/>
    <b v="1"/>
    <s v="theater/plays"/>
    <n v="0"/>
    <n v="1.97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1"/>
    <x v="0"/>
    <s v="US"/>
    <s v="USD"/>
    <n v="1440003820"/>
    <n v="1437411820"/>
    <b v="0"/>
    <n v="36"/>
    <b v="1"/>
    <s v="theater/plays"/>
    <n v="3"/>
    <n v="8.3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8000"/>
    <n v="0"/>
    <x v="0"/>
    <s v="GB"/>
    <s v="GBP"/>
    <n v="1430600400"/>
    <n v="1428358567"/>
    <b v="0"/>
    <n v="14"/>
    <b v="1"/>
    <s v="theater/plays"/>
    <n v="0"/>
    <n v="0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5000"/>
    <n v="5295"/>
    <x v="1"/>
    <s v="US"/>
    <s v="USD"/>
    <n v="1453179540"/>
    <n v="1452030730"/>
    <b v="0"/>
    <n v="18"/>
    <b v="1"/>
    <s v="theater/plays"/>
    <n v="106"/>
    <n v="294.17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15000"/>
    <n v="55"/>
    <x v="2"/>
    <s v="US"/>
    <s v="USD"/>
    <n v="1405095300"/>
    <n v="1403146628"/>
    <b v="0"/>
    <n v="82"/>
    <b v="1"/>
    <s v="theater/plays"/>
    <n v="0"/>
    <n v="0.6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7500"/>
    <n v="31330"/>
    <x v="1"/>
    <s v="US"/>
    <s v="USD"/>
    <n v="1447445820"/>
    <n v="1445077121"/>
    <b v="0"/>
    <n v="43"/>
    <b v="1"/>
    <s v="theater/plays"/>
    <n v="418"/>
    <n v="728.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0"/>
    <n v="40"/>
    <x v="0"/>
    <s v="US"/>
    <s v="USD"/>
    <n v="1433016672"/>
    <n v="1430424672"/>
    <b v="0"/>
    <n v="8"/>
    <b v="1"/>
    <s v="theater/plays"/>
    <n v="2"/>
    <n v="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5000"/>
    <n v="9425.23"/>
    <x v="1"/>
    <s v="US"/>
    <s v="USD"/>
    <n v="1410266146"/>
    <n v="1407674146"/>
    <b v="0"/>
    <n v="45"/>
    <b v="1"/>
    <s v="theater/plays"/>
    <n v="189"/>
    <n v="209.45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500"/>
    <n v="4818"/>
    <x v="1"/>
    <s v="AU"/>
    <s v="AUD"/>
    <n v="1465394340"/>
    <n v="1464677986"/>
    <b v="0"/>
    <n v="20"/>
    <b v="1"/>
    <s v="theater/plays"/>
    <n v="138"/>
    <n v="240.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5500"/>
    <n v="0"/>
    <x v="0"/>
    <s v="GB"/>
    <s v="GBP"/>
    <n v="1445604236"/>
    <n v="1443185036"/>
    <b v="0"/>
    <n v="31"/>
    <b v="1"/>
    <s v="theater/plays"/>
    <n v="0"/>
    <n v="0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4100"/>
    <n v="11"/>
    <x v="0"/>
    <s v="GB"/>
    <s v="GBP"/>
    <n v="1423138800"/>
    <n v="1421092725"/>
    <b v="0"/>
    <n v="25"/>
    <b v="1"/>
    <s v="theater/plays"/>
    <n v="0"/>
    <n v="0.44"/>
    <x v="1"/>
    <s v="plays"/>
    <x v="3446"/>
    <d v="2015-02-05T12:20:00"/>
    <x v="0"/>
  </r>
  <r>
    <n v="3447"/>
    <s v="The Vagabond Halfback"/>
    <s v="&quot;He was a poet, a vagrant, a philosopher, a lady's man and a hard drinker&quot;"/>
    <n v="4000"/>
    <n v="23414"/>
    <x v="1"/>
    <s v="US"/>
    <s v="USD"/>
    <n v="1458332412"/>
    <n v="1454448012"/>
    <b v="0"/>
    <n v="14"/>
    <b v="1"/>
    <s v="theater/plays"/>
    <n v="585"/>
    <n v="1672.43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7000"/>
    <n v="0"/>
    <x v="0"/>
    <s v="US"/>
    <s v="USD"/>
    <n v="1418784689"/>
    <n v="1416192689"/>
    <b v="0"/>
    <n v="45"/>
    <b v="1"/>
    <s v="theater/plays"/>
    <n v="0"/>
    <n v="0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5000"/>
    <n v="115"/>
    <x v="0"/>
    <s v="US"/>
    <s v="USD"/>
    <n v="1468036800"/>
    <n v="1465607738"/>
    <b v="0"/>
    <n v="20"/>
    <b v="1"/>
    <s v="theater/plays"/>
    <n v="2"/>
    <n v="5.7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3500"/>
    <n v="40"/>
    <x v="0"/>
    <s v="GB"/>
    <s v="GBP"/>
    <n v="1427990071"/>
    <n v="1422809671"/>
    <b v="0"/>
    <n v="39"/>
    <b v="1"/>
    <s v="theater/plays"/>
    <n v="1"/>
    <n v="1.03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3100"/>
    <n v="3258"/>
    <x v="1"/>
    <s v="US"/>
    <s v="USD"/>
    <n v="1429636927"/>
    <n v="1427304127"/>
    <b v="0"/>
    <n v="16"/>
    <b v="1"/>
    <s v="theater/plays"/>
    <n v="105"/>
    <n v="203.6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5003"/>
    <x v="1"/>
    <s v="US"/>
    <s v="USD"/>
    <n v="1406087940"/>
    <n v="1404141626"/>
    <b v="0"/>
    <n v="37"/>
    <b v="1"/>
    <s v="theater/plays"/>
    <n v="100"/>
    <n v="135.22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2700"/>
    <n v="85"/>
    <x v="3"/>
    <s v="GB"/>
    <s v="GBP"/>
    <n v="1471130956"/>
    <n v="1465946956"/>
    <b v="0"/>
    <n v="14"/>
    <b v="1"/>
    <s v="theater/plays"/>
    <n v="3"/>
    <n v="6.07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216"/>
    <x v="0"/>
    <s v="GB"/>
    <s v="GBP"/>
    <n v="1406825159"/>
    <n v="1404233159"/>
    <b v="0"/>
    <n v="21"/>
    <b v="1"/>
    <s v="theater/plays"/>
    <n v="7"/>
    <n v="10.2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25568"/>
    <x v="1"/>
    <s v="US"/>
    <s v="USD"/>
    <n v="1476381627"/>
    <n v="1473789627"/>
    <b v="0"/>
    <n v="69"/>
    <b v="1"/>
    <s v="theater/plays"/>
    <n v="102"/>
    <n v="370.55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15000"/>
    <n v="17066"/>
    <x v="1"/>
    <s v="US"/>
    <s v="USD"/>
    <n v="1406876340"/>
    <n v="1404190567"/>
    <b v="0"/>
    <n v="16"/>
    <b v="1"/>
    <s v="theater/plays"/>
    <n v="114"/>
    <n v="1066.630000000000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8000"/>
    <n v="8348"/>
    <x v="1"/>
    <s v="US"/>
    <s v="USD"/>
    <n v="1423720740"/>
    <n v="1421081857"/>
    <b v="0"/>
    <n v="55"/>
    <b v="1"/>
    <s v="theater/plays"/>
    <n v="104"/>
    <n v="151.7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5000"/>
    <n v="0"/>
    <x v="0"/>
    <s v="US"/>
    <s v="USD"/>
    <n v="1422937620"/>
    <n v="1420606303"/>
    <b v="0"/>
    <n v="27"/>
    <b v="1"/>
    <s v="theater/plays"/>
    <n v="0"/>
    <n v="0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3000"/>
    <n v="3750"/>
    <x v="1"/>
    <s v="GB"/>
    <s v="GBP"/>
    <n v="1463743860"/>
    <n v="1461151860"/>
    <b v="0"/>
    <n v="36"/>
    <b v="1"/>
    <s v="theater/plays"/>
    <n v="125"/>
    <n v="104.17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4000"/>
    <n v="0"/>
    <x v="0"/>
    <s v="GB"/>
    <s v="GBP"/>
    <n v="1408106352"/>
    <n v="1406896752"/>
    <b v="0"/>
    <n v="19"/>
    <b v="1"/>
    <s v="theater/plays"/>
    <n v="0"/>
    <n v="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3274"/>
    <n v="0"/>
    <x v="0"/>
    <s v="US"/>
    <s v="USD"/>
    <n v="1477710000"/>
    <n v="1475248279"/>
    <b v="0"/>
    <n v="12"/>
    <b v="1"/>
    <s v="theater/plays"/>
    <n v="0"/>
    <n v="0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3000"/>
    <n v="801"/>
    <x v="0"/>
    <s v="US"/>
    <s v="USD"/>
    <n v="1436551200"/>
    <n v="1435181628"/>
    <b v="0"/>
    <n v="17"/>
    <b v="1"/>
    <s v="theater/plays"/>
    <n v="27"/>
    <n v="47.1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25000"/>
    <n v="32745"/>
    <x v="1"/>
    <s v="CA"/>
    <s v="CAD"/>
    <n v="1476158340"/>
    <n v="1472594585"/>
    <b v="0"/>
    <n v="114"/>
    <b v="1"/>
    <s v="theater/plays"/>
    <n v="131"/>
    <n v="287.2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14500"/>
    <n v="17875"/>
    <x v="1"/>
    <s v="US"/>
    <s v="USD"/>
    <n v="1471921637"/>
    <n v="1469329637"/>
    <b v="0"/>
    <n v="93"/>
    <b v="1"/>
    <s v="theater/plays"/>
    <n v="123"/>
    <n v="192.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6000"/>
    <n v="570"/>
    <x v="0"/>
    <s v="GB"/>
    <s v="GBP"/>
    <n v="1439136000"/>
    <n v="1436972472"/>
    <b v="0"/>
    <n v="36"/>
    <b v="1"/>
    <s v="theater/plays"/>
    <n v="10"/>
    <n v="15.83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12000"/>
    <n v="233"/>
    <x v="0"/>
    <s v="US"/>
    <s v="USD"/>
    <n v="1461108450"/>
    <n v="1455928050"/>
    <b v="0"/>
    <n v="61"/>
    <b v="1"/>
    <s v="theater/plays"/>
    <n v="2"/>
    <n v="3.82"/>
    <x v="1"/>
    <s v="plays"/>
    <x v="3466"/>
    <d v="2016-04-19T23:27:30"/>
    <x v="2"/>
  </r>
  <r>
    <n v="3467"/>
    <s v="Venus in Fur, Los Angeles."/>
    <s v="Venus in Fur, By David Ives."/>
    <n v="9000"/>
    <n v="240"/>
    <x v="2"/>
    <s v="US"/>
    <s v="USD"/>
    <n v="1426864032"/>
    <n v="1424275632"/>
    <b v="0"/>
    <n v="47"/>
    <b v="1"/>
    <s v="theater/plays"/>
    <n v="3"/>
    <n v="5.1100000000000003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30000"/>
    <n v="35389.129999999997"/>
    <x v="1"/>
    <s v="US"/>
    <s v="USD"/>
    <n v="1474426800"/>
    <n v="1471976529"/>
    <b v="0"/>
    <n v="17"/>
    <b v="1"/>
    <s v="theater/plays"/>
    <n v="118"/>
    <n v="2081.7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10000"/>
    <n v="0"/>
    <x v="0"/>
    <s v="US"/>
    <s v="USD"/>
    <n v="1461857045"/>
    <n v="1459265045"/>
    <b v="0"/>
    <n v="63"/>
    <b v="1"/>
    <s v="theater/plays"/>
    <n v="0"/>
    <n v="0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0"/>
    <n v="10680"/>
    <x v="1"/>
    <s v="US"/>
    <s v="USD"/>
    <n v="1468618680"/>
    <n v="1465345902"/>
    <b v="0"/>
    <n v="9"/>
    <b v="1"/>
    <s v="theater/plays"/>
    <n v="427"/>
    <n v="1186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4000"/>
    <n v="13864"/>
    <x v="1"/>
    <s v="GB"/>
    <s v="GBP"/>
    <n v="1409515200"/>
    <n v="1405971690"/>
    <b v="0"/>
    <n v="30"/>
    <b v="1"/>
    <s v="theater/plays"/>
    <n v="347"/>
    <n v="462.1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6000"/>
    <n v="10"/>
    <x v="0"/>
    <s v="US"/>
    <s v="USD"/>
    <n v="1415253540"/>
    <n v="1413432331"/>
    <b v="0"/>
    <n v="23"/>
    <b v="1"/>
    <s v="theater/plays"/>
    <n v="0"/>
    <n v="0.4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12500"/>
    <n v="7433.48"/>
    <x v="0"/>
    <s v="US"/>
    <s v="USD"/>
    <n v="1426883220"/>
    <n v="1425067296"/>
    <b v="0"/>
    <n v="33"/>
    <b v="1"/>
    <s v="theater/plays"/>
    <n v="59"/>
    <n v="225.26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5600"/>
    <n v="460"/>
    <x v="0"/>
    <s v="GB"/>
    <s v="GBP"/>
    <n v="1469016131"/>
    <n v="1466424131"/>
    <b v="0"/>
    <n v="39"/>
    <b v="1"/>
    <s v="theater/plays"/>
    <n v="8"/>
    <n v="1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2500"/>
    <n v="3045"/>
    <x v="1"/>
    <s v="GB"/>
    <s v="GBP"/>
    <n v="1414972800"/>
    <n v="1412629704"/>
    <b v="0"/>
    <n v="17"/>
    <b v="1"/>
    <s v="theater/plays"/>
    <n v="122"/>
    <n v="179.12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2500"/>
    <n v="2729"/>
    <x v="1"/>
    <s v="US"/>
    <s v="USD"/>
    <n v="1414378800"/>
    <n v="1412836990"/>
    <b v="0"/>
    <n v="6"/>
    <b v="1"/>
    <s v="theater/plays"/>
    <n v="109"/>
    <n v="454.83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6000"/>
    <n v="6000"/>
    <x v="1"/>
    <s v="US"/>
    <s v="USD"/>
    <n v="1431831600"/>
    <n v="1430761243"/>
    <b v="0"/>
    <n v="39"/>
    <b v="1"/>
    <s v="theater/plays"/>
    <n v="100"/>
    <n v="153.85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6500"/>
    <n v="7160.12"/>
    <x v="1"/>
    <s v="US"/>
    <s v="USD"/>
    <n v="1426539600"/>
    <n v="1424296822"/>
    <b v="0"/>
    <n v="57"/>
    <b v="1"/>
    <s v="theater/plays"/>
    <n v="110"/>
    <n v="125.62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5000"/>
    <n v="92848.5"/>
    <x v="1"/>
    <s v="GB"/>
    <s v="GBP"/>
    <n v="1403382680"/>
    <n v="1400790680"/>
    <b v="0"/>
    <n v="56"/>
    <b v="1"/>
    <s v="theater/plays"/>
    <n v="1857"/>
    <n v="1658.01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6000"/>
    <n v="6700"/>
    <x v="1"/>
    <s v="US"/>
    <s v="USD"/>
    <n v="1436562000"/>
    <n v="1434440227"/>
    <b v="0"/>
    <n v="13"/>
    <b v="1"/>
    <s v="theater/plays"/>
    <n v="112"/>
    <n v="515.38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30000"/>
    <n v="10042"/>
    <x v="3"/>
    <s v="AU"/>
    <s v="AUD"/>
    <n v="1420178188"/>
    <n v="1418709388"/>
    <b v="0"/>
    <n v="95"/>
    <b v="1"/>
    <s v="theater/plays"/>
    <n v="33"/>
    <n v="105.71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10000"/>
    <n v="53737"/>
    <x v="1"/>
    <s v="GB"/>
    <s v="GBP"/>
    <n v="1404671466"/>
    <n v="1402079466"/>
    <b v="0"/>
    <n v="80"/>
    <b v="1"/>
    <s v="theater/plays"/>
    <n v="537"/>
    <n v="671.71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15000"/>
    <n v="330"/>
    <x v="0"/>
    <s v="US"/>
    <s v="USD"/>
    <n v="1404403381"/>
    <n v="1401811381"/>
    <b v="0"/>
    <n v="133"/>
    <b v="1"/>
    <s v="theater/plays"/>
    <n v="2"/>
    <n v="2.48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8000"/>
    <n v="8950"/>
    <x v="1"/>
    <s v="US"/>
    <s v="USD"/>
    <n v="1466014499"/>
    <n v="1463422499"/>
    <b v="0"/>
    <n v="44"/>
    <b v="1"/>
    <s v="theater/plays"/>
    <n v="112"/>
    <n v="203.4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5000"/>
    <n v="5469"/>
    <x v="1"/>
    <s v="US"/>
    <s v="USD"/>
    <n v="1454431080"/>
    <n v="1451839080"/>
    <b v="0"/>
    <n v="30"/>
    <b v="1"/>
    <s v="theater/plays"/>
    <n v="109"/>
    <n v="182.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13728"/>
    <x v="1"/>
    <s v="US"/>
    <s v="USD"/>
    <n v="1433314740"/>
    <n v="1430600401"/>
    <b v="0"/>
    <n v="56"/>
    <b v="1"/>
    <s v="theater/plays"/>
    <n v="114"/>
    <n v="245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7500"/>
    <n v="9387"/>
    <x v="1"/>
    <s v="GB"/>
    <s v="GBP"/>
    <n v="1435185252"/>
    <n v="1432593252"/>
    <b v="0"/>
    <n v="66"/>
    <b v="1"/>
    <s v="theater/plays"/>
    <n v="125"/>
    <n v="142.22999999999999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10000"/>
    <n v="10041"/>
    <x v="1"/>
    <s v="US"/>
    <s v="USD"/>
    <n v="1429286400"/>
    <n v="1427221560"/>
    <b v="0"/>
    <n v="29"/>
    <b v="1"/>
    <s v="theater/plays"/>
    <n v="100"/>
    <n v="346.24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15744"/>
    <x v="1"/>
    <s v="GB"/>
    <s v="GBP"/>
    <n v="1400965200"/>
    <n v="1398352531"/>
    <b v="0"/>
    <n v="72"/>
    <b v="1"/>
    <s v="theater/plays"/>
    <n v="105"/>
    <n v="218.6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0"/>
    <x v="0"/>
    <s v="US"/>
    <s v="USD"/>
    <n v="1460574924"/>
    <n v="1457982924"/>
    <b v="0"/>
    <n v="27"/>
    <b v="1"/>
    <s v="theater/plays"/>
    <n v="0"/>
    <n v="0.37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3500"/>
    <n v="1697"/>
    <x v="0"/>
    <s v="US"/>
    <s v="USD"/>
    <n v="1431928784"/>
    <n v="1430114384"/>
    <b v="0"/>
    <n v="10"/>
    <b v="1"/>
    <s v="theater/plays"/>
    <n v="48"/>
    <n v="169.7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10000"/>
    <n v="11570.92"/>
    <x v="1"/>
    <s v="US"/>
    <s v="USD"/>
    <n v="1445818397"/>
    <n v="1442794397"/>
    <b v="0"/>
    <n v="35"/>
    <b v="1"/>
    <s v="theater/plays"/>
    <n v="116"/>
    <n v="330.6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5000"/>
    <n v="1402"/>
    <x v="0"/>
    <s v="US"/>
    <s v="USD"/>
    <n v="1408252260"/>
    <n v="1406580436"/>
    <b v="0"/>
    <n v="29"/>
    <b v="1"/>
    <s v="theater/plays"/>
    <n v="28"/>
    <n v="48.3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2750"/>
    <n v="25"/>
    <x v="2"/>
    <s v="US"/>
    <s v="USD"/>
    <n v="1480140000"/>
    <n v="1479186575"/>
    <b v="0"/>
    <n v="13"/>
    <b v="1"/>
    <s v="theater/plays"/>
    <n v="1"/>
    <n v="1.92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15000"/>
    <n v="286"/>
    <x v="0"/>
    <s v="CA"/>
    <s v="CAD"/>
    <n v="1414862280"/>
    <n v="1412360309"/>
    <b v="0"/>
    <n v="72"/>
    <b v="1"/>
    <s v="theater/plays"/>
    <n v="2"/>
    <n v="3.9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10000"/>
    <n v="10235"/>
    <x v="1"/>
    <s v="US"/>
    <s v="USD"/>
    <n v="1473625166"/>
    <n v="1470169166"/>
    <b v="0"/>
    <n v="78"/>
    <b v="1"/>
    <s v="theater/plays"/>
    <n v="102"/>
    <n v="131.22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5000"/>
    <n v="5555"/>
    <x v="1"/>
    <s v="US"/>
    <s v="USD"/>
    <n v="1464904800"/>
    <n v="1463852904"/>
    <b v="0"/>
    <n v="49"/>
    <b v="1"/>
    <s v="theater/plays"/>
    <n v="111"/>
    <n v="113.3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5000"/>
    <n v="5634"/>
    <x v="1"/>
    <s v="CA"/>
    <s v="CAD"/>
    <n v="1464471840"/>
    <n v="1459309704"/>
    <b v="0"/>
    <n v="42"/>
    <b v="1"/>
    <s v="theater/plays"/>
    <n v="113"/>
    <n v="134.13999999999999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6000"/>
    <n v="6146.27"/>
    <x v="1"/>
    <s v="US"/>
    <s v="USD"/>
    <n v="1435733940"/>
    <n v="1431046325"/>
    <b v="0"/>
    <n v="35"/>
    <b v="1"/>
    <s v="theater/plays"/>
    <n v="102"/>
    <n v="175.6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4000"/>
    <n v="5660"/>
    <x v="1"/>
    <s v="US"/>
    <s v="USD"/>
    <n v="1457326740"/>
    <n v="1455919438"/>
    <b v="0"/>
    <n v="42"/>
    <b v="1"/>
    <s v="theater/plays"/>
    <n v="142"/>
    <n v="134.7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5000"/>
    <n v="2726"/>
    <x v="0"/>
    <s v="GB"/>
    <s v="GBP"/>
    <n v="1441995595"/>
    <n v="1439835595"/>
    <b v="0"/>
    <n v="42"/>
    <b v="1"/>
    <s v="theater/plays"/>
    <n v="55"/>
    <n v="64.90000000000000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10500"/>
    <n v="10526"/>
    <x v="1"/>
    <s v="US"/>
    <s v="USD"/>
    <n v="1458100740"/>
    <n v="1456862924"/>
    <b v="0"/>
    <n v="31"/>
    <b v="1"/>
    <s v="theater/plays"/>
    <n v="100"/>
    <n v="339.55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8000"/>
    <n v="325"/>
    <x v="0"/>
    <s v="GB"/>
    <s v="GBP"/>
    <n v="1469359728"/>
    <n v="1466767728"/>
    <b v="0"/>
    <n v="38"/>
    <b v="1"/>
    <s v="theater/plays"/>
    <n v="4"/>
    <n v="8.5500000000000007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4000"/>
    <n v="480"/>
    <x v="0"/>
    <s v="US"/>
    <s v="USD"/>
    <n v="1447959491"/>
    <n v="1445363891"/>
    <b v="0"/>
    <n v="8"/>
    <b v="1"/>
    <s v="theater/plays"/>
    <n v="12"/>
    <n v="6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8000"/>
    <n v="0"/>
    <x v="0"/>
    <s v="US"/>
    <s v="USD"/>
    <n v="1399953600"/>
    <n v="1398983245"/>
    <b v="0"/>
    <n v="39"/>
    <b v="1"/>
    <s v="theater/plays"/>
    <n v="0"/>
    <n v="0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9700"/>
    <x v="1"/>
    <s v="US"/>
    <s v="USD"/>
    <n v="1408815440"/>
    <n v="1404927440"/>
    <b v="0"/>
    <n v="29"/>
    <b v="1"/>
    <s v="theater/plays"/>
    <n v="108"/>
    <n v="334.48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25000"/>
    <n v="49100"/>
    <x v="1"/>
    <s v="US"/>
    <s v="USD"/>
    <n v="1464732537"/>
    <n v="1462140537"/>
    <b v="0"/>
    <n v="72"/>
    <b v="1"/>
    <s v="theater/plays"/>
    <n v="196"/>
    <n v="681.94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2000"/>
    <n v="2569"/>
    <x v="1"/>
    <s v="GB"/>
    <s v="GBP"/>
    <n v="1462914000"/>
    <n v="1460914253"/>
    <b v="0"/>
    <n v="15"/>
    <b v="1"/>
    <s v="theater/plays"/>
    <n v="128"/>
    <n v="171.27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0"/>
    <x v="0"/>
    <s v="US"/>
    <s v="USD"/>
    <n v="1416545700"/>
    <n v="1415392666"/>
    <b v="0"/>
    <n v="33"/>
    <b v="1"/>
    <s v="theater/plays"/>
    <n v="0"/>
    <n v="0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3900"/>
    <n v="196"/>
    <x v="0"/>
    <s v="US"/>
    <s v="USD"/>
    <n v="1404312846"/>
    <n v="1402584846"/>
    <b v="0"/>
    <n v="15"/>
    <b v="1"/>
    <s v="theater/plays"/>
    <n v="5"/>
    <n v="13.07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5000"/>
    <n v="3905"/>
    <x v="0"/>
    <s v="GB"/>
    <s v="GBP"/>
    <n v="1415385000"/>
    <n v="1413406695"/>
    <b v="0"/>
    <n v="19"/>
    <b v="1"/>
    <s v="theater/plays"/>
    <n v="78"/>
    <n v="205.53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4000"/>
    <n v="266"/>
    <x v="0"/>
    <s v="GB"/>
    <s v="GBP"/>
    <n v="1429789992"/>
    <n v="1424609592"/>
    <b v="0"/>
    <n v="17"/>
    <b v="1"/>
    <s v="theater/plays"/>
    <n v="7"/>
    <n v="15.65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10000"/>
    <n v="56"/>
    <x v="0"/>
    <s v="US"/>
    <s v="USD"/>
    <n v="1401857940"/>
    <n v="1400725112"/>
    <b v="0"/>
    <n v="44"/>
    <b v="1"/>
    <s v="theater/plays"/>
    <n v="1"/>
    <n v="1.27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3055"/>
    <x v="1"/>
    <s v="US"/>
    <s v="USD"/>
    <n v="1422853140"/>
    <n v="1421439552"/>
    <b v="0"/>
    <n v="10"/>
    <b v="1"/>
    <s v="theater/plays"/>
    <n v="102"/>
    <n v="305.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9500"/>
    <n v="9545"/>
    <x v="1"/>
    <s v="US"/>
    <s v="USD"/>
    <n v="1433097171"/>
    <n v="1430505171"/>
    <b v="0"/>
    <n v="46"/>
    <b v="1"/>
    <s v="theater/plays"/>
    <n v="100"/>
    <n v="207.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7500"/>
    <n v="5"/>
    <x v="0"/>
    <s v="US"/>
    <s v="USD"/>
    <n v="1410145200"/>
    <n v="1407197670"/>
    <b v="0"/>
    <n v="11"/>
    <b v="1"/>
    <s v="theater/plays"/>
    <n v="0"/>
    <n v="0.45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10000"/>
    <n v="11450"/>
    <x v="1"/>
    <s v="GB"/>
    <s v="GBP"/>
    <n v="1404471600"/>
    <n v="1401910634"/>
    <b v="0"/>
    <n v="13"/>
    <b v="1"/>
    <s v="theater/plays"/>
    <n v="115"/>
    <n v="880.7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5000"/>
    <n v="5396"/>
    <x v="1"/>
    <s v="US"/>
    <s v="USD"/>
    <n v="1412259660"/>
    <n v="1410461299"/>
    <b v="0"/>
    <n v="33"/>
    <b v="1"/>
    <s v="theater/plays"/>
    <n v="108"/>
    <n v="163.5200000000000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6000"/>
    <n v="0"/>
    <x v="2"/>
    <s v="GB"/>
    <s v="GBP"/>
    <n v="1425478950"/>
    <n v="1422886950"/>
    <b v="0"/>
    <n v="28"/>
    <b v="1"/>
    <s v="theater/plays"/>
    <n v="0"/>
    <n v="0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5500"/>
    <n v="7206"/>
    <x v="1"/>
    <s v="GB"/>
    <s v="GBP"/>
    <n v="1441547220"/>
    <n v="1439322412"/>
    <b v="0"/>
    <n v="21"/>
    <b v="1"/>
    <s v="theater/plays"/>
    <n v="131"/>
    <n v="343.14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000"/>
    <n v="3275"/>
    <x v="1"/>
    <s v="US"/>
    <s v="USD"/>
    <n v="1411980020"/>
    <n v="1409388020"/>
    <b v="0"/>
    <n v="13"/>
    <b v="1"/>
    <s v="theater/plays"/>
    <n v="109"/>
    <n v="251.9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5000"/>
    <n v="260"/>
    <x v="0"/>
    <s v="GB"/>
    <s v="GBP"/>
    <n v="1442311560"/>
    <n v="1439924246"/>
    <b v="0"/>
    <n v="34"/>
    <b v="1"/>
    <s v="theater/plays"/>
    <n v="5"/>
    <n v="7.65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12000"/>
    <n v="5902"/>
    <x v="0"/>
    <s v="GB"/>
    <s v="GBP"/>
    <n v="1474844400"/>
    <n v="1469871148"/>
    <b v="0"/>
    <n v="80"/>
    <b v="1"/>
    <s v="theater/plays"/>
    <n v="49"/>
    <n v="73.78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25000"/>
    <n v="27600.2"/>
    <x v="1"/>
    <s v="US"/>
    <s v="USD"/>
    <n v="1410580800"/>
    <n v="1409336373"/>
    <b v="0"/>
    <n v="74"/>
    <b v="1"/>
    <s v="theater/plays"/>
    <n v="110"/>
    <n v="372.98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3000"/>
    <n v="3015"/>
    <x v="1"/>
    <s v="US"/>
    <s v="USD"/>
    <n v="1439136000"/>
    <n v="1438188106"/>
    <b v="0"/>
    <n v="7"/>
    <b v="1"/>
    <s v="theater/plays"/>
    <n v="101"/>
    <n v="430.71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10000"/>
    <n v="106"/>
    <x v="0"/>
    <s v="US"/>
    <s v="USD"/>
    <n v="1461823140"/>
    <n v="1459411371"/>
    <b v="0"/>
    <n v="34"/>
    <b v="1"/>
    <s v="theater/plays"/>
    <n v="1"/>
    <n v="3.12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21"/>
    <x v="0"/>
    <s v="US"/>
    <s v="USD"/>
    <n v="1436587140"/>
    <n v="1434069205"/>
    <b v="0"/>
    <n v="86"/>
    <b v="1"/>
    <s v="theater/plays"/>
    <n v="0"/>
    <n v="0.24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5000"/>
    <n v="5526"/>
    <x v="1"/>
    <s v="GB"/>
    <s v="GBP"/>
    <n v="1484740918"/>
    <n v="1483012918"/>
    <b v="0"/>
    <n v="37"/>
    <b v="1"/>
    <s v="theater/plays"/>
    <n v="111"/>
    <n v="149.3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3395"/>
    <x v="1"/>
    <s v="US"/>
    <s v="USD"/>
    <n v="1436749200"/>
    <n v="1434997018"/>
    <b v="0"/>
    <n v="18"/>
    <b v="1"/>
    <s v="theater/plays"/>
    <n v="110"/>
    <n v="188.61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8000"/>
    <n v="8165.55"/>
    <x v="1"/>
    <s v="GB"/>
    <s v="GBP"/>
    <n v="1460318400"/>
    <n v="1457881057"/>
    <b v="0"/>
    <n v="22"/>
    <b v="1"/>
    <s v="theater/plays"/>
    <n v="102"/>
    <n v="371.16"/>
    <x v="1"/>
    <s v="plays"/>
    <x v="3530"/>
    <d v="2016-04-10T20:00:00"/>
    <x v="2"/>
  </r>
  <r>
    <n v="3531"/>
    <s v="The Reinvention of Lily Johnson"/>
    <s v="A political comedy for a crazy election year"/>
    <n v="5000"/>
    <n v="10"/>
    <x v="2"/>
    <s v="US"/>
    <s v="USD"/>
    <n v="1467301334"/>
    <n v="1464709334"/>
    <b v="0"/>
    <n v="26"/>
    <b v="1"/>
    <s v="theater/plays"/>
    <n v="0"/>
    <n v="0.3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4500"/>
    <n v="4565"/>
    <x v="1"/>
    <s v="US"/>
    <s v="USD"/>
    <n v="1411012740"/>
    <n v="1409667827"/>
    <b v="0"/>
    <n v="27"/>
    <b v="1"/>
    <s v="theater/plays"/>
    <n v="101"/>
    <n v="169.07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3000"/>
    <n v="3732"/>
    <x v="1"/>
    <s v="US"/>
    <s v="USD"/>
    <n v="1447269367"/>
    <n v="1444673767"/>
    <b v="0"/>
    <n v="8"/>
    <b v="1"/>
    <s v="theater/plays"/>
    <n v="124"/>
    <n v="466.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20000"/>
    <n v="20365"/>
    <x v="1"/>
    <s v="US"/>
    <s v="USD"/>
    <n v="1443711623"/>
    <n v="1440687623"/>
    <b v="0"/>
    <n v="204"/>
    <b v="1"/>
    <s v="theater/plays"/>
    <n v="102"/>
    <n v="99.8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6000"/>
    <n v="891"/>
    <x v="0"/>
    <s v="GB"/>
    <s v="GBP"/>
    <n v="1443808800"/>
    <n v="1441120910"/>
    <b v="0"/>
    <n v="46"/>
    <b v="1"/>
    <s v="theater/plays"/>
    <n v="15"/>
    <n v="19.37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2468"/>
    <n v="7326.88"/>
    <x v="1"/>
    <s v="GB"/>
    <s v="GBP"/>
    <n v="1450612740"/>
    <n v="1448040425"/>
    <b v="0"/>
    <n v="17"/>
    <b v="1"/>
    <s v="theater/plays"/>
    <n v="297"/>
    <n v="430.99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5000"/>
    <n v="0"/>
    <x v="0"/>
    <s v="CA"/>
    <s v="CAD"/>
    <n v="1416211140"/>
    <n v="1413016216"/>
    <b v="0"/>
    <n v="28"/>
    <b v="1"/>
    <s v="theater/plays"/>
    <n v="0"/>
    <n v="0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7534"/>
    <n v="210"/>
    <x v="2"/>
    <s v="GB"/>
    <s v="GBP"/>
    <n v="1471428340"/>
    <n v="1469009140"/>
    <b v="0"/>
    <n v="83"/>
    <b v="1"/>
    <s v="theater/plays"/>
    <n v="3"/>
    <n v="2.529999999999999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3350"/>
    <n v="3350"/>
    <x v="1"/>
    <s v="US"/>
    <s v="USD"/>
    <n v="1473358122"/>
    <n v="1471543722"/>
    <b v="0"/>
    <n v="13"/>
    <b v="1"/>
    <s v="theater/plays"/>
    <n v="100"/>
    <n v="257.69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2500"/>
    <n v="8301"/>
    <x v="1"/>
    <s v="GB"/>
    <s v="GBP"/>
    <n v="1466899491"/>
    <n v="1464307491"/>
    <b v="0"/>
    <n v="8"/>
    <b v="1"/>
    <s v="theater/plays"/>
    <n v="332"/>
    <n v="1037.6300000000001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5000"/>
    <n v="3"/>
    <x v="2"/>
    <s v="GB"/>
    <s v="GBP"/>
    <n v="1441042275"/>
    <n v="1438882275"/>
    <b v="0"/>
    <n v="32"/>
    <b v="1"/>
    <s v="theater/plays"/>
    <n v="0"/>
    <n v="0.09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15000"/>
    <n v="15700"/>
    <x v="1"/>
    <s v="US"/>
    <s v="USD"/>
    <n v="1410099822"/>
    <n v="1404915822"/>
    <b v="0"/>
    <n v="85"/>
    <b v="1"/>
    <s v="theater/plays"/>
    <n v="105"/>
    <n v="184.7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5000"/>
    <n v="5135"/>
    <x v="1"/>
    <s v="DE"/>
    <s v="EUR"/>
    <n v="1435255659"/>
    <n v="1432663659"/>
    <b v="0"/>
    <n v="29"/>
    <b v="1"/>
    <s v="theater/plays"/>
    <n v="103"/>
    <n v="177.07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7500"/>
    <n v="1"/>
    <x v="0"/>
    <s v="US"/>
    <s v="USD"/>
    <n v="1425758257"/>
    <n v="1423166257"/>
    <b v="0"/>
    <n v="24"/>
    <b v="1"/>
    <s v="theater/plays"/>
    <n v="0"/>
    <n v="0.04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135"/>
    <x v="0"/>
    <s v="US"/>
    <s v="USD"/>
    <n v="1428780159"/>
    <n v="1426188159"/>
    <b v="0"/>
    <n v="8"/>
    <b v="1"/>
    <s v="theater/plays"/>
    <n v="5"/>
    <n v="16.8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4500"/>
    <n v="109"/>
    <x v="0"/>
    <s v="US"/>
    <s v="USD"/>
    <n v="1427860740"/>
    <n v="1426002684"/>
    <b v="0"/>
    <n v="19"/>
    <b v="1"/>
    <s v="theater/plays"/>
    <n v="2"/>
    <n v="5.74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100000"/>
    <n v="1"/>
    <x v="0"/>
    <s v="US"/>
    <s v="USD"/>
    <n v="1463198340"/>
    <n v="1461117201"/>
    <b v="0"/>
    <n v="336"/>
    <b v="1"/>
    <s v="theater/plays"/>
    <n v="0"/>
    <n v="0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6000"/>
    <n v="6658"/>
    <x v="1"/>
    <s v="US"/>
    <s v="USD"/>
    <n v="1457139600"/>
    <n v="1455230214"/>
    <b v="0"/>
    <n v="13"/>
    <b v="1"/>
    <s v="theater/plays"/>
    <n v="111"/>
    <n v="512.15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4000"/>
    <n v="4137"/>
    <x v="1"/>
    <s v="GB"/>
    <s v="GBP"/>
    <n v="1441358873"/>
    <n v="1438939673"/>
    <b v="0"/>
    <n v="42"/>
    <b v="1"/>
    <s v="theater/plays"/>
    <n v="103"/>
    <n v="98.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8000"/>
    <n v="40"/>
    <x v="0"/>
    <s v="GB"/>
    <s v="GBP"/>
    <n v="1462224398"/>
    <n v="1459632398"/>
    <b v="0"/>
    <n v="64"/>
    <b v="1"/>
    <s v="theater/plays"/>
    <n v="1"/>
    <n v="0.63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5000"/>
    <n v="5000.18"/>
    <x v="1"/>
    <s v="US"/>
    <s v="USD"/>
    <n v="1400796420"/>
    <n v="1398342170"/>
    <b v="0"/>
    <n v="25"/>
    <b v="1"/>
    <s v="theater/plays"/>
    <n v="100"/>
    <n v="200.0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3500"/>
    <n v="622"/>
    <x v="0"/>
    <s v="GB"/>
    <s v="GBP"/>
    <n v="1403964324"/>
    <n v="1401372324"/>
    <b v="0"/>
    <n v="20"/>
    <b v="1"/>
    <s v="theater/plays"/>
    <n v="18"/>
    <n v="31.1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15000"/>
    <n v="18855"/>
    <x v="1"/>
    <s v="US"/>
    <s v="USD"/>
    <n v="1439337600"/>
    <n v="1436575280"/>
    <b v="0"/>
    <n v="104"/>
    <b v="1"/>
    <s v="theater/plays"/>
    <n v="126"/>
    <n v="181.3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15000"/>
    <n v="16291"/>
    <x v="3"/>
    <s v="US"/>
    <s v="USD"/>
    <n v="1423674000"/>
    <n v="1421025159"/>
    <b v="0"/>
    <n v="53"/>
    <b v="1"/>
    <s v="theater/plays"/>
    <n v="109"/>
    <n v="307.38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7000"/>
    <n v="7617"/>
    <x v="1"/>
    <s v="IT"/>
    <s v="EUR"/>
    <n v="1479382594"/>
    <n v="1476786994"/>
    <b v="0"/>
    <n v="14"/>
    <b v="1"/>
    <s v="theater/plays"/>
    <n v="109"/>
    <n v="544.07000000000005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6500"/>
    <n v="375"/>
    <x v="0"/>
    <s v="GB"/>
    <s v="GBP"/>
    <n v="1408289724"/>
    <n v="1403105724"/>
    <b v="0"/>
    <n v="20"/>
    <b v="1"/>
    <s v="theater/plays"/>
    <n v="6"/>
    <n v="18.7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200000"/>
    <n v="4669"/>
    <x v="0"/>
    <s v="US"/>
    <s v="USD"/>
    <n v="1399271911"/>
    <n v="1396334311"/>
    <b v="0"/>
    <n v="558"/>
    <b v="1"/>
    <s v="theater/plays"/>
    <n v="2"/>
    <n v="8.369999999999999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000"/>
    <n v="641"/>
    <x v="0"/>
    <s v="GB"/>
    <s v="GBP"/>
    <n v="1435352400"/>
    <n v="1431718575"/>
    <b v="0"/>
    <n v="22"/>
    <b v="1"/>
    <s v="theater/plays"/>
    <n v="21"/>
    <n v="29.14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4000"/>
    <n v="4400"/>
    <x v="1"/>
    <s v="AU"/>
    <s v="AUD"/>
    <n v="1438333080"/>
    <n v="1436408308"/>
    <b v="0"/>
    <n v="24"/>
    <b v="1"/>
    <s v="theater/plays"/>
    <n v="110"/>
    <n v="183.3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10000"/>
    <n v="1245"/>
    <x v="2"/>
    <s v="CA"/>
    <s v="CAD"/>
    <n v="1432694700"/>
    <n v="1429651266"/>
    <b v="0"/>
    <n v="74"/>
    <b v="1"/>
    <s v="theater/plays"/>
    <n v="12"/>
    <n v="16.82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10182.02"/>
    <x v="1"/>
    <s v="US"/>
    <s v="USD"/>
    <n v="1438799760"/>
    <n v="1437236378"/>
    <b v="0"/>
    <n v="54"/>
    <b v="1"/>
    <s v="theater/plays"/>
    <n v="136"/>
    <n v="188.56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21"/>
    <x v="0"/>
    <s v="GB"/>
    <s v="GBP"/>
    <n v="1457906400"/>
    <n v="1457115427"/>
    <b v="0"/>
    <n v="31"/>
    <b v="1"/>
    <s v="theater/plays"/>
    <n v="1"/>
    <n v="0.68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3000"/>
    <n v="3014"/>
    <x v="1"/>
    <s v="GB"/>
    <s v="GBP"/>
    <n v="1470078000"/>
    <n v="1467648456"/>
    <b v="0"/>
    <n v="25"/>
    <b v="1"/>
    <s v="theater/plays"/>
    <n v="100"/>
    <n v="120.56"/>
    <x v="1"/>
    <s v="plays"/>
    <x v="3563"/>
    <d v="2016-08-01T19:00:00"/>
    <x v="2"/>
  </r>
  <r>
    <n v="3564"/>
    <s v="The Pillowman Aberdeen"/>
    <s v="Multi Award-Winng play THE PILLOWMAN coming to the Arts Centre Theatre, Aberdeen"/>
    <n v="4000"/>
    <n v="4055"/>
    <x v="1"/>
    <s v="GB"/>
    <s v="GBP"/>
    <n v="1444060800"/>
    <n v="1440082649"/>
    <b v="0"/>
    <n v="17"/>
    <b v="1"/>
    <s v="theater/plays"/>
    <n v="101"/>
    <n v="238.5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4600"/>
    <n v="4952"/>
    <x v="1"/>
    <s v="US"/>
    <s v="USD"/>
    <n v="1420048208"/>
    <n v="1417456208"/>
    <b v="0"/>
    <n v="12"/>
    <b v="1"/>
    <s v="theater/plays"/>
    <n v="108"/>
    <n v="412.67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6000"/>
    <n v="6027"/>
    <x v="1"/>
    <s v="GB"/>
    <s v="GBP"/>
    <n v="1422015083"/>
    <n v="1419423083"/>
    <b v="0"/>
    <n v="38"/>
    <b v="1"/>
    <s v="theater/plays"/>
    <n v="100"/>
    <n v="158.61000000000001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4200"/>
    <n v="0"/>
    <x v="2"/>
    <s v="GB"/>
    <s v="GBP"/>
    <n v="1433964444"/>
    <n v="1431372444"/>
    <b v="0"/>
    <n v="41"/>
    <b v="1"/>
    <s v="theater/plays"/>
    <n v="0"/>
    <n v="0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4480"/>
    <n v="30"/>
    <x v="0"/>
    <s v="US"/>
    <s v="USD"/>
    <n v="1410975994"/>
    <n v="1408383994"/>
    <b v="0"/>
    <n v="19"/>
    <b v="1"/>
    <s v="theater/plays"/>
    <n v="1"/>
    <n v="1.58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13000"/>
    <n v="13293.8"/>
    <x v="1"/>
    <s v="US"/>
    <s v="USD"/>
    <n v="1420734696"/>
    <n v="1418142696"/>
    <b v="0"/>
    <n v="41"/>
    <b v="1"/>
    <s v="theater/plays"/>
    <n v="102"/>
    <n v="324.2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6750"/>
    <n v="0"/>
    <x v="0"/>
    <s v="US"/>
    <s v="USD"/>
    <n v="1420009200"/>
    <n v="1417593483"/>
    <b v="0"/>
    <n v="26"/>
    <b v="1"/>
    <s v="theater/plays"/>
    <n v="0"/>
    <n v="0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5000"/>
    <n v="8711.52"/>
    <x v="1"/>
    <s v="GB"/>
    <s v="GBP"/>
    <n v="1414701413"/>
    <n v="1412109413"/>
    <b v="0"/>
    <n v="25"/>
    <b v="1"/>
    <s v="theater/plays"/>
    <n v="174"/>
    <n v="348.46"/>
    <x v="1"/>
    <s v="plays"/>
    <x v="3571"/>
    <d v="2014-10-30T20:36:53"/>
    <x v="3"/>
  </r>
  <r>
    <n v="3572"/>
    <s v="Monster"/>
    <s v="A darkly comic one woman show by Abram Rooney as part of The Camden Fringe 2015."/>
    <n v="3000"/>
    <n v="203.9"/>
    <x v="0"/>
    <s v="GB"/>
    <s v="GBP"/>
    <n v="1434894082"/>
    <n v="1432302082"/>
    <b v="0"/>
    <n v="9"/>
    <b v="1"/>
    <s v="theater/plays"/>
    <n v="7"/>
    <n v="22.6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9500"/>
    <n v="11335.7"/>
    <x v="1"/>
    <s v="GB"/>
    <s v="GBP"/>
    <n v="1415440846"/>
    <n v="1412845246"/>
    <b v="0"/>
    <n v="78"/>
    <b v="1"/>
    <s v="theater/plays"/>
    <n v="119"/>
    <n v="145.33000000000001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18000"/>
    <n v="0"/>
    <x v="0"/>
    <s v="US"/>
    <s v="USD"/>
    <n v="1415921848"/>
    <n v="1413326248"/>
    <b v="0"/>
    <n v="45"/>
    <b v="1"/>
    <s v="theater/plays"/>
    <n v="0"/>
    <n v="0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25000"/>
    <n v="26978"/>
    <x v="1"/>
    <s v="US"/>
    <s v="USD"/>
    <n v="1470887940"/>
    <n v="1468176527"/>
    <b v="0"/>
    <n v="102"/>
    <b v="1"/>
    <s v="theater/plays"/>
    <n v="108"/>
    <n v="264.49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2000"/>
    <n v="216"/>
    <x v="0"/>
    <s v="US"/>
    <s v="USD"/>
    <n v="1480947054"/>
    <n v="1475759454"/>
    <b v="0"/>
    <n v="5"/>
    <b v="1"/>
    <s v="theater/plays"/>
    <n v="11"/>
    <n v="43.2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3500"/>
    <n v="760"/>
    <x v="3"/>
    <s v="US"/>
    <s v="USD"/>
    <n v="1430029680"/>
    <n v="1427741583"/>
    <b v="0"/>
    <n v="27"/>
    <b v="1"/>
    <s v="theater/plays"/>
    <n v="22"/>
    <n v="28.15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5000"/>
    <n v="1988"/>
    <x v="0"/>
    <s v="GB"/>
    <s v="GBP"/>
    <n v="1462037777"/>
    <n v="1459445777"/>
    <b v="0"/>
    <n v="37"/>
    <b v="1"/>
    <s v="theater/plays"/>
    <n v="40"/>
    <n v="53.7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146"/>
    <x v="0"/>
    <s v="GB"/>
    <s v="GBP"/>
    <n v="1459444656"/>
    <n v="1456856256"/>
    <b v="0"/>
    <n v="14"/>
    <b v="1"/>
    <s v="theater/plays"/>
    <n v="5"/>
    <n v="10.43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4000"/>
    <n v="4216"/>
    <x v="1"/>
    <s v="US"/>
    <s v="USD"/>
    <n v="1425185940"/>
    <n v="1421900022"/>
    <b v="0"/>
    <n v="27"/>
    <b v="1"/>
    <s v="theater/plays"/>
    <n v="105"/>
    <n v="156.15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5000"/>
    <n v="1362"/>
    <x v="0"/>
    <s v="GB"/>
    <s v="GBP"/>
    <n v="1406719110"/>
    <n v="1405509510"/>
    <b v="0"/>
    <n v="45"/>
    <b v="1"/>
    <s v="theater/plays"/>
    <n v="27"/>
    <n v="30.27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8000"/>
    <n v="9832"/>
    <x v="1"/>
    <s v="US"/>
    <s v="USD"/>
    <n v="1459822682"/>
    <n v="1458613082"/>
    <b v="0"/>
    <n v="49"/>
    <b v="1"/>
    <s v="theater/plays"/>
    <n v="123"/>
    <n v="200.65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10000"/>
    <n v="3"/>
    <x v="0"/>
    <s v="US"/>
    <s v="USD"/>
    <n v="1460970805"/>
    <n v="1455790405"/>
    <b v="0"/>
    <n v="24"/>
    <b v="1"/>
    <s v="theater/plays"/>
    <n v="0"/>
    <n v="0.1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10000"/>
    <n v="1048"/>
    <x v="0"/>
    <s v="GB"/>
    <s v="GBP"/>
    <n v="1436772944"/>
    <n v="1434180944"/>
    <b v="0"/>
    <n v="112"/>
    <b v="1"/>
    <s v="theater/plays"/>
    <n v="10"/>
    <n v="9.36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10000"/>
    <n v="12806"/>
    <x v="1"/>
    <s v="US"/>
    <s v="USD"/>
    <n v="1419181890"/>
    <n v="1416589890"/>
    <b v="0"/>
    <n v="23"/>
    <b v="1"/>
    <s v="theater/plays"/>
    <n v="128"/>
    <n v="556.78"/>
    <x v="1"/>
    <s v="plays"/>
    <x v="3585"/>
    <d v="2014-12-21T17:11:30"/>
    <x v="3"/>
  </r>
  <r>
    <n v="3586"/>
    <s v="Actors &amp; Musicians who are Blind or Autistic"/>
    <s v="See Theatre In A New Light"/>
    <n v="22000"/>
    <n v="105"/>
    <x v="0"/>
    <s v="US"/>
    <s v="USD"/>
    <n v="1474649070"/>
    <n v="1469465070"/>
    <b v="0"/>
    <n v="54"/>
    <b v="1"/>
    <s v="theater/plays"/>
    <n v="0"/>
    <n v="1.94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3000"/>
    <n v="3785"/>
    <x v="1"/>
    <s v="GB"/>
    <s v="GBP"/>
    <n v="1467054000"/>
    <n v="1463144254"/>
    <b v="0"/>
    <n v="28"/>
    <b v="1"/>
    <s v="theater/plays"/>
    <n v="126"/>
    <n v="135.1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100"/>
    <n v="5"/>
    <x v="0"/>
    <s v="GB"/>
    <s v="GBP"/>
    <n v="1430348400"/>
    <n v="1428436410"/>
    <b v="0"/>
    <n v="11"/>
    <b v="1"/>
    <s v="theater/plays"/>
    <n v="0"/>
    <n v="0.45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14000"/>
    <n v="20398"/>
    <x v="1"/>
    <s v="US"/>
    <s v="USD"/>
    <n v="1432654347"/>
    <n v="1430494347"/>
    <b v="0"/>
    <n v="62"/>
    <b v="1"/>
    <s v="theater/plays"/>
    <n v="146"/>
    <n v="32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13000"/>
    <n v="1"/>
    <x v="0"/>
    <s v="GB"/>
    <s v="GBP"/>
    <n v="1413792034"/>
    <n v="1411200034"/>
    <b v="0"/>
    <n v="73"/>
    <b v="1"/>
    <s v="theater/plays"/>
    <n v="0"/>
    <n v="0.01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5000"/>
    <n v="0"/>
    <x v="2"/>
    <s v="US"/>
    <s v="USD"/>
    <n v="1422075540"/>
    <n v="1419979544"/>
    <b v="0"/>
    <n v="18"/>
    <b v="1"/>
    <s v="theater/plays"/>
    <n v="0"/>
    <n v="0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7500"/>
    <n v="8091"/>
    <x v="1"/>
    <s v="US"/>
    <s v="USD"/>
    <n v="1423630740"/>
    <n v="1418673307"/>
    <b v="0"/>
    <n v="35"/>
    <b v="1"/>
    <s v="theater/plays"/>
    <n v="108"/>
    <n v="231.17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75"/>
    <x v="2"/>
    <s v="US"/>
    <s v="USD"/>
    <n v="1420489560"/>
    <n v="1417469639"/>
    <b v="0"/>
    <n v="43"/>
    <b v="1"/>
    <s v="theater/plays"/>
    <n v="1"/>
    <n v="1.74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5500"/>
    <n v="6632.32"/>
    <x v="1"/>
    <s v="US"/>
    <s v="USD"/>
    <n v="1472952982"/>
    <n v="1470792982"/>
    <b v="0"/>
    <n v="36"/>
    <b v="1"/>
    <s v="theater/plays"/>
    <n v="121"/>
    <n v="184.23"/>
    <x v="1"/>
    <s v="plays"/>
    <x v="3594"/>
    <d v="2016-09-04T01:36:22"/>
    <x v="2"/>
  </r>
  <r>
    <n v="3595"/>
    <s v="The Flu Season"/>
    <s v="A new theatre company staging Will Eno's The Flu Season in Seattle"/>
    <n v="9500"/>
    <n v="9725"/>
    <x v="1"/>
    <s v="US"/>
    <s v="USD"/>
    <n v="1426229940"/>
    <n v="1423959123"/>
    <b v="0"/>
    <n v="62"/>
    <b v="1"/>
    <s v="theater/plays"/>
    <n v="102"/>
    <n v="156.8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4800"/>
    <n v="651"/>
    <x v="0"/>
    <s v="CA"/>
    <s v="CAD"/>
    <n v="1409072982"/>
    <n v="1407258582"/>
    <b v="0"/>
    <n v="15"/>
    <b v="1"/>
    <s v="theater/plays"/>
    <n v="14"/>
    <n v="43.4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7500"/>
    <n v="11650"/>
    <x v="1"/>
    <s v="US"/>
    <s v="USD"/>
    <n v="1456984740"/>
    <n v="1455717790"/>
    <b v="0"/>
    <n v="33"/>
    <b v="1"/>
    <s v="theater/plays"/>
    <n v="155"/>
    <n v="353.0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4300"/>
    <n v="4610"/>
    <x v="1"/>
    <s v="US"/>
    <s v="USD"/>
    <n v="1409720340"/>
    <n v="1408129822"/>
    <b v="0"/>
    <n v="27"/>
    <b v="1"/>
    <s v="theater/plays"/>
    <n v="107"/>
    <n v="170.74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4000"/>
    <n v="4081"/>
    <x v="1"/>
    <s v="US"/>
    <s v="USD"/>
    <n v="1440892800"/>
    <n v="1438715077"/>
    <b v="0"/>
    <n v="17"/>
    <b v="1"/>
    <s v="theater/plays"/>
    <n v="102"/>
    <n v="240.06"/>
    <x v="1"/>
    <s v="plays"/>
    <x v="3599"/>
    <d v="2015-08-30T00:00:00"/>
    <x v="0"/>
  </r>
  <r>
    <n v="3600"/>
    <s v="Pariah"/>
    <s v="The First Play From The Man Who Brought You The Black James Bond!"/>
    <n v="1000"/>
    <n v="1538"/>
    <x v="1"/>
    <s v="US"/>
    <s v="USD"/>
    <n v="1476390164"/>
    <n v="1473970964"/>
    <b v="0"/>
    <n v="4"/>
    <b v="1"/>
    <s v="theater/plays"/>
    <n v="154"/>
    <n v="384.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6000"/>
    <n v="6020"/>
    <x v="1"/>
    <s v="GB"/>
    <s v="GBP"/>
    <n v="1421452682"/>
    <n v="1418860682"/>
    <b v="0"/>
    <n v="53"/>
    <b v="1"/>
    <s v="theater/plays"/>
    <n v="100"/>
    <n v="113.58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10000"/>
    <n v="11656"/>
    <x v="1"/>
    <s v="US"/>
    <s v="USD"/>
    <n v="1463520479"/>
    <n v="1458336479"/>
    <b v="0"/>
    <n v="49"/>
    <b v="1"/>
    <s v="theater/plays"/>
    <n v="117"/>
    <n v="237.88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7500"/>
    <n v="9775"/>
    <x v="1"/>
    <s v="US"/>
    <s v="USD"/>
    <n v="1446759880"/>
    <n v="1444164280"/>
    <b v="0"/>
    <n v="57"/>
    <b v="1"/>
    <s v="theater/plays"/>
    <n v="130"/>
    <n v="171.49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10000"/>
    <n v="151"/>
    <x v="0"/>
    <s v="US"/>
    <s v="USD"/>
    <n v="1461913140"/>
    <n v="1461370956"/>
    <b v="0"/>
    <n v="69"/>
    <b v="1"/>
    <s v="theater/plays"/>
    <n v="2"/>
    <n v="2.19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3000"/>
    <n v="5"/>
    <x v="0"/>
    <s v="GB"/>
    <s v="GBP"/>
    <n v="1455390126"/>
    <n v="1452798126"/>
    <b v="0"/>
    <n v="15"/>
    <b v="1"/>
    <s v="theater/plays"/>
    <n v="0"/>
    <n v="0.33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10000"/>
    <n v="10950"/>
    <x v="1"/>
    <s v="GB"/>
    <s v="GBP"/>
    <n v="1471185057"/>
    <n v="1468593057"/>
    <b v="0"/>
    <n v="64"/>
    <b v="1"/>
    <s v="theater/plays"/>
    <n v="110"/>
    <n v="171.09"/>
    <x v="1"/>
    <s v="plays"/>
    <x v="3606"/>
    <d v="2016-08-14T14:30:57"/>
    <x v="2"/>
  </r>
  <r>
    <n v="3607"/>
    <s v="E15 at The Pleasance and CPT"/>
    <s v="'E15' is a verbatim project that looks at the story of the Focus E15 Campaign"/>
    <n v="3000"/>
    <n v="3226"/>
    <x v="1"/>
    <s v="GB"/>
    <s v="GBP"/>
    <n v="1450137600"/>
    <n v="1448924882"/>
    <b v="0"/>
    <n v="20"/>
    <b v="1"/>
    <s v="theater/plays"/>
    <n v="108"/>
    <n v="161.30000000000001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3500"/>
    <n v="3531"/>
    <x v="1"/>
    <s v="GB"/>
    <s v="GBP"/>
    <n v="1466172000"/>
    <n v="1463418090"/>
    <b v="0"/>
    <n v="27"/>
    <b v="1"/>
    <s v="theater/plays"/>
    <n v="101"/>
    <n v="130.78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8800"/>
    <n v="1040"/>
    <x v="0"/>
    <s v="GB"/>
    <s v="GBP"/>
    <n v="1459378085"/>
    <n v="1456789685"/>
    <b v="0"/>
    <n v="21"/>
    <b v="1"/>
    <s v="theater/plays"/>
    <n v="12"/>
    <n v="49.52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5000"/>
    <n v="5300"/>
    <x v="1"/>
    <s v="GB"/>
    <s v="GBP"/>
    <n v="1439806936"/>
    <n v="1437214936"/>
    <b v="0"/>
    <n v="31"/>
    <b v="1"/>
    <s v="theater/plays"/>
    <n v="106"/>
    <n v="170.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10000"/>
    <n v="300"/>
    <x v="2"/>
    <s v="GB"/>
    <s v="GBP"/>
    <n v="1428483201"/>
    <n v="1425891201"/>
    <b v="0"/>
    <n v="51"/>
    <b v="1"/>
    <s v="theater/plays"/>
    <n v="3"/>
    <n v="5.88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20000"/>
    <n v="177"/>
    <x v="0"/>
    <s v="CA"/>
    <s v="CAD"/>
    <n v="1402334811"/>
    <n v="1401470811"/>
    <b v="0"/>
    <n v="57"/>
    <b v="1"/>
    <s v="theater/plays"/>
    <n v="1"/>
    <n v="3.1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5000"/>
    <n v="0"/>
    <x v="2"/>
    <s v="US"/>
    <s v="USD"/>
    <n v="1403964574"/>
    <n v="1401372574"/>
    <b v="0"/>
    <n v="20"/>
    <b v="1"/>
    <s v="theater/plays"/>
    <n v="0"/>
    <n v="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7500"/>
    <n v="7576"/>
    <x v="1"/>
    <s v="US"/>
    <s v="USD"/>
    <n v="1434675616"/>
    <n v="1432083616"/>
    <b v="0"/>
    <n v="71"/>
    <b v="1"/>
    <s v="theater/plays"/>
    <n v="101"/>
    <n v="106.7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8000"/>
    <n v="241"/>
    <x v="2"/>
    <s v="GB"/>
    <s v="GBP"/>
    <n v="1449756896"/>
    <n v="1447164896"/>
    <b v="0"/>
    <n v="72"/>
    <b v="1"/>
    <s v="theater/plays"/>
    <n v="3"/>
    <n v="3.35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9999"/>
    <n v="70"/>
    <x v="0"/>
    <s v="GB"/>
    <s v="GBP"/>
    <n v="1426801664"/>
    <n v="1424213264"/>
    <b v="0"/>
    <n v="45"/>
    <b v="1"/>
    <s v="theater/plays"/>
    <n v="1"/>
    <n v="1.56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3500"/>
    <n v="19557"/>
    <x v="1"/>
    <s v="GB"/>
    <s v="GBP"/>
    <n v="1488240000"/>
    <n v="1486996729"/>
    <b v="0"/>
    <n v="51"/>
    <b v="1"/>
    <s v="theater/plays"/>
    <n v="559"/>
    <n v="383.47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5555.55"/>
    <n v="6041.55"/>
    <x v="1"/>
    <s v="GB"/>
    <s v="GBP"/>
    <n v="1433343850"/>
    <n v="1430751850"/>
    <b v="0"/>
    <n v="56"/>
    <b v="1"/>
    <s v="theater/plays"/>
    <n v="109"/>
    <n v="107.88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4500"/>
    <n v="4500"/>
    <x v="1"/>
    <s v="US"/>
    <s v="USD"/>
    <n v="1479592800"/>
    <n v="1476760226"/>
    <b v="0"/>
    <n v="17"/>
    <b v="1"/>
    <s v="theater/plays"/>
    <n v="100"/>
    <n v="264.70999999999998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30177"/>
    <x v="1"/>
    <s v="US"/>
    <s v="USD"/>
    <n v="1425528000"/>
    <n v="1422916261"/>
    <b v="0"/>
    <n v="197"/>
    <b v="1"/>
    <s v="theater/plays"/>
    <n v="104"/>
    <n v="153.18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10000"/>
    <n v="45"/>
    <x v="0"/>
    <s v="US"/>
    <s v="USD"/>
    <n v="1475269200"/>
    <n v="1473200844"/>
    <b v="0"/>
    <n v="70"/>
    <b v="1"/>
    <s v="theater/plays"/>
    <n v="0"/>
    <n v="0.64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4000"/>
    <n v="4000.5"/>
    <x v="1"/>
    <s v="US"/>
    <s v="USD"/>
    <n v="1411874580"/>
    <n v="1409030371"/>
    <b v="0"/>
    <n v="21"/>
    <b v="1"/>
    <s v="theater/plays"/>
    <n v="100"/>
    <n v="190.5"/>
    <x v="1"/>
    <s v="plays"/>
    <x v="3622"/>
    <d v="2014-09-28T03:23:00"/>
    <x v="3"/>
  </r>
  <r>
    <n v="3623"/>
    <s v="Since I've Been Here"/>
    <s v="An original play exploring the complications of romantic relationships in all forms."/>
    <n v="8500"/>
    <n v="9801"/>
    <x v="1"/>
    <s v="US"/>
    <s v="USD"/>
    <n v="1406358000"/>
    <n v="1404841270"/>
    <b v="0"/>
    <n v="34"/>
    <b v="1"/>
    <s v="theater/plays"/>
    <n v="115"/>
    <n v="288.26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10000"/>
    <n v="0"/>
    <x v="2"/>
    <s v="US"/>
    <s v="USD"/>
    <n v="1471977290"/>
    <n v="1466793290"/>
    <b v="0"/>
    <n v="39"/>
    <b v="1"/>
    <s v="theater/plays"/>
    <n v="0"/>
    <n v="0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9500"/>
    <n v="9536"/>
    <x v="1"/>
    <s v="GB"/>
    <s v="GBP"/>
    <n v="1435851577"/>
    <n v="1433259577"/>
    <b v="0"/>
    <n v="78"/>
    <b v="1"/>
    <s v="theater/plays"/>
    <n v="100"/>
    <n v="122.26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10000"/>
    <n v="15673.44"/>
    <x v="1"/>
    <s v="GB"/>
    <s v="GBP"/>
    <n v="1408204857"/>
    <n v="1406390457"/>
    <b v="0"/>
    <n v="48"/>
    <b v="1"/>
    <s v="theater/plays"/>
    <n v="157"/>
    <n v="326.52999999999997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5500"/>
    <n v="0"/>
    <x v="0"/>
    <s v="US"/>
    <s v="USD"/>
    <n v="1463803140"/>
    <n v="1459446487"/>
    <b v="0"/>
    <n v="29"/>
    <b v="1"/>
    <s v="theater/plays"/>
    <n v="0"/>
    <n v="0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200"/>
    <n v="200"/>
    <x v="1"/>
    <s v="US"/>
    <s v="USD"/>
    <n v="1450040396"/>
    <n v="1444852796"/>
    <b v="0"/>
    <n v="0"/>
    <b v="0"/>
    <s v="theater/musical"/>
    <n v="10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5"/>
    <x v="0"/>
    <s v="US"/>
    <s v="USD"/>
    <n v="1462467600"/>
    <n v="1457403364"/>
    <b v="0"/>
    <n v="2"/>
    <b v="0"/>
    <s v="theater/musical"/>
    <n v="1"/>
    <n v="2.5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800"/>
    <n v="1001"/>
    <x v="1"/>
    <s v="GB"/>
    <s v="GBP"/>
    <n v="1417295990"/>
    <n v="1414700390"/>
    <b v="0"/>
    <n v="1"/>
    <b v="0"/>
    <s v="theater/musical"/>
    <n v="125"/>
    <n v="100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25000"/>
    <n v="0"/>
    <x v="0"/>
    <s v="US"/>
    <s v="USD"/>
    <n v="1411444740"/>
    <n v="1409335497"/>
    <b v="0"/>
    <n v="59"/>
    <b v="0"/>
    <s v="theater/musical"/>
    <n v="0"/>
    <n v="0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2000"/>
    <n v="214"/>
    <x v="0"/>
    <s v="GB"/>
    <s v="GBP"/>
    <n v="1416781749"/>
    <n v="1415053749"/>
    <b v="0"/>
    <n v="1"/>
    <b v="0"/>
    <s v="theater/musical"/>
    <n v="11"/>
    <n v="214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6060"/>
    <x v="1"/>
    <s v="US"/>
    <s v="USD"/>
    <n v="1479517200"/>
    <n v="1475765867"/>
    <b v="0"/>
    <n v="31"/>
    <b v="0"/>
    <s v="theater/musical"/>
    <n v="121"/>
    <n v="195.48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10000"/>
    <n v="0"/>
    <x v="2"/>
    <s v="CA"/>
    <s v="CAD"/>
    <n v="1484366340"/>
    <n v="1480219174"/>
    <b v="0"/>
    <n v="18"/>
    <b v="0"/>
    <s v="theater/musical"/>
    <n v="0"/>
    <n v="0"/>
    <x v="1"/>
    <s v="musical"/>
    <x v="3634"/>
    <d v="2017-01-14T03:59:00"/>
    <x v="1"/>
  </r>
  <r>
    <n v="3635"/>
    <s v="Mary's Son"/>
    <s v="Mary's Son is a pop opera about Jesus and the hope he brings to all people."/>
    <n v="5000"/>
    <n v="10"/>
    <x v="2"/>
    <s v="US"/>
    <s v="USD"/>
    <n v="1461186676"/>
    <n v="1458594676"/>
    <b v="0"/>
    <n v="10"/>
    <b v="0"/>
    <s v="theater/musical"/>
    <n v="0"/>
    <n v="1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200"/>
    <n v="200"/>
    <x v="1"/>
    <s v="US"/>
    <s v="USD"/>
    <n v="1442248829"/>
    <n v="1439224829"/>
    <b v="0"/>
    <n v="0"/>
    <b v="0"/>
    <s v="theater/musical"/>
    <n v="10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4000"/>
    <n v="0"/>
    <x v="0"/>
    <s v="US"/>
    <s v="USD"/>
    <n v="1420130935"/>
    <n v="1417538935"/>
    <b v="0"/>
    <n v="14"/>
    <b v="0"/>
    <s v="theater/musical"/>
    <n v="0"/>
    <n v="0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2300"/>
    <n v="2881"/>
    <x v="1"/>
    <s v="CA"/>
    <s v="CAD"/>
    <n v="1429456132"/>
    <n v="1424275732"/>
    <b v="0"/>
    <n v="2"/>
    <b v="0"/>
    <s v="theater/musical"/>
    <n v="125"/>
    <n v="1440.5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800"/>
    <n v="1001"/>
    <x v="1"/>
    <s v="US"/>
    <s v="USD"/>
    <n v="1475853060"/>
    <n v="1470672906"/>
    <b v="0"/>
    <n v="1"/>
    <b v="0"/>
    <s v="theater/musical"/>
    <n v="125"/>
    <n v="100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2143"/>
    <x v="1"/>
    <s v="US"/>
    <s v="USD"/>
    <n v="1431283530"/>
    <n v="1428691530"/>
    <b v="0"/>
    <n v="3"/>
    <b v="0"/>
    <s v="theater/musical"/>
    <n v="143"/>
    <n v="714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200"/>
    <n v="130"/>
    <x v="0"/>
    <s v="US"/>
    <s v="USD"/>
    <n v="1412485200"/>
    <n v="1410966179"/>
    <b v="0"/>
    <n v="0"/>
    <b v="0"/>
    <s v="theater/musical"/>
    <n v="65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1000"/>
    <n v="1707"/>
    <x v="1"/>
    <s v="DE"/>
    <s v="EUR"/>
    <n v="1448902800"/>
    <n v="1445369727"/>
    <b v="0"/>
    <n v="2"/>
    <b v="0"/>
    <s v="theater/musical"/>
    <n v="171"/>
    <n v="853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00"/>
    <n v="70"/>
    <x v="0"/>
    <s v="US"/>
    <s v="USD"/>
    <n v="1447734439"/>
    <n v="1444274839"/>
    <b v="0"/>
    <n v="0"/>
    <b v="0"/>
    <s v="theater/musical"/>
    <n v="35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3500"/>
    <n v="3865.55"/>
    <x v="1"/>
    <s v="US"/>
    <s v="USD"/>
    <n v="1457413140"/>
    <n v="1454996887"/>
    <b v="0"/>
    <n v="12"/>
    <b v="0"/>
    <s v="theater/musical"/>
    <n v="110"/>
    <n v="322.13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800"/>
    <n v="924"/>
    <x v="1"/>
    <s v="CA"/>
    <s v="CAD"/>
    <n v="1479773838"/>
    <n v="1477178238"/>
    <b v="0"/>
    <n v="1"/>
    <b v="0"/>
    <s v="theater/musical"/>
    <n v="116"/>
    <n v="924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3000"/>
    <n v="40"/>
    <x v="0"/>
    <s v="US"/>
    <s v="USD"/>
    <n v="1434497400"/>
    <n v="1431770802"/>
    <b v="0"/>
    <n v="8"/>
    <b v="0"/>
    <s v="theater/musical"/>
    <n v="1"/>
    <n v="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1300"/>
    <n v="1835"/>
    <x v="1"/>
    <s v="GB"/>
    <s v="GBP"/>
    <n v="1475258327"/>
    <n v="1471370327"/>
    <b v="0"/>
    <n v="2"/>
    <b v="0"/>
    <s v="theater/musical"/>
    <n v="141"/>
    <n v="917.5"/>
    <x v="1"/>
    <s v="musical"/>
    <x v="3647"/>
    <d v="2016-09-30T17:58:47"/>
    <x v="2"/>
  </r>
  <r>
    <n v="3648"/>
    <s v="Moth Theater Lives"/>
    <s v="Help Moth Live! Support Moth and its artist collective to achieve its 2014/15 season."/>
    <n v="100000"/>
    <n v="26"/>
    <x v="0"/>
    <s v="US"/>
    <s v="USD"/>
    <n v="1412492445"/>
    <n v="1409900445"/>
    <b v="0"/>
    <n v="73"/>
    <b v="1"/>
    <s v="theater/plays"/>
    <n v="0"/>
    <n v="0.36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3500"/>
    <n v="759"/>
    <x v="0"/>
    <s v="CA"/>
    <s v="CAD"/>
    <n v="1402938394"/>
    <n v="1400691994"/>
    <b v="0"/>
    <n v="8"/>
    <b v="1"/>
    <s v="theater/plays"/>
    <n v="22"/>
    <n v="94.88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3000"/>
    <n v="132"/>
    <x v="2"/>
    <s v="GB"/>
    <s v="GBP"/>
    <n v="1454412584"/>
    <n v="1452598184"/>
    <b v="0"/>
    <n v="17"/>
    <b v="1"/>
    <s v="theater/plays"/>
    <n v="4"/>
    <n v="7.76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3000"/>
    <n v="1398"/>
    <x v="0"/>
    <s v="US"/>
    <s v="USD"/>
    <n v="1407686340"/>
    <n v="1404833442"/>
    <b v="0"/>
    <n v="9"/>
    <b v="1"/>
    <s v="theater/plays"/>
    <n v="47"/>
    <n v="155.3300000000000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500"/>
    <n v="25"/>
    <x v="0"/>
    <s v="CA"/>
    <s v="CAD"/>
    <n v="1472097540"/>
    <n v="1471188502"/>
    <b v="0"/>
    <n v="17"/>
    <b v="1"/>
    <s v="theater/plays"/>
    <n v="1"/>
    <n v="1.47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5500"/>
    <n v="5771"/>
    <x v="1"/>
    <s v="GB"/>
    <s v="GBP"/>
    <n v="1438764207"/>
    <n v="1436172207"/>
    <b v="0"/>
    <n v="33"/>
    <b v="1"/>
    <s v="theater/plays"/>
    <n v="105"/>
    <n v="174.88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35"/>
    <x v="0"/>
    <s v="GB"/>
    <s v="GBP"/>
    <n v="1459702800"/>
    <n v="1457690386"/>
    <b v="0"/>
    <n v="38"/>
    <b v="1"/>
    <s v="theater/plays"/>
    <n v="0"/>
    <n v="0.9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15000"/>
    <n v="17545"/>
    <x v="1"/>
    <s v="US"/>
    <s v="USD"/>
    <n v="1437202740"/>
    <n v="1434654998"/>
    <b v="0"/>
    <n v="79"/>
    <b v="1"/>
    <s v="theater/plays"/>
    <n v="117"/>
    <n v="222.09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15000"/>
    <n v="71"/>
    <x v="0"/>
    <s v="CH"/>
    <s v="CHF"/>
    <n v="1485989940"/>
    <n v="1483393836"/>
    <b v="0"/>
    <n v="46"/>
    <b v="1"/>
    <s v="theater/plays"/>
    <n v="0"/>
    <n v="1.54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6500"/>
    <n v="2196"/>
    <x v="0"/>
    <s v="DK"/>
    <s v="DKK"/>
    <n v="1464817320"/>
    <n v="1462806419"/>
    <b v="0"/>
    <n v="20"/>
    <b v="1"/>
    <s v="theater/plays"/>
    <n v="34"/>
    <n v="109.8"/>
    <x v="1"/>
    <s v="plays"/>
    <x v="3657"/>
    <d v="2016-06-01T21:42:00"/>
    <x v="2"/>
  </r>
  <r>
    <n v="3658"/>
    <s v="Mr. Marmalade"/>
    <s v="Life is hard when your own imaginary friend can't make time for you."/>
    <n v="5000"/>
    <n v="2608"/>
    <x v="0"/>
    <s v="US"/>
    <s v="USD"/>
    <n v="1404273540"/>
    <n v="1400272580"/>
    <b v="0"/>
    <n v="20"/>
    <b v="1"/>
    <s v="theater/plays"/>
    <n v="52"/>
    <n v="130.4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9500"/>
    <n v="135"/>
    <x v="0"/>
    <s v="US"/>
    <s v="USD"/>
    <n v="1426775940"/>
    <n v="1424414350"/>
    <b v="0"/>
    <n v="13"/>
    <b v="1"/>
    <s v="theater/plays"/>
    <n v="1"/>
    <n v="10.38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0"/>
    <n v="36"/>
    <x v="2"/>
    <s v="GB"/>
    <s v="GBP"/>
    <n v="1419368925"/>
    <n v="1417208925"/>
    <b v="0"/>
    <n v="22"/>
    <b v="1"/>
    <s v="theater/plays"/>
    <n v="1"/>
    <n v="1.64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85"/>
    <x v="0"/>
    <s v="US"/>
    <s v="USD"/>
    <n v="1460260800"/>
    <n v="1458336672"/>
    <b v="0"/>
    <n v="36"/>
    <b v="1"/>
    <s v="theater/plays"/>
    <n v="1"/>
    <n v="2.36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292097"/>
    <x v="1"/>
    <s v="CA"/>
    <s v="CAD"/>
    <n v="1427775414"/>
    <n v="1425187014"/>
    <b v="0"/>
    <n v="40"/>
    <b v="1"/>
    <s v="theater/plays"/>
    <n v="1460"/>
    <n v="7302.43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500"/>
    <n v="0"/>
    <x v="2"/>
    <s v="GB"/>
    <s v="GBP"/>
    <n v="1482321030"/>
    <n v="1477133430"/>
    <b v="0"/>
    <n v="9"/>
    <b v="1"/>
    <s v="theater/plays"/>
    <n v="0"/>
    <n v="0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3500"/>
    <n v="5443"/>
    <x v="1"/>
    <s v="US"/>
    <s v="USD"/>
    <n v="1466056689"/>
    <n v="1464847089"/>
    <b v="0"/>
    <n v="19"/>
    <b v="1"/>
    <s v="theater/plays"/>
    <n v="156"/>
    <n v="286.47000000000003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3300"/>
    <n v="3449"/>
    <x v="1"/>
    <s v="FR"/>
    <s v="EUR"/>
    <n v="1446062040"/>
    <n v="1445109822"/>
    <b v="0"/>
    <n v="14"/>
    <b v="1"/>
    <s v="theater/plays"/>
    <n v="105"/>
    <n v="246.36"/>
    <x v="1"/>
    <s v="plays"/>
    <x v="3665"/>
    <d v="2015-10-28T19:54:00"/>
    <x v="0"/>
  </r>
  <r>
    <n v="3666"/>
    <s v="Israel LÃ³pez @ Ojai Playwrights Conference"/>
    <s v="Artistic Internship @ Ojai Playwrights Conference"/>
    <n v="4950"/>
    <n v="0"/>
    <x v="0"/>
    <s v="US"/>
    <s v="USD"/>
    <n v="1406185200"/>
    <n v="1404337382"/>
    <b v="0"/>
    <n v="38"/>
    <b v="1"/>
    <s v="theater/plays"/>
    <n v="0"/>
    <n v="0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9500"/>
    <n v="17277"/>
    <x v="1"/>
    <s v="GB"/>
    <s v="GBP"/>
    <n v="1437261419"/>
    <n v="1434669419"/>
    <b v="0"/>
    <n v="58"/>
    <b v="1"/>
    <s v="theater/plays"/>
    <n v="182"/>
    <n v="297.88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4000"/>
    <n v="4340.7"/>
    <x v="1"/>
    <s v="US"/>
    <s v="USD"/>
    <n v="1437676380"/>
    <n v="1435670452"/>
    <b v="0"/>
    <n v="28"/>
    <b v="1"/>
    <s v="theater/plays"/>
    <n v="109"/>
    <n v="155.03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5000"/>
    <n v="212"/>
    <x v="0"/>
    <s v="GB"/>
    <s v="GBP"/>
    <n v="1434039137"/>
    <n v="1431447137"/>
    <b v="0"/>
    <n v="17"/>
    <b v="1"/>
    <s v="theater/plays"/>
    <n v="4"/>
    <n v="12.47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50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10000"/>
    <n v="3125"/>
    <x v="3"/>
    <s v="US"/>
    <s v="USD"/>
    <n v="1405915140"/>
    <n v="1404140667"/>
    <b v="0"/>
    <n v="40"/>
    <b v="1"/>
    <s v="theater/plays"/>
    <n v="31"/>
    <n v="78.13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9000"/>
    <n v="13228"/>
    <x v="1"/>
    <s v="GB"/>
    <s v="GBP"/>
    <n v="1411771384"/>
    <n v="1409179384"/>
    <b v="0"/>
    <n v="57"/>
    <b v="1"/>
    <s v="theater/plays"/>
    <n v="147"/>
    <n v="232.07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12000"/>
    <n v="3030"/>
    <x v="0"/>
    <s v="GB"/>
    <s v="GBP"/>
    <n v="1415191920"/>
    <n v="1412233497"/>
    <b v="0"/>
    <n v="114"/>
    <b v="1"/>
    <s v="theater/plays"/>
    <n v="25"/>
    <n v="26.58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12000"/>
    <n v="805"/>
    <x v="0"/>
    <s v="DE"/>
    <s v="EUR"/>
    <n v="1472936229"/>
    <n v="1467752229"/>
    <b v="0"/>
    <n v="31"/>
    <b v="1"/>
    <s v="theater/plays"/>
    <n v="7"/>
    <n v="25.97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1700"/>
    <n v="1870"/>
    <x v="1"/>
    <s v="GB"/>
    <s v="GBP"/>
    <n v="1463353200"/>
    <n v="1462285182"/>
    <b v="0"/>
    <n v="3"/>
    <b v="1"/>
    <s v="theater/plays"/>
    <n v="110"/>
    <n v="623.33000000000004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4000"/>
    <n v="4289.99"/>
    <x v="1"/>
    <s v="US"/>
    <s v="USD"/>
    <n v="1410550484"/>
    <n v="1408995284"/>
    <b v="0"/>
    <n v="16"/>
    <b v="1"/>
    <s v="theater/plays"/>
    <n v="107"/>
    <n v="268.12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30000"/>
    <n v="57342"/>
    <x v="1"/>
    <s v="US"/>
    <s v="USD"/>
    <n v="1404359940"/>
    <n v="1402580818"/>
    <b v="0"/>
    <n v="199"/>
    <b v="1"/>
    <s v="theater/plays"/>
    <n v="191"/>
    <n v="288.149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6000"/>
    <n v="85"/>
    <x v="2"/>
    <s v="GB"/>
    <s v="GBP"/>
    <n v="1433076298"/>
    <n v="1430052298"/>
    <b v="0"/>
    <n v="31"/>
    <b v="1"/>
    <s v="theater/plays"/>
    <n v="1"/>
    <n v="2.74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6500"/>
    <n v="196"/>
    <x v="0"/>
    <s v="US"/>
    <s v="USD"/>
    <n v="1404190740"/>
    <n v="1401214581"/>
    <b v="0"/>
    <n v="30"/>
    <b v="1"/>
    <s v="theater/plays"/>
    <n v="3"/>
    <n v="6.53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10000"/>
    <n v="140"/>
    <x v="2"/>
    <s v="US"/>
    <s v="USD"/>
    <n v="1475664834"/>
    <n v="1473850434"/>
    <b v="0"/>
    <n v="34"/>
    <b v="1"/>
    <s v="theater/plays"/>
    <n v="1"/>
    <n v="4.12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50"/>
    <x v="0"/>
    <s v="US"/>
    <s v="USD"/>
    <n v="1452872290"/>
    <n v="1452008290"/>
    <b v="0"/>
    <n v="18"/>
    <b v="1"/>
    <s v="theater/plays"/>
    <n v="1"/>
    <n v="2.78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10050"/>
    <n v="12410.5"/>
    <x v="1"/>
    <s v="US"/>
    <s v="USD"/>
    <n v="1402901940"/>
    <n v="1399998418"/>
    <b v="0"/>
    <n v="67"/>
    <b v="1"/>
    <s v="theater/plays"/>
    <n v="123"/>
    <n v="185.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10000"/>
    <n v="10640"/>
    <x v="1"/>
    <s v="US"/>
    <s v="USD"/>
    <n v="1476931696"/>
    <n v="1474339696"/>
    <b v="0"/>
    <n v="66"/>
    <b v="1"/>
    <s v="theater/plays"/>
    <n v="106"/>
    <n v="161.2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4000"/>
    <n v="4685"/>
    <x v="1"/>
    <s v="US"/>
    <s v="USD"/>
    <n v="1441167586"/>
    <n v="1438575586"/>
    <b v="0"/>
    <n v="23"/>
    <b v="1"/>
    <s v="theater/plays"/>
    <n v="117"/>
    <n v="203.7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15000"/>
    <n v="61"/>
    <x v="0"/>
    <s v="US"/>
    <s v="USD"/>
    <n v="1400533200"/>
    <n v="1398348859"/>
    <b v="0"/>
    <n v="126"/>
    <b v="1"/>
    <s v="theater/plays"/>
    <n v="0"/>
    <n v="0.48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2500"/>
    <n v="3499"/>
    <x v="1"/>
    <s v="US"/>
    <s v="USD"/>
    <n v="1440820740"/>
    <n v="1439567660"/>
    <b v="0"/>
    <n v="6"/>
    <b v="1"/>
    <s v="theater/plays"/>
    <n v="140"/>
    <n v="583.16999999999996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13000"/>
    <n v="13112"/>
    <x v="1"/>
    <s v="US"/>
    <s v="USD"/>
    <n v="1403846055"/>
    <n v="1401254055"/>
    <b v="0"/>
    <n v="25"/>
    <b v="1"/>
    <s v="theater/plays"/>
    <n v="101"/>
    <n v="524.48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10000"/>
    <n v="20"/>
    <x v="0"/>
    <s v="GB"/>
    <s v="GBP"/>
    <n v="1407524004"/>
    <n v="1404932004"/>
    <b v="0"/>
    <n v="39"/>
    <b v="1"/>
    <s v="theater/plays"/>
    <n v="0"/>
    <n v="0.51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10000"/>
    <n v="4303"/>
    <x v="0"/>
    <s v="US"/>
    <s v="USD"/>
    <n v="1434925500"/>
    <n v="1432410639"/>
    <b v="0"/>
    <n v="62"/>
    <b v="1"/>
    <s v="theater/plays"/>
    <n v="43"/>
    <n v="69.40000000000000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5000"/>
    <n v="7050"/>
    <x v="1"/>
    <s v="US"/>
    <s v="USD"/>
    <n v="1417101683"/>
    <n v="1414506083"/>
    <b v="0"/>
    <n v="31"/>
    <b v="1"/>
    <s v="theater/plays"/>
    <n v="141"/>
    <n v="227.4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100000"/>
    <n v="348018"/>
    <x v="1"/>
    <s v="US"/>
    <s v="USD"/>
    <n v="1425272340"/>
    <n v="1421426929"/>
    <b v="0"/>
    <n v="274"/>
    <b v="1"/>
    <s v="theater/plays"/>
    <n v="348"/>
    <n v="1270.1400000000001"/>
    <x v="1"/>
    <s v="plays"/>
    <x v="3691"/>
    <d v="2015-03-02T04:59:00"/>
    <x v="0"/>
  </r>
  <r>
    <n v="3692"/>
    <s v="An Evening With Durang"/>
    <s v="Help us independently produce two great comedies by Christopher Durang."/>
    <n v="5000"/>
    <n v="2"/>
    <x v="2"/>
    <s v="US"/>
    <s v="USD"/>
    <n v="1411084800"/>
    <n v="1410304179"/>
    <b v="0"/>
    <n v="17"/>
    <b v="1"/>
    <s v="theater/plays"/>
    <n v="0"/>
    <n v="0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000"/>
    <n v="0"/>
    <x v="0"/>
    <s v="GB"/>
    <s v="GBP"/>
    <n v="1448922600"/>
    <n v="1446352529"/>
    <b v="0"/>
    <n v="14"/>
    <b v="1"/>
    <s v="theater/plays"/>
    <n v="0"/>
    <n v="0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10000"/>
    <n v="10300"/>
    <x v="1"/>
    <s v="US"/>
    <s v="USD"/>
    <n v="1465178400"/>
    <n v="1461985967"/>
    <b v="0"/>
    <n v="60"/>
    <b v="1"/>
    <s v="theater/plays"/>
    <n v="103"/>
    <n v="171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10000"/>
    <n v="11805"/>
    <x v="1"/>
    <s v="US"/>
    <s v="USD"/>
    <n v="1421009610"/>
    <n v="1419281610"/>
    <b v="0"/>
    <n v="33"/>
    <b v="1"/>
    <s v="theater/plays"/>
    <n v="118"/>
    <n v="357.73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9600"/>
    <n v="0"/>
    <x v="0"/>
    <s v="GB"/>
    <s v="GBP"/>
    <n v="1423838916"/>
    <n v="1418654916"/>
    <b v="0"/>
    <n v="78"/>
    <b v="1"/>
    <s v="theater/plays"/>
    <n v="0"/>
    <n v="0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6000"/>
    <n v="10346"/>
    <x v="1"/>
    <s v="GB"/>
    <s v="GBP"/>
    <n v="1462878648"/>
    <n v="1461064248"/>
    <b v="0"/>
    <n v="30"/>
    <b v="1"/>
    <s v="theater/plays"/>
    <n v="172"/>
    <n v="344.87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15000"/>
    <n v="15230"/>
    <x v="1"/>
    <s v="US"/>
    <s v="USD"/>
    <n v="1456946487"/>
    <n v="1454354487"/>
    <b v="0"/>
    <n v="136"/>
    <b v="1"/>
    <s v="theater/plays"/>
    <n v="102"/>
    <n v="111.99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7500"/>
    <n v="7525.12"/>
    <x v="1"/>
    <s v="US"/>
    <s v="USD"/>
    <n v="1413383216"/>
    <n v="1410791216"/>
    <b v="0"/>
    <n v="40"/>
    <b v="1"/>
    <s v="theater/plays"/>
    <n v="100"/>
    <n v="188.13"/>
    <x v="1"/>
    <s v="plays"/>
    <x v="3699"/>
    <d v="2014-10-15T14:26:56"/>
    <x v="3"/>
  </r>
  <r>
    <n v="3700"/>
    <s v="Generations (Senior Project)"/>
    <s v="Help me produce the play I have written for my senior project!"/>
    <n v="3000"/>
    <n v="3368"/>
    <x v="1"/>
    <s v="US"/>
    <s v="USD"/>
    <n v="1412092800"/>
    <n v="1409493800"/>
    <b v="0"/>
    <n v="18"/>
    <b v="1"/>
    <s v="theater/plays"/>
    <n v="112"/>
    <n v="187.1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5000"/>
    <n v="2319"/>
    <x v="0"/>
    <s v="GB"/>
    <s v="GBP"/>
    <n v="1433422793"/>
    <n v="1430830793"/>
    <b v="0"/>
    <n v="39"/>
    <b v="1"/>
    <s v="theater/plays"/>
    <n v="46"/>
    <n v="59.46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10000"/>
    <n v="17"/>
    <x v="0"/>
    <s v="GB"/>
    <s v="GBP"/>
    <n v="1468191540"/>
    <n v="1464958484"/>
    <b v="0"/>
    <n v="21"/>
    <b v="1"/>
    <s v="theater/plays"/>
    <n v="0"/>
    <n v="0.8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5"/>
    <x v="0"/>
    <s v="US"/>
    <s v="USD"/>
    <n v="1471071540"/>
    <n v="1467720388"/>
    <b v="0"/>
    <n v="30"/>
    <b v="1"/>
    <s v="theater/plays"/>
    <n v="0"/>
    <n v="0.5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2800"/>
    <n v="3175"/>
    <x v="1"/>
    <s v="GB"/>
    <s v="GBP"/>
    <n v="1464712394"/>
    <n v="1459528394"/>
    <b v="0"/>
    <n v="27"/>
    <b v="1"/>
    <s v="theater/plays"/>
    <n v="113"/>
    <n v="117.59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8000"/>
    <n v="33641"/>
    <x v="1"/>
    <s v="US"/>
    <s v="USD"/>
    <n v="1403546400"/>
    <n v="1401714114"/>
    <b v="0"/>
    <n v="35"/>
    <b v="1"/>
    <s v="theater/plays"/>
    <n v="421"/>
    <n v="961.1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5000"/>
    <n v="7810"/>
    <x v="1"/>
    <s v="US"/>
    <s v="USD"/>
    <n v="1410558949"/>
    <n v="1409262949"/>
    <b v="0"/>
    <n v="13"/>
    <b v="1"/>
    <s v="theater/plays"/>
    <n v="156"/>
    <n v="600.77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5000"/>
    <n v="10017"/>
    <x v="1"/>
    <s v="US"/>
    <s v="USD"/>
    <n v="1469165160"/>
    <n v="1467335378"/>
    <b v="0"/>
    <n v="23"/>
    <b v="1"/>
    <s v="theater/plays"/>
    <n v="200"/>
    <n v="435.52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6000"/>
    <n v="6042.02"/>
    <x v="1"/>
    <s v="US"/>
    <s v="USD"/>
    <n v="1404444286"/>
    <n v="1403234686"/>
    <b v="0"/>
    <n v="39"/>
    <b v="1"/>
    <s v="theater/plays"/>
    <n v="101"/>
    <n v="154.91999999999999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4190"/>
    <n v="270"/>
    <x v="0"/>
    <s v="GB"/>
    <s v="GBP"/>
    <n v="1403715546"/>
    <n v="1401123546"/>
    <b v="0"/>
    <n v="35"/>
    <b v="1"/>
    <s v="theater/plays"/>
    <n v="6"/>
    <n v="7.71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5000"/>
    <n v="8740"/>
    <x v="1"/>
    <s v="US"/>
    <s v="USD"/>
    <n v="1428068988"/>
    <n v="1425908988"/>
    <b v="0"/>
    <n v="27"/>
    <b v="1"/>
    <s v="theater/plays"/>
    <n v="175"/>
    <n v="323.7"/>
    <x v="1"/>
    <s v="plays"/>
    <x v="3710"/>
    <d v="2015-04-03T13:49:48"/>
    <x v="0"/>
  </r>
  <r>
    <n v="3711"/>
    <s v="The Youth Shakespeare Project 2014"/>
    <s v="Two teachers and twenty kids bring one of Shakespeare's plays to life!"/>
    <n v="3000"/>
    <n v="3195"/>
    <x v="1"/>
    <s v="US"/>
    <s v="USD"/>
    <n v="1402848000"/>
    <n v="1400606573"/>
    <b v="0"/>
    <n v="21"/>
    <b v="1"/>
    <s v="theater/plays"/>
    <n v="107"/>
    <n v="152.13999999999999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30000"/>
    <n v="300"/>
    <x v="2"/>
    <s v="US"/>
    <s v="USD"/>
    <n v="1433055540"/>
    <n v="1431230867"/>
    <b v="0"/>
    <n v="104"/>
    <b v="1"/>
    <s v="theater/plays"/>
    <n v="1"/>
    <n v="2.88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6000"/>
    <n v="0"/>
    <x v="2"/>
    <s v="US"/>
    <s v="USD"/>
    <n v="1465062166"/>
    <n v="1463334166"/>
    <b v="0"/>
    <n v="19"/>
    <b v="1"/>
    <s v="theater/plays"/>
    <n v="0"/>
    <n v="0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25000"/>
    <n v="29520.27"/>
    <x v="1"/>
    <s v="US"/>
    <s v="USD"/>
    <n v="1432612740"/>
    <n v="1429881667"/>
    <b v="0"/>
    <n v="97"/>
    <b v="1"/>
    <s v="theater/plays"/>
    <n v="118"/>
    <n v="304.33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10000"/>
    <n v="10025"/>
    <x v="1"/>
    <s v="GB"/>
    <s v="GBP"/>
    <n v="1427806320"/>
    <n v="1422834819"/>
    <b v="0"/>
    <n v="27"/>
    <b v="1"/>
    <s v="theater/plays"/>
    <n v="100"/>
    <n v="371.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5000"/>
    <n v="0"/>
    <x v="2"/>
    <s v="US"/>
    <s v="USD"/>
    <n v="1453411109"/>
    <n v="1450819109"/>
    <b v="0"/>
    <n v="24"/>
    <b v="1"/>
    <s v="theater/plays"/>
    <n v="0"/>
    <n v="0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10000"/>
    <n v="12325"/>
    <x v="1"/>
    <s v="GB"/>
    <s v="GBP"/>
    <n v="1431204449"/>
    <n v="1428526049"/>
    <b v="0"/>
    <n v="13"/>
    <b v="1"/>
    <s v="theater/plays"/>
    <n v="123"/>
    <n v="948.08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4900"/>
    <n v="7219"/>
    <x v="1"/>
    <s v="GB"/>
    <s v="GBP"/>
    <n v="1425057075"/>
    <n v="1422465075"/>
    <b v="0"/>
    <n v="46"/>
    <b v="1"/>
    <s v="theater/plays"/>
    <n v="147"/>
    <n v="156.93"/>
    <x v="1"/>
    <s v="plays"/>
    <x v="3718"/>
    <d v="2015-02-27T17:11:15"/>
    <x v="0"/>
  </r>
  <r>
    <n v="3719"/>
    <s v="Corium"/>
    <s v="A new piece of physical theatre about love, regret and longing."/>
    <n v="2888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  <x v="0"/>
  </r>
  <r>
    <n v="3720"/>
    <s v="Lakotas and the American Theatre"/>
    <s v="Breaking the American Indian stereotype in the American Theatre."/>
    <n v="10000"/>
    <n v="821"/>
    <x v="0"/>
    <s v="US"/>
    <s v="USD"/>
    <n v="1435881006"/>
    <n v="1433980206"/>
    <b v="0"/>
    <n v="40"/>
    <b v="1"/>
    <s v="theater/plays"/>
    <n v="8"/>
    <n v="20.5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14750"/>
    <x v="1"/>
    <s v="US"/>
    <s v="USD"/>
    <n v="1415230084"/>
    <n v="1413412084"/>
    <b v="0"/>
    <n v="44"/>
    <b v="1"/>
    <s v="theater/plays"/>
    <n v="113"/>
    <n v="335.23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5510"/>
    <x v="1"/>
    <s v="CA"/>
    <s v="CAD"/>
    <n v="1455231540"/>
    <n v="1452614847"/>
    <b v="0"/>
    <n v="35"/>
    <b v="1"/>
    <s v="theater/plays"/>
    <n v="110"/>
    <n v="157.43"/>
    <x v="1"/>
    <s v="plays"/>
    <x v="3722"/>
    <d v="2016-02-11T22:59:00"/>
    <x v="2"/>
  </r>
  <r>
    <n v="3723"/>
    <s v="Beauty and the Beast"/>
    <s v="Saltmine Theatre Company present Beauty and the Beast:"/>
    <n v="12000"/>
    <n v="12229"/>
    <x v="1"/>
    <s v="GB"/>
    <s v="GBP"/>
    <n v="1417374262"/>
    <n v="1414778662"/>
    <b v="0"/>
    <n v="63"/>
    <b v="1"/>
    <s v="theater/plays"/>
    <n v="102"/>
    <n v="194.11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90"/>
    <x v="0"/>
    <s v="GB"/>
    <s v="GBP"/>
    <n v="1462402800"/>
    <n v="1459856860"/>
    <b v="0"/>
    <n v="89"/>
    <b v="1"/>
    <s v="theater/plays"/>
    <n v="1"/>
    <n v="1.01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392"/>
    <x v="1"/>
    <s v="GB"/>
    <s v="GBP"/>
    <n v="1455831000"/>
    <n v="1454366467"/>
    <b v="0"/>
    <n v="15"/>
    <b v="1"/>
    <s v="theater/plays"/>
    <n v="130"/>
    <n v="226.13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000"/>
    <n v="11545.1"/>
    <x v="1"/>
    <s v="US"/>
    <s v="USD"/>
    <n v="1461963600"/>
    <n v="1459567371"/>
    <b v="0"/>
    <n v="46"/>
    <b v="1"/>
    <s v="theater/plays"/>
    <n v="144"/>
    <n v="250.98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5500"/>
    <n v="6592"/>
    <x v="1"/>
    <s v="US"/>
    <s v="USD"/>
    <n v="1476939300"/>
    <n v="1474273294"/>
    <b v="0"/>
    <n v="33"/>
    <b v="1"/>
    <s v="theater/plays"/>
    <n v="120"/>
    <n v="199.7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5000"/>
    <n v="10085"/>
    <x v="1"/>
    <s v="US"/>
    <s v="USD"/>
    <n v="1439957176"/>
    <n v="1437365176"/>
    <b v="0"/>
    <n v="31"/>
    <b v="0"/>
    <s v="theater/plays"/>
    <n v="202"/>
    <n v="325.3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2500"/>
    <n v="7555"/>
    <x v="1"/>
    <s v="US"/>
    <s v="USD"/>
    <n v="1427082912"/>
    <n v="1423198512"/>
    <b v="0"/>
    <n v="5"/>
    <b v="0"/>
    <s v="theater/plays"/>
    <n v="302"/>
    <n v="1511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2000"/>
    <n v="201"/>
    <x v="0"/>
    <s v="US"/>
    <s v="USD"/>
    <n v="1439828159"/>
    <n v="1437236159"/>
    <b v="0"/>
    <n v="1"/>
    <b v="0"/>
    <s v="theater/plays"/>
    <n v="10"/>
    <n v="201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3000"/>
    <n v="3506"/>
    <x v="1"/>
    <s v="US"/>
    <s v="USD"/>
    <n v="1420860180"/>
    <n v="1418234646"/>
    <b v="0"/>
    <n v="12"/>
    <b v="0"/>
    <s v="theater/plays"/>
    <n v="117"/>
    <n v="292.1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2000"/>
    <n v="2125.9899999999998"/>
    <x v="1"/>
    <s v="NL"/>
    <s v="EUR"/>
    <n v="1422100800"/>
    <n v="1416932133"/>
    <b v="0"/>
    <n v="4"/>
    <b v="0"/>
    <s v="theater/plays"/>
    <n v="106"/>
    <n v="531.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200"/>
    <n v="25"/>
    <x v="0"/>
    <s v="US"/>
    <s v="USD"/>
    <n v="1429396200"/>
    <n v="1428539708"/>
    <b v="0"/>
    <n v="0"/>
    <b v="0"/>
    <s v="theater/plays"/>
    <n v="13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3000"/>
    <n v="0"/>
    <x v="0"/>
    <s v="US"/>
    <s v="USD"/>
    <n v="1432589896"/>
    <n v="1427405896"/>
    <b v="0"/>
    <n v="7"/>
    <b v="0"/>
    <s v="theater/plays"/>
    <n v="0"/>
    <n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070"/>
    <n v="1466"/>
    <x v="1"/>
    <s v="GB"/>
    <s v="GBP"/>
    <n v="1432831089"/>
    <n v="1430239089"/>
    <b v="0"/>
    <n v="2"/>
    <b v="0"/>
    <s v="theater/plays"/>
    <n v="137"/>
    <n v="733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000"/>
    <n v="1063"/>
    <x v="1"/>
    <s v="GB"/>
    <s v="GBP"/>
    <n v="1427133600"/>
    <n v="1423847093"/>
    <b v="0"/>
    <n v="1"/>
    <b v="0"/>
    <s v="theater/plays"/>
    <n v="106"/>
    <n v="1063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2000"/>
    <n v="2245"/>
    <x v="1"/>
    <s v="US"/>
    <s v="USD"/>
    <n v="1447311540"/>
    <n v="1445358903"/>
    <b v="0"/>
    <n v="4"/>
    <b v="0"/>
    <s v="theater/plays"/>
    <n v="112"/>
    <n v="561.2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2500"/>
    <n v="909"/>
    <x v="0"/>
    <s v="GB"/>
    <s v="GBP"/>
    <n v="1405461600"/>
    <n v="1403562705"/>
    <b v="0"/>
    <n v="6"/>
    <b v="0"/>
    <s v="theater/plays"/>
    <n v="36"/>
    <n v="151.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3500"/>
    <n v="3659"/>
    <x v="1"/>
    <s v="GB"/>
    <s v="GBP"/>
    <n v="1468752468"/>
    <n v="1467024468"/>
    <b v="0"/>
    <n v="8"/>
    <b v="0"/>
    <s v="theater/plays"/>
    <n v="105"/>
    <n v="457.38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500"/>
    <n v="3791"/>
    <x v="1"/>
    <s v="US"/>
    <s v="USD"/>
    <n v="1407808438"/>
    <n v="1405217355"/>
    <b v="0"/>
    <n v="14"/>
    <b v="0"/>
    <s v="theater/plays"/>
    <n v="152"/>
    <n v="270.79000000000002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"/>
    <n v="10"/>
    <x v="0"/>
    <s v="US"/>
    <s v="USD"/>
    <n v="1450389950"/>
    <n v="1447797950"/>
    <b v="0"/>
    <n v="0"/>
    <b v="0"/>
    <s v="theater/plays"/>
    <n v="5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2000"/>
    <n v="200"/>
    <x v="0"/>
    <s v="US"/>
    <s v="USD"/>
    <n v="1409980144"/>
    <n v="1407388144"/>
    <b v="0"/>
    <n v="4"/>
    <b v="0"/>
    <s v="theater/plays"/>
    <n v="10"/>
    <n v="5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00"/>
    <n v="0"/>
    <x v="0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0"/>
    <n v="1056"/>
    <x v="1"/>
    <s v="US"/>
    <s v="USD"/>
    <n v="1407689102"/>
    <n v="1405097102"/>
    <b v="0"/>
    <n v="1"/>
    <b v="0"/>
    <s v="theater/plays"/>
    <n v="106"/>
    <n v="1056"/>
    <x v="1"/>
    <s v="plays"/>
    <x v="3745"/>
    <d v="2014-08-10T16:45:02"/>
    <x v="3"/>
  </r>
  <r>
    <n v="3746"/>
    <s v="Stage Play Production - &quot;I Love You to Death&quot;"/>
    <s v="Generational curses CAN be broken...right?"/>
    <n v="2100"/>
    <n v="1058"/>
    <x v="0"/>
    <s v="US"/>
    <s v="USD"/>
    <n v="1475918439"/>
    <n v="1473326439"/>
    <b v="0"/>
    <n v="1"/>
    <b v="0"/>
    <s v="theater/plays"/>
    <n v="50"/>
    <n v="1058"/>
    <x v="1"/>
    <s v="plays"/>
    <x v="3746"/>
    <d v="2016-10-08T09:20:39"/>
    <x v="2"/>
  </r>
  <r>
    <n v="3747"/>
    <s v="Counting Stars"/>
    <s v="The world premiere of an astonishing new play by acclaimed writer Atiha Sen Gupta."/>
    <n v="1200"/>
    <n v="1215"/>
    <x v="1"/>
    <s v="GB"/>
    <s v="GBP"/>
    <n v="1436137140"/>
    <n v="1433833896"/>
    <b v="0"/>
    <n v="1"/>
    <b v="0"/>
    <s v="theater/plays"/>
    <n v="101"/>
    <n v="121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1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3000"/>
    <n v="3000"/>
    <x v="1"/>
    <s v="US"/>
    <s v="USD"/>
    <n v="1461902340"/>
    <n v="1459220588"/>
    <b v="0"/>
    <n v="7"/>
    <b v="1"/>
    <s v="theater/musical"/>
    <n v="100"/>
    <n v="428.57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16000"/>
    <n v="17170"/>
    <x v="1"/>
    <s v="US"/>
    <s v="USD"/>
    <n v="1423555140"/>
    <n v="1421105608"/>
    <b v="0"/>
    <n v="28"/>
    <b v="1"/>
    <s v="theater/musical"/>
    <n v="107"/>
    <n v="613.2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5000"/>
    <n v="40"/>
    <x v="0"/>
    <s v="US"/>
    <s v="USD"/>
    <n v="1459641073"/>
    <n v="1454460673"/>
    <b v="0"/>
    <n v="11"/>
    <b v="1"/>
    <s v="theater/musical"/>
    <n v="1"/>
    <n v="3.64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3000"/>
    <n v="3170"/>
    <x v="1"/>
    <s v="GB"/>
    <s v="GBP"/>
    <n v="1476651600"/>
    <n v="1473189335"/>
    <b v="0"/>
    <n v="15"/>
    <b v="1"/>
    <s v="theater/musical"/>
    <n v="106"/>
    <n v="211.33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15000"/>
    <n v="0"/>
    <x v="2"/>
    <s v="US"/>
    <s v="USD"/>
    <n v="1433289600"/>
    <n v="1430768800"/>
    <b v="0"/>
    <n v="30"/>
    <b v="1"/>
    <s v="theater/musical"/>
    <n v="0"/>
    <n v="0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8500"/>
    <n v="9395"/>
    <x v="1"/>
    <s v="US"/>
    <s v="USD"/>
    <n v="1406350740"/>
    <n v="1403125737"/>
    <b v="0"/>
    <n v="27"/>
    <b v="1"/>
    <s v="theater/musical"/>
    <n v="111"/>
    <n v="347.96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3300"/>
    <n v="3366"/>
    <x v="1"/>
    <s v="GB"/>
    <s v="GBP"/>
    <n v="1460753307"/>
    <n v="1458161307"/>
    <b v="0"/>
    <n v="28"/>
    <b v="1"/>
    <s v="theater/musical"/>
    <n v="102"/>
    <n v="120.2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12000"/>
    <n v="7173"/>
    <x v="0"/>
    <s v="US"/>
    <s v="USD"/>
    <n v="1402515198"/>
    <n v="1399923198"/>
    <b v="0"/>
    <n v="17"/>
    <b v="1"/>
    <s v="theater/musical"/>
    <n v="60"/>
    <n v="421.94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10000"/>
    <n v="10440"/>
    <x v="1"/>
    <s v="US"/>
    <s v="USD"/>
    <n v="1417465515"/>
    <n v="1415737515"/>
    <b v="0"/>
    <n v="50"/>
    <b v="1"/>
    <s v="theater/musical"/>
    <n v="104"/>
    <n v="208.8"/>
    <x v="1"/>
    <s v="musical"/>
    <x v="3757"/>
    <d v="2014-12-01T20:25:15"/>
    <x v="3"/>
  </r>
  <r>
    <n v="3758"/>
    <s v="Luigi's Ladies"/>
    <s v="LUIGI'S LADIES: an original one-woman musical comedy"/>
    <n v="5000"/>
    <n v="5024"/>
    <x v="1"/>
    <s v="US"/>
    <s v="USD"/>
    <n v="1400475600"/>
    <n v="1397819938"/>
    <b v="0"/>
    <n v="26"/>
    <b v="1"/>
    <s v="theater/musical"/>
    <n v="100"/>
    <n v="193.23"/>
    <x v="1"/>
    <s v="musical"/>
    <x v="3758"/>
    <d v="2014-05-19T05:00:00"/>
    <x v="3"/>
  </r>
  <r>
    <n v="3759"/>
    <s v="Pared Down Productions"/>
    <s v="A production company specializing in small-scale musicals"/>
    <n v="12000"/>
    <n v="106"/>
    <x v="2"/>
    <s v="US"/>
    <s v="USD"/>
    <n v="1440556553"/>
    <n v="1435372553"/>
    <b v="0"/>
    <n v="88"/>
    <b v="1"/>
    <s v="theater/musical"/>
    <n v="1"/>
    <n v="1.2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13111"/>
    <n v="452"/>
    <x v="2"/>
    <s v="US"/>
    <s v="USD"/>
    <n v="1399293386"/>
    <n v="1397133386"/>
    <b v="0"/>
    <n v="91"/>
    <b v="1"/>
    <s v="theater/musical"/>
    <n v="3"/>
    <n v="4.97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3000"/>
    <n v="125"/>
    <x v="0"/>
    <s v="GB"/>
    <s v="GBP"/>
    <n v="1439247600"/>
    <n v="1434625937"/>
    <b v="0"/>
    <n v="3"/>
    <b v="1"/>
    <s v="theater/musical"/>
    <n v="4"/>
    <n v="41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5000"/>
    <n v="40"/>
    <x v="2"/>
    <s v="GB"/>
    <s v="GBP"/>
    <n v="1438543889"/>
    <n v="1436383889"/>
    <b v="0"/>
    <n v="28"/>
    <b v="1"/>
    <s v="theater/musical"/>
    <n v="1"/>
    <n v="1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12700"/>
    <n v="55"/>
    <x v="0"/>
    <s v="US"/>
    <s v="USD"/>
    <n v="1427907626"/>
    <n v="1425319226"/>
    <b v="0"/>
    <n v="77"/>
    <b v="1"/>
    <s v="theater/musical"/>
    <n v="0"/>
    <n v="0.7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5000"/>
    <n v="1201"/>
    <x v="0"/>
    <s v="US"/>
    <s v="USD"/>
    <n v="1464482160"/>
    <n v="1462824832"/>
    <b v="0"/>
    <n v="27"/>
    <b v="1"/>
    <s v="theater/musical"/>
    <n v="24"/>
    <n v="44.4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20000"/>
    <n v="21905"/>
    <x v="1"/>
    <s v="US"/>
    <s v="USD"/>
    <n v="1406745482"/>
    <n v="1404153482"/>
    <b v="0"/>
    <n v="107"/>
    <b v="1"/>
    <s v="theater/musical"/>
    <n v="110"/>
    <n v="204.7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25000"/>
    <n v="29681.55"/>
    <x v="1"/>
    <s v="US"/>
    <s v="USD"/>
    <n v="1404360045"/>
    <n v="1401336045"/>
    <b v="0"/>
    <n v="96"/>
    <b v="1"/>
    <s v="theater/musical"/>
    <n v="119"/>
    <n v="309.18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7000"/>
    <n v="320"/>
    <x v="0"/>
    <s v="US"/>
    <s v="USD"/>
    <n v="1425185940"/>
    <n v="1423960097"/>
    <b v="0"/>
    <n v="56"/>
    <b v="1"/>
    <s v="theater/musical"/>
    <n v="5"/>
    <n v="5.71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11140"/>
    <n v="3877"/>
    <x v="0"/>
    <s v="US"/>
    <s v="USD"/>
    <n v="1402594090"/>
    <n v="1400002090"/>
    <b v="0"/>
    <n v="58"/>
    <b v="1"/>
    <s v="theater/musical"/>
    <n v="35"/>
    <n v="66.84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4290"/>
    <n v="5"/>
    <x v="0"/>
    <s v="US"/>
    <s v="USD"/>
    <n v="1460730079"/>
    <n v="1458138079"/>
    <b v="0"/>
    <n v="15"/>
    <b v="1"/>
    <s v="theater/musical"/>
    <n v="0"/>
    <n v="0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5500"/>
    <n v="0"/>
    <x v="2"/>
    <s v="GB"/>
    <s v="GBP"/>
    <n v="1434234010"/>
    <n v="1431642010"/>
    <b v="0"/>
    <n v="20"/>
    <b v="1"/>
    <s v="theater/musical"/>
    <n v="0"/>
    <n v="0"/>
    <x v="1"/>
    <s v="musical"/>
    <x v="3770"/>
    <d v="2015-06-13T22:20:10"/>
    <x v="0"/>
  </r>
  <r>
    <n v="3771"/>
    <s v="COME OUT SWINGIN'!"/>
    <s v="I would like to make a demo recording of six songs from COME OUT SWINGIN'!"/>
    <n v="5000"/>
    <n v="651"/>
    <x v="0"/>
    <s v="US"/>
    <s v="USD"/>
    <n v="1463529600"/>
    <n v="1462307652"/>
    <b v="0"/>
    <n v="38"/>
    <b v="1"/>
    <s v="theater/musical"/>
    <n v="13"/>
    <n v="17.1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15000"/>
    <n v="15171.5"/>
    <x v="1"/>
    <s v="US"/>
    <s v="USD"/>
    <n v="1480399200"/>
    <n v="1478616506"/>
    <b v="0"/>
    <n v="33"/>
    <b v="1"/>
    <s v="theater/musical"/>
    <n v="101"/>
    <n v="459.74"/>
    <x v="1"/>
    <s v="musical"/>
    <x v="3772"/>
    <d v="2016-11-29T06:00:00"/>
    <x v="2"/>
  </r>
  <r>
    <n v="3773"/>
    <s v="Dundee: A Hip-Hopera"/>
    <s v="A dramatic hip-hopera, inspired from monologues written by the performers."/>
    <n v="15000"/>
    <n v="1060"/>
    <x v="2"/>
    <s v="US"/>
    <s v="USD"/>
    <n v="1479175680"/>
    <n v="1476317247"/>
    <b v="0"/>
    <n v="57"/>
    <b v="1"/>
    <s v="theater/musical"/>
    <n v="7"/>
    <n v="18.60000000000000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7500"/>
    <n v="1"/>
    <x v="0"/>
    <s v="CA"/>
    <s v="CAD"/>
    <n v="1428606055"/>
    <n v="1427223655"/>
    <b v="0"/>
    <n v="25"/>
    <b v="1"/>
    <s v="theater/musical"/>
    <n v="0"/>
    <n v="0.04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5500"/>
    <n v="5580"/>
    <x v="1"/>
    <s v="US"/>
    <s v="USD"/>
    <n v="1428552000"/>
    <n v="1426199843"/>
    <b v="0"/>
    <n v="14"/>
    <b v="1"/>
    <s v="theater/musical"/>
    <n v="101"/>
    <n v="398.57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245"/>
    <x v="0"/>
    <s v="US"/>
    <s v="USD"/>
    <n v="1406854800"/>
    <n v="1403599778"/>
    <b v="0"/>
    <n v="94"/>
    <b v="1"/>
    <s v="theater/musical"/>
    <n v="1"/>
    <n v="2.6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8000"/>
    <n v="9130"/>
    <x v="1"/>
    <s v="US"/>
    <s v="USD"/>
    <n v="1411790400"/>
    <n v="1409884821"/>
    <b v="0"/>
    <n v="59"/>
    <b v="1"/>
    <s v="theater/musical"/>
    <n v="114"/>
    <n v="154.75"/>
    <x v="1"/>
    <s v="musical"/>
    <x v="3777"/>
    <d v="2014-09-27T04:00:00"/>
    <x v="3"/>
  </r>
  <r>
    <n v="3778"/>
    <s v="Give a Puppet a Hand"/>
    <s v="Sponsor an AVENUE Q puppet for The Barn Players April 2015 production."/>
    <n v="7500"/>
    <n v="7620"/>
    <x v="1"/>
    <s v="US"/>
    <s v="USD"/>
    <n v="1423942780"/>
    <n v="1418758780"/>
    <b v="0"/>
    <n v="36"/>
    <b v="1"/>
    <s v="theater/musical"/>
    <n v="102"/>
    <n v="211.67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40000"/>
    <n v="7905"/>
    <x v="0"/>
    <s v="US"/>
    <s v="USD"/>
    <n v="1459010340"/>
    <n v="1456421940"/>
    <b v="0"/>
    <n v="115"/>
    <b v="1"/>
    <s v="theater/musical"/>
    <n v="20"/>
    <n v="68.739999999999995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8500"/>
    <n v="8780"/>
    <x v="1"/>
    <s v="US"/>
    <s v="USD"/>
    <n v="1436817960"/>
    <n v="1433999785"/>
    <b v="0"/>
    <n v="30"/>
    <b v="1"/>
    <s v="theater/musical"/>
    <n v="103"/>
    <n v="292.67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12500"/>
    <n v="13180"/>
    <x v="1"/>
    <s v="US"/>
    <s v="USD"/>
    <n v="1410210685"/>
    <n v="1408050685"/>
    <b v="0"/>
    <n v="52"/>
    <b v="1"/>
    <s v="theater/musical"/>
    <n v="105"/>
    <n v="253.4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5000"/>
    <n v="5050.7700000000004"/>
    <x v="1"/>
    <s v="US"/>
    <s v="USD"/>
    <n v="1458057600"/>
    <n v="1455938520"/>
    <b v="0"/>
    <n v="24"/>
    <b v="1"/>
    <s v="theater/musical"/>
    <n v="101"/>
    <n v="210.45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4500"/>
    <n v="5056.22"/>
    <x v="1"/>
    <s v="CA"/>
    <s v="CAD"/>
    <n v="1468193532"/>
    <n v="1465601532"/>
    <b v="0"/>
    <n v="10"/>
    <b v="1"/>
    <s v="theater/musical"/>
    <n v="112"/>
    <n v="505.62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8925"/>
    <n v="9044"/>
    <x v="1"/>
    <s v="GB"/>
    <s v="GBP"/>
    <n v="1470132180"/>
    <n v="1467040769"/>
    <b v="0"/>
    <n v="30"/>
    <b v="1"/>
    <s v="theater/musical"/>
    <n v="101"/>
    <n v="301.47000000000003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20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2500"/>
    <n v="3372.25"/>
    <x v="1"/>
    <s v="US"/>
    <s v="USD"/>
    <n v="1436587140"/>
    <n v="1434113406"/>
    <b v="0"/>
    <n v="10"/>
    <b v="1"/>
    <s v="theater/musical"/>
    <n v="135"/>
    <n v="337.23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107"/>
    <x v="0"/>
    <s v="US"/>
    <s v="USD"/>
    <n v="1450887480"/>
    <n v="1448469719"/>
    <b v="0"/>
    <n v="1"/>
    <b v="0"/>
    <s v="theater/musical"/>
    <n v="4"/>
    <n v="107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2000"/>
    <n v="2025"/>
    <x v="1"/>
    <s v="GB"/>
    <s v="GBP"/>
    <n v="1434395418"/>
    <n v="1431630618"/>
    <b v="0"/>
    <n v="4"/>
    <b v="0"/>
    <s v="theater/musical"/>
    <n v="101"/>
    <n v="506.25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3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99"/>
    <n v="190"/>
    <x v="2"/>
    <s v="US"/>
    <s v="USD"/>
    <n v="1404664592"/>
    <n v="1399480592"/>
    <b v="0"/>
    <n v="0"/>
    <b v="0"/>
    <s v="theater/musical"/>
    <n v="95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500"/>
    <n v="0"/>
    <x v="0"/>
    <s v="US"/>
    <s v="USD"/>
    <n v="1436957022"/>
    <n v="1434365022"/>
    <b v="0"/>
    <n v="2"/>
    <b v="0"/>
    <s v="theater/musical"/>
    <n v="0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170525"/>
    <x v="1"/>
    <s v="US"/>
    <s v="USD"/>
    <n v="1418769129"/>
    <n v="1416954729"/>
    <b v="0"/>
    <n v="24"/>
    <b v="0"/>
    <s v="theater/musical"/>
    <n v="1705"/>
    <n v="7105.21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1576"/>
    <x v="1"/>
    <s v="GB"/>
    <s v="GBP"/>
    <n v="1433685354"/>
    <n v="1431093354"/>
    <b v="0"/>
    <n v="1"/>
    <b v="0"/>
    <s v="theater/musical"/>
    <n v="105"/>
    <n v="1576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1000"/>
    <n v="1050"/>
    <x v="1"/>
    <s v="GB"/>
    <s v="GBP"/>
    <n v="1440801000"/>
    <n v="1437042490"/>
    <b v="0"/>
    <n v="2"/>
    <b v="0"/>
    <s v="theater/musical"/>
    <n v="105"/>
    <n v="52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800"/>
    <n v="900"/>
    <x v="1"/>
    <s v="US"/>
    <s v="USD"/>
    <n v="1484354556"/>
    <n v="1479170556"/>
    <b v="0"/>
    <n v="1"/>
    <b v="0"/>
    <s v="theater/musical"/>
    <n v="113"/>
    <n v="900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15000"/>
    <n v="460"/>
    <x v="0"/>
    <s v="US"/>
    <s v="USD"/>
    <n v="1429564165"/>
    <n v="1426972165"/>
    <b v="0"/>
    <n v="37"/>
    <b v="0"/>
    <s v="theater/musical"/>
    <n v="3"/>
    <n v="12.43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4205"/>
    <x v="1"/>
    <s v="US"/>
    <s v="USD"/>
    <n v="1407691248"/>
    <n v="1405099248"/>
    <b v="0"/>
    <n v="5"/>
    <b v="0"/>
    <s v="theater/musical"/>
    <n v="105"/>
    <n v="84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2750"/>
    <n v="2930"/>
    <x v="1"/>
    <s v="US"/>
    <s v="USD"/>
    <n v="1457734843"/>
    <n v="1455142843"/>
    <b v="0"/>
    <n v="4"/>
    <b v="0"/>
    <s v="theater/musical"/>
    <n v="107"/>
    <n v="732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3600"/>
    <n v="26"/>
    <x v="0"/>
    <s v="US"/>
    <s v="USD"/>
    <n v="1420952340"/>
    <n v="1418146883"/>
    <b v="0"/>
    <n v="16"/>
    <b v="0"/>
    <s v="theater/musical"/>
    <n v="1"/>
    <n v="1.63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3000"/>
    <n v="0"/>
    <x v="0"/>
    <s v="US"/>
    <s v="USD"/>
    <n v="1420215216"/>
    <n v="1417536816"/>
    <b v="0"/>
    <n v="9"/>
    <b v="0"/>
    <s v="theater/musical"/>
    <n v="0"/>
    <n v="0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199"/>
    <n v="116"/>
    <x v="2"/>
    <s v="US"/>
    <s v="USD"/>
    <n v="1445482906"/>
    <n v="1442890906"/>
    <b v="0"/>
    <n v="0"/>
    <b v="0"/>
    <s v="theater/musical"/>
    <n v="58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7000"/>
    <n v="7000.58"/>
    <x v="1"/>
    <s v="US"/>
    <s v="USD"/>
    <n v="1457133568"/>
    <n v="1454541568"/>
    <b v="0"/>
    <n v="40"/>
    <b v="0"/>
    <s v="theater/musical"/>
    <n v="100"/>
    <n v="175.01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153"/>
    <n v="153"/>
    <x v="1"/>
    <s v="US"/>
    <s v="USD"/>
    <n v="1469948400"/>
    <n v="1465172024"/>
    <b v="0"/>
    <n v="0"/>
    <b v="0"/>
    <s v="theater/musical"/>
    <n v="10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000"/>
    <n v="55"/>
    <x v="0"/>
    <s v="US"/>
    <s v="USD"/>
    <n v="1411852640"/>
    <n v="1406668640"/>
    <b v="0"/>
    <n v="2"/>
    <b v="0"/>
    <s v="theater/musical"/>
    <n v="6"/>
    <n v="27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1000"/>
    <n v="178"/>
    <x v="2"/>
    <s v="AU"/>
    <s v="AUD"/>
    <n v="1404022381"/>
    <n v="1402294381"/>
    <b v="0"/>
    <n v="1"/>
    <b v="0"/>
    <s v="theater/musical"/>
    <n v="18"/>
    <n v="178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3000"/>
    <n v="5"/>
    <x v="0"/>
    <s v="US"/>
    <s v="USD"/>
    <n v="1428097739"/>
    <n v="1427492939"/>
    <b v="0"/>
    <n v="9"/>
    <b v="0"/>
    <s v="theater/musical"/>
    <n v="0"/>
    <n v="0.56000000000000005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4000"/>
    <n v="234"/>
    <x v="2"/>
    <s v="GB"/>
    <s v="GBP"/>
    <n v="1429955619"/>
    <n v="1424775219"/>
    <b v="0"/>
    <n v="24"/>
    <b v="1"/>
    <s v="theater/plays"/>
    <n v="6"/>
    <n v="9.75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5875"/>
    <n v="5985"/>
    <x v="1"/>
    <s v="GB"/>
    <s v="GBP"/>
    <n v="1406761200"/>
    <n v="1402403907"/>
    <b v="0"/>
    <n v="38"/>
    <b v="1"/>
    <s v="theater/plays"/>
    <n v="102"/>
    <n v="157.5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5000"/>
    <n v="8320"/>
    <x v="1"/>
    <s v="US"/>
    <s v="USD"/>
    <n v="1426965758"/>
    <n v="1424377358"/>
    <b v="0"/>
    <n v="26"/>
    <b v="1"/>
    <s v="theater/plays"/>
    <n v="166"/>
    <n v="320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3500"/>
    <n v="3910"/>
    <x v="1"/>
    <s v="GB"/>
    <s v="GBP"/>
    <n v="1464692400"/>
    <n v="1461769373"/>
    <b v="0"/>
    <n v="19"/>
    <b v="1"/>
    <s v="theater/plays"/>
    <n v="112"/>
    <n v="205.79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6450"/>
    <n v="7053.61"/>
    <x v="1"/>
    <s v="CA"/>
    <s v="CAD"/>
    <n v="1433131140"/>
    <n v="1429120908"/>
    <b v="0"/>
    <n v="11"/>
    <b v="1"/>
    <s v="theater/plays"/>
    <n v="109"/>
    <n v="641.24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6000"/>
    <n v="6360"/>
    <x v="1"/>
    <s v="US"/>
    <s v="USD"/>
    <n v="1465940580"/>
    <n v="1462603021"/>
    <b v="0"/>
    <n v="27"/>
    <b v="1"/>
    <s v="theater/plays"/>
    <n v="106"/>
    <n v="235.56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6000"/>
    <n v="6100"/>
    <x v="1"/>
    <s v="US"/>
    <s v="USD"/>
    <n v="1427860740"/>
    <n v="1424727712"/>
    <b v="0"/>
    <n v="34"/>
    <b v="1"/>
    <s v="theater/plays"/>
    <n v="102"/>
    <n v="179.41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4000"/>
    <n v="4000"/>
    <x v="1"/>
    <s v="GB"/>
    <s v="GBP"/>
    <n v="1440111600"/>
    <n v="1437545657"/>
    <b v="0"/>
    <n v="20"/>
    <b v="1"/>
    <s v="theater/plays"/>
    <n v="100"/>
    <n v="20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5000"/>
    <n v="6740.37"/>
    <x v="1"/>
    <s v="US"/>
    <s v="USD"/>
    <n v="1405614823"/>
    <n v="1403022823"/>
    <b v="0"/>
    <n v="37"/>
    <b v="1"/>
    <s v="theater/plays"/>
    <n v="135"/>
    <n v="182.17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6000"/>
    <n v="7412"/>
    <x v="1"/>
    <s v="US"/>
    <s v="USD"/>
    <n v="1445659140"/>
    <n v="1444236216"/>
    <b v="0"/>
    <n v="20"/>
    <b v="1"/>
    <s v="theater/plays"/>
    <n v="124"/>
    <n v="370.6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3000"/>
    <n v="3190"/>
    <x v="1"/>
    <s v="US"/>
    <s v="USD"/>
    <n v="1426187582"/>
    <n v="1423599182"/>
    <b v="0"/>
    <n v="10"/>
    <b v="1"/>
    <s v="theater/plays"/>
    <n v="106"/>
    <n v="319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4000"/>
    <n v="5904"/>
    <x v="1"/>
    <s v="US"/>
    <s v="USD"/>
    <n v="1437166920"/>
    <n v="1435554104"/>
    <b v="0"/>
    <n v="26"/>
    <b v="1"/>
    <s v="theater/plays"/>
    <n v="148"/>
    <n v="227.0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10088"/>
    <x v="1"/>
    <s v="US"/>
    <s v="USD"/>
    <n v="1451881207"/>
    <n v="1449116407"/>
    <b v="0"/>
    <n v="46"/>
    <b v="1"/>
    <s v="theater/plays"/>
    <n v="101"/>
    <n v="219.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15000"/>
    <n v="6511"/>
    <x v="0"/>
    <s v="DE"/>
    <s v="EUR"/>
    <n v="1453244340"/>
    <n v="1448136417"/>
    <b v="0"/>
    <n v="76"/>
    <b v="1"/>
    <s v="theater/plays"/>
    <n v="43"/>
    <n v="85.67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8000"/>
    <n v="190"/>
    <x v="2"/>
    <s v="US"/>
    <s v="USD"/>
    <n v="1437364740"/>
    <n v="1434405044"/>
    <b v="0"/>
    <n v="41"/>
    <b v="1"/>
    <s v="theater/plays"/>
    <n v="2"/>
    <n v="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0"/>
    <n v="852"/>
    <x v="0"/>
    <s v="GB"/>
    <s v="GBP"/>
    <n v="1470058860"/>
    <n v="1469026903"/>
    <b v="0"/>
    <n v="7"/>
    <b v="1"/>
    <s v="theater/plays"/>
    <n v="34"/>
    <n v="121.71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15000"/>
    <n v="60"/>
    <x v="0"/>
    <s v="US"/>
    <s v="USD"/>
    <n v="1434505214"/>
    <n v="1432690814"/>
    <b v="0"/>
    <n v="49"/>
    <b v="1"/>
    <s v="theater/plays"/>
    <n v="0"/>
    <n v="1.22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3300"/>
    <n v="3902.5"/>
    <x v="1"/>
    <s v="GB"/>
    <s v="GBP"/>
    <n v="1430993394"/>
    <n v="1428401394"/>
    <b v="0"/>
    <n v="26"/>
    <b v="1"/>
    <s v="theater/plays"/>
    <n v="118"/>
    <n v="150.1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12000"/>
    <n v="12165"/>
    <x v="1"/>
    <s v="GB"/>
    <s v="GBP"/>
    <n v="1427414400"/>
    <n v="1422656201"/>
    <b v="0"/>
    <n v="65"/>
    <b v="1"/>
    <s v="theater/plays"/>
    <n v="101"/>
    <n v="187.1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127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3000"/>
    <n v="497"/>
    <x v="0"/>
    <s v="US"/>
    <s v="USD"/>
    <n v="1472676371"/>
    <n v="1470948371"/>
    <b v="0"/>
    <n v="8"/>
    <b v="1"/>
    <s v="theater/plays"/>
    <n v="17"/>
    <n v="62.1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2400"/>
    <n v="2400"/>
    <x v="3"/>
    <s v="US"/>
    <s v="USD"/>
    <n v="1464371211"/>
    <n v="1463161611"/>
    <b v="0"/>
    <n v="3"/>
    <b v="1"/>
    <s v="theater/plays"/>
    <n v="100"/>
    <n v="80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3000"/>
    <n v="3025.66"/>
    <x v="1"/>
    <s v="US"/>
    <s v="USD"/>
    <n v="1415222545"/>
    <n v="1413404545"/>
    <b v="0"/>
    <n v="9"/>
    <b v="1"/>
    <s v="theater/plays"/>
    <n v="101"/>
    <n v="336.18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5000"/>
    <n v="1"/>
    <x v="2"/>
    <s v="US"/>
    <s v="USD"/>
    <n v="1455936335"/>
    <n v="1452048335"/>
    <b v="0"/>
    <n v="9"/>
    <b v="1"/>
    <s v="theater/plays"/>
    <n v="0"/>
    <n v="0.11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5000"/>
    <n v="335"/>
    <x v="0"/>
    <s v="CA"/>
    <s v="CAD"/>
    <n v="1417460940"/>
    <n v="1416516972"/>
    <b v="0"/>
    <n v="20"/>
    <b v="1"/>
    <s v="theater/plays"/>
    <n v="7"/>
    <n v="16.75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10000"/>
    <n v="10"/>
    <x v="0"/>
    <s v="GB"/>
    <s v="GBP"/>
    <n v="1434624067"/>
    <n v="1432032067"/>
    <b v="0"/>
    <n v="57"/>
    <b v="1"/>
    <s v="theater/plays"/>
    <n v="0"/>
    <n v="0.18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500"/>
    <n v="2755"/>
    <x v="1"/>
    <s v="GB"/>
    <s v="GBP"/>
    <n v="1461278208"/>
    <n v="1459463808"/>
    <b v="0"/>
    <n v="8"/>
    <b v="1"/>
    <s v="theater/plays"/>
    <n v="110"/>
    <n v="344.38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3800"/>
    <n v="3822.33"/>
    <x v="1"/>
    <s v="US"/>
    <s v="USD"/>
    <n v="1470197340"/>
    <n v="1467497652"/>
    <b v="0"/>
    <n v="14"/>
    <b v="1"/>
    <s v="theater/plays"/>
    <n v="101"/>
    <n v="273.0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6000"/>
    <n v="25"/>
    <x v="0"/>
    <s v="GB"/>
    <s v="GBP"/>
    <n v="1435947758"/>
    <n v="1432837358"/>
    <b v="0"/>
    <n v="17"/>
    <b v="1"/>
    <s v="theater/plays"/>
    <n v="0"/>
    <n v="1.47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40850"/>
    <x v="0"/>
    <s v="SE"/>
    <s v="SEK"/>
    <n v="1432314209"/>
    <n v="1429722209"/>
    <b v="0"/>
    <n v="100"/>
    <b v="1"/>
    <s v="theater/plays"/>
    <n v="20"/>
    <n v="408.5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6208.98"/>
    <x v="1"/>
    <s v="US"/>
    <s v="USD"/>
    <n v="1438226724"/>
    <n v="1433042724"/>
    <b v="0"/>
    <n v="32"/>
    <b v="1"/>
    <s v="theater/plays"/>
    <n v="106"/>
    <n v="194.03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600"/>
    <n v="204"/>
    <x v="0"/>
    <s v="GB"/>
    <s v="GBP"/>
    <n v="1459180229"/>
    <n v="1457023829"/>
    <b v="0"/>
    <n v="3"/>
    <b v="1"/>
    <s v="theater/plays"/>
    <n v="13"/>
    <n v="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3500"/>
    <n v="5410"/>
    <x v="1"/>
    <s v="US"/>
    <s v="USD"/>
    <n v="1405882287"/>
    <n v="1400698287"/>
    <b v="1"/>
    <n v="34"/>
    <b v="0"/>
    <s v="theater/plays"/>
    <n v="155"/>
    <n v="159.12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4200"/>
    <n v="5331"/>
    <x v="1"/>
    <s v="GB"/>
    <s v="GBP"/>
    <n v="1399809052"/>
    <n v="1397217052"/>
    <b v="1"/>
    <n v="23"/>
    <b v="0"/>
    <s v="theater/plays"/>
    <n v="127"/>
    <n v="231.78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4000"/>
    <n v="5922"/>
    <x v="1"/>
    <s v="US"/>
    <s v="USD"/>
    <n v="1401587064"/>
    <n v="1399427064"/>
    <b v="1"/>
    <n v="19"/>
    <b v="0"/>
    <s v="theater/plays"/>
    <n v="148"/>
    <n v="311.6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15530"/>
    <x v="1"/>
    <s v="US"/>
    <s v="USD"/>
    <n v="1401778740"/>
    <n v="1399474134"/>
    <b v="1"/>
    <n v="50"/>
    <b v="0"/>
    <s v="theater/plays"/>
    <n v="155"/>
    <n v="310.60000000000002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3500"/>
    <n v="4040"/>
    <x v="1"/>
    <s v="US"/>
    <s v="USD"/>
    <n v="1443711774"/>
    <n v="1441119774"/>
    <b v="1"/>
    <n v="12"/>
    <b v="0"/>
    <s v="theater/plays"/>
    <n v="115"/>
    <n v="336.6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2000"/>
    <n v="2932"/>
    <x v="1"/>
    <s v="US"/>
    <s v="USD"/>
    <n v="1412405940"/>
    <n v="1409721542"/>
    <b v="1"/>
    <n v="8"/>
    <b v="0"/>
    <s v="theater/plays"/>
    <n v="147"/>
    <n v="366.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5000"/>
    <n v="5651.58"/>
    <x v="1"/>
    <s v="US"/>
    <s v="USD"/>
    <n v="1437283391"/>
    <n v="1433395391"/>
    <b v="1"/>
    <n v="9"/>
    <b v="0"/>
    <s v="theater/plays"/>
    <n v="113"/>
    <n v="627.95000000000005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6388"/>
    <x v="1"/>
    <s v="US"/>
    <s v="USD"/>
    <n v="1445196989"/>
    <n v="1442604989"/>
    <b v="1"/>
    <n v="43"/>
    <b v="0"/>
    <s v="theater/plays"/>
    <n v="106"/>
    <n v="148.5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6000"/>
    <n v="6257"/>
    <x v="1"/>
    <s v="DE"/>
    <s v="EUR"/>
    <n v="1434047084"/>
    <n v="1431455084"/>
    <b v="1"/>
    <n v="28"/>
    <b v="0"/>
    <s v="theater/plays"/>
    <n v="104"/>
    <n v="223.46"/>
    <x v="1"/>
    <s v="plays"/>
    <x v="3849"/>
    <d v="2015-06-11T18:24:44"/>
    <x v="0"/>
  </r>
  <r>
    <n v="3850"/>
    <s v="The Vagina Monologues 2015"/>
    <s v="V-Day is a global activist movement to end violence against women and girls."/>
    <n v="1500"/>
    <n v="50"/>
    <x v="0"/>
    <s v="US"/>
    <s v="USD"/>
    <n v="1420081143"/>
    <n v="1417489143"/>
    <b v="1"/>
    <n v="4"/>
    <b v="0"/>
    <s v="theater/plays"/>
    <n v="3"/>
    <n v="12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3500"/>
    <n v="4280"/>
    <x v="1"/>
    <s v="GB"/>
    <s v="GBP"/>
    <n v="1437129179"/>
    <n v="1434537179"/>
    <b v="1"/>
    <n v="24"/>
    <b v="0"/>
    <s v="theater/plays"/>
    <n v="122"/>
    <n v="178.33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50"/>
    <n v="1296"/>
    <x v="1"/>
    <s v="US"/>
    <s v="USD"/>
    <n v="1427427276"/>
    <n v="1425270876"/>
    <b v="0"/>
    <n v="2"/>
    <b v="0"/>
    <s v="theater/plays"/>
    <n v="123"/>
    <n v="648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200"/>
    <n v="6039"/>
    <x v="1"/>
    <s v="US"/>
    <s v="USD"/>
    <n v="1409602178"/>
    <n v="1406578178"/>
    <b v="0"/>
    <n v="2"/>
    <b v="0"/>
    <s v="theater/plays"/>
    <n v="503"/>
    <n v="3019.5"/>
    <x v="1"/>
    <s v="plays"/>
    <x v="3853"/>
    <d v="2014-09-01T20:09:38"/>
    <x v="3"/>
  </r>
  <r>
    <n v="3854"/>
    <s v="The Case Of Soghomon Tehlirian"/>
    <s v="A play dedicated to the 100th anniversary of the Armenian Genocide."/>
    <n v="5000"/>
    <n v="6705"/>
    <x v="1"/>
    <s v="US"/>
    <s v="USD"/>
    <n v="1431206058"/>
    <n v="1428614058"/>
    <b v="0"/>
    <n v="20"/>
    <b v="0"/>
    <s v="theater/plays"/>
    <n v="134"/>
    <n v="335.25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200"/>
    <n v="1200"/>
    <x v="1"/>
    <s v="US"/>
    <s v="USD"/>
    <n v="1427408271"/>
    <n v="1424819871"/>
    <b v="0"/>
    <n v="1"/>
    <b v="0"/>
    <s v="theater/plays"/>
    <n v="100"/>
    <n v="120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800"/>
    <n v="890"/>
    <x v="1"/>
    <s v="US"/>
    <s v="USD"/>
    <n v="1425833403"/>
    <n v="1423245003"/>
    <b v="0"/>
    <n v="1"/>
    <b v="0"/>
    <s v="theater/plays"/>
    <n v="111"/>
    <n v="89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2500"/>
    <n v="450"/>
    <x v="0"/>
    <s v="US"/>
    <s v="USD"/>
    <n v="1406913120"/>
    <n v="1404927690"/>
    <b v="0"/>
    <n v="4"/>
    <b v="0"/>
    <s v="theater/plays"/>
    <n v="18"/>
    <n v="112.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1000"/>
    <n v="1046"/>
    <x v="1"/>
    <s v="GB"/>
    <s v="GBP"/>
    <n v="1432328400"/>
    <n v="1430734844"/>
    <b v="0"/>
    <n v="1"/>
    <b v="0"/>
    <s v="theater/plays"/>
    <n v="105"/>
    <n v="1046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800"/>
    <n v="875"/>
    <x v="1"/>
    <s v="US"/>
    <s v="USD"/>
    <n v="1403730000"/>
    <n v="1401485207"/>
    <b v="0"/>
    <n v="1"/>
    <b v="0"/>
    <s v="theater/plays"/>
    <n v="109"/>
    <n v="875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4000"/>
    <n v="5465"/>
    <x v="1"/>
    <s v="US"/>
    <s v="USD"/>
    <n v="1407858710"/>
    <n v="1405266710"/>
    <b v="0"/>
    <n v="13"/>
    <b v="0"/>
    <s v="theater/plays"/>
    <n v="137"/>
    <n v="420.38"/>
    <x v="1"/>
    <s v="plays"/>
    <x v="3860"/>
    <d v="2014-08-12T15:51:50"/>
    <x v="3"/>
  </r>
  <r>
    <n v="3861"/>
    <s v="READY OR NOT HERE I COME"/>
    <s v="THE COMING OF THE LORD!"/>
    <n v="2000"/>
    <n v="150"/>
    <x v="0"/>
    <s v="US"/>
    <s v="USD"/>
    <n v="1415828820"/>
    <n v="1412258977"/>
    <b v="0"/>
    <n v="1"/>
    <b v="0"/>
    <s v="theater/plays"/>
    <n v="8"/>
    <n v="150"/>
    <x v="1"/>
    <s v="plays"/>
    <x v="3861"/>
    <d v="2014-11-12T21:47:00"/>
    <x v="3"/>
  </r>
  <r>
    <n v="3862"/>
    <s v="The Container Play"/>
    <s v="The hit immersive theatre experience of England comes to Corpus Christi!"/>
    <n v="800"/>
    <n v="838"/>
    <x v="1"/>
    <s v="US"/>
    <s v="USD"/>
    <n v="1473699540"/>
    <n v="1472451356"/>
    <b v="0"/>
    <n v="1"/>
    <b v="0"/>
    <s v="theater/plays"/>
    <n v="105"/>
    <n v="838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150"/>
    <n v="1434"/>
    <x v="1"/>
    <s v="US"/>
    <s v="USD"/>
    <n v="1446739905"/>
    <n v="1441552305"/>
    <b v="0"/>
    <n v="0"/>
    <b v="0"/>
    <s v="theater/plays"/>
    <n v="956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1500"/>
    <n v="2885"/>
    <x v="1"/>
    <s v="US"/>
    <s v="USD"/>
    <n v="1447799054"/>
    <n v="1445203454"/>
    <b v="0"/>
    <n v="3"/>
    <b v="0"/>
    <s v="theater/plays"/>
    <n v="192"/>
    <n v="961.67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3000"/>
    <n v="5739"/>
    <x v="1"/>
    <s v="CA"/>
    <s v="CAD"/>
    <n v="1409376600"/>
    <n v="1405957098"/>
    <b v="0"/>
    <n v="14"/>
    <b v="0"/>
    <s v="theater/plays"/>
    <n v="191"/>
    <n v="409.9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1000"/>
    <n v="1336"/>
    <x v="1"/>
    <s v="US"/>
    <s v="USD"/>
    <n v="1458703740"/>
    <n v="1454453021"/>
    <b v="0"/>
    <n v="2"/>
    <b v="0"/>
    <s v="theater/plays"/>
    <n v="134"/>
    <n v="668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500"/>
    <n v="135"/>
    <x v="0"/>
    <s v="US"/>
    <s v="USD"/>
    <n v="1466278339"/>
    <n v="1463686339"/>
    <b v="0"/>
    <n v="5"/>
    <b v="0"/>
    <s v="theater/plays"/>
    <n v="5"/>
    <n v="27"/>
    <x v="1"/>
    <s v="plays"/>
    <x v="3867"/>
    <d v="2016-06-18T19:32:19"/>
    <x v="2"/>
  </r>
  <r>
    <n v="3868"/>
    <s v="1000 words (Canceled)"/>
    <s v="New collection of music by Scott Evan Davis!"/>
    <n v="1000"/>
    <n v="1041.29"/>
    <x v="1"/>
    <s v="GB"/>
    <s v="GBP"/>
    <n v="1410191405"/>
    <n v="1408031405"/>
    <b v="0"/>
    <n v="1"/>
    <b v="0"/>
    <s v="theater/musical"/>
    <n v="104"/>
    <n v="1041.29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3000"/>
    <n v="1"/>
    <x v="0"/>
    <s v="US"/>
    <s v="USD"/>
    <n v="1426302660"/>
    <n v="1423761792"/>
    <b v="0"/>
    <n v="15"/>
    <b v="0"/>
    <s v="theater/musical"/>
    <n v="0"/>
    <n v="7.0000000000000007E-2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126"/>
    <x v="0"/>
    <s v="US"/>
    <s v="USD"/>
    <n v="1404360478"/>
    <n v="1401768478"/>
    <b v="0"/>
    <n v="10"/>
    <b v="0"/>
    <s v="theater/musical"/>
    <n v="23"/>
    <n v="112.6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85"/>
    <x v="0"/>
    <s v="US"/>
    <s v="USD"/>
    <n v="1490809450"/>
    <n v="1485629050"/>
    <b v="0"/>
    <n v="3"/>
    <b v="0"/>
    <s v="theater/musical"/>
    <n v="6"/>
    <n v="28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"/>
    <n v="970"/>
    <x v="1"/>
    <s v="US"/>
    <s v="USD"/>
    <n v="1439522996"/>
    <n v="1435202996"/>
    <b v="0"/>
    <n v="0"/>
    <b v="0"/>
    <s v="theater/musical"/>
    <n v="647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150"/>
    <n v="230"/>
    <x v="1"/>
    <s v="US"/>
    <s v="USD"/>
    <n v="1444322535"/>
    <n v="1441730535"/>
    <b v="0"/>
    <n v="0"/>
    <b v="0"/>
    <s v="theater/musical"/>
    <n v="153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195"/>
    <x v="1"/>
    <s v="NZ"/>
    <s v="NZD"/>
    <n v="1422061200"/>
    <n v="1420244622"/>
    <b v="0"/>
    <n v="0"/>
    <b v="0"/>
    <s v="theater/musical"/>
    <n v="13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180"/>
    <x v="1"/>
    <s v="DK"/>
    <s v="DKK"/>
    <n v="1472896800"/>
    <n v="1472804365"/>
    <b v="0"/>
    <n v="0"/>
    <b v="0"/>
    <s v="theater/musical"/>
    <n v="12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565"/>
    <x v="0"/>
    <s v="GB"/>
    <s v="GBP"/>
    <n v="1454425128"/>
    <n v="1451833128"/>
    <b v="0"/>
    <n v="46"/>
    <b v="0"/>
    <s v="theater/musical"/>
    <n v="9"/>
    <n v="12.28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5000"/>
    <n v="0"/>
    <x v="0"/>
    <s v="US"/>
    <s v="USD"/>
    <n v="1481213752"/>
    <n v="1478621752"/>
    <b v="0"/>
    <n v="14"/>
    <b v="0"/>
    <s v="theater/musical"/>
    <n v="0"/>
    <n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000"/>
    <n v="1040"/>
    <x v="1"/>
    <s v="US"/>
    <s v="USD"/>
    <n v="1435636740"/>
    <n v="1433014746"/>
    <b v="0"/>
    <n v="1"/>
    <b v="0"/>
    <s v="theater/musical"/>
    <n v="104"/>
    <n v="104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"/>
    <n v="20"/>
    <x v="0"/>
    <s v="GB"/>
    <s v="GBP"/>
    <n v="1422218396"/>
    <n v="1419626396"/>
    <b v="0"/>
    <n v="0"/>
    <b v="0"/>
    <s v="theater/musical"/>
    <n v="13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4000"/>
    <n v="45"/>
    <x v="0"/>
    <s v="GB"/>
    <s v="GBP"/>
    <n v="1406761200"/>
    <n v="1403724820"/>
    <b v="0"/>
    <n v="17"/>
    <b v="0"/>
    <s v="theater/musical"/>
    <n v="1"/>
    <n v="2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1200"/>
    <n v="1200"/>
    <x v="1"/>
    <s v="US"/>
    <s v="USD"/>
    <n v="1487550399"/>
    <n v="1484958399"/>
    <b v="0"/>
    <n v="1"/>
    <b v="0"/>
    <s v="theater/musical"/>
    <n v="100"/>
    <n v="120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150"/>
    <n v="15"/>
    <x v="0"/>
    <s v="AU"/>
    <s v="AUD"/>
    <n v="1454281380"/>
    <n v="1451950570"/>
    <b v="0"/>
    <n v="0"/>
    <b v="0"/>
    <s v="theater/musical"/>
    <n v="1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"/>
    <n v="3"/>
    <x v="0"/>
    <s v="GB"/>
    <s v="GBP"/>
    <n v="1409668069"/>
    <n v="1407076069"/>
    <b v="0"/>
    <n v="0"/>
    <b v="0"/>
    <s v="theater/musical"/>
    <n v="2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28"/>
    <n v="0"/>
    <x v="2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125"/>
    <n v="301"/>
    <x v="1"/>
    <s v="US"/>
    <s v="USD"/>
    <n v="1462834191"/>
    <n v="1460242191"/>
    <b v="0"/>
    <n v="0"/>
    <b v="0"/>
    <s v="theater/musical"/>
    <n v="241"/>
    <n v="0"/>
    <x v="1"/>
    <s v="musical"/>
    <x v="3885"/>
    <d v="2016-05-09T22:49:51"/>
    <x v="2"/>
  </r>
  <r>
    <n v="3886"/>
    <s v="a (Canceled)"/>
    <n v="1"/>
    <n v="110"/>
    <n v="420.99"/>
    <x v="1"/>
    <s v="AU"/>
    <s v="AUD"/>
    <n v="1418275702"/>
    <n v="1415683702"/>
    <b v="0"/>
    <n v="0"/>
    <b v="0"/>
    <s v="theater/musical"/>
    <n v="383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0"/>
    <x v="0"/>
    <s v="US"/>
    <s v="USD"/>
    <n v="1430517600"/>
    <n v="1426538129"/>
    <b v="0"/>
    <n v="2"/>
    <b v="0"/>
    <s v="theater/musical"/>
    <n v="0"/>
    <n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3000"/>
    <n v="3035"/>
    <x v="1"/>
    <s v="GB"/>
    <s v="GBP"/>
    <n v="1488114358"/>
    <n v="1485522358"/>
    <b v="0"/>
    <n v="14"/>
    <b v="0"/>
    <s v="theater/plays"/>
    <n v="101"/>
    <n v="216.79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2000"/>
    <n v="2027"/>
    <x v="1"/>
    <s v="US"/>
    <s v="USD"/>
    <n v="1420413960"/>
    <n v="1417651630"/>
    <b v="0"/>
    <n v="9"/>
    <b v="0"/>
    <s v="theater/plays"/>
    <n v="101"/>
    <n v="225.22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7500"/>
    <n v="7685"/>
    <x v="1"/>
    <s v="US"/>
    <s v="USD"/>
    <n v="1439662344"/>
    <n v="1434478344"/>
    <b v="0"/>
    <n v="8"/>
    <b v="0"/>
    <s v="theater/plays"/>
    <n v="102"/>
    <n v="960.63"/>
    <x v="1"/>
    <s v="plays"/>
    <x v="3890"/>
    <d v="2015-08-15T18:12:24"/>
    <x v="0"/>
  </r>
  <r>
    <n v="3891"/>
    <s v="Out of the Box: A Mime Story"/>
    <s v="A comedy about a mime who dreams of becoming a stand up comedian."/>
    <n v="2500"/>
    <n v="440"/>
    <x v="0"/>
    <s v="US"/>
    <s v="USD"/>
    <n v="1427086740"/>
    <n v="1424488244"/>
    <b v="0"/>
    <n v="7"/>
    <b v="0"/>
    <s v="theater/plays"/>
    <n v="18"/>
    <n v="62.8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10"/>
    <n v="3"/>
    <x v="0"/>
    <s v="US"/>
    <s v="USD"/>
    <n v="1408863600"/>
    <n v="1408203557"/>
    <b v="0"/>
    <n v="0"/>
    <b v="0"/>
    <s v="theater/plays"/>
    <n v="3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27500"/>
    <n v="1389"/>
    <x v="0"/>
    <s v="US"/>
    <s v="USD"/>
    <n v="1404194400"/>
    <n v="1400600840"/>
    <b v="0"/>
    <n v="84"/>
    <b v="0"/>
    <s v="theater/plays"/>
    <n v="5"/>
    <n v="16.54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3000"/>
    <n v="1315"/>
    <x v="0"/>
    <s v="US"/>
    <s v="USD"/>
    <n v="1481000340"/>
    <n v="1478386812"/>
    <b v="0"/>
    <n v="11"/>
    <b v="0"/>
    <s v="theater/plays"/>
    <n v="44"/>
    <n v="119.55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500"/>
    <n v="1575"/>
    <x v="1"/>
    <s v="US"/>
    <s v="USD"/>
    <n v="1425103218"/>
    <n v="1422424818"/>
    <b v="0"/>
    <n v="1"/>
    <b v="0"/>
    <s v="theater/plays"/>
    <n v="105"/>
    <n v="157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2000"/>
    <n v="2410"/>
    <x v="1"/>
    <s v="US"/>
    <s v="USD"/>
    <n v="1402979778"/>
    <n v="1401770178"/>
    <b v="0"/>
    <n v="4"/>
    <b v="0"/>
    <s v="theater/plays"/>
    <n v="121"/>
    <n v="60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30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3500"/>
    <n v="3760"/>
    <x v="1"/>
    <s v="GB"/>
    <s v="GBP"/>
    <n v="1439827200"/>
    <n v="1436355270"/>
    <b v="0"/>
    <n v="16"/>
    <b v="0"/>
    <s v="theater/plays"/>
    <n v="107"/>
    <n v="23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2000"/>
    <n v="2055"/>
    <x v="1"/>
    <s v="US"/>
    <s v="USD"/>
    <n v="1407868561"/>
    <n v="1406140561"/>
    <b v="0"/>
    <n v="2"/>
    <b v="0"/>
    <s v="theater/plays"/>
    <n v="103"/>
    <n v="1027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000"/>
    <n v="2147"/>
    <x v="1"/>
    <s v="US"/>
    <s v="USD"/>
    <n v="1433988791"/>
    <n v="1431396791"/>
    <b v="0"/>
    <n v="5"/>
    <b v="0"/>
    <s v="theater/plays"/>
    <n v="107"/>
    <n v="429.4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1200"/>
    <n v="1200"/>
    <x v="1"/>
    <s v="US"/>
    <s v="USD"/>
    <n v="1450554599"/>
    <n v="1447098599"/>
    <b v="0"/>
    <n v="1"/>
    <b v="0"/>
    <s v="theater/plays"/>
    <n v="100"/>
    <n v="120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5000"/>
    <n v="796"/>
    <x v="0"/>
    <s v="GB"/>
    <s v="GBP"/>
    <n v="1479125642"/>
    <n v="1476962042"/>
    <b v="0"/>
    <n v="31"/>
    <b v="0"/>
    <s v="theater/plays"/>
    <n v="16"/>
    <n v="25.68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01"/>
    <n v="289"/>
    <x v="1"/>
    <s v="US"/>
    <s v="USD"/>
    <n v="1439581080"/>
    <n v="1435709765"/>
    <b v="0"/>
    <n v="0"/>
    <b v="0"/>
    <s v="theater/plays"/>
    <n v="286"/>
    <n v="0"/>
    <x v="1"/>
    <s v="plays"/>
    <x v="3903"/>
    <d v="2015-08-14T19:38:00"/>
    <x v="0"/>
  </r>
  <r>
    <n v="3904"/>
    <s v="Black America from Prophets to Pimps"/>
    <s v="A play that will cover 4000 years of black history."/>
    <n v="1000"/>
    <n v="50"/>
    <x v="0"/>
    <s v="US"/>
    <s v="USD"/>
    <n v="1429074240"/>
    <n v="1427866200"/>
    <b v="0"/>
    <n v="2"/>
    <b v="0"/>
    <s v="theater/plays"/>
    <n v="5"/>
    <n v="2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2000"/>
    <n v="2505"/>
    <x v="1"/>
    <s v="GB"/>
    <s v="GBP"/>
    <n v="1434063600"/>
    <n v="1430405903"/>
    <b v="0"/>
    <n v="7"/>
    <b v="0"/>
    <s v="theater/plays"/>
    <n v="125"/>
    <n v="357.86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4000"/>
    <n v="4078"/>
    <x v="1"/>
    <s v="GB"/>
    <s v="GBP"/>
    <n v="1435325100"/>
    <n v="1432072893"/>
    <b v="0"/>
    <n v="16"/>
    <b v="0"/>
    <s v="theater/plays"/>
    <n v="102"/>
    <n v="254.88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2000"/>
    <n v="2325"/>
    <x v="1"/>
    <s v="US"/>
    <s v="USD"/>
    <n v="1414354080"/>
    <n v="1411587606"/>
    <b v="0"/>
    <n v="4"/>
    <b v="0"/>
    <s v="theater/plays"/>
    <n v="116"/>
    <n v="581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1600"/>
    <n v="170"/>
    <x v="0"/>
    <s v="US"/>
    <s v="USD"/>
    <n v="1406603696"/>
    <n v="1405307696"/>
    <b v="0"/>
    <n v="4"/>
    <b v="0"/>
    <s v="theater/plays"/>
    <n v="11"/>
    <n v="42.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2000"/>
    <n v="2145.0100000000002"/>
    <x v="1"/>
    <s v="US"/>
    <s v="USD"/>
    <n v="1410424642"/>
    <n v="1407832642"/>
    <b v="0"/>
    <n v="4"/>
    <b v="0"/>
    <s v="theater/plays"/>
    <n v="107"/>
    <n v="536.2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2000"/>
    <n v="2804"/>
    <x v="1"/>
    <s v="US"/>
    <s v="USD"/>
    <n v="1441649397"/>
    <n v="1439057397"/>
    <b v="0"/>
    <n v="3"/>
    <b v="0"/>
    <s v="theater/plays"/>
    <n v="140"/>
    <n v="934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500"/>
    <n v="8722"/>
    <x v="1"/>
    <s v="US"/>
    <s v="USD"/>
    <n v="1417033777"/>
    <n v="1414438177"/>
    <b v="0"/>
    <n v="36"/>
    <b v="0"/>
    <s v="theater/plays"/>
    <n v="103"/>
    <n v="242.28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800"/>
    <n v="815"/>
    <x v="1"/>
    <s v="US"/>
    <s v="USD"/>
    <n v="1429936500"/>
    <n v="1424759330"/>
    <b v="0"/>
    <n v="1"/>
    <b v="0"/>
    <s v="theater/plays"/>
    <n v="102"/>
    <n v="815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4000"/>
    <n v="225"/>
    <x v="0"/>
    <s v="US"/>
    <s v="USD"/>
    <n v="1448863449"/>
    <n v="1446267849"/>
    <b v="0"/>
    <n v="7"/>
    <b v="0"/>
    <s v="theater/plays"/>
    <n v="6"/>
    <n v="32.14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3938"/>
    <x v="1"/>
    <s v="GB"/>
    <s v="GBP"/>
    <n v="1431298740"/>
    <n v="1429558756"/>
    <b v="0"/>
    <n v="27"/>
    <b v="0"/>
    <s v="theater/plays"/>
    <n v="101"/>
    <n v="145.85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000"/>
    <n v="165"/>
    <x v="0"/>
    <s v="GB"/>
    <s v="GBP"/>
    <n v="1464824309"/>
    <n v="1462232309"/>
    <b v="0"/>
    <n v="1"/>
    <b v="0"/>
    <s v="theater/plays"/>
    <n v="17"/>
    <n v="16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100"/>
    <n v="1165"/>
    <x v="1"/>
    <s v="DK"/>
    <s v="DKK"/>
    <n v="1464952752"/>
    <n v="1462360752"/>
    <b v="0"/>
    <n v="0"/>
    <b v="0"/>
    <s v="theater/plays"/>
    <n v="1165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1000"/>
    <n v="1040"/>
    <x v="1"/>
    <s v="GB"/>
    <s v="GBP"/>
    <n v="1410439161"/>
    <n v="1407847161"/>
    <b v="0"/>
    <n v="1"/>
    <b v="0"/>
    <s v="theater/plays"/>
    <n v="104"/>
    <n v="104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2000"/>
    <n v="2031"/>
    <x v="1"/>
    <s v="GB"/>
    <s v="GBP"/>
    <n v="1407168000"/>
    <n v="1406131023"/>
    <b v="0"/>
    <n v="3"/>
    <b v="0"/>
    <s v="theater/plays"/>
    <n v="102"/>
    <n v="677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2000"/>
    <n v="5"/>
    <x v="0"/>
    <s v="GB"/>
    <s v="GBP"/>
    <n v="1453075200"/>
    <n v="1450628773"/>
    <b v="0"/>
    <n v="3"/>
    <b v="0"/>
    <s v="theater/plays"/>
    <n v="0"/>
    <n v="1.67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000"/>
    <n v="2145"/>
    <x v="1"/>
    <s v="GB"/>
    <s v="GBP"/>
    <n v="1479032260"/>
    <n v="1476436660"/>
    <b v="0"/>
    <n v="3"/>
    <b v="0"/>
    <s v="theater/plays"/>
    <n v="107"/>
    <n v="71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100"/>
    <n v="885"/>
    <x v="1"/>
    <s v="GB"/>
    <s v="GBP"/>
    <n v="1414346400"/>
    <n v="1413291655"/>
    <b v="0"/>
    <n v="0"/>
    <b v="0"/>
    <s v="theater/plays"/>
    <n v="885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1500"/>
    <n v="4804"/>
    <x v="1"/>
    <s v="US"/>
    <s v="USD"/>
    <n v="1425337200"/>
    <n v="1421432810"/>
    <b v="0"/>
    <n v="6"/>
    <b v="0"/>
    <s v="theater/plays"/>
    <n v="320"/>
    <n v="800.6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5000"/>
    <n v="223"/>
    <x v="0"/>
    <s v="GB"/>
    <s v="GBP"/>
    <n v="1428622271"/>
    <n v="1426203071"/>
    <b v="0"/>
    <n v="17"/>
    <b v="0"/>
    <s v="theater/plays"/>
    <n v="4"/>
    <n v="13.12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6900"/>
    <n v="7019"/>
    <x v="1"/>
    <s v="US"/>
    <s v="USD"/>
    <n v="1403823722"/>
    <n v="1401231722"/>
    <b v="0"/>
    <n v="40"/>
    <b v="0"/>
    <s v="theater/plays"/>
    <n v="102"/>
    <n v="175.48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000"/>
    <n v="1665"/>
    <x v="1"/>
    <s v="US"/>
    <s v="USD"/>
    <n v="1406753639"/>
    <n v="1404161639"/>
    <b v="0"/>
    <n v="3"/>
    <b v="0"/>
    <s v="theater/plays"/>
    <n v="167"/>
    <n v="55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1000"/>
    <n v="1625"/>
    <x v="1"/>
    <s v="AU"/>
    <s v="AUD"/>
    <n v="1419645748"/>
    <n v="1417053748"/>
    <b v="0"/>
    <n v="1"/>
    <b v="0"/>
    <s v="theater/plays"/>
    <n v="163"/>
    <n v="162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1200"/>
    <n v="715"/>
    <x v="2"/>
    <s v="GB"/>
    <s v="GBP"/>
    <n v="1407565504"/>
    <n v="1404973504"/>
    <b v="0"/>
    <n v="2"/>
    <b v="0"/>
    <s v="theater/plays"/>
    <n v="60"/>
    <n v="357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3000"/>
    <n v="8447"/>
    <x v="1"/>
    <s v="US"/>
    <s v="USD"/>
    <n v="1444971540"/>
    <n v="1442593427"/>
    <b v="0"/>
    <n v="7"/>
    <b v="0"/>
    <s v="theater/plays"/>
    <n v="282"/>
    <n v="1206.71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3000"/>
    <n v="1"/>
    <x v="2"/>
    <s v="US"/>
    <s v="USD"/>
    <n v="1474228265"/>
    <n v="1471636265"/>
    <b v="0"/>
    <n v="14"/>
    <b v="0"/>
    <s v="theater/plays"/>
    <n v="0"/>
    <n v="7.0000000000000007E-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"/>
    <n v="290"/>
    <x v="1"/>
    <s v="AU"/>
    <s v="AUD"/>
    <n v="1459490400"/>
    <n v="1457078868"/>
    <b v="0"/>
    <n v="0"/>
    <b v="0"/>
    <s v="theater/plays"/>
    <n v="29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100"/>
    <n v="225"/>
    <x v="1"/>
    <s v="US"/>
    <s v="USD"/>
    <n v="1441510707"/>
    <n v="1439350707"/>
    <b v="0"/>
    <n v="0"/>
    <b v="0"/>
    <s v="theater/plays"/>
    <n v="225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810"/>
    <x v="1"/>
    <s v="US"/>
    <s v="USD"/>
    <n v="1458097364"/>
    <n v="1455508964"/>
    <b v="0"/>
    <n v="1"/>
    <b v="0"/>
    <s v="theater/plays"/>
    <n v="101"/>
    <n v="81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4400"/>
    <n v="10"/>
    <x v="0"/>
    <s v="US"/>
    <s v="USD"/>
    <n v="1468716180"/>
    <n v="1466205262"/>
    <b v="0"/>
    <n v="12"/>
    <b v="0"/>
    <s v="theater/plays"/>
    <n v="0"/>
    <n v="0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3000"/>
    <n v="3048"/>
    <x v="1"/>
    <s v="US"/>
    <s v="USD"/>
    <n v="1443704400"/>
    <n v="1439827639"/>
    <b v="0"/>
    <n v="12"/>
    <b v="0"/>
    <s v="theater/plays"/>
    <n v="102"/>
    <n v="254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5000"/>
    <n v="34"/>
    <x v="0"/>
    <s v="GB"/>
    <s v="GBP"/>
    <n v="1443973546"/>
    <n v="1438789546"/>
    <b v="0"/>
    <n v="23"/>
    <b v="0"/>
    <s v="theater/plays"/>
    <n v="1"/>
    <n v="1.4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100"/>
    <n v="180"/>
    <x v="1"/>
    <s v="US"/>
    <s v="USD"/>
    <n v="1480576720"/>
    <n v="1477981120"/>
    <b v="0"/>
    <n v="0"/>
    <b v="0"/>
    <s v="theater/plays"/>
    <n v="18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7500"/>
    <n v="0"/>
    <x v="0"/>
    <s v="US"/>
    <s v="USD"/>
    <n v="1468249760"/>
    <n v="1465830560"/>
    <b v="0"/>
    <n v="10"/>
    <b v="0"/>
    <s v="theater/plays"/>
    <n v="0"/>
    <n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2700"/>
    <n v="2945"/>
    <x v="1"/>
    <s v="US"/>
    <s v="USD"/>
    <n v="1435441454"/>
    <n v="1432763054"/>
    <b v="0"/>
    <n v="5"/>
    <b v="0"/>
    <s v="theater/plays"/>
    <n v="109"/>
    <n v="589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1000"/>
    <n v="153"/>
    <x v="0"/>
    <s v="AU"/>
    <s v="AUD"/>
    <n v="1412656200"/>
    <n v="1412328979"/>
    <b v="0"/>
    <n v="1"/>
    <b v="0"/>
    <s v="theater/plays"/>
    <n v="15"/>
    <n v="153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1000"/>
    <n v="1330"/>
    <x v="1"/>
    <s v="US"/>
    <s v="USD"/>
    <n v="1420199351"/>
    <n v="1416311351"/>
    <b v="0"/>
    <n v="2"/>
    <b v="0"/>
    <s v="theater/plays"/>
    <n v="133"/>
    <n v="66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1500"/>
    <n v="1570"/>
    <x v="1"/>
    <s v="US"/>
    <s v="USD"/>
    <n v="1416877200"/>
    <n v="1414505137"/>
    <b v="0"/>
    <n v="2"/>
    <b v="0"/>
    <s v="theater/plays"/>
    <n v="105"/>
    <n v="78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00"/>
    <n v="155"/>
    <x v="1"/>
    <s v="US"/>
    <s v="USD"/>
    <n v="1434490914"/>
    <n v="1429306914"/>
    <b v="0"/>
    <n v="0"/>
    <b v="0"/>
    <s v="theater/plays"/>
    <n v="155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6387"/>
    <x v="1"/>
    <s v="US"/>
    <s v="USD"/>
    <n v="1446483000"/>
    <n v="1443811268"/>
    <b v="0"/>
    <n v="13"/>
    <b v="0"/>
    <s v="theater/plays"/>
    <n v="128"/>
    <n v="491.3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100"/>
    <n v="129"/>
    <x v="1"/>
    <s v="US"/>
    <s v="USD"/>
    <n v="1440690875"/>
    <n v="1438098875"/>
    <b v="0"/>
    <n v="0"/>
    <b v="0"/>
    <s v="theater/plays"/>
    <n v="129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1000"/>
    <n v="141"/>
    <x v="0"/>
    <s v="US"/>
    <s v="USD"/>
    <n v="1431717268"/>
    <n v="1429125268"/>
    <b v="0"/>
    <n v="1"/>
    <b v="0"/>
    <s v="theater/plays"/>
    <n v="14"/>
    <n v="141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2000"/>
    <n v="3158"/>
    <x v="1"/>
    <s v="US"/>
    <s v="USD"/>
    <n v="1425110400"/>
    <n v="1422388822"/>
    <b v="0"/>
    <n v="5"/>
    <b v="0"/>
    <s v="theater/plays"/>
    <n v="158"/>
    <n v="631.6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2000"/>
    <n v="1302"/>
    <x v="0"/>
    <s v="US"/>
    <s v="USD"/>
    <n v="1475378744"/>
    <n v="1472786744"/>
    <b v="0"/>
    <n v="2"/>
    <b v="0"/>
    <s v="theater/plays"/>
    <n v="65"/>
    <n v="651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100"/>
    <n v="124"/>
    <x v="1"/>
    <s v="AU"/>
    <s v="AUD"/>
    <n v="1410076123"/>
    <n v="1404892123"/>
    <b v="0"/>
    <n v="0"/>
    <b v="0"/>
    <s v="theater/plays"/>
    <n v="124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5222"/>
    <x v="1"/>
    <s v="AU"/>
    <s v="AUD"/>
    <n v="1423623221"/>
    <n v="1421031221"/>
    <b v="0"/>
    <n v="32"/>
    <b v="0"/>
    <s v="theater/plays"/>
    <n v="104"/>
    <n v="163.19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1200"/>
    <n v="453"/>
    <x v="0"/>
    <s v="US"/>
    <s v="USD"/>
    <n v="1460140500"/>
    <n v="1457628680"/>
    <b v="0"/>
    <n v="1"/>
    <b v="0"/>
    <s v="theater/plays"/>
    <n v="38"/>
    <n v="453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810"/>
    <x v="1"/>
    <s v="IE"/>
    <s v="EUR"/>
    <n v="1462301342"/>
    <n v="1457120942"/>
    <b v="0"/>
    <n v="1"/>
    <b v="0"/>
    <s v="theater/plays"/>
    <n v="101"/>
    <n v="81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401"/>
    <x v="0"/>
    <s v="US"/>
    <s v="USD"/>
    <n v="1445885890"/>
    <n v="1440701890"/>
    <b v="0"/>
    <n v="1"/>
    <b v="0"/>
    <s v="theater/plays"/>
    <n v="33"/>
    <n v="401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00"/>
    <n v="100"/>
    <x v="1"/>
    <s v="US"/>
    <s v="USD"/>
    <n v="1469834940"/>
    <n v="1467162586"/>
    <b v="0"/>
    <n v="0"/>
    <b v="0"/>
    <s v="theater/plays"/>
    <n v="10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100"/>
    <n v="10"/>
    <x v="0"/>
    <s v="CA"/>
    <s v="CAD"/>
    <n v="1405352264"/>
    <n v="1400168264"/>
    <b v="0"/>
    <n v="0"/>
    <b v="0"/>
    <s v="theater/plays"/>
    <n v="1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2900"/>
    <n v="895"/>
    <x v="0"/>
    <s v="US"/>
    <s v="USD"/>
    <n v="1448745741"/>
    <n v="1446150141"/>
    <b v="0"/>
    <n v="8"/>
    <b v="0"/>
    <s v="theater/plays"/>
    <n v="31"/>
    <n v="111.88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100"/>
    <n v="2"/>
    <x v="0"/>
    <s v="US"/>
    <s v="USD"/>
    <n v="1461543600"/>
    <n v="1459203727"/>
    <b v="0"/>
    <n v="0"/>
    <b v="0"/>
    <s v="theater/plays"/>
    <n v="2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1000"/>
    <n v="1011"/>
    <x v="1"/>
    <s v="US"/>
    <s v="USD"/>
    <n v="1468020354"/>
    <n v="1464045954"/>
    <b v="0"/>
    <n v="1"/>
    <b v="0"/>
    <s v="theater/plays"/>
    <n v="101"/>
    <n v="1011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3000"/>
    <n v="4580"/>
    <x v="1"/>
    <s v="US"/>
    <s v="USD"/>
    <n v="1406988000"/>
    <n v="1403822912"/>
    <b v="0"/>
    <n v="16"/>
    <b v="0"/>
    <s v="theater/plays"/>
    <n v="153"/>
    <n v="286.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569"/>
    <x v="1"/>
    <s v="US"/>
    <s v="USD"/>
    <n v="1411930556"/>
    <n v="1409338556"/>
    <b v="0"/>
    <n v="12"/>
    <b v="0"/>
    <s v="theater/plays"/>
    <n v="103"/>
    <n v="214.08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1500"/>
    <n v="1505"/>
    <x v="1"/>
    <s v="US"/>
    <s v="USD"/>
    <n v="1451852256"/>
    <n v="1449260256"/>
    <b v="0"/>
    <n v="4"/>
    <b v="0"/>
    <s v="theater/plays"/>
    <n v="100"/>
    <n v="376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1110"/>
    <n v="0"/>
    <x v="0"/>
    <s v="GB"/>
    <s v="GBP"/>
    <n v="1399584210"/>
    <n v="1397683410"/>
    <b v="0"/>
    <n v="2"/>
    <b v="0"/>
    <s v="theater/plays"/>
    <n v="0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1502.5"/>
    <x v="1"/>
    <s v="GB"/>
    <s v="GBP"/>
    <n v="1448722494"/>
    <n v="1446562494"/>
    <b v="0"/>
    <n v="3"/>
    <b v="0"/>
    <s v="theater/plays"/>
    <n v="100"/>
    <n v="500.83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"/>
    <n v="0"/>
    <x v="0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2075"/>
    <x v="1"/>
    <s v="US"/>
    <s v="USD"/>
    <n v="1429460386"/>
    <n v="1424279986"/>
    <b v="0"/>
    <n v="3"/>
    <b v="0"/>
    <s v="theater/plays"/>
    <n v="104"/>
    <n v="691.67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500"/>
    <n v="2555"/>
    <x v="1"/>
    <s v="US"/>
    <s v="USD"/>
    <n v="1460608780"/>
    <n v="1455428380"/>
    <b v="0"/>
    <n v="4"/>
    <b v="0"/>
    <s v="theater/plays"/>
    <n v="102"/>
    <n v="638.7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1500"/>
    <n v="1501"/>
    <x v="1"/>
    <s v="US"/>
    <s v="USD"/>
    <n v="1406170740"/>
    <n v="1402506278"/>
    <b v="0"/>
    <n v="2"/>
    <b v="0"/>
    <s v="theater/plays"/>
    <n v="100"/>
    <n v="750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2800"/>
    <n v="3315"/>
    <x v="1"/>
    <s v="US"/>
    <s v="USD"/>
    <n v="1488783507"/>
    <n v="1486191507"/>
    <b v="0"/>
    <n v="10"/>
    <b v="0"/>
    <s v="theater/plays"/>
    <n v="118"/>
    <n v="331.5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3000"/>
    <n v="3003"/>
    <x v="1"/>
    <s v="US"/>
    <s v="USD"/>
    <n v="1463945673"/>
    <n v="1458761673"/>
    <b v="0"/>
    <n v="11"/>
    <b v="0"/>
    <s v="theater/plays"/>
    <n v="100"/>
    <n v="273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200"/>
    <n v="2385"/>
    <x v="1"/>
    <s v="US"/>
    <s v="USD"/>
    <n v="1472442900"/>
    <n v="1471638646"/>
    <b v="0"/>
    <n v="6"/>
    <b v="0"/>
    <s v="theater/plays"/>
    <n v="108"/>
    <n v="397.5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326"/>
    <x v="1"/>
    <s v="US"/>
    <s v="USD"/>
    <n v="1460925811"/>
    <n v="1458333811"/>
    <b v="0"/>
    <n v="2"/>
    <b v="0"/>
    <s v="theater/plays"/>
    <n v="133"/>
    <n v="663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2000"/>
    <n v="2152"/>
    <x v="1"/>
    <s v="US"/>
    <s v="USD"/>
    <n v="1405947126"/>
    <n v="1403355126"/>
    <b v="0"/>
    <n v="6"/>
    <b v="0"/>
    <s v="theater/plays"/>
    <n v="108"/>
    <n v="358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2200"/>
    <n v="2363"/>
    <x v="1"/>
    <s v="US"/>
    <s v="USD"/>
    <n v="1423186634"/>
    <n v="1418002634"/>
    <b v="0"/>
    <n v="8"/>
    <b v="0"/>
    <s v="theater/plays"/>
    <n v="107"/>
    <n v="295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10000"/>
    <n v="10800"/>
    <x v="1"/>
    <s v="US"/>
    <s v="USD"/>
    <n v="1462766400"/>
    <n v="1460219110"/>
    <b v="0"/>
    <n v="37"/>
    <b v="0"/>
    <s v="theater/plays"/>
    <n v="108"/>
    <n v="291.8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2500"/>
    <n v="2751"/>
    <x v="1"/>
    <s v="GB"/>
    <s v="GBP"/>
    <n v="1464872848"/>
    <n v="1462280848"/>
    <b v="0"/>
    <n v="11"/>
    <b v="0"/>
    <s v="theater/plays"/>
    <n v="110"/>
    <n v="250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80"/>
    <n v="1003"/>
    <x v="1"/>
    <s v="US"/>
    <s v="USD"/>
    <n v="1468442898"/>
    <n v="1465850898"/>
    <b v="0"/>
    <n v="0"/>
    <b v="0"/>
    <s v="theater/plays"/>
    <n v="1254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3000"/>
    <n v="3486"/>
    <x v="1"/>
    <s v="US"/>
    <s v="USD"/>
    <n v="1406876400"/>
    <n v="1405024561"/>
    <b v="0"/>
    <n v="10"/>
    <b v="0"/>
    <s v="theater/plays"/>
    <n v="116"/>
    <n v="348.6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5000"/>
    <n v="25"/>
    <x v="0"/>
    <s v="US"/>
    <s v="USD"/>
    <n v="1469213732"/>
    <n v="1466621732"/>
    <b v="0"/>
    <n v="6"/>
    <b v="0"/>
    <s v="theater/plays"/>
    <n v="1"/>
    <n v="4.17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220"/>
    <n v="3976"/>
    <x v="1"/>
    <s v="US"/>
    <s v="USD"/>
    <n v="1422717953"/>
    <n v="1417533953"/>
    <b v="0"/>
    <n v="8"/>
    <b v="0"/>
    <s v="theater/plays"/>
    <n v="179"/>
    <n v="497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2000"/>
    <n v="2015"/>
    <x v="1"/>
    <s v="GB"/>
    <s v="GBP"/>
    <n v="1427659200"/>
    <n v="1425678057"/>
    <b v="0"/>
    <n v="6"/>
    <b v="0"/>
    <s v="theater/plays"/>
    <n v="101"/>
    <n v="335.83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30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5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2000"/>
    <n v="2405"/>
    <x v="1"/>
    <s v="GB"/>
    <s v="GBP"/>
    <n v="1436297180"/>
    <n v="1431113180"/>
    <b v="0"/>
    <n v="5"/>
    <b v="0"/>
    <s v="theater/plays"/>
    <n v="120"/>
    <n v="481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0000"/>
    <n v="10603"/>
    <x v="1"/>
    <s v="US"/>
    <s v="USD"/>
    <n v="1400569140"/>
    <n v="1397854356"/>
    <b v="0"/>
    <n v="46"/>
    <b v="0"/>
    <s v="theater/plays"/>
    <n v="106"/>
    <n v="230.5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2000"/>
    <n v="90"/>
    <x v="0"/>
    <s v="GB"/>
    <s v="GBP"/>
    <n v="1415404800"/>
    <n v="1412809644"/>
    <b v="0"/>
    <n v="10"/>
    <b v="0"/>
    <s v="theater/plays"/>
    <n v="5"/>
    <n v="9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4396"/>
    <x v="1"/>
    <s v="US"/>
    <s v="USD"/>
    <n v="1456002300"/>
    <n v="1454173120"/>
    <b v="0"/>
    <n v="19"/>
    <b v="0"/>
    <s v="theater/plays"/>
    <n v="147"/>
    <n v="231.37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3000"/>
    <n v="75"/>
    <x v="2"/>
    <s v="GB"/>
    <s v="GBP"/>
    <n v="1462539840"/>
    <n v="1460034594"/>
    <b v="0"/>
    <n v="13"/>
    <b v="0"/>
    <s v="theater/plays"/>
    <n v="3"/>
    <n v="5.77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2000"/>
    <n v="2287"/>
    <x v="1"/>
    <s v="GB"/>
    <s v="GBP"/>
    <n v="1400278290"/>
    <n v="1399414290"/>
    <b v="0"/>
    <n v="13"/>
    <b v="0"/>
    <s v="theater/plays"/>
    <n v="114"/>
    <n v="175.9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0"/>
    <x v="0"/>
    <s v="US"/>
    <s v="USD"/>
    <n v="1440813413"/>
    <n v="1439517413"/>
    <b v="0"/>
    <n v="4"/>
    <b v="0"/>
    <s v="theater/plays"/>
    <n v="0"/>
    <n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70"/>
    <n v="120"/>
    <x v="1"/>
    <s v="US"/>
    <s v="USD"/>
    <n v="1447009181"/>
    <n v="1444413581"/>
    <b v="0"/>
    <n v="0"/>
    <b v="0"/>
    <s v="theater/plays"/>
    <n v="171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2000"/>
    <n v="140"/>
    <x v="0"/>
    <s v="US"/>
    <s v="USD"/>
    <n v="1433086082"/>
    <n v="1430494082"/>
    <b v="0"/>
    <n v="1"/>
    <b v="0"/>
    <s v="theater/plays"/>
    <n v="7"/>
    <n v="14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3000"/>
    <n v="3035"/>
    <x v="1"/>
    <s v="US"/>
    <s v="USD"/>
    <n v="1449876859"/>
    <n v="1444689259"/>
    <b v="0"/>
    <n v="9"/>
    <b v="0"/>
    <s v="theater/plays"/>
    <n v="101"/>
    <n v="337.22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1000"/>
    <n v="50"/>
    <x v="0"/>
    <s v="US"/>
    <s v="USD"/>
    <n v="1431549912"/>
    <n v="1428957912"/>
    <b v="0"/>
    <n v="1"/>
    <b v="0"/>
    <s v="theater/plays"/>
    <n v="5"/>
    <n v="5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1000"/>
    <n v="130"/>
    <x v="0"/>
    <s v="US"/>
    <s v="USD"/>
    <n v="1405761690"/>
    <n v="1403169690"/>
    <b v="0"/>
    <n v="1"/>
    <b v="0"/>
    <s v="theater/plays"/>
    <n v="13"/>
    <n v="13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1700"/>
    <n v="1860"/>
    <x v="1"/>
    <s v="GB"/>
    <s v="GBP"/>
    <n v="1423913220"/>
    <n v="1421339077"/>
    <b v="0"/>
    <n v="4"/>
    <b v="0"/>
    <s v="theater/plays"/>
    <n v="109"/>
    <n v="46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101"/>
    <x v="0"/>
    <s v="US"/>
    <s v="USD"/>
    <n v="1416499440"/>
    <n v="1415341464"/>
    <b v="0"/>
    <n v="17"/>
    <b v="0"/>
    <s v="theater/plays"/>
    <n v="3"/>
    <n v="5.9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70"/>
    <n v="101"/>
    <x v="1"/>
    <s v="GB"/>
    <s v="GBP"/>
    <n v="1428222221"/>
    <n v="1425633821"/>
    <b v="0"/>
    <n v="0"/>
    <b v="0"/>
    <s v="theater/plays"/>
    <n v="144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3300"/>
    <n v="3751"/>
    <x v="1"/>
    <s v="US"/>
    <s v="USD"/>
    <n v="1427580426"/>
    <n v="1424992026"/>
    <b v="0"/>
    <n v="12"/>
    <b v="0"/>
    <s v="theater/plays"/>
    <n v="114"/>
    <n v="312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4500"/>
    <n v="5258"/>
    <x v="1"/>
    <s v="US"/>
    <s v="USD"/>
    <n v="1409514709"/>
    <n v="1406058798"/>
    <b v="0"/>
    <n v="14"/>
    <b v="0"/>
    <s v="theater/plays"/>
    <n v="117"/>
    <n v="375.57"/>
    <x v="1"/>
    <s v="plays"/>
    <x v="3999"/>
    <d v="2014-08-31T19:51:49"/>
    <x v="3"/>
  </r>
  <r>
    <n v="4000"/>
    <s v="The Escorts"/>
    <s v="An Enticing Trip into the World of Assisted Dying"/>
    <n v="1000"/>
    <n v="1035"/>
    <x v="1"/>
    <s v="US"/>
    <s v="USD"/>
    <n v="1462631358"/>
    <n v="1457450958"/>
    <b v="0"/>
    <n v="1"/>
    <b v="0"/>
    <s v="theater/plays"/>
    <n v="104"/>
    <n v="1035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1"/>
    <x v="0"/>
    <s v="GB"/>
    <s v="GBP"/>
    <n v="1488394800"/>
    <n v="1486681708"/>
    <b v="0"/>
    <n v="14"/>
    <b v="0"/>
    <s v="theater/plays"/>
    <n v="0"/>
    <n v="7.0000000000000007E-2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0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1"/>
    <n v="3397"/>
    <x v="1"/>
    <s v="US"/>
    <s v="USD"/>
    <n v="1424009147"/>
    <n v="1421417147"/>
    <b v="0"/>
    <n v="2"/>
    <b v="0"/>
    <s v="theater/plays"/>
    <n v="170"/>
    <n v="1698.5"/>
    <x v="1"/>
    <s v="plays"/>
    <x v="4003"/>
    <d v="2015-02-15T14:05:47"/>
    <x v="0"/>
  </r>
  <r>
    <n v="4004"/>
    <s v="South Florida Tours"/>
    <s v="Help Launch The Queen Into South Florida!"/>
    <n v="800"/>
    <n v="805.07"/>
    <x v="1"/>
    <s v="US"/>
    <s v="USD"/>
    <n v="1412740457"/>
    <n v="1410148457"/>
    <b v="0"/>
    <n v="1"/>
    <b v="0"/>
    <s v="theater/plays"/>
    <n v="101"/>
    <n v="805.07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1500"/>
    <n v="75"/>
    <x v="0"/>
    <s v="US"/>
    <s v="USD"/>
    <n v="1413832985"/>
    <n v="1408648985"/>
    <b v="0"/>
    <n v="2"/>
    <b v="0"/>
    <s v="theater/plays"/>
    <n v="5"/>
    <n v="37.5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1000"/>
    <n v="5"/>
    <x v="0"/>
    <s v="US"/>
    <s v="USD"/>
    <n v="1455647587"/>
    <n v="1453487587"/>
    <b v="0"/>
    <n v="1"/>
    <b v="0"/>
    <s v="theater/plays"/>
    <n v="1"/>
    <n v="5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1000"/>
    <n v="128"/>
    <x v="0"/>
    <s v="US"/>
    <s v="USD"/>
    <n v="1409070480"/>
    <n v="1406572381"/>
    <b v="0"/>
    <n v="1"/>
    <b v="0"/>
    <s v="theater/plays"/>
    <n v="13"/>
    <n v="128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500"/>
    <n v="2842"/>
    <x v="1"/>
    <s v="GB"/>
    <s v="GBP"/>
    <n v="1437606507"/>
    <n v="1435014507"/>
    <b v="0"/>
    <n v="4"/>
    <b v="0"/>
    <s v="theater/plays"/>
    <n v="189"/>
    <n v="710.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800"/>
    <n v="1830"/>
    <x v="1"/>
    <s v="GB"/>
    <s v="GBP"/>
    <n v="1410281360"/>
    <n v="1406825360"/>
    <b v="0"/>
    <n v="3"/>
    <b v="0"/>
    <s v="theater/plays"/>
    <n v="102"/>
    <n v="61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5000"/>
    <n v="6000"/>
    <x v="1"/>
    <s v="US"/>
    <s v="USD"/>
    <n v="1414348166"/>
    <n v="1412879366"/>
    <b v="0"/>
    <n v="38"/>
    <b v="0"/>
    <s v="theater/plays"/>
    <n v="120"/>
    <n v="157.88999999999999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1000"/>
    <n v="18671"/>
    <x v="1"/>
    <s v="GB"/>
    <s v="GBP"/>
    <n v="1422450278"/>
    <n v="1419858278"/>
    <b v="0"/>
    <n v="4"/>
    <b v="0"/>
    <s v="theater/plays"/>
    <n v="1867"/>
    <n v="4667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60"/>
    <n v="0"/>
    <x v="0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1200"/>
    <n v="3122"/>
    <x v="1"/>
    <s v="US"/>
    <s v="USD"/>
    <n v="1424070823"/>
    <n v="1421478823"/>
    <b v="0"/>
    <n v="2"/>
    <b v="0"/>
    <s v="theater/plays"/>
    <n v="260"/>
    <n v="156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50"/>
    <n v="1351"/>
    <x v="1"/>
    <s v="US"/>
    <s v="USD"/>
    <n v="1457157269"/>
    <n v="1455861269"/>
    <b v="0"/>
    <n v="0"/>
    <b v="0"/>
    <s v="theater/plays"/>
    <n v="2702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800"/>
    <n v="800"/>
    <x v="1"/>
    <s v="US"/>
    <s v="USD"/>
    <n v="1437331463"/>
    <n v="1434739463"/>
    <b v="0"/>
    <n v="1"/>
    <b v="0"/>
    <s v="theater/plays"/>
    <n v="100"/>
    <n v="80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1700"/>
    <n v="1700.01"/>
    <x v="1"/>
    <s v="GB"/>
    <s v="GBP"/>
    <n v="1410987400"/>
    <n v="1408395400"/>
    <b v="0"/>
    <n v="7"/>
    <b v="0"/>
    <s v="theater/plays"/>
    <n v="100"/>
    <n v="242.86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2000"/>
    <n v="2000"/>
    <x v="1"/>
    <s v="US"/>
    <s v="USD"/>
    <n v="1409846874"/>
    <n v="1407254874"/>
    <b v="0"/>
    <n v="2"/>
    <b v="0"/>
    <s v="theater/plays"/>
    <n v="100"/>
    <n v="1000"/>
    <x v="1"/>
    <s v="plays"/>
    <x v="4017"/>
    <d v="2014-09-04T16:07:54"/>
    <x v="3"/>
  </r>
  <r>
    <n v="4018"/>
    <s v="Time Please Fringe"/>
    <s v="Funding for a production of Time Please at the Brighton Fringe 2017... and beyond."/>
    <n v="2000"/>
    <n v="2100"/>
    <x v="1"/>
    <s v="GB"/>
    <s v="GBP"/>
    <n v="1475877108"/>
    <n v="1473285108"/>
    <b v="0"/>
    <n v="4"/>
    <b v="0"/>
    <s v="theater/plays"/>
    <n v="105"/>
    <n v="52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1300"/>
    <n v="1391"/>
    <x v="1"/>
    <s v="US"/>
    <s v="USD"/>
    <n v="1460737680"/>
    <n v="1455725596"/>
    <b v="0"/>
    <n v="4"/>
    <b v="0"/>
    <s v="theater/plays"/>
    <n v="107"/>
    <n v="347.7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2000"/>
    <n v="131"/>
    <x v="0"/>
    <s v="US"/>
    <s v="USD"/>
    <n v="1427168099"/>
    <n v="1424579699"/>
    <b v="0"/>
    <n v="3"/>
    <b v="0"/>
    <s v="theater/plays"/>
    <n v="7"/>
    <n v="43.67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2000"/>
    <n v="2050"/>
    <x v="1"/>
    <s v="US"/>
    <s v="USD"/>
    <n v="1414360358"/>
    <n v="1409176358"/>
    <b v="0"/>
    <n v="2"/>
    <b v="0"/>
    <s v="theater/plays"/>
    <n v="103"/>
    <n v="102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30000"/>
    <n v="2344134.67"/>
    <x v="1"/>
    <s v="US"/>
    <s v="USD"/>
    <n v="1422759240"/>
    <n v="1418824867"/>
    <b v="0"/>
    <n v="197"/>
    <b v="0"/>
    <s v="theater/plays"/>
    <n v="7814"/>
    <n v="11899.1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50"/>
    <n v="75"/>
    <x v="1"/>
    <s v="US"/>
    <s v="USD"/>
    <n v="1458860363"/>
    <n v="1454975963"/>
    <b v="0"/>
    <n v="0"/>
    <b v="0"/>
    <s v="theater/plays"/>
    <n v="15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1000"/>
    <n v="1035"/>
    <x v="1"/>
    <s v="US"/>
    <s v="USD"/>
    <n v="1441037097"/>
    <n v="1438445097"/>
    <b v="0"/>
    <n v="1"/>
    <b v="0"/>
    <s v="theater/plays"/>
    <n v="104"/>
    <n v="1035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"/>
    <x v="0"/>
    <s v="FR"/>
    <s v="EUR"/>
    <n v="1437889336"/>
    <n v="1432705336"/>
    <b v="0"/>
    <n v="4"/>
    <b v="0"/>
    <s v="theater/plays"/>
    <n v="1"/>
    <n v="6.2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50"/>
    <n v="70"/>
    <x v="1"/>
    <s v="US"/>
    <s v="USD"/>
    <n v="1449247439"/>
    <n v="1444059839"/>
    <b v="0"/>
    <n v="0"/>
    <b v="0"/>
    <s v="theater/plays"/>
    <n v="14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2224"/>
    <n v="350"/>
    <x v="0"/>
    <s v="US"/>
    <s v="USD"/>
    <n v="1487811600"/>
    <n v="1486077481"/>
    <b v="0"/>
    <n v="7"/>
    <b v="0"/>
    <s v="theater/plays"/>
    <n v="16"/>
    <n v="5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3000"/>
    <n v="3148"/>
    <x v="1"/>
    <s v="US"/>
    <s v="USD"/>
    <n v="1402007500"/>
    <n v="1399415500"/>
    <b v="0"/>
    <n v="11"/>
    <b v="0"/>
    <s v="theater/plays"/>
    <n v="105"/>
    <n v="286.18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725"/>
    <n v="180"/>
    <x v="0"/>
    <s v="US"/>
    <s v="USD"/>
    <n v="1454525340"/>
    <n v="1452008599"/>
    <b v="0"/>
    <n v="6"/>
    <b v="0"/>
    <s v="theater/plays"/>
    <n v="7"/>
    <n v="3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40"/>
    <n v="64"/>
    <x v="1"/>
    <s v="US"/>
    <s v="USD"/>
    <n v="1418914964"/>
    <n v="1414591364"/>
    <b v="0"/>
    <n v="0"/>
    <b v="0"/>
    <s v="theater/plays"/>
    <n v="16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2820"/>
    <n v="3036"/>
    <x v="1"/>
    <s v="US"/>
    <s v="USD"/>
    <n v="1450211116"/>
    <n v="1445023516"/>
    <b v="0"/>
    <n v="7"/>
    <b v="0"/>
    <s v="theater/plays"/>
    <n v="108"/>
    <n v="433.71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17500"/>
    <n v="21637.22"/>
    <x v="1"/>
    <s v="GB"/>
    <s v="GBP"/>
    <n v="1475398800"/>
    <n v="1472711224"/>
    <b v="0"/>
    <n v="94"/>
    <b v="0"/>
    <s v="theater/plays"/>
    <n v="124"/>
    <n v="230.18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2000"/>
    <n v="4372"/>
    <x v="1"/>
    <s v="US"/>
    <s v="USD"/>
    <n v="1428097450"/>
    <n v="1425509050"/>
    <b v="0"/>
    <n v="2"/>
    <b v="0"/>
    <s v="theater/plays"/>
    <n v="219"/>
    <n v="2186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10133"/>
    <x v="1"/>
    <s v="US"/>
    <s v="USD"/>
    <n v="1413925887"/>
    <n v="1411333887"/>
    <b v="0"/>
    <n v="25"/>
    <b v="0"/>
    <s v="theater/plays"/>
    <n v="101"/>
    <n v="405.32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8000"/>
    <n v="8355"/>
    <x v="1"/>
    <s v="US"/>
    <s v="USD"/>
    <n v="1404253800"/>
    <n v="1402784964"/>
    <b v="0"/>
    <n v="17"/>
    <b v="0"/>
    <s v="theater/plays"/>
    <n v="104"/>
    <n v="491.4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1964.47"/>
    <n v="2095.2600000000002"/>
    <x v="1"/>
    <s v="US"/>
    <s v="USD"/>
    <n v="1464099900"/>
    <n v="1462585315"/>
    <b v="0"/>
    <n v="2"/>
    <b v="0"/>
    <s v="theater/plays"/>
    <n v="107"/>
    <n v="1047.6300000000001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2646.5"/>
    <x v="1"/>
    <s v="US"/>
    <s v="USD"/>
    <n v="1413573010"/>
    <n v="1408389010"/>
    <b v="0"/>
    <n v="4"/>
    <b v="0"/>
    <s v="theater/plays"/>
    <n v="106"/>
    <n v="661.63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2500"/>
    <n v="2585"/>
    <x v="1"/>
    <s v="US"/>
    <s v="USD"/>
    <n v="1448949540"/>
    <n v="1446048367"/>
    <b v="0"/>
    <n v="5"/>
    <b v="0"/>
    <s v="theater/plays"/>
    <n v="103"/>
    <n v="517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7500"/>
    <n v="1"/>
    <x v="0"/>
    <s v="US"/>
    <s v="USD"/>
    <n v="1437188400"/>
    <n v="1432100004"/>
    <b v="0"/>
    <n v="2"/>
    <b v="0"/>
    <s v="theater/plays"/>
    <n v="0"/>
    <n v="0.5"/>
    <x v="1"/>
    <s v="plays"/>
    <x v="4040"/>
    <d v="2015-07-18T03:00:00"/>
    <x v="0"/>
  </r>
  <r>
    <n v="4041"/>
    <s v="In the Land of Gold"/>
    <s v="A bold, colouful, vibrant play centred around the last remaining monarchy of Africa."/>
    <n v="1100"/>
    <n v="4225"/>
    <x v="1"/>
    <s v="GB"/>
    <s v="GBP"/>
    <n v="1473160954"/>
    <n v="1467976954"/>
    <b v="0"/>
    <n v="2"/>
    <b v="0"/>
    <s v="theater/plays"/>
    <n v="384"/>
    <n v="2112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100"/>
    <n v="1342.01"/>
    <x v="1"/>
    <s v="US"/>
    <s v="USD"/>
    <n v="1421781360"/>
    <n v="1419213664"/>
    <b v="0"/>
    <n v="3"/>
    <b v="0"/>
    <s v="theater/plays"/>
    <n v="122"/>
    <n v="447.34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25"/>
    <n v="106"/>
    <x v="1"/>
    <s v="CA"/>
    <s v="CAD"/>
    <n v="1416524325"/>
    <n v="1415228325"/>
    <b v="0"/>
    <n v="0"/>
    <b v="0"/>
    <s v="theater/plays"/>
    <n v="424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2400"/>
    <n v="2400"/>
    <x v="1"/>
    <s v="US"/>
    <s v="USD"/>
    <n v="1428642000"/>
    <n v="1426050982"/>
    <b v="0"/>
    <n v="4"/>
    <b v="0"/>
    <s v="theater/plays"/>
    <n v="100"/>
    <n v="60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800"/>
    <n v="260"/>
    <x v="0"/>
    <s v="AU"/>
    <s v="AUD"/>
    <n v="1408596589"/>
    <n v="1406004589"/>
    <b v="0"/>
    <n v="1"/>
    <b v="0"/>
    <s v="theater/plays"/>
    <n v="33"/>
    <n v="26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3000"/>
    <n v="5"/>
    <x v="0"/>
    <s v="US"/>
    <s v="USD"/>
    <n v="1413992210"/>
    <n v="1411400210"/>
    <b v="0"/>
    <n v="12"/>
    <b v="0"/>
    <s v="theater/plays"/>
    <n v="0"/>
    <n v="0.42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2000"/>
    <n v="2013.47"/>
    <x v="1"/>
    <s v="US"/>
    <s v="USD"/>
    <n v="1420938000"/>
    <n v="1418862743"/>
    <b v="0"/>
    <n v="4"/>
    <b v="0"/>
    <s v="theater/plays"/>
    <n v="101"/>
    <n v="503.37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8750"/>
    <n v="0"/>
    <x v="0"/>
    <s v="GB"/>
    <s v="GBP"/>
    <n v="1460373187"/>
    <n v="1457352787"/>
    <b v="0"/>
    <n v="91"/>
    <b v="0"/>
    <s v="theater/plays"/>
    <n v="0"/>
    <n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1000"/>
    <n v="3851.5"/>
    <x v="1"/>
    <s v="US"/>
    <s v="USD"/>
    <n v="1436914815"/>
    <n v="1434322815"/>
    <b v="0"/>
    <n v="1"/>
    <b v="0"/>
    <s v="theater/plays"/>
    <n v="385"/>
    <n v="3851.5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800"/>
    <n v="141"/>
    <x v="0"/>
    <s v="US"/>
    <s v="USD"/>
    <n v="1414077391"/>
    <n v="1411485391"/>
    <b v="0"/>
    <n v="1"/>
    <b v="0"/>
    <s v="theater/plays"/>
    <n v="18"/>
    <n v="14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25"/>
    <n v="30"/>
    <x v="1"/>
    <s v="US"/>
    <s v="USD"/>
    <n v="1399618380"/>
    <n v="1399058797"/>
    <b v="0"/>
    <n v="0"/>
    <b v="0"/>
    <s v="theater/plays"/>
    <n v="12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4500"/>
    <n v="338"/>
    <x v="2"/>
    <s v="US"/>
    <s v="USD"/>
    <n v="1413234316"/>
    <n v="1408050316"/>
    <b v="0"/>
    <n v="13"/>
    <b v="0"/>
    <s v="theater/plays"/>
    <n v="8"/>
    <n v="26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2000"/>
    <n v="2010"/>
    <x v="1"/>
    <s v="GB"/>
    <s v="GBP"/>
    <n v="1416081600"/>
    <n v="1413477228"/>
    <b v="0"/>
    <n v="2"/>
    <b v="0"/>
    <s v="theater/plays"/>
    <n v="101"/>
    <n v="100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29"/>
    <x v="1"/>
    <s v="US"/>
    <s v="USD"/>
    <n v="1475294400"/>
    <n v="1472674285"/>
    <b v="0"/>
    <n v="0"/>
    <b v="0"/>
    <s v="theater/plays"/>
    <n v="116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116"/>
    <x v="0"/>
    <s v="GB"/>
    <s v="GBP"/>
    <n v="1403192031"/>
    <n v="1400600031"/>
    <b v="0"/>
    <n v="21"/>
    <b v="0"/>
    <s v="theater/plays"/>
    <n v="3"/>
    <n v="5.52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3500"/>
    <n v="2070"/>
    <x v="0"/>
    <s v="US"/>
    <s v="USD"/>
    <n v="1467575940"/>
    <n v="1465856639"/>
    <b v="0"/>
    <n v="9"/>
    <b v="0"/>
    <s v="theater/plays"/>
    <n v="59"/>
    <n v="23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640"/>
    <x v="0"/>
    <s v="GB"/>
    <s v="GBP"/>
    <n v="1448492400"/>
    <n v="1446506080"/>
    <b v="0"/>
    <n v="6"/>
    <b v="0"/>
    <s v="theater/plays"/>
    <n v="18"/>
    <n v="106.67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2000"/>
    <n v="60"/>
    <x v="2"/>
    <s v="US"/>
    <s v="USD"/>
    <n v="1459483140"/>
    <n v="1458178044"/>
    <b v="0"/>
    <n v="4"/>
    <b v="0"/>
    <s v="theater/plays"/>
    <n v="3"/>
    <n v="1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2500"/>
    <n v="25"/>
    <x v="0"/>
    <s v="CA"/>
    <s v="CAD"/>
    <n v="1410836400"/>
    <n v="1408116152"/>
    <b v="0"/>
    <n v="7"/>
    <b v="0"/>
    <s v="theater/plays"/>
    <n v="1"/>
    <n v="3.57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2500"/>
    <n v="2550"/>
    <x v="1"/>
    <s v="CA"/>
    <s v="CAD"/>
    <n v="1403539200"/>
    <n v="1400604056"/>
    <b v="0"/>
    <n v="5"/>
    <b v="0"/>
    <s v="theater/plays"/>
    <n v="102"/>
    <n v="51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25"/>
    <n v="0"/>
    <x v="0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3000"/>
    <n v="81"/>
    <x v="0"/>
    <s v="US"/>
    <s v="USD"/>
    <n v="1467481468"/>
    <n v="1464889468"/>
    <b v="0"/>
    <n v="3"/>
    <b v="0"/>
    <s v="theater/plays"/>
    <n v="3"/>
    <n v="27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2000"/>
    <n v="2144.34"/>
    <x v="1"/>
    <s v="GB"/>
    <s v="GBP"/>
    <n v="1403886084"/>
    <n v="1401294084"/>
    <b v="0"/>
    <n v="9"/>
    <b v="0"/>
    <s v="theater/plays"/>
    <n v="107"/>
    <n v="238.26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2693"/>
    <x v="1"/>
    <s v="AU"/>
    <s v="AUD"/>
    <n v="1430316426"/>
    <n v="1427724426"/>
    <b v="0"/>
    <n v="6"/>
    <b v="0"/>
    <s v="theater/plays"/>
    <n v="101"/>
    <n v="448.83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1300"/>
    <n v="620"/>
    <x v="0"/>
    <s v="US"/>
    <s v="USD"/>
    <n v="1407883811"/>
    <n v="1405291811"/>
    <b v="0"/>
    <n v="4"/>
    <b v="0"/>
    <s v="theater/plays"/>
    <n v="48"/>
    <n v="15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200"/>
    <n v="292"/>
    <x v="0"/>
    <s v="US"/>
    <s v="USD"/>
    <n v="1463619388"/>
    <n v="1461027388"/>
    <b v="0"/>
    <n v="1"/>
    <b v="0"/>
    <s v="theater/plays"/>
    <n v="24"/>
    <n v="292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9000"/>
    <n v="9446"/>
    <x v="1"/>
    <s v="US"/>
    <s v="USD"/>
    <n v="1443408550"/>
    <n v="1439952550"/>
    <b v="0"/>
    <n v="17"/>
    <b v="0"/>
    <s v="theater/plays"/>
    <n v="105"/>
    <n v="555.65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1500"/>
    <n v="0"/>
    <x v="0"/>
    <s v="US"/>
    <s v="USD"/>
    <n v="1484348700"/>
    <n v="1481756855"/>
    <b v="0"/>
    <n v="1"/>
    <b v="0"/>
    <s v="theater/plays"/>
    <n v="0"/>
    <n v="0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3000"/>
    <n v="0"/>
    <x v="0"/>
    <s v="GB"/>
    <s v="GBP"/>
    <n v="1425124800"/>
    <n v="1421596356"/>
    <b v="0"/>
    <n v="13"/>
    <b v="0"/>
    <s v="theater/plays"/>
    <n v="0"/>
    <n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2000"/>
    <n v="2405"/>
    <x v="1"/>
    <s v="US"/>
    <s v="USD"/>
    <n v="1425178800"/>
    <n v="1422374420"/>
    <b v="0"/>
    <n v="6"/>
    <b v="0"/>
    <s v="theater/plays"/>
    <n v="120"/>
    <n v="400.83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"/>
    <n v="0"/>
    <x v="0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100"/>
    <x v="0"/>
    <s v="GB"/>
    <s v="GBP"/>
    <n v="1408646111"/>
    <n v="1403462111"/>
    <b v="0"/>
    <n v="2"/>
    <b v="0"/>
    <s v="theater/plays"/>
    <n v="10"/>
    <n v="5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1500"/>
    <n v="50"/>
    <x v="3"/>
    <s v="US"/>
    <s v="USD"/>
    <n v="1431144000"/>
    <n v="1426407426"/>
    <b v="0"/>
    <n v="2"/>
    <b v="0"/>
    <s v="theater/plays"/>
    <n v="3"/>
    <n v="2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3500"/>
    <n v="0"/>
    <x v="0"/>
    <s v="GB"/>
    <s v="GBP"/>
    <n v="1446732975"/>
    <n v="1444137375"/>
    <b v="0"/>
    <n v="21"/>
    <b v="0"/>
    <s v="theater/plays"/>
    <n v="0"/>
    <n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3000"/>
    <n v="3225"/>
    <x v="1"/>
    <s v="GB"/>
    <s v="GBP"/>
    <n v="1404149280"/>
    <n v="1400547969"/>
    <b v="0"/>
    <n v="13"/>
    <b v="0"/>
    <s v="theater/plays"/>
    <n v="108"/>
    <n v="248.08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13"/>
    <n v="13"/>
    <x v="1"/>
    <s v="US"/>
    <s v="USD"/>
    <n v="1413921060"/>
    <n v="1411499149"/>
    <b v="0"/>
    <n v="0"/>
    <b v="0"/>
    <s v="theater/plays"/>
    <n v="10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5000"/>
    <n v="51"/>
    <x v="0"/>
    <s v="US"/>
    <s v="USD"/>
    <n v="1482339794"/>
    <n v="1479747794"/>
    <b v="0"/>
    <n v="6"/>
    <b v="0"/>
    <s v="theater/plays"/>
    <n v="1"/>
    <n v="8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10"/>
    <n v="30383.32"/>
    <x v="1"/>
    <s v="GB"/>
    <s v="GBP"/>
    <n v="1485543242"/>
    <n v="1482951242"/>
    <b v="0"/>
    <n v="0"/>
    <b v="0"/>
    <s v="theater/plays"/>
    <n v="303833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1000"/>
    <n v="116"/>
    <x v="2"/>
    <s v="US"/>
    <s v="USD"/>
    <n v="1466375521"/>
    <n v="1463783521"/>
    <b v="0"/>
    <n v="1"/>
    <b v="0"/>
    <s v="theater/plays"/>
    <n v="12"/>
    <n v="116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10"/>
    <n v="13"/>
    <x v="1"/>
    <s v="US"/>
    <s v="USD"/>
    <n v="1465930440"/>
    <n v="1463849116"/>
    <b v="0"/>
    <n v="0"/>
    <b v="0"/>
    <s v="theater/plays"/>
    <n v="13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500"/>
    <n v="3120"/>
    <x v="1"/>
    <s v="US"/>
    <s v="USD"/>
    <n v="1425819425"/>
    <n v="1423231025"/>
    <b v="0"/>
    <n v="12"/>
    <b v="0"/>
    <s v="theater/plays"/>
    <n v="125"/>
    <n v="26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000"/>
    <n v="50"/>
    <x v="0"/>
    <s v="US"/>
    <s v="USD"/>
    <n v="1447542000"/>
    <n v="1446179553"/>
    <b v="0"/>
    <n v="2"/>
    <b v="0"/>
    <s v="theater/plays"/>
    <n v="5"/>
    <n v="2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37"/>
    <x v="0"/>
    <s v="US"/>
    <s v="USD"/>
    <n v="1452795416"/>
    <n v="1450203416"/>
    <b v="0"/>
    <n v="6"/>
    <b v="0"/>
    <s v="theater/plays"/>
    <n v="1"/>
    <n v="6.17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1000"/>
    <n v="1035"/>
    <x v="1"/>
    <s v="IT"/>
    <s v="EUR"/>
    <n v="1476008906"/>
    <n v="1473416906"/>
    <b v="0"/>
    <n v="1"/>
    <b v="0"/>
    <s v="theater/plays"/>
    <n v="104"/>
    <n v="1035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1000"/>
    <n v="1031.6400000000001"/>
    <x v="1"/>
    <s v="US"/>
    <s v="USD"/>
    <n v="1427169540"/>
    <n v="1424701775"/>
    <b v="0"/>
    <n v="1"/>
    <b v="0"/>
    <s v="theater/plays"/>
    <n v="103"/>
    <n v="1031.6400000000001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500"/>
    <n v="1553"/>
    <x v="1"/>
    <s v="US"/>
    <s v="USD"/>
    <n v="1448078400"/>
    <n v="1445985299"/>
    <b v="0"/>
    <n v="5"/>
    <b v="0"/>
    <s v="theater/plays"/>
    <n v="104"/>
    <n v="310.60000000000002"/>
    <x v="1"/>
    <s v="plays"/>
    <x v="4086"/>
    <d v="2015-11-21T04:00:00"/>
    <x v="0"/>
  </r>
  <r>
    <n v="4087"/>
    <s v="Stage Production &quot;The Nail Shop&quot;"/>
    <s v="Comedy Stage Play"/>
    <n v="10"/>
    <n v="10"/>
    <x v="1"/>
    <s v="US"/>
    <s v="USD"/>
    <n v="1468777786"/>
    <n v="1466185786"/>
    <b v="0"/>
    <n v="0"/>
    <b v="0"/>
    <s v="theater/plays"/>
    <n v="10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300"/>
    <n v="2835"/>
    <x v="1"/>
    <s v="GB"/>
    <s v="GBP"/>
    <n v="1421403960"/>
    <n v="1418827324"/>
    <b v="0"/>
    <n v="3"/>
    <b v="0"/>
    <s v="theater/plays"/>
    <n v="123"/>
    <n v="945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1"/>
    <x v="0"/>
    <s v="US"/>
    <s v="USD"/>
    <n v="1433093700"/>
    <n v="1430242488"/>
    <b v="0"/>
    <n v="8"/>
    <b v="0"/>
    <s v="theater/plays"/>
    <n v="0"/>
    <n v="0.13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500"/>
    <n v="0"/>
    <x v="0"/>
    <s v="US"/>
    <s v="USD"/>
    <n v="1438959600"/>
    <n v="1437754137"/>
    <b v="0"/>
    <n v="3"/>
    <b v="0"/>
    <s v="theater/plays"/>
    <n v="0"/>
    <n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2100"/>
    <n v="2305"/>
    <x v="1"/>
    <s v="US"/>
    <s v="USD"/>
    <n v="1421410151"/>
    <n v="1418818151"/>
    <b v="0"/>
    <n v="8"/>
    <b v="0"/>
    <s v="theater/plays"/>
    <n v="110"/>
    <n v="288.13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050"/>
    <n v="1115"/>
    <x v="1"/>
    <s v="US"/>
    <s v="USD"/>
    <n v="1428205247"/>
    <n v="1423024847"/>
    <b v="0"/>
    <n v="1"/>
    <b v="0"/>
    <s v="theater/plays"/>
    <n v="106"/>
    <n v="1115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1500"/>
    <n v="2713"/>
    <x v="1"/>
    <s v="GB"/>
    <s v="GBP"/>
    <n v="1440272093"/>
    <n v="1435088093"/>
    <b v="0"/>
    <n v="4"/>
    <b v="0"/>
    <s v="theater/plays"/>
    <n v="181"/>
    <n v="678.2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3400"/>
    <n v="6215.56"/>
    <x v="1"/>
    <s v="US"/>
    <s v="USD"/>
    <n v="1413953940"/>
    <n v="1410141900"/>
    <b v="0"/>
    <n v="8"/>
    <b v="0"/>
    <s v="theater/plays"/>
    <n v="183"/>
    <n v="776.9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500"/>
    <n v="3530"/>
    <x v="1"/>
    <s v="MX"/>
    <s v="MXN"/>
    <n v="1482108350"/>
    <n v="1479516350"/>
    <b v="0"/>
    <n v="1"/>
    <b v="0"/>
    <s v="theater/plays"/>
    <n v="101"/>
    <n v="353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2700"/>
    <n v="4428"/>
    <x v="1"/>
    <s v="GB"/>
    <s v="GBP"/>
    <n v="1488271860"/>
    <n v="1484484219"/>
    <b v="0"/>
    <n v="5"/>
    <b v="0"/>
    <s v="theater/plays"/>
    <n v="164"/>
    <n v="885.6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5"/>
    <n v="10"/>
    <x v="1"/>
    <s v="GB"/>
    <s v="GBP"/>
    <n v="1454284500"/>
    <n v="1449431237"/>
    <b v="0"/>
    <n v="0"/>
    <b v="0"/>
    <s v="theater/plays"/>
    <n v="20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2"/>
    <n v="0"/>
    <x v="0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1565"/>
    <x v="1"/>
    <s v="US"/>
    <s v="USD"/>
    <n v="1472847873"/>
    <n v="1468959873"/>
    <b v="0"/>
    <n v="1"/>
    <b v="0"/>
    <s v="theater/plays"/>
    <n v="104"/>
    <n v="1565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1"/>
    <n v="22603"/>
    <x v="1"/>
    <s v="US"/>
    <s v="USD"/>
    <n v="1414205990"/>
    <n v="1413341990"/>
    <b v="0"/>
    <n v="0"/>
    <b v="0"/>
    <s v="theater/plays"/>
    <n v="226030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1"/>
    <n v="9302.5"/>
    <x v="1"/>
    <s v="US"/>
    <s v="USD"/>
    <n v="1485380482"/>
    <n v="1482788482"/>
    <b v="0"/>
    <n v="0"/>
    <b v="0"/>
    <s v="theater/plays"/>
    <n v="93025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2000"/>
    <n v="2154.66"/>
    <x v="1"/>
    <s v="US"/>
    <s v="USD"/>
    <n v="1463343673"/>
    <n v="1460751673"/>
    <b v="0"/>
    <n v="6"/>
    <b v="0"/>
    <s v="theater/plays"/>
    <n v="108"/>
    <n v="359.1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2000"/>
    <n v="126"/>
    <x v="0"/>
    <s v="US"/>
    <s v="USD"/>
    <n v="1440613920"/>
    <n v="1435953566"/>
    <b v="0"/>
    <n v="6"/>
    <b v="0"/>
    <s v="theater/plays"/>
    <n v="6"/>
    <n v="21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4371"/>
    <x v="1"/>
    <s v="AU"/>
    <s v="AUD"/>
    <n v="1477550434"/>
    <n v="1474958434"/>
    <b v="0"/>
    <n v="14"/>
    <b v="0"/>
    <s v="theater/plays"/>
    <n v="146"/>
    <n v="312.20999999999998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7000"/>
    <n v="0"/>
    <x v="0"/>
    <s v="MX"/>
    <s v="MXN"/>
    <n v="1482711309"/>
    <n v="1479860109"/>
    <b v="0"/>
    <n v="6"/>
    <b v="0"/>
    <s v="theater/plays"/>
    <n v="0"/>
    <n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10000"/>
    <n v="3060"/>
    <x v="2"/>
    <s v="US"/>
    <s v="USD"/>
    <n v="1427936400"/>
    <n v="1424221866"/>
    <b v="0"/>
    <n v="33"/>
    <b v="0"/>
    <s v="theater/plays"/>
    <n v="31"/>
    <n v="92.73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1500"/>
    <n v="1500"/>
    <x v="1"/>
    <s v="US"/>
    <s v="USD"/>
    <n v="1411596001"/>
    <n v="1409608801"/>
    <b v="0"/>
    <n v="4"/>
    <b v="0"/>
    <s v="theater/plays"/>
    <n v="100"/>
    <n v="37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1500"/>
    <n v="2616"/>
    <x v="1"/>
    <s v="US"/>
    <s v="USD"/>
    <n v="1488517200"/>
    <n v="1485909937"/>
    <b v="0"/>
    <n v="1"/>
    <b v="0"/>
    <s v="theater/plays"/>
    <n v="174"/>
    <n v="2616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1"/>
    <n v="65"/>
    <x v="1"/>
    <s v="GB"/>
    <s v="GBP"/>
    <n v="1448805404"/>
    <n v="1446209804"/>
    <b v="0"/>
    <n v="0"/>
    <b v="0"/>
    <s v="theater/plays"/>
    <n v="650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2000"/>
    <n v="5"/>
    <x v="0"/>
    <s v="GB"/>
    <s v="GBP"/>
    <n v="1469113351"/>
    <n v="1463929351"/>
    <b v="0"/>
    <n v="6"/>
    <b v="0"/>
    <s v="theater/plays"/>
    <n v="0"/>
    <n v="0.8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2000"/>
    <n v="41"/>
    <x v="0"/>
    <s v="US"/>
    <s v="USD"/>
    <n v="1424747740"/>
    <n v="1422155740"/>
    <b v="0"/>
    <n v="6"/>
    <b v="0"/>
    <s v="theater/plays"/>
    <n v="2"/>
    <n v="6.83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0"/>
    <x v="0"/>
    <s v="IE"/>
    <s v="EUR"/>
    <n v="1456617600"/>
    <n v="1454280186"/>
    <b v="0"/>
    <n v="1"/>
    <b v="0"/>
    <s v="theater/plays"/>
    <n v="1"/>
    <n v="1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000"/>
    <n v="47"/>
    <x v="0"/>
    <s v="US"/>
    <s v="USD"/>
    <n v="1452234840"/>
    <n v="1450619123"/>
    <b v="0"/>
    <n v="3"/>
    <b v="0"/>
    <s v="theater/plays"/>
    <n v="5"/>
    <n v="15.67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950F8-D1E1-40E4-BCAB-DC6B9BD3940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F2F803-8F4C-4406-A106-3F33370638A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A4CBE-3E7B-4432-8938-6B8B0BF4CB9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526C6-8178-418C-95A7-B8F5368910C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F2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20CC5-C65E-449C-AFA3-C95ED167E652}">
  <dimension ref="A1:E18"/>
  <sheetViews>
    <sheetView tabSelected="1" workbookViewId="0">
      <selection activeCell="D3" sqref="D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8362</v>
      </c>
      <c r="B4" s="12" t="s">
        <v>8364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32</v>
      </c>
      <c r="D6" s="14">
        <v>5</v>
      </c>
      <c r="E6" s="14">
        <v>93</v>
      </c>
    </row>
    <row r="7" spans="1:5" x14ac:dyDescent="0.3">
      <c r="A7" s="17" t="s">
        <v>8374</v>
      </c>
      <c r="B7" s="14">
        <v>75</v>
      </c>
      <c r="C7" s="14">
        <v>38</v>
      </c>
      <c r="D7" s="14">
        <v>8</v>
      </c>
      <c r="E7" s="14">
        <v>121</v>
      </c>
    </row>
    <row r="8" spans="1:5" x14ac:dyDescent="0.3">
      <c r="A8" s="17" t="s">
        <v>8375</v>
      </c>
      <c r="B8" s="14">
        <v>56</v>
      </c>
      <c r="C8" s="14">
        <v>42</v>
      </c>
      <c r="D8" s="14">
        <v>6</v>
      </c>
      <c r="E8" s="14">
        <v>104</v>
      </c>
    </row>
    <row r="9" spans="1:5" x14ac:dyDescent="0.3">
      <c r="A9" s="17" t="s">
        <v>8376</v>
      </c>
      <c r="B9" s="14">
        <v>63</v>
      </c>
      <c r="C9" s="14">
        <v>43</v>
      </c>
      <c r="D9" s="14">
        <v>7</v>
      </c>
      <c r="E9" s="14">
        <v>113</v>
      </c>
    </row>
    <row r="10" spans="1:5" x14ac:dyDescent="0.3">
      <c r="A10" s="17" t="s">
        <v>8367</v>
      </c>
      <c r="B10" s="14">
        <v>88</v>
      </c>
      <c r="C10" s="14">
        <v>62</v>
      </c>
      <c r="D10" s="14">
        <v>14</v>
      </c>
      <c r="E10" s="14">
        <v>164</v>
      </c>
    </row>
    <row r="11" spans="1:5" x14ac:dyDescent="0.3">
      <c r="A11" s="17" t="s">
        <v>8377</v>
      </c>
      <c r="B11" s="14">
        <v>83</v>
      </c>
      <c r="C11" s="14">
        <v>52</v>
      </c>
      <c r="D11" s="14">
        <v>14</v>
      </c>
      <c r="E11" s="14">
        <v>149</v>
      </c>
    </row>
    <row r="12" spans="1:5" x14ac:dyDescent="0.3">
      <c r="A12" s="17" t="s">
        <v>8368</v>
      </c>
      <c r="B12" s="14">
        <v>74</v>
      </c>
      <c r="C12" s="14">
        <v>53</v>
      </c>
      <c r="D12" s="14">
        <v>10</v>
      </c>
      <c r="E12" s="14">
        <v>137</v>
      </c>
    </row>
    <row r="13" spans="1:5" x14ac:dyDescent="0.3">
      <c r="A13" s="17" t="s">
        <v>8369</v>
      </c>
      <c r="B13" s="14">
        <v>78</v>
      </c>
      <c r="C13" s="14">
        <v>35</v>
      </c>
      <c r="D13" s="14">
        <v>8</v>
      </c>
      <c r="E13" s="14">
        <v>121</v>
      </c>
    </row>
    <row r="14" spans="1:5" x14ac:dyDescent="0.3">
      <c r="A14" s="17" t="s">
        <v>8370</v>
      </c>
      <c r="B14" s="14">
        <v>57</v>
      </c>
      <c r="C14" s="14">
        <v>31</v>
      </c>
      <c r="D14" s="14">
        <v>8</v>
      </c>
      <c r="E14" s="14">
        <v>96</v>
      </c>
    </row>
    <row r="15" spans="1:5" x14ac:dyDescent="0.3">
      <c r="A15" s="17" t="s">
        <v>8371</v>
      </c>
      <c r="B15" s="14">
        <v>65</v>
      </c>
      <c r="C15" s="14">
        <v>36</v>
      </c>
      <c r="D15" s="14">
        <v>12</v>
      </c>
      <c r="E15" s="14">
        <v>113</v>
      </c>
    </row>
    <row r="16" spans="1:5" x14ac:dyDescent="0.3">
      <c r="A16" s="17" t="s">
        <v>8372</v>
      </c>
      <c r="B16" s="14">
        <v>44</v>
      </c>
      <c r="C16" s="14">
        <v>37</v>
      </c>
      <c r="D16" s="14">
        <v>7</v>
      </c>
      <c r="E16" s="14">
        <v>88</v>
      </c>
    </row>
    <row r="17" spans="1:5" x14ac:dyDescent="0.3">
      <c r="A17" s="17" t="s">
        <v>8378</v>
      </c>
      <c r="B17" s="14">
        <v>40</v>
      </c>
      <c r="C17" s="14">
        <v>28</v>
      </c>
      <c r="D17" s="14">
        <v>5</v>
      </c>
      <c r="E17" s="14">
        <v>73</v>
      </c>
    </row>
    <row r="18" spans="1:5" x14ac:dyDescent="0.3">
      <c r="A18" s="17" t="s">
        <v>8361</v>
      </c>
      <c r="B18" s="14">
        <v>779</v>
      </c>
      <c r="C18" s="14">
        <v>489</v>
      </c>
      <c r="D18" s="14">
        <v>104</v>
      </c>
      <c r="E18" s="14">
        <v>1372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BEAAC-7934-491E-8F2E-1D4D9772F4CE}">
  <dimension ref="A1:H13"/>
  <sheetViews>
    <sheetView workbookViewId="0">
      <selection activeCell="I7" sqref="I7"/>
    </sheetView>
  </sheetViews>
  <sheetFormatPr defaultRowHeight="14.4" x14ac:dyDescent="0.3"/>
  <cols>
    <col min="1" max="1" width="15.33203125" customWidth="1"/>
    <col min="2" max="2" width="17.77734375" customWidth="1"/>
    <col min="3" max="3" width="16.21875" customWidth="1"/>
    <col min="4" max="4" width="15.6640625" customWidth="1"/>
    <col min="5" max="5" width="15.44140625" customWidth="1"/>
    <col min="6" max="6" width="19.44140625" style="22" customWidth="1"/>
    <col min="7" max="7" width="18.5546875" customWidth="1"/>
    <col min="8" max="8" width="19.33203125" customWidth="1"/>
  </cols>
  <sheetData>
    <row r="1" spans="1:8" x14ac:dyDescent="0.3">
      <c r="A1" s="19" t="s">
        <v>8382</v>
      </c>
      <c r="B1" s="19" t="s">
        <v>8399</v>
      </c>
      <c r="C1" s="19" t="s">
        <v>8400</v>
      </c>
      <c r="D1" s="19" t="s">
        <v>8401</v>
      </c>
      <c r="E1" s="19" t="s">
        <v>8402</v>
      </c>
      <c r="F1" s="21" t="s">
        <v>8403</v>
      </c>
      <c r="G1" s="19" t="s">
        <v>8404</v>
      </c>
      <c r="H1" s="19" t="s">
        <v>8405</v>
      </c>
    </row>
    <row r="2" spans="1:8" x14ac:dyDescent="0.3">
      <c r="A2" t="s">
        <v>8406</v>
      </c>
      <c r="B2">
        <f>COUNTIFS(Kickstarter!$F:$F, "successful", Kickstarter!$D:$D,"&lt;1000",Kickstarter!$R:$R, "plays")</f>
        <v>53</v>
      </c>
      <c r="C2">
        <f>COUNTIFS(Kickstarter!$F:$F, "failed", Kickstarter!$D:$D, "&lt;1000",Kickstarter!$R:$R, "plays")</f>
        <v>17</v>
      </c>
      <c r="D2">
        <f>COUNTIFS(Kickstarter!$F:$F, "canceled", Kickstarter!$D:$D, "&lt;1000",Kickstarter!$R:$R, "plays")</f>
        <v>2</v>
      </c>
      <c r="E2">
        <f>SUM(B2, C2,D2)</f>
        <v>72</v>
      </c>
      <c r="F2" s="22">
        <f>B2/E2</f>
        <v>0.73611111111111116</v>
      </c>
      <c r="G2" s="22">
        <f>C2/E2</f>
        <v>0.2361111111111111</v>
      </c>
      <c r="H2" s="22">
        <f>D2/E2</f>
        <v>2.7777777777777776E-2</v>
      </c>
    </row>
    <row r="3" spans="1:8" x14ac:dyDescent="0.3">
      <c r="A3" t="s">
        <v>8407</v>
      </c>
      <c r="B3">
        <f>COUNTIFS(Kickstarter!$F:$F, "successful", Kickstarter!$D:$D, "&gt;=1000",Kickstarter!$D:$D,"&lt;=4999",Kickstarter!$R:$R, "plays")</f>
        <v>256</v>
      </c>
      <c r="C3">
        <f>COUNTIFS(Kickstarter!$F:$F, "failed", Kickstarter!$D:$D, "&gt;=1000",Kickstarter!$D:$D,"&lt;=4999",Kickstarter!$R:$R, "plays")</f>
        <v>138</v>
      </c>
      <c r="D3">
        <f>COUNTIFS(Kickstarter!$F:$F, "canceled", Kickstarter!$D:$D, "&gt;=1000",Kickstarter!$D:$D,"&lt;=4999",Kickstarter!$R:$R, "plays")</f>
        <v>21</v>
      </c>
      <c r="E3">
        <f t="shared" ref="E3:E13" si="0">SUM(B3, C3,D3)</f>
        <v>415</v>
      </c>
      <c r="F3" s="22">
        <f>B3/E3</f>
        <v>0.61686746987951813</v>
      </c>
      <c r="G3" s="22">
        <f t="shared" ref="G3:G13" si="1">C3/E3</f>
        <v>0.3325301204819277</v>
      </c>
      <c r="H3" s="22">
        <f t="shared" ref="H3:H13" si="2">D3/E3</f>
        <v>5.0602409638554217E-2</v>
      </c>
    </row>
    <row r="4" spans="1:8" x14ac:dyDescent="0.3">
      <c r="A4" t="s">
        <v>8408</v>
      </c>
      <c r="B4">
        <f>COUNTIFS(Kickstarter!$F:$F, "successful", Kickstarter!$D:$D, "&gt;=5000",Kickstarter!$D:$D,"&lt;=9999",Kickstarter!$R:$R, "plays")</f>
        <v>155</v>
      </c>
      <c r="C4">
        <f>COUNTIFS(Kickstarter!$F:$F, "failed", Kickstarter!$D:$D, "&gt;=5000",Kickstarter!$D:$D,"&lt;=9999",Kickstarter!$R:$R, "plays")</f>
        <v>97</v>
      </c>
      <c r="D4">
        <f>COUNTIFS(Kickstarter!$F:$F, "canceled", Kickstarter!$D:$D, "&gt;=5000",Kickstarter!$D:$D,"&lt;=9999",Kickstarter!$R:$R, "plays")</f>
        <v>24</v>
      </c>
      <c r="E4">
        <f t="shared" si="0"/>
        <v>276</v>
      </c>
      <c r="F4" s="22">
        <f t="shared" ref="F4:F13" si="3">B4/E4</f>
        <v>0.56159420289855078</v>
      </c>
      <c r="G4" s="22">
        <f t="shared" si="1"/>
        <v>0.35144927536231885</v>
      </c>
      <c r="H4" s="22">
        <f t="shared" si="2"/>
        <v>8.6956521739130432E-2</v>
      </c>
    </row>
    <row r="5" spans="1:8" x14ac:dyDescent="0.3">
      <c r="A5" t="s">
        <v>8409</v>
      </c>
      <c r="B5">
        <f>COUNTIFS(Kickstarter!$F:$F, "successful", Kickstarter!$D:$D, "&gt;=10000",Kickstarter!$D:$D,"&lt;=14999",Kickstarter!$R:$R, "plays")</f>
        <v>65</v>
      </c>
      <c r="C5">
        <f>COUNTIFS(Kickstarter!$F:$F, "failed", Kickstarter!$D:$D, "&gt;=10000",Kickstarter!$D:$D,"&lt;=14999",Kickstarter!$R:$R, "plays")</f>
        <v>51</v>
      </c>
      <c r="D5">
        <f>COUNTIFS(Kickstarter!$F:$F, "canceled", Kickstarter!$D:$D, "&gt;=10000",Kickstarter!$D:$D,"&lt;=14999",Kickstarter!$R:$R, "plays")</f>
        <v>10</v>
      </c>
      <c r="E5">
        <f t="shared" si="0"/>
        <v>126</v>
      </c>
      <c r="F5" s="22">
        <f t="shared" si="3"/>
        <v>0.51587301587301593</v>
      </c>
      <c r="G5" s="22">
        <f t="shared" si="1"/>
        <v>0.40476190476190477</v>
      </c>
      <c r="H5" s="22">
        <f t="shared" si="2"/>
        <v>7.9365079365079361E-2</v>
      </c>
    </row>
    <row r="6" spans="1:8" x14ac:dyDescent="0.3">
      <c r="A6" t="s">
        <v>8410</v>
      </c>
      <c r="B6">
        <f>COUNTIFS(Kickstarter!$F:$F, "successful", Kickstarter!$D:$D, "&gt;=15000",Kickstarter!$D:$D,"&lt;=19999",Kickstarter!$R:$R, "plays")</f>
        <v>26</v>
      </c>
      <c r="C6">
        <f>COUNTIFS(Kickstarter!$F:$F, "failed", Kickstarter!$D:$D, "&gt;=15000",Kickstarter!$D:$D,"&lt;=19999",Kickstarter!$R:$R, "plays")</f>
        <v>26</v>
      </c>
      <c r="D6">
        <f>COUNTIFS(Kickstarter!$F:$F, "canceled", Kickstarter!$D:$D, "&gt;=15000",Kickstarter!$D:$D,"&lt;=19999",Kickstarter!$R:$R, "plays")</f>
        <v>4</v>
      </c>
      <c r="E6">
        <f t="shared" si="0"/>
        <v>56</v>
      </c>
      <c r="F6" s="22">
        <f t="shared" si="3"/>
        <v>0.4642857142857143</v>
      </c>
      <c r="G6" s="22">
        <f t="shared" si="1"/>
        <v>0.4642857142857143</v>
      </c>
      <c r="H6" s="22">
        <f t="shared" si="2"/>
        <v>7.1428571428571425E-2</v>
      </c>
    </row>
    <row r="7" spans="1:8" x14ac:dyDescent="0.3">
      <c r="A7" t="s">
        <v>8411</v>
      </c>
      <c r="B7">
        <f>COUNTIFS(Kickstarter!$F:$F, "successful", Kickstarter!$D:$D, "&gt;=20000",Kickstarter!$D:$D,"&lt;=24999",Kickstarter!$R:$R, "plays")</f>
        <v>12</v>
      </c>
      <c r="C7">
        <f>COUNTIFS(Kickstarter!$F:$F, "failed", Kickstarter!$D:$D, "&gt;=20000",Kickstarter!$D:$D,"&lt;=24999",Kickstarter!$R:$R, "plays")</f>
        <v>12</v>
      </c>
      <c r="D7">
        <f>COUNTIFS(Kickstarter!$F:$F, "canceled", Kickstarter!$D:$D, "&gt;=20000",Kickstarter!$D:$D,"&lt;=24999",Kickstarter!$R:$R, "plays")</f>
        <v>1</v>
      </c>
      <c r="E7">
        <f t="shared" si="0"/>
        <v>25</v>
      </c>
      <c r="F7" s="22">
        <f t="shared" si="3"/>
        <v>0.48</v>
      </c>
      <c r="G7" s="22">
        <f t="shared" si="1"/>
        <v>0.48</v>
      </c>
      <c r="H7" s="22">
        <f t="shared" si="2"/>
        <v>0.04</v>
      </c>
    </row>
    <row r="8" spans="1:8" x14ac:dyDescent="0.3">
      <c r="A8" t="s">
        <v>8412</v>
      </c>
      <c r="B8">
        <f>COUNTIFS(Kickstarter!$F:$F, "successful", Kickstarter!$D:$D, "&gt;=25000",Kickstarter!$D:$D,"&lt;=29999",Kickstarter!$R:$R, "plays")</f>
        <v>16</v>
      </c>
      <c r="C8">
        <f>COUNTIFS(Kickstarter!$F:$F, "failed", Kickstarter!$D:$D, "&gt;=25000",Kickstarter!$D:$D,"&lt;=29999",Kickstarter!$R:$R, "plays")</f>
        <v>9</v>
      </c>
      <c r="D8">
        <f>COUNTIFS(Kickstarter!$F:$F, "canceled", Kickstarter!$D:$D, "&gt;=25000",Kickstarter!$D:$D,"&lt;=29999",Kickstarter!$R:$R, "plays")</f>
        <v>4</v>
      </c>
      <c r="E8">
        <f t="shared" si="0"/>
        <v>29</v>
      </c>
      <c r="F8" s="22">
        <f t="shared" si="3"/>
        <v>0.55172413793103448</v>
      </c>
      <c r="G8" s="22">
        <f t="shared" si="1"/>
        <v>0.31034482758620691</v>
      </c>
      <c r="H8" s="22">
        <f t="shared" si="2"/>
        <v>0.13793103448275862</v>
      </c>
    </row>
    <row r="9" spans="1:8" x14ac:dyDescent="0.3">
      <c r="A9" t="s">
        <v>8413</v>
      </c>
      <c r="B9">
        <f>COUNTIFS(Kickstarter!$F:$F, "successful", Kickstarter!$D:$D, "&gt;=30000",Kickstarter!$D:$D,"&lt;=34999",Kickstarter!$R:$R, "plays")</f>
        <v>10</v>
      </c>
      <c r="C9">
        <f>COUNTIFS(Kickstarter!$F:$F, "failed", Kickstarter!$D:$D, "&gt;=30000",Kickstarter!$D:$D,"&lt;=34999",Kickstarter!$R:$R, "plays")</f>
        <v>4</v>
      </c>
      <c r="D9">
        <f>COUNTIFS(Kickstarter!$F:$F, "canceled", Kickstarter!$D:$D, "&gt;=30000",Kickstarter!$D:$D,"&lt;=34999",Kickstarter!$R:$R, "plays")</f>
        <v>3</v>
      </c>
      <c r="E9">
        <f t="shared" si="0"/>
        <v>17</v>
      </c>
      <c r="F9" s="22">
        <f t="shared" si="3"/>
        <v>0.58823529411764708</v>
      </c>
      <c r="G9" s="22">
        <f t="shared" si="1"/>
        <v>0.23529411764705882</v>
      </c>
      <c r="H9" s="22">
        <f t="shared" si="2"/>
        <v>0.17647058823529413</v>
      </c>
    </row>
    <row r="10" spans="1:8" x14ac:dyDescent="0.3">
      <c r="A10" t="s">
        <v>8414</v>
      </c>
      <c r="B10">
        <f>COUNTIFS(Kickstarter!$F:$F, "successful", Kickstarter!$D:$D, "&gt;=35000",Kickstarter!$D:$D,"&lt;=39999",Kickstarter!$R:$R, "plays")</f>
        <v>3</v>
      </c>
      <c r="C10">
        <f>COUNTIFS(Kickstarter!$F:$F, "failed", Kickstarter!$D:$D, "&gt;=35000",Kickstarter!$D:$D,"&lt;=39999",Kickstarter!$R:$R, "plays")</f>
        <v>2</v>
      </c>
      <c r="D10">
        <f>COUNTIFS(Kickstarter!$F:$F, "canceled", Kickstarter!$D:$D, "&gt;=35000",Kickstarter!$D:$D,"&lt;=39999",Kickstarter!$R:$R, "plays")</f>
        <v>1</v>
      </c>
      <c r="E10">
        <f t="shared" si="0"/>
        <v>6</v>
      </c>
      <c r="F10" s="22">
        <f t="shared" si="3"/>
        <v>0.5</v>
      </c>
      <c r="G10" s="22">
        <f t="shared" si="1"/>
        <v>0.33333333333333331</v>
      </c>
      <c r="H10" s="22">
        <f t="shared" si="2"/>
        <v>0.16666666666666666</v>
      </c>
    </row>
    <row r="11" spans="1:8" x14ac:dyDescent="0.3">
      <c r="A11" t="s">
        <v>8415</v>
      </c>
      <c r="B11">
        <f>COUNTIFS(Kickstarter!$F:$F, "successful", Kickstarter!$D:$D, "&gt;=40000",Kickstarter!$D:$D,"&lt;=44999",Kickstarter!$R:$R, "plays")</f>
        <v>2</v>
      </c>
      <c r="C11">
        <f>COUNTIFS(Kickstarter!$F:$F, "failed", Kickstarter!$D:$D, "&gt;=40000",Kickstarter!$D:$D,"&lt;=44999",Kickstarter!$R:$R, "plays")</f>
        <v>5</v>
      </c>
      <c r="D11">
        <f>COUNTIFS(Kickstarter!$F:$F, "canceled", Kickstarter!$D:$D, "&gt;=40000",Kickstarter!$D:$D,"&lt;=44999",Kickstarter!$R:$R, "plays")</f>
        <v>2</v>
      </c>
      <c r="E11">
        <f t="shared" si="0"/>
        <v>9</v>
      </c>
      <c r="F11" s="22">
        <f t="shared" si="3"/>
        <v>0.22222222222222221</v>
      </c>
      <c r="G11" s="22">
        <f t="shared" si="1"/>
        <v>0.55555555555555558</v>
      </c>
      <c r="H11" s="22">
        <f t="shared" si="2"/>
        <v>0.22222222222222221</v>
      </c>
    </row>
    <row r="12" spans="1:8" x14ac:dyDescent="0.3">
      <c r="A12" t="s">
        <v>8416</v>
      </c>
      <c r="B12">
        <f>COUNTIFS(Kickstarter!$F:$F, "successful", Kickstarter!$D:$D, "&gt;=45000",Kickstarter!$D:$D,"&lt;=49999",Kickstarter!$R:$R, "plays")</f>
        <v>1</v>
      </c>
      <c r="C12">
        <f>COUNTIFS(Kickstarter!$F:$F, "failed", Kickstarter!$D:$D, "&gt;=45000",Kickstarter!$D:$D,"&lt;=49999",Kickstarter!$R:$R, "plays")</f>
        <v>0</v>
      </c>
      <c r="D12">
        <f>COUNTIFS(Kickstarter!$F:$F, "canceled", Kickstarter!$D:$D, "&gt;=45000",Kickstarter!$D:$D,"&lt;=49999",Kickstarter!$R:$R, "plays")</f>
        <v>0</v>
      </c>
      <c r="E12">
        <f t="shared" si="0"/>
        <v>1</v>
      </c>
      <c r="F12" s="22">
        <f t="shared" si="3"/>
        <v>1</v>
      </c>
      <c r="G12" s="22">
        <f t="shared" si="1"/>
        <v>0</v>
      </c>
      <c r="H12" s="22">
        <f t="shared" si="2"/>
        <v>0</v>
      </c>
    </row>
    <row r="13" spans="1:8" x14ac:dyDescent="0.3">
      <c r="A13" t="s">
        <v>8417</v>
      </c>
      <c r="B13">
        <f>COUNTIFS(Kickstarter!$F:$F, "successful", Kickstarter!$D:$D, "&gt;=50000",Kickstarter!$R:$R, "plays")</f>
        <v>5</v>
      </c>
      <c r="C13">
        <f>COUNTIFS(Kickstarter!$F:$F, "failed", Kickstarter!$D:$D, "&gt;=50000",Kickstarter!$R:$R, "plays")</f>
        <v>14</v>
      </c>
      <c r="D13">
        <f>COUNTIFS(Kickstarter!$F:$F, "canceled", Kickstarter!$D:$D, "&gt;=50000",Kickstarter!$R:$R, "plays")</f>
        <v>2</v>
      </c>
      <c r="E13">
        <f t="shared" si="0"/>
        <v>21</v>
      </c>
      <c r="F13" s="22">
        <f t="shared" si="3"/>
        <v>0.23809523809523808</v>
      </c>
      <c r="G13" s="22">
        <f t="shared" si="1"/>
        <v>0.66666666666666663</v>
      </c>
      <c r="H13" s="22">
        <f t="shared" si="2"/>
        <v>9.5238095238095233E-2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ySplit="521" topLeftCell="A4115" activePane="bottomLeft" state="frozen"/>
      <selection activeCell="N1" sqref="N1"/>
      <selection pane="bottomLeft" activeCell="U1" sqref="A1:U411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28.44140625" style="14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1.88671875" customWidth="1"/>
    <col min="15" max="15" width="17.109375" customWidth="1"/>
    <col min="16" max="16" width="15.21875" customWidth="1"/>
    <col min="17" max="17" width="31.88671875" customWidth="1"/>
    <col min="18" max="18" width="12.33203125" customWidth="1"/>
    <col min="19" max="19" width="22.109375" style="16" customWidth="1"/>
    <col min="20" max="20" width="30.5546875" style="16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9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30000</v>
      </c>
      <c r="E2" s="7">
        <v>1225</v>
      </c>
      <c r="F2" t="s">
        <v>8220</v>
      </c>
      <c r="G2" t="s">
        <v>8223</v>
      </c>
      <c r="H2" t="s">
        <v>8245</v>
      </c>
      <c r="I2" s="14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4</v>
      </c>
      <c r="P2">
        <f>IFERROR(ROUND(E2/L2, 2),0)</f>
        <v>6.73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35000</v>
      </c>
      <c r="E3" s="7">
        <v>106330.39</v>
      </c>
      <c r="F3" t="s">
        <v>8218</v>
      </c>
      <c r="G3" t="s">
        <v>8223</v>
      </c>
      <c r="H3" t="s">
        <v>8245</v>
      </c>
      <c r="I3" s="14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304</v>
      </c>
      <c r="P3">
        <f t="shared" ref="P3:P66" si="1">IFERROR(ROUND(E3/L3, 2),0)</f>
        <v>1345.95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3000</v>
      </c>
      <c r="E4" s="7">
        <v>3002</v>
      </c>
      <c r="F4" t="s">
        <v>8218</v>
      </c>
      <c r="G4" t="s">
        <v>8224</v>
      </c>
      <c r="H4" t="s">
        <v>8246</v>
      </c>
      <c r="I4" s="1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100</v>
      </c>
      <c r="P4">
        <f t="shared" si="1"/>
        <v>85.77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25000</v>
      </c>
      <c r="E5" s="7">
        <v>34660</v>
      </c>
      <c r="F5" t="s">
        <v>8218</v>
      </c>
      <c r="G5" t="s">
        <v>8223</v>
      </c>
      <c r="H5" t="s">
        <v>8245</v>
      </c>
      <c r="I5" s="14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139</v>
      </c>
      <c r="P5">
        <f t="shared" si="1"/>
        <v>231.07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116000</v>
      </c>
      <c r="E6" s="7">
        <v>169985.91</v>
      </c>
      <c r="F6" t="s">
        <v>8218</v>
      </c>
      <c r="G6" t="s">
        <v>8223</v>
      </c>
      <c r="H6" t="s">
        <v>8245</v>
      </c>
      <c r="I6" s="14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147</v>
      </c>
      <c r="P6">
        <f t="shared" si="1"/>
        <v>598.54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12000</v>
      </c>
      <c r="E7" s="7">
        <v>15</v>
      </c>
      <c r="F7" t="s">
        <v>8220</v>
      </c>
      <c r="G7" t="s">
        <v>8223</v>
      </c>
      <c r="H7" t="s">
        <v>8245</v>
      </c>
      <c r="I7" s="14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0</v>
      </c>
      <c r="P7">
        <f t="shared" si="1"/>
        <v>0.32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24000</v>
      </c>
      <c r="E8" s="7">
        <v>30226</v>
      </c>
      <c r="F8" t="s">
        <v>8218</v>
      </c>
      <c r="G8" t="s">
        <v>8223</v>
      </c>
      <c r="H8" t="s">
        <v>8245</v>
      </c>
      <c r="I8" s="14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126</v>
      </c>
      <c r="P8">
        <f t="shared" si="1"/>
        <v>521.14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25000</v>
      </c>
      <c r="E9" s="7">
        <v>100</v>
      </c>
      <c r="F9" t="s">
        <v>8220</v>
      </c>
      <c r="G9" t="s">
        <v>8223</v>
      </c>
      <c r="H9" t="s">
        <v>8245</v>
      </c>
      <c r="I9" s="14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0</v>
      </c>
      <c r="P9">
        <f t="shared" si="1"/>
        <v>1.75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10000</v>
      </c>
      <c r="E10" s="7">
        <v>1677</v>
      </c>
      <c r="F10" t="s">
        <v>8220</v>
      </c>
      <c r="G10" t="s">
        <v>8223</v>
      </c>
      <c r="H10" t="s">
        <v>8245</v>
      </c>
      <c r="I10" s="14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17</v>
      </c>
      <c r="P10">
        <f t="shared" si="1"/>
        <v>139.75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3000</v>
      </c>
      <c r="E11" s="7">
        <v>3700</v>
      </c>
      <c r="F11" t="s">
        <v>8218</v>
      </c>
      <c r="G11" t="s">
        <v>8223</v>
      </c>
      <c r="H11" t="s">
        <v>8245</v>
      </c>
      <c r="I11" s="14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123</v>
      </c>
      <c r="P11">
        <f t="shared" si="1"/>
        <v>185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9000</v>
      </c>
      <c r="E12" s="7">
        <v>0</v>
      </c>
      <c r="F12" t="s">
        <v>8220</v>
      </c>
      <c r="G12" t="s">
        <v>8223</v>
      </c>
      <c r="H12" t="s">
        <v>8245</v>
      </c>
      <c r="I12" s="14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0</v>
      </c>
      <c r="P12">
        <f t="shared" si="1"/>
        <v>0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16000</v>
      </c>
      <c r="E13" s="7">
        <v>16573</v>
      </c>
      <c r="F13" t="s">
        <v>8218</v>
      </c>
      <c r="G13" t="s">
        <v>8223</v>
      </c>
      <c r="H13" t="s">
        <v>8245</v>
      </c>
      <c r="I13" s="14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104</v>
      </c>
      <c r="P13">
        <f t="shared" si="1"/>
        <v>220.97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100000</v>
      </c>
      <c r="E14" s="7">
        <v>112536</v>
      </c>
      <c r="F14" t="s">
        <v>8218</v>
      </c>
      <c r="G14" t="s">
        <v>8223</v>
      </c>
      <c r="H14" t="s">
        <v>8245</v>
      </c>
      <c r="I14" s="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113</v>
      </c>
      <c r="P14">
        <f t="shared" si="1"/>
        <v>136.08000000000001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15000</v>
      </c>
      <c r="E15" s="7">
        <v>15565</v>
      </c>
      <c r="F15" t="s">
        <v>8218</v>
      </c>
      <c r="G15" t="s">
        <v>8223</v>
      </c>
      <c r="H15" t="s">
        <v>8245</v>
      </c>
      <c r="I15" s="14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104</v>
      </c>
      <c r="P15">
        <f t="shared" si="1"/>
        <v>305.2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16870</v>
      </c>
      <c r="E16" s="7">
        <v>2501</v>
      </c>
      <c r="F16" t="s">
        <v>8220</v>
      </c>
      <c r="G16" t="s">
        <v>8225</v>
      </c>
      <c r="H16" t="s">
        <v>8247</v>
      </c>
      <c r="I16" s="14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15</v>
      </c>
      <c r="P16">
        <f t="shared" si="1"/>
        <v>61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6000</v>
      </c>
      <c r="E17" s="7">
        <v>6530</v>
      </c>
      <c r="F17" t="s">
        <v>8218</v>
      </c>
      <c r="G17" t="s">
        <v>8226</v>
      </c>
      <c r="H17" t="s">
        <v>8248</v>
      </c>
      <c r="I17" s="14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109</v>
      </c>
      <c r="P17">
        <f t="shared" si="1"/>
        <v>66.63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30000</v>
      </c>
      <c r="E18" s="7">
        <v>30891.1</v>
      </c>
      <c r="F18" t="s">
        <v>8218</v>
      </c>
      <c r="G18" t="s">
        <v>8223</v>
      </c>
      <c r="H18" t="s">
        <v>8245</v>
      </c>
      <c r="I18" s="14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103</v>
      </c>
      <c r="P18">
        <f t="shared" si="1"/>
        <v>441.3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5000</v>
      </c>
      <c r="E19" s="7">
        <v>3000</v>
      </c>
      <c r="F19" t="s">
        <v>8220</v>
      </c>
      <c r="G19" t="s">
        <v>8224</v>
      </c>
      <c r="H19" t="s">
        <v>8246</v>
      </c>
      <c r="I19" s="14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60</v>
      </c>
      <c r="P19">
        <f t="shared" si="1"/>
        <v>83.33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80000</v>
      </c>
      <c r="E20" s="7">
        <v>0</v>
      </c>
      <c r="F20" t="s">
        <v>8219</v>
      </c>
      <c r="G20" t="s">
        <v>8223</v>
      </c>
      <c r="H20" t="s">
        <v>8245</v>
      </c>
      <c r="I20" s="14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0</v>
      </c>
      <c r="P20">
        <f t="shared" si="1"/>
        <v>0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5000</v>
      </c>
      <c r="E21" s="7">
        <v>0</v>
      </c>
      <c r="F21" t="s">
        <v>8220</v>
      </c>
      <c r="G21" t="s">
        <v>8223</v>
      </c>
      <c r="H21" t="s">
        <v>8245</v>
      </c>
      <c r="I21" s="14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0</v>
      </c>
      <c r="P21">
        <f t="shared" si="1"/>
        <v>0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5500</v>
      </c>
      <c r="E22" s="7">
        <v>5516</v>
      </c>
      <c r="F22" t="s">
        <v>8218</v>
      </c>
      <c r="G22" t="s">
        <v>8223</v>
      </c>
      <c r="H22" t="s">
        <v>8245</v>
      </c>
      <c r="I22" s="14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220.64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50000</v>
      </c>
      <c r="E23" s="7">
        <v>359</v>
      </c>
      <c r="F23" t="s">
        <v>8219</v>
      </c>
      <c r="G23" t="s">
        <v>8223</v>
      </c>
      <c r="H23" t="s">
        <v>8245</v>
      </c>
      <c r="I23" s="14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</v>
      </c>
      <c r="P23">
        <f t="shared" si="1"/>
        <v>3.55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2800</v>
      </c>
      <c r="E24" s="7">
        <v>3572.12</v>
      </c>
      <c r="F24" t="s">
        <v>8218</v>
      </c>
      <c r="G24" t="s">
        <v>8223</v>
      </c>
      <c r="H24" t="s">
        <v>8245</v>
      </c>
      <c r="I24" s="1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128</v>
      </c>
      <c r="P24">
        <f t="shared" si="1"/>
        <v>446.52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7000</v>
      </c>
      <c r="E25" s="7">
        <v>7340</v>
      </c>
      <c r="F25" t="s">
        <v>8218</v>
      </c>
      <c r="G25" t="s">
        <v>8223</v>
      </c>
      <c r="H25" t="s">
        <v>8245</v>
      </c>
      <c r="I25" s="14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105</v>
      </c>
      <c r="P25">
        <f t="shared" si="1"/>
        <v>319.13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99000</v>
      </c>
      <c r="E26" s="7">
        <v>2670</v>
      </c>
      <c r="F26" t="s">
        <v>8220</v>
      </c>
      <c r="G26" t="s">
        <v>8223</v>
      </c>
      <c r="H26" t="s">
        <v>8245</v>
      </c>
      <c r="I26" s="14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3</v>
      </c>
      <c r="P26">
        <f t="shared" si="1"/>
        <v>4.6500000000000004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3500</v>
      </c>
      <c r="E27" s="7">
        <v>3600</v>
      </c>
      <c r="F27" t="s">
        <v>8218</v>
      </c>
      <c r="G27" t="s">
        <v>8223</v>
      </c>
      <c r="H27" t="s">
        <v>8245</v>
      </c>
      <c r="I27" s="14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103</v>
      </c>
      <c r="P27">
        <f t="shared" si="1"/>
        <v>257.14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5200</v>
      </c>
      <c r="E28" s="7">
        <v>0</v>
      </c>
      <c r="F28" t="s">
        <v>8220</v>
      </c>
      <c r="G28" t="s">
        <v>8223</v>
      </c>
      <c r="H28" t="s">
        <v>8245</v>
      </c>
      <c r="I28" s="14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0</v>
      </c>
      <c r="P28">
        <f t="shared" si="1"/>
        <v>0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50000</v>
      </c>
      <c r="E29" s="7">
        <v>51149</v>
      </c>
      <c r="F29" t="s">
        <v>8219</v>
      </c>
      <c r="G29" t="s">
        <v>8227</v>
      </c>
      <c r="H29" t="s">
        <v>8249</v>
      </c>
      <c r="I29" s="14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</v>
      </c>
      <c r="P29">
        <f t="shared" si="1"/>
        <v>340.99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30000</v>
      </c>
      <c r="E30" s="7">
        <v>31404</v>
      </c>
      <c r="F30" t="s">
        <v>8218</v>
      </c>
      <c r="G30" t="s">
        <v>8223</v>
      </c>
      <c r="H30" t="s">
        <v>8245</v>
      </c>
      <c r="I30" s="14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105</v>
      </c>
      <c r="P30">
        <f t="shared" si="1"/>
        <v>442.31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10000</v>
      </c>
      <c r="E31" s="7">
        <v>10156</v>
      </c>
      <c r="F31" t="s">
        <v>8218</v>
      </c>
      <c r="G31" t="s">
        <v>8224</v>
      </c>
      <c r="H31" t="s">
        <v>8246</v>
      </c>
      <c r="I31" s="14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102</v>
      </c>
      <c r="P31">
        <f t="shared" si="1"/>
        <v>86.8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10000</v>
      </c>
      <c r="E32" s="7">
        <v>13614</v>
      </c>
      <c r="F32" t="s">
        <v>8218</v>
      </c>
      <c r="G32" t="s">
        <v>8223</v>
      </c>
      <c r="H32" t="s">
        <v>8245</v>
      </c>
      <c r="I32" s="14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136</v>
      </c>
      <c r="P32">
        <f t="shared" si="1"/>
        <v>256.87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1000</v>
      </c>
      <c r="E33" s="7">
        <v>1610</v>
      </c>
      <c r="F33" t="s">
        <v>8218</v>
      </c>
      <c r="G33" t="s">
        <v>8223</v>
      </c>
      <c r="H33" t="s">
        <v>8245</v>
      </c>
      <c r="I33" s="14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161</v>
      </c>
      <c r="P33">
        <f t="shared" si="1"/>
        <v>1610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65000</v>
      </c>
      <c r="E34" s="7">
        <v>126</v>
      </c>
      <c r="F34" t="s">
        <v>8220</v>
      </c>
      <c r="G34" t="s">
        <v>8223</v>
      </c>
      <c r="H34" t="s">
        <v>8245</v>
      </c>
      <c r="I34" s="1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0</v>
      </c>
      <c r="P34">
        <f t="shared" si="1"/>
        <v>1.42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15000</v>
      </c>
      <c r="E35" s="7">
        <v>400</v>
      </c>
      <c r="F35" t="s">
        <v>8220</v>
      </c>
      <c r="G35" t="s">
        <v>8223</v>
      </c>
      <c r="H35" t="s">
        <v>8245</v>
      </c>
      <c r="I35" s="14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</v>
      </c>
      <c r="P35">
        <f t="shared" si="1"/>
        <v>6.25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10000</v>
      </c>
      <c r="E36" s="7">
        <v>266</v>
      </c>
      <c r="F36" t="s">
        <v>8219</v>
      </c>
      <c r="G36" t="s">
        <v>8223</v>
      </c>
      <c r="H36" t="s">
        <v>8245</v>
      </c>
      <c r="I36" s="14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</v>
      </c>
      <c r="P36">
        <f t="shared" si="1"/>
        <v>3.91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5000</v>
      </c>
      <c r="E37" s="7">
        <v>5509</v>
      </c>
      <c r="F37" t="s">
        <v>8218</v>
      </c>
      <c r="G37" t="s">
        <v>8223</v>
      </c>
      <c r="H37" t="s">
        <v>8245</v>
      </c>
      <c r="I37" s="14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110</v>
      </c>
      <c r="P37">
        <f t="shared" si="1"/>
        <v>196.75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24200</v>
      </c>
      <c r="E38" s="7">
        <v>25375</v>
      </c>
      <c r="F38" t="s">
        <v>8218</v>
      </c>
      <c r="G38" t="s">
        <v>8223</v>
      </c>
      <c r="H38" t="s">
        <v>8245</v>
      </c>
      <c r="I38" s="14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105</v>
      </c>
      <c r="P38">
        <f t="shared" si="1"/>
        <v>576.70000000000005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100000</v>
      </c>
      <c r="E39" s="7">
        <v>47</v>
      </c>
      <c r="F39" t="s">
        <v>8220</v>
      </c>
      <c r="G39" t="s">
        <v>8223</v>
      </c>
      <c r="H39" t="s">
        <v>8245</v>
      </c>
      <c r="I39" s="14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0</v>
      </c>
      <c r="P39">
        <f t="shared" si="1"/>
        <v>0.19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8000</v>
      </c>
      <c r="E40" s="7">
        <v>8211</v>
      </c>
      <c r="F40" t="s">
        <v>8218</v>
      </c>
      <c r="G40" t="s">
        <v>8223</v>
      </c>
      <c r="H40" t="s">
        <v>8245</v>
      </c>
      <c r="I40" s="14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103</v>
      </c>
      <c r="P40">
        <f t="shared" si="1"/>
        <v>124.41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80000</v>
      </c>
      <c r="E41" s="7">
        <v>149</v>
      </c>
      <c r="F41" t="s">
        <v>8220</v>
      </c>
      <c r="G41" t="s">
        <v>8224</v>
      </c>
      <c r="H41" t="s">
        <v>8246</v>
      </c>
      <c r="I41" s="14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0</v>
      </c>
      <c r="P41">
        <f t="shared" si="1"/>
        <v>0.69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6000</v>
      </c>
      <c r="E42" s="7">
        <v>0</v>
      </c>
      <c r="F42" t="s">
        <v>8221</v>
      </c>
      <c r="G42" t="s">
        <v>8223</v>
      </c>
      <c r="H42" t="s">
        <v>8245</v>
      </c>
      <c r="I42" s="14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0</v>
      </c>
      <c r="P42">
        <f t="shared" si="1"/>
        <v>0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5500</v>
      </c>
      <c r="E43" s="7">
        <v>1417</v>
      </c>
      <c r="F43" t="s">
        <v>8220</v>
      </c>
      <c r="G43" t="s">
        <v>8223</v>
      </c>
      <c r="H43" t="s">
        <v>8245</v>
      </c>
      <c r="I43" s="14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26</v>
      </c>
      <c r="P43">
        <f t="shared" si="1"/>
        <v>74.58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50000</v>
      </c>
      <c r="E44" s="7">
        <v>75</v>
      </c>
      <c r="F44" t="s">
        <v>8220</v>
      </c>
      <c r="G44" t="s">
        <v>8223</v>
      </c>
      <c r="H44" t="s">
        <v>8245</v>
      </c>
      <c r="I44" s="1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0</v>
      </c>
      <c r="P44">
        <f t="shared" si="1"/>
        <v>0.44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75000</v>
      </c>
      <c r="E45" s="7">
        <v>3185</v>
      </c>
      <c r="F45" t="s">
        <v>8220</v>
      </c>
      <c r="G45" t="s">
        <v>8223</v>
      </c>
      <c r="H45" t="s">
        <v>8245</v>
      </c>
      <c r="I45" s="14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4</v>
      </c>
      <c r="P45">
        <f t="shared" si="1"/>
        <v>12.11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5500</v>
      </c>
      <c r="E46" s="7">
        <v>1405</v>
      </c>
      <c r="F46" t="s">
        <v>8220</v>
      </c>
      <c r="G46" t="s">
        <v>8223</v>
      </c>
      <c r="H46" t="s">
        <v>8245</v>
      </c>
      <c r="I46" s="14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26</v>
      </c>
      <c r="P46">
        <f t="shared" si="1"/>
        <v>93.67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15500</v>
      </c>
      <c r="E47" s="7">
        <v>15705</v>
      </c>
      <c r="F47" t="s">
        <v>8218</v>
      </c>
      <c r="G47" t="s">
        <v>8223</v>
      </c>
      <c r="H47" t="s">
        <v>8245</v>
      </c>
      <c r="I47" s="14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101</v>
      </c>
      <c r="P47">
        <f t="shared" si="1"/>
        <v>257.45999999999998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25000</v>
      </c>
      <c r="E48" s="7">
        <v>1</v>
      </c>
      <c r="F48" t="s">
        <v>8220</v>
      </c>
      <c r="G48" t="s">
        <v>8225</v>
      </c>
      <c r="H48" t="s">
        <v>8247</v>
      </c>
      <c r="I48" s="14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0</v>
      </c>
      <c r="P48">
        <f t="shared" si="1"/>
        <v>0.02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15000</v>
      </c>
      <c r="E49" s="7">
        <v>520</v>
      </c>
      <c r="F49" t="s">
        <v>8220</v>
      </c>
      <c r="G49" t="s">
        <v>8223</v>
      </c>
      <c r="H49" t="s">
        <v>8245</v>
      </c>
      <c r="I49" s="14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</v>
      </c>
      <c r="P49">
        <f t="shared" si="1"/>
        <v>7.43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6000</v>
      </c>
      <c r="E50" s="7">
        <v>10045</v>
      </c>
      <c r="F50" t="s">
        <v>8218</v>
      </c>
      <c r="G50" t="s">
        <v>8224</v>
      </c>
      <c r="H50" t="s">
        <v>8246</v>
      </c>
      <c r="I50" s="14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167</v>
      </c>
      <c r="P50">
        <f t="shared" si="1"/>
        <v>264.33999999999997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30000</v>
      </c>
      <c r="E51" s="7">
        <v>30608.59</v>
      </c>
      <c r="F51" t="s">
        <v>8218</v>
      </c>
      <c r="G51" t="s">
        <v>8223</v>
      </c>
      <c r="H51" t="s">
        <v>8245</v>
      </c>
      <c r="I51" s="14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102</v>
      </c>
      <c r="P51">
        <f t="shared" si="1"/>
        <v>351.82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3000</v>
      </c>
      <c r="E52" s="7">
        <v>3321.25</v>
      </c>
      <c r="F52" t="s">
        <v>8218</v>
      </c>
      <c r="G52" t="s">
        <v>8224</v>
      </c>
      <c r="H52" t="s">
        <v>8246</v>
      </c>
      <c r="I52" s="14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111</v>
      </c>
      <c r="P52">
        <f t="shared" si="1"/>
        <v>150.97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35000</v>
      </c>
      <c r="E53" s="7">
        <v>39757</v>
      </c>
      <c r="F53" t="s">
        <v>8218</v>
      </c>
      <c r="G53" t="s">
        <v>8223</v>
      </c>
      <c r="H53" t="s">
        <v>8245</v>
      </c>
      <c r="I53" s="14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114</v>
      </c>
      <c r="P53">
        <f t="shared" si="1"/>
        <v>334.09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30000</v>
      </c>
      <c r="E54" s="7">
        <v>1155</v>
      </c>
      <c r="F54" t="s">
        <v>8220</v>
      </c>
      <c r="G54" t="s">
        <v>8223</v>
      </c>
      <c r="H54" t="s">
        <v>8245</v>
      </c>
      <c r="I54" s="1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4</v>
      </c>
      <c r="P54">
        <f t="shared" si="1"/>
        <v>22.21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10000</v>
      </c>
      <c r="E55" s="7">
        <v>40</v>
      </c>
      <c r="F55" t="s">
        <v>8220</v>
      </c>
      <c r="G55" t="s">
        <v>8223</v>
      </c>
      <c r="H55" t="s">
        <v>8245</v>
      </c>
      <c r="I55" s="14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0</v>
      </c>
      <c r="P55">
        <f t="shared" si="1"/>
        <v>0.34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25000</v>
      </c>
      <c r="E56" s="7">
        <v>26495.5</v>
      </c>
      <c r="F56" t="s">
        <v>8218</v>
      </c>
      <c r="G56" t="s">
        <v>8223</v>
      </c>
      <c r="H56" t="s">
        <v>8245</v>
      </c>
      <c r="I56" s="14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106</v>
      </c>
      <c r="P56">
        <f t="shared" si="1"/>
        <v>509.53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30000</v>
      </c>
      <c r="E57" s="7">
        <v>0</v>
      </c>
      <c r="F57" t="s">
        <v>8220</v>
      </c>
      <c r="G57" t="s">
        <v>8223</v>
      </c>
      <c r="H57" t="s">
        <v>8245</v>
      </c>
      <c r="I57" s="14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0</v>
      </c>
      <c r="P57">
        <f t="shared" si="1"/>
        <v>0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25000</v>
      </c>
      <c r="E58" s="7">
        <v>0</v>
      </c>
      <c r="F58" t="s">
        <v>8220</v>
      </c>
      <c r="G58" t="s">
        <v>8224</v>
      </c>
      <c r="H58" t="s">
        <v>8246</v>
      </c>
      <c r="I58" s="14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0</v>
      </c>
      <c r="P58">
        <f t="shared" si="1"/>
        <v>0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39000</v>
      </c>
      <c r="E59" s="7">
        <v>156</v>
      </c>
      <c r="F59" t="s">
        <v>8220</v>
      </c>
      <c r="G59" t="s">
        <v>8223</v>
      </c>
      <c r="H59" t="s">
        <v>8245</v>
      </c>
      <c r="I59" s="14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0</v>
      </c>
      <c r="P59">
        <f t="shared" si="1"/>
        <v>2.2599999999999998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25000</v>
      </c>
      <c r="E60" s="7">
        <v>30026</v>
      </c>
      <c r="F60" t="s">
        <v>8218</v>
      </c>
      <c r="G60" t="s">
        <v>8223</v>
      </c>
      <c r="H60" t="s">
        <v>8245</v>
      </c>
      <c r="I60" s="14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120</v>
      </c>
      <c r="P60">
        <f t="shared" si="1"/>
        <v>400.35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50000</v>
      </c>
      <c r="E61" s="7">
        <v>151</v>
      </c>
      <c r="F61" t="s">
        <v>8220</v>
      </c>
      <c r="G61" t="s">
        <v>8223</v>
      </c>
      <c r="H61" t="s">
        <v>8245</v>
      </c>
      <c r="I61" s="14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0</v>
      </c>
      <c r="P61">
        <f t="shared" si="1"/>
        <v>4.58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12000</v>
      </c>
      <c r="E62" s="7">
        <v>13279</v>
      </c>
      <c r="F62" t="s">
        <v>8218</v>
      </c>
      <c r="G62" t="s">
        <v>8224</v>
      </c>
      <c r="H62" t="s">
        <v>8246</v>
      </c>
      <c r="I62" s="14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111</v>
      </c>
      <c r="P62">
        <f t="shared" si="1"/>
        <v>122.95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20000</v>
      </c>
      <c r="E63" s="7">
        <v>621</v>
      </c>
      <c r="F63" t="s">
        <v>8219</v>
      </c>
      <c r="G63" t="s">
        <v>8223</v>
      </c>
      <c r="H63" t="s">
        <v>8245</v>
      </c>
      <c r="I63" s="14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3</v>
      </c>
      <c r="P63">
        <f t="shared" si="1"/>
        <v>27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12000</v>
      </c>
      <c r="E64" s="7">
        <v>13121</v>
      </c>
      <c r="F64" t="s">
        <v>8218</v>
      </c>
      <c r="G64" t="s">
        <v>8223</v>
      </c>
      <c r="H64" t="s">
        <v>8245</v>
      </c>
      <c r="I64" s="1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109</v>
      </c>
      <c r="P64">
        <f t="shared" si="1"/>
        <v>273.35000000000002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6500</v>
      </c>
      <c r="E65" s="7">
        <v>10071</v>
      </c>
      <c r="F65" t="s">
        <v>8218</v>
      </c>
      <c r="G65" t="s">
        <v>8223</v>
      </c>
      <c r="H65" t="s">
        <v>8245</v>
      </c>
      <c r="I65" s="14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155</v>
      </c>
      <c r="P65">
        <f t="shared" si="1"/>
        <v>157.36000000000001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6000</v>
      </c>
      <c r="E66" s="7">
        <v>6000</v>
      </c>
      <c r="F66" t="s">
        <v>8218</v>
      </c>
      <c r="G66" t="s">
        <v>8223</v>
      </c>
      <c r="H66" t="s">
        <v>8245</v>
      </c>
      <c r="I66" s="14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100</v>
      </c>
      <c r="P66">
        <f t="shared" si="1"/>
        <v>250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20000</v>
      </c>
      <c r="E67" s="7">
        <v>1876</v>
      </c>
      <c r="F67" t="s">
        <v>8220</v>
      </c>
      <c r="G67" t="s">
        <v>8228</v>
      </c>
      <c r="H67" t="s">
        <v>8250</v>
      </c>
      <c r="I67" s="14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9</v>
      </c>
      <c r="P67">
        <f t="shared" ref="P67:P130" si="6">IFERROR(ROUND(E67/L67, 2),0)</f>
        <v>32.909999999999997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7000</v>
      </c>
      <c r="E68" s="7">
        <v>7365</v>
      </c>
      <c r="F68" t="s">
        <v>8218</v>
      </c>
      <c r="G68" t="s">
        <v>8223</v>
      </c>
      <c r="H68" t="s">
        <v>8245</v>
      </c>
      <c r="I68" s="14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105</v>
      </c>
      <c r="P68">
        <f t="shared" si="6"/>
        <v>283.27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7000</v>
      </c>
      <c r="E69" s="7">
        <v>50</v>
      </c>
      <c r="F69" t="s">
        <v>8220</v>
      </c>
      <c r="G69" t="s">
        <v>8223</v>
      </c>
      <c r="H69" t="s">
        <v>8245</v>
      </c>
      <c r="I69" s="14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</v>
      </c>
      <c r="P69">
        <f t="shared" si="6"/>
        <v>2.5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3500</v>
      </c>
      <c r="E70" s="7">
        <v>361</v>
      </c>
      <c r="F70" t="s">
        <v>8220</v>
      </c>
      <c r="G70" t="s">
        <v>8224</v>
      </c>
      <c r="H70" t="s">
        <v>8246</v>
      </c>
      <c r="I70" s="14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10</v>
      </c>
      <c r="P70">
        <f t="shared" si="6"/>
        <v>10.029999999999999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30000</v>
      </c>
      <c r="E71" s="7">
        <v>0</v>
      </c>
      <c r="F71" t="s">
        <v>8219</v>
      </c>
      <c r="G71" t="s">
        <v>8223</v>
      </c>
      <c r="H71" t="s">
        <v>8245</v>
      </c>
      <c r="I71" s="14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0</v>
      </c>
      <c r="P71">
        <f t="shared" si="6"/>
        <v>0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3000</v>
      </c>
      <c r="E72" s="7">
        <v>4050</v>
      </c>
      <c r="F72" t="s">
        <v>8218</v>
      </c>
      <c r="G72" t="s">
        <v>8223</v>
      </c>
      <c r="H72" t="s">
        <v>8245</v>
      </c>
      <c r="I72" s="14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135</v>
      </c>
      <c r="P72">
        <f t="shared" si="6"/>
        <v>238.24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6500</v>
      </c>
      <c r="E73" s="7">
        <v>6505</v>
      </c>
      <c r="F73" t="s">
        <v>8218</v>
      </c>
      <c r="G73" t="s">
        <v>8223</v>
      </c>
      <c r="H73" t="s">
        <v>8245</v>
      </c>
      <c r="I73" s="14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100</v>
      </c>
      <c r="P73">
        <f t="shared" si="6"/>
        <v>203.28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7000</v>
      </c>
      <c r="E74" s="7">
        <v>7383.01</v>
      </c>
      <c r="F74" t="s">
        <v>8218</v>
      </c>
      <c r="G74" t="s">
        <v>8223</v>
      </c>
      <c r="H74" t="s">
        <v>8245</v>
      </c>
      <c r="I74" s="1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105</v>
      </c>
      <c r="P74">
        <f t="shared" si="6"/>
        <v>180.07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3800</v>
      </c>
      <c r="E75" s="7">
        <v>4000.22</v>
      </c>
      <c r="F75" t="s">
        <v>8218</v>
      </c>
      <c r="G75" t="s">
        <v>8223</v>
      </c>
      <c r="H75" t="s">
        <v>8245</v>
      </c>
      <c r="I75" s="14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105</v>
      </c>
      <c r="P75">
        <f t="shared" si="6"/>
        <v>222.23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3000</v>
      </c>
      <c r="E76" s="7">
        <v>3160</v>
      </c>
      <c r="F76" t="s">
        <v>8218</v>
      </c>
      <c r="G76" t="s">
        <v>8229</v>
      </c>
      <c r="H76" t="s">
        <v>8248</v>
      </c>
      <c r="I76" s="14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105</v>
      </c>
      <c r="P76">
        <f t="shared" si="6"/>
        <v>108.97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10000</v>
      </c>
      <c r="E77" s="7">
        <v>12795</v>
      </c>
      <c r="F77" t="s">
        <v>8218</v>
      </c>
      <c r="G77" t="s">
        <v>8223</v>
      </c>
      <c r="H77" t="s">
        <v>8245</v>
      </c>
      <c r="I77" s="14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128</v>
      </c>
      <c r="P77">
        <f t="shared" si="6"/>
        <v>272.23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3000</v>
      </c>
      <c r="E78" s="7">
        <v>10</v>
      </c>
      <c r="F78" t="s">
        <v>8220</v>
      </c>
      <c r="G78" t="s">
        <v>8223</v>
      </c>
      <c r="H78" t="s">
        <v>8245</v>
      </c>
      <c r="I78" s="14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0</v>
      </c>
      <c r="P78">
        <f t="shared" si="6"/>
        <v>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5000</v>
      </c>
      <c r="E79" s="7">
        <v>5167</v>
      </c>
      <c r="F79" t="s">
        <v>8218</v>
      </c>
      <c r="G79" t="s">
        <v>8223</v>
      </c>
      <c r="H79" t="s">
        <v>8245</v>
      </c>
      <c r="I79" s="14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103</v>
      </c>
      <c r="P79">
        <f t="shared" si="6"/>
        <v>198.73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5000</v>
      </c>
      <c r="E80" s="7">
        <v>100</v>
      </c>
      <c r="F80" t="s">
        <v>8220</v>
      </c>
      <c r="G80" t="s">
        <v>8229</v>
      </c>
      <c r="H80" t="s">
        <v>8248</v>
      </c>
      <c r="I80" s="14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</v>
      </c>
      <c r="P80">
        <f t="shared" si="6"/>
        <v>2.86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5000</v>
      </c>
      <c r="E81" s="7">
        <v>5410</v>
      </c>
      <c r="F81" t="s">
        <v>8218</v>
      </c>
      <c r="G81" t="s">
        <v>8224</v>
      </c>
      <c r="H81" t="s">
        <v>8246</v>
      </c>
      <c r="I81" s="14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108</v>
      </c>
      <c r="P81">
        <f t="shared" si="6"/>
        <v>131.94999999999999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33500</v>
      </c>
      <c r="E82" s="7">
        <v>34198</v>
      </c>
      <c r="F82" t="s">
        <v>8218</v>
      </c>
      <c r="G82" t="s">
        <v>8223</v>
      </c>
      <c r="H82" t="s">
        <v>8245</v>
      </c>
      <c r="I82" s="14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102</v>
      </c>
      <c r="P82">
        <f t="shared" si="6"/>
        <v>727.62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5000</v>
      </c>
      <c r="E83" s="7">
        <v>1004</v>
      </c>
      <c r="F83" t="s">
        <v>8220</v>
      </c>
      <c r="G83" t="s">
        <v>8223</v>
      </c>
      <c r="H83" t="s">
        <v>8245</v>
      </c>
      <c r="I83" s="14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20</v>
      </c>
      <c r="P83">
        <f t="shared" si="6"/>
        <v>35.86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10000</v>
      </c>
      <c r="E84" s="7">
        <v>11621</v>
      </c>
      <c r="F84" t="s">
        <v>8218</v>
      </c>
      <c r="G84" t="s">
        <v>8223</v>
      </c>
      <c r="H84" t="s">
        <v>8245</v>
      </c>
      <c r="I84" s="1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116</v>
      </c>
      <c r="P84">
        <f t="shared" si="6"/>
        <v>116.21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2200</v>
      </c>
      <c r="E85" s="7">
        <v>2210</v>
      </c>
      <c r="F85" t="s">
        <v>8218</v>
      </c>
      <c r="G85" t="s">
        <v>8224</v>
      </c>
      <c r="H85" t="s">
        <v>8246</v>
      </c>
      <c r="I85" s="14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100</v>
      </c>
      <c r="P85">
        <f t="shared" si="6"/>
        <v>170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3000</v>
      </c>
      <c r="E86" s="7">
        <v>415</v>
      </c>
      <c r="F86" t="s">
        <v>8220</v>
      </c>
      <c r="G86" t="s">
        <v>8223</v>
      </c>
      <c r="H86" t="s">
        <v>8245</v>
      </c>
      <c r="I86" s="14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14</v>
      </c>
      <c r="P86">
        <f t="shared" si="6"/>
        <v>59.29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5000</v>
      </c>
      <c r="E87" s="7">
        <v>2537</v>
      </c>
      <c r="F87" t="s">
        <v>8219</v>
      </c>
      <c r="G87" t="s">
        <v>8223</v>
      </c>
      <c r="H87" t="s">
        <v>8245</v>
      </c>
      <c r="I87" s="14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51</v>
      </c>
      <c r="P87">
        <f t="shared" si="6"/>
        <v>120.81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18500</v>
      </c>
      <c r="E88" s="7">
        <v>19028</v>
      </c>
      <c r="F88" t="s">
        <v>8218</v>
      </c>
      <c r="G88" t="s">
        <v>8229</v>
      </c>
      <c r="H88" t="s">
        <v>8248</v>
      </c>
      <c r="I88" s="14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103</v>
      </c>
      <c r="P88">
        <f t="shared" si="6"/>
        <v>1119.29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8000</v>
      </c>
      <c r="E89" s="7">
        <v>26.01</v>
      </c>
      <c r="F89" t="s">
        <v>8220</v>
      </c>
      <c r="G89" t="s">
        <v>8223</v>
      </c>
      <c r="H89" t="s">
        <v>8245</v>
      </c>
      <c r="I89" s="14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0</v>
      </c>
      <c r="P89">
        <f t="shared" si="6"/>
        <v>1.04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10000</v>
      </c>
      <c r="E90" s="7">
        <v>10031</v>
      </c>
      <c r="F90" t="s">
        <v>8218</v>
      </c>
      <c r="G90" t="s">
        <v>8223</v>
      </c>
      <c r="H90" t="s">
        <v>8245</v>
      </c>
      <c r="I90" s="14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100</v>
      </c>
      <c r="P90">
        <f t="shared" si="6"/>
        <v>167.18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20000</v>
      </c>
      <c r="E91" s="7">
        <v>7</v>
      </c>
      <c r="F91" t="s">
        <v>8220</v>
      </c>
      <c r="G91" t="s">
        <v>8223</v>
      </c>
      <c r="H91" t="s">
        <v>8245</v>
      </c>
      <c r="I91" s="14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0</v>
      </c>
      <c r="P91">
        <f t="shared" si="6"/>
        <v>0.13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3000</v>
      </c>
      <c r="E92" s="7">
        <v>509</v>
      </c>
      <c r="F92" t="s">
        <v>8220</v>
      </c>
      <c r="G92" t="s">
        <v>8223</v>
      </c>
      <c r="H92" t="s">
        <v>8245</v>
      </c>
      <c r="I92" s="14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17</v>
      </c>
      <c r="P92">
        <f t="shared" si="6"/>
        <v>31.81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10000</v>
      </c>
      <c r="E93" s="7">
        <v>10027</v>
      </c>
      <c r="F93" t="s">
        <v>8218</v>
      </c>
      <c r="G93" t="s">
        <v>8223</v>
      </c>
      <c r="H93" t="s">
        <v>8245</v>
      </c>
      <c r="I93" s="14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100</v>
      </c>
      <c r="P93">
        <f t="shared" si="6"/>
        <v>217.98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15000</v>
      </c>
      <c r="E94" s="7">
        <v>50</v>
      </c>
      <c r="F94" t="s">
        <v>8220</v>
      </c>
      <c r="G94" t="s">
        <v>8228</v>
      </c>
      <c r="H94" t="s">
        <v>8250</v>
      </c>
      <c r="I94" s="1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0</v>
      </c>
      <c r="P94">
        <f t="shared" si="6"/>
        <v>1.1599999999999999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4400</v>
      </c>
      <c r="E95" s="7">
        <v>4826</v>
      </c>
      <c r="F95" t="s">
        <v>8218</v>
      </c>
      <c r="G95" t="s">
        <v>8223</v>
      </c>
      <c r="H95" t="s">
        <v>8245</v>
      </c>
      <c r="I95" s="14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110</v>
      </c>
      <c r="P95">
        <f t="shared" si="6"/>
        <v>321.73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2500</v>
      </c>
      <c r="E96" s="7">
        <v>671</v>
      </c>
      <c r="F96" t="s">
        <v>8220</v>
      </c>
      <c r="G96" t="s">
        <v>8224</v>
      </c>
      <c r="H96" t="s">
        <v>8246</v>
      </c>
      <c r="I96" s="14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27</v>
      </c>
      <c r="P96">
        <f t="shared" si="6"/>
        <v>55.92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3000</v>
      </c>
      <c r="E97" s="7">
        <v>10</v>
      </c>
      <c r="F97" t="s">
        <v>8220</v>
      </c>
      <c r="G97" t="s">
        <v>8223</v>
      </c>
      <c r="H97" t="s">
        <v>8245</v>
      </c>
      <c r="I97" s="14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0</v>
      </c>
      <c r="P97">
        <f t="shared" si="6"/>
        <v>0.48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5000</v>
      </c>
      <c r="E98" s="7">
        <v>5831.74</v>
      </c>
      <c r="F98" t="s">
        <v>8218</v>
      </c>
      <c r="G98" t="s">
        <v>8223</v>
      </c>
      <c r="H98" t="s">
        <v>8245</v>
      </c>
      <c r="I98" s="14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117</v>
      </c>
      <c r="P98">
        <f t="shared" si="6"/>
        <v>171.52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3000</v>
      </c>
      <c r="E99" s="7">
        <v>0</v>
      </c>
      <c r="F99" t="s">
        <v>8220</v>
      </c>
      <c r="G99" t="s">
        <v>8223</v>
      </c>
      <c r="H99" t="s">
        <v>8245</v>
      </c>
      <c r="I99" s="14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0</v>
      </c>
      <c r="P99">
        <f t="shared" si="6"/>
        <v>0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10000</v>
      </c>
      <c r="E100" s="7">
        <v>325</v>
      </c>
      <c r="F100" t="s">
        <v>8220</v>
      </c>
      <c r="G100" t="s">
        <v>8223</v>
      </c>
      <c r="H100" t="s">
        <v>8245</v>
      </c>
      <c r="I100" s="14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3</v>
      </c>
      <c r="P100">
        <f t="shared" si="6"/>
        <v>5.42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5000</v>
      </c>
      <c r="E101" s="7">
        <v>5234</v>
      </c>
      <c r="F101" t="s">
        <v>8218</v>
      </c>
      <c r="G101" t="s">
        <v>8223</v>
      </c>
      <c r="H101" t="s">
        <v>8245</v>
      </c>
      <c r="I101" s="14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105</v>
      </c>
      <c r="P101">
        <f t="shared" si="6"/>
        <v>134.21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13000</v>
      </c>
      <c r="E102" s="7">
        <v>0</v>
      </c>
      <c r="F102" t="s">
        <v>8219</v>
      </c>
      <c r="G102" t="s">
        <v>8223</v>
      </c>
      <c r="H102" t="s">
        <v>8245</v>
      </c>
      <c r="I102" s="14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0</v>
      </c>
      <c r="P102">
        <f t="shared" si="6"/>
        <v>0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10000</v>
      </c>
      <c r="E103" s="7">
        <v>1577</v>
      </c>
      <c r="F103" t="s">
        <v>8220</v>
      </c>
      <c r="G103" t="s">
        <v>8223</v>
      </c>
      <c r="H103" t="s">
        <v>8245</v>
      </c>
      <c r="I103" s="14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16</v>
      </c>
      <c r="P103">
        <f t="shared" si="6"/>
        <v>45.06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20000</v>
      </c>
      <c r="E104" s="7">
        <v>5328</v>
      </c>
      <c r="F104" t="s">
        <v>8220</v>
      </c>
      <c r="G104" t="s">
        <v>8223</v>
      </c>
      <c r="H104" t="s">
        <v>8245</v>
      </c>
      <c r="I104" s="1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27</v>
      </c>
      <c r="P104">
        <f t="shared" si="6"/>
        <v>81.97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5000</v>
      </c>
      <c r="E105" s="7">
        <v>150</v>
      </c>
      <c r="F105" t="s">
        <v>8220</v>
      </c>
      <c r="G105" t="s">
        <v>8224</v>
      </c>
      <c r="H105" t="s">
        <v>8246</v>
      </c>
      <c r="I105" s="14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3</v>
      </c>
      <c r="P105">
        <f t="shared" si="6"/>
        <v>3.06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3000</v>
      </c>
      <c r="E106" s="7">
        <v>3320</v>
      </c>
      <c r="F106" t="s">
        <v>8218</v>
      </c>
      <c r="G106" t="s">
        <v>8223</v>
      </c>
      <c r="H106" t="s">
        <v>8245</v>
      </c>
      <c r="I106" s="14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111</v>
      </c>
      <c r="P106">
        <f t="shared" si="6"/>
        <v>332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7000</v>
      </c>
      <c r="E107" s="7">
        <v>7062</v>
      </c>
      <c r="F107" t="s">
        <v>8218</v>
      </c>
      <c r="G107" t="s">
        <v>8223</v>
      </c>
      <c r="H107" t="s">
        <v>8245</v>
      </c>
      <c r="I107" s="14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101</v>
      </c>
      <c r="P107">
        <f t="shared" si="6"/>
        <v>117.7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13000</v>
      </c>
      <c r="E108" s="7">
        <v>13383</v>
      </c>
      <c r="F108" t="s">
        <v>8218</v>
      </c>
      <c r="G108" t="s">
        <v>8223</v>
      </c>
      <c r="H108" t="s">
        <v>8245</v>
      </c>
      <c r="I108" s="14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103</v>
      </c>
      <c r="P108">
        <f t="shared" si="6"/>
        <v>495.67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20000</v>
      </c>
      <c r="E109" s="7">
        <v>7834</v>
      </c>
      <c r="F109" t="s">
        <v>8220</v>
      </c>
      <c r="G109" t="s">
        <v>8223</v>
      </c>
      <c r="H109" t="s">
        <v>8245</v>
      </c>
      <c r="I109" s="14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39</v>
      </c>
      <c r="P109">
        <f t="shared" si="6"/>
        <v>113.54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10000</v>
      </c>
      <c r="E110" s="7">
        <v>10135</v>
      </c>
      <c r="F110" t="s">
        <v>8218</v>
      </c>
      <c r="G110" t="s">
        <v>8223</v>
      </c>
      <c r="H110" t="s">
        <v>8245</v>
      </c>
      <c r="I110" s="14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101</v>
      </c>
      <c r="P110">
        <f t="shared" si="6"/>
        <v>215.64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6500</v>
      </c>
      <c r="E111" s="7">
        <v>0</v>
      </c>
      <c r="F111" t="s">
        <v>8220</v>
      </c>
      <c r="G111" t="s">
        <v>8223</v>
      </c>
      <c r="H111" t="s">
        <v>8245</v>
      </c>
      <c r="I111" s="14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0</v>
      </c>
      <c r="P111">
        <f t="shared" si="6"/>
        <v>0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5000</v>
      </c>
      <c r="E112" s="7">
        <v>5673</v>
      </c>
      <c r="F112" t="s">
        <v>8218</v>
      </c>
      <c r="G112" t="s">
        <v>8223</v>
      </c>
      <c r="H112" t="s">
        <v>8245</v>
      </c>
      <c r="I112" s="14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113</v>
      </c>
      <c r="P112">
        <f t="shared" si="6"/>
        <v>218.19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15000</v>
      </c>
      <c r="E113" s="7">
        <v>1174</v>
      </c>
      <c r="F113" t="s">
        <v>8220</v>
      </c>
      <c r="G113" t="s">
        <v>8225</v>
      </c>
      <c r="H113" t="s">
        <v>8247</v>
      </c>
      <c r="I113" s="14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8</v>
      </c>
      <c r="P113">
        <f t="shared" si="6"/>
        <v>22.15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15000</v>
      </c>
      <c r="E114" s="7">
        <v>0</v>
      </c>
      <c r="F114" t="s">
        <v>8220</v>
      </c>
      <c r="G114" t="s">
        <v>8223</v>
      </c>
      <c r="H114" t="s">
        <v>8245</v>
      </c>
      <c r="I114" s="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0</v>
      </c>
      <c r="P114">
        <f t="shared" si="6"/>
        <v>0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20000</v>
      </c>
      <c r="E115" s="7">
        <v>31</v>
      </c>
      <c r="F115" t="s">
        <v>8220</v>
      </c>
      <c r="G115" t="s">
        <v>8223</v>
      </c>
      <c r="H115" t="s">
        <v>8245</v>
      </c>
      <c r="I115" s="14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0</v>
      </c>
      <c r="P115">
        <f t="shared" si="6"/>
        <v>0.4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9800</v>
      </c>
      <c r="E116" s="7">
        <v>4066</v>
      </c>
      <c r="F116" t="s">
        <v>8220</v>
      </c>
      <c r="G116" t="s">
        <v>8223</v>
      </c>
      <c r="H116" t="s">
        <v>8245</v>
      </c>
      <c r="I116" s="14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41</v>
      </c>
      <c r="P116">
        <f t="shared" si="6"/>
        <v>116.17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3000</v>
      </c>
      <c r="E117" s="7">
        <v>3773</v>
      </c>
      <c r="F117" t="s">
        <v>8218</v>
      </c>
      <c r="G117" t="s">
        <v>8223</v>
      </c>
      <c r="H117" t="s">
        <v>8245</v>
      </c>
      <c r="I117" s="14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126</v>
      </c>
      <c r="P117">
        <f t="shared" si="6"/>
        <v>171.5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10000</v>
      </c>
      <c r="E118" s="7">
        <v>11292</v>
      </c>
      <c r="F118" t="s">
        <v>8218</v>
      </c>
      <c r="G118" t="s">
        <v>8223</v>
      </c>
      <c r="H118" t="s">
        <v>8245</v>
      </c>
      <c r="I118" s="14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113</v>
      </c>
      <c r="P118">
        <f t="shared" si="6"/>
        <v>198.11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12000</v>
      </c>
      <c r="E119" s="7">
        <v>2152</v>
      </c>
      <c r="F119" t="s">
        <v>8220</v>
      </c>
      <c r="G119" t="s">
        <v>8223</v>
      </c>
      <c r="H119" t="s">
        <v>8245</v>
      </c>
      <c r="I119" s="14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18</v>
      </c>
      <c r="P119">
        <f t="shared" si="6"/>
        <v>79.7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15000</v>
      </c>
      <c r="E120" s="7">
        <v>15918.65</v>
      </c>
      <c r="F120" t="s">
        <v>8218</v>
      </c>
      <c r="G120" t="s">
        <v>8223</v>
      </c>
      <c r="H120" t="s">
        <v>8245</v>
      </c>
      <c r="I120" s="14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106</v>
      </c>
      <c r="P120">
        <f t="shared" si="6"/>
        <v>408.17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10000</v>
      </c>
      <c r="E121" s="7">
        <v>300</v>
      </c>
      <c r="F121" t="s">
        <v>8220</v>
      </c>
      <c r="G121" t="s">
        <v>8223</v>
      </c>
      <c r="H121" t="s">
        <v>8245</v>
      </c>
      <c r="I121" s="14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3</v>
      </c>
      <c r="P121">
        <f t="shared" si="6"/>
        <v>8.11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1000</v>
      </c>
      <c r="E122" s="7">
        <v>1312</v>
      </c>
      <c r="F122" t="s">
        <v>8218</v>
      </c>
      <c r="G122" t="s">
        <v>8230</v>
      </c>
      <c r="H122" t="s">
        <v>8251</v>
      </c>
      <c r="I122" s="14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131</v>
      </c>
      <c r="P122">
        <f t="shared" si="6"/>
        <v>1312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1000</v>
      </c>
      <c r="E123" s="7">
        <v>5</v>
      </c>
      <c r="F123" t="s">
        <v>8220</v>
      </c>
      <c r="G123" t="s">
        <v>8223</v>
      </c>
      <c r="H123" t="s">
        <v>8245</v>
      </c>
      <c r="I123" s="14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1</v>
      </c>
      <c r="P123">
        <f t="shared" si="6"/>
        <v>5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800</v>
      </c>
      <c r="E124" s="7">
        <v>2</v>
      </c>
      <c r="F124" t="s">
        <v>8220</v>
      </c>
      <c r="G124" t="s">
        <v>8223</v>
      </c>
      <c r="H124" t="s">
        <v>8245</v>
      </c>
      <c r="I124" s="1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2000</v>
      </c>
      <c r="E125" s="7">
        <v>2325</v>
      </c>
      <c r="F125" t="s">
        <v>8218</v>
      </c>
      <c r="G125" t="s">
        <v>8223</v>
      </c>
      <c r="H125" t="s">
        <v>8245</v>
      </c>
      <c r="I125" s="14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116</v>
      </c>
      <c r="P125">
        <f t="shared" si="6"/>
        <v>387.5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800</v>
      </c>
      <c r="E126" s="7">
        <v>1</v>
      </c>
      <c r="F126" t="s">
        <v>8220</v>
      </c>
      <c r="G126" t="s">
        <v>8223</v>
      </c>
      <c r="H126" t="s">
        <v>8245</v>
      </c>
      <c r="I126" s="14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1750</v>
      </c>
      <c r="E127" s="7">
        <v>1776</v>
      </c>
      <c r="F127" t="s">
        <v>8218</v>
      </c>
      <c r="G127" t="s">
        <v>8228</v>
      </c>
      <c r="H127" t="s">
        <v>8250</v>
      </c>
      <c r="I127" s="14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101</v>
      </c>
      <c r="P127">
        <f t="shared" si="6"/>
        <v>296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5000</v>
      </c>
      <c r="E128" s="7">
        <v>235</v>
      </c>
      <c r="F128" t="s">
        <v>8220</v>
      </c>
      <c r="G128" t="s">
        <v>8223</v>
      </c>
      <c r="H128" t="s">
        <v>8245</v>
      </c>
      <c r="I128" s="14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5</v>
      </c>
      <c r="P128">
        <f t="shared" si="6"/>
        <v>18.079999999999998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2000</v>
      </c>
      <c r="E129" s="7">
        <v>3062</v>
      </c>
      <c r="F129" t="s">
        <v>8218</v>
      </c>
      <c r="G129" t="s">
        <v>8223</v>
      </c>
      <c r="H129" t="s">
        <v>8245</v>
      </c>
      <c r="I129" s="14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153</v>
      </c>
      <c r="P129">
        <f t="shared" si="6"/>
        <v>765.5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5000</v>
      </c>
      <c r="E130" s="7">
        <v>11745</v>
      </c>
      <c r="F130" t="s">
        <v>8218</v>
      </c>
      <c r="G130" t="s">
        <v>8223</v>
      </c>
      <c r="H130" t="s">
        <v>8245</v>
      </c>
      <c r="I130" s="14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235</v>
      </c>
      <c r="P130">
        <f t="shared" si="6"/>
        <v>1957.5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780</v>
      </c>
      <c r="E131" s="7">
        <v>5</v>
      </c>
      <c r="F131" t="s">
        <v>8219</v>
      </c>
      <c r="G131" t="s">
        <v>8223</v>
      </c>
      <c r="H131" t="s">
        <v>8245</v>
      </c>
      <c r="I131" s="14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1</v>
      </c>
      <c r="P131">
        <f t="shared" ref="P131:P194" si="11">IFERROR(ROUND(E131/L131, 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777</v>
      </c>
      <c r="E132" s="7">
        <v>162</v>
      </c>
      <c r="F132" t="s">
        <v>8221</v>
      </c>
      <c r="G132" t="s">
        <v>8224</v>
      </c>
      <c r="H132" t="s">
        <v>8246</v>
      </c>
      <c r="I132" s="14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21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773</v>
      </c>
      <c r="E133" s="7">
        <v>773</v>
      </c>
      <c r="F133" t="s">
        <v>8218</v>
      </c>
      <c r="G133" t="s">
        <v>8223</v>
      </c>
      <c r="H133" t="s">
        <v>8245</v>
      </c>
      <c r="I133" s="14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100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20000</v>
      </c>
      <c r="E134" s="7">
        <v>5212</v>
      </c>
      <c r="F134" t="s">
        <v>8221</v>
      </c>
      <c r="G134" t="s">
        <v>8223</v>
      </c>
      <c r="H134" t="s">
        <v>8245</v>
      </c>
      <c r="I134" s="1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26</v>
      </c>
      <c r="P134">
        <f t="shared" si="11"/>
        <v>64.349999999999994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750</v>
      </c>
      <c r="E135" s="7">
        <v>10965</v>
      </c>
      <c r="F135" t="s">
        <v>8218</v>
      </c>
      <c r="G135" t="s">
        <v>8223</v>
      </c>
      <c r="H135" t="s">
        <v>8245</v>
      </c>
      <c r="I135" s="14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1462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750</v>
      </c>
      <c r="E136" s="7">
        <v>7336.01</v>
      </c>
      <c r="F136" t="s">
        <v>8218</v>
      </c>
      <c r="G136" t="s">
        <v>8223</v>
      </c>
      <c r="H136" t="s">
        <v>8245</v>
      </c>
      <c r="I136" s="14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978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2800</v>
      </c>
      <c r="E137" s="7">
        <v>3015.73</v>
      </c>
      <c r="F137" t="s">
        <v>8218</v>
      </c>
      <c r="G137" t="s">
        <v>8223</v>
      </c>
      <c r="H137" t="s">
        <v>8245</v>
      </c>
      <c r="I137" s="14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108</v>
      </c>
      <c r="P137">
        <f t="shared" si="11"/>
        <v>603.15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750</v>
      </c>
      <c r="E138" s="7">
        <v>1485</v>
      </c>
      <c r="F138" t="s">
        <v>8218</v>
      </c>
      <c r="G138" t="s">
        <v>8223</v>
      </c>
      <c r="H138" t="s">
        <v>8245</v>
      </c>
      <c r="I138" s="14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198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750</v>
      </c>
      <c r="E139" s="7">
        <v>1390</v>
      </c>
      <c r="F139" t="s">
        <v>8218</v>
      </c>
      <c r="G139" t="s">
        <v>8231</v>
      </c>
      <c r="H139" t="s">
        <v>8252</v>
      </c>
      <c r="I139" s="14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185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12000</v>
      </c>
      <c r="E140" s="7">
        <v>30037.01</v>
      </c>
      <c r="F140" t="s">
        <v>8218</v>
      </c>
      <c r="G140" t="s">
        <v>8223</v>
      </c>
      <c r="H140" t="s">
        <v>8245</v>
      </c>
      <c r="I140" s="14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250</v>
      </c>
      <c r="P140">
        <f t="shared" si="11"/>
        <v>517.88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3000</v>
      </c>
      <c r="E141" s="7">
        <v>403</v>
      </c>
      <c r="F141" t="s">
        <v>8219</v>
      </c>
      <c r="G141" t="s">
        <v>8223</v>
      </c>
      <c r="H141" t="s">
        <v>8245</v>
      </c>
      <c r="I141" s="14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13</v>
      </c>
      <c r="P141">
        <f t="shared" si="11"/>
        <v>403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750</v>
      </c>
      <c r="E142" s="7">
        <v>1285</v>
      </c>
      <c r="F142" t="s">
        <v>8218</v>
      </c>
      <c r="G142" t="s">
        <v>8223</v>
      </c>
      <c r="H142" t="s">
        <v>8245</v>
      </c>
      <c r="I142" s="14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171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5000</v>
      </c>
      <c r="E143" s="7">
        <v>11</v>
      </c>
      <c r="F143" t="s">
        <v>8220</v>
      </c>
      <c r="G143" t="s">
        <v>8223</v>
      </c>
      <c r="H143" t="s">
        <v>8245</v>
      </c>
      <c r="I143" s="14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0</v>
      </c>
      <c r="P143">
        <f t="shared" si="11"/>
        <v>0.39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1000</v>
      </c>
      <c r="E144" s="7">
        <v>1283</v>
      </c>
      <c r="F144" t="s">
        <v>8218</v>
      </c>
      <c r="G144" t="s">
        <v>8223</v>
      </c>
      <c r="H144" t="s">
        <v>8245</v>
      </c>
      <c r="I144" s="1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128</v>
      </c>
      <c r="P144">
        <f t="shared" si="11"/>
        <v>1283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750</v>
      </c>
      <c r="E145" s="7">
        <v>1220</v>
      </c>
      <c r="F145" t="s">
        <v>8218</v>
      </c>
      <c r="G145" t="s">
        <v>8225</v>
      </c>
      <c r="H145" t="s">
        <v>8247</v>
      </c>
      <c r="I145" s="14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163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6000</v>
      </c>
      <c r="E146" s="7">
        <v>2445</v>
      </c>
      <c r="F146" t="s">
        <v>8220</v>
      </c>
      <c r="G146" t="s">
        <v>8228</v>
      </c>
      <c r="H146" t="s">
        <v>8250</v>
      </c>
      <c r="I146" s="14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41</v>
      </c>
      <c r="P146">
        <f t="shared" si="11"/>
        <v>66.08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2500</v>
      </c>
      <c r="E147" s="7">
        <v>3022</v>
      </c>
      <c r="F147" t="s">
        <v>8218</v>
      </c>
      <c r="G147" t="s">
        <v>8223</v>
      </c>
      <c r="H147" t="s">
        <v>8245</v>
      </c>
      <c r="I147" s="14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121</v>
      </c>
      <c r="P147">
        <f t="shared" si="11"/>
        <v>335.78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</v>
      </c>
      <c r="E148" s="7">
        <v>2025</v>
      </c>
      <c r="F148" t="s">
        <v>8218</v>
      </c>
      <c r="G148" t="s">
        <v>8223</v>
      </c>
      <c r="H148" t="s">
        <v>8245</v>
      </c>
      <c r="I148" s="14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101</v>
      </c>
      <c r="P148">
        <f t="shared" si="11"/>
        <v>675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750</v>
      </c>
      <c r="E149" s="7">
        <v>1140</v>
      </c>
      <c r="F149" t="s">
        <v>8218</v>
      </c>
      <c r="G149" t="s">
        <v>8224</v>
      </c>
      <c r="H149" t="s">
        <v>8246</v>
      </c>
      <c r="I149" s="14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152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1500</v>
      </c>
      <c r="E150" s="7">
        <v>1500</v>
      </c>
      <c r="F150" t="s">
        <v>8218</v>
      </c>
      <c r="G150" t="s">
        <v>8223</v>
      </c>
      <c r="H150" t="s">
        <v>8245</v>
      </c>
      <c r="I150" s="14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100</v>
      </c>
      <c r="P150">
        <f t="shared" si="11"/>
        <v>750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2000</v>
      </c>
      <c r="E151" s="7">
        <v>35</v>
      </c>
      <c r="F151" t="s">
        <v>8219</v>
      </c>
      <c r="G151" t="s">
        <v>8223</v>
      </c>
      <c r="H151" t="s">
        <v>8245</v>
      </c>
      <c r="I151" s="14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2</v>
      </c>
      <c r="P151">
        <f t="shared" si="11"/>
        <v>5.83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70000</v>
      </c>
      <c r="E152" s="7">
        <v>17561</v>
      </c>
      <c r="F152" t="s">
        <v>8220</v>
      </c>
      <c r="G152" t="s">
        <v>8223</v>
      </c>
      <c r="H152" t="s">
        <v>8245</v>
      </c>
      <c r="I152" s="14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25</v>
      </c>
      <c r="P152">
        <f t="shared" si="11"/>
        <v>262.10000000000002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2000</v>
      </c>
      <c r="E153" s="7">
        <v>2175</v>
      </c>
      <c r="F153" t="s">
        <v>8218</v>
      </c>
      <c r="G153" t="s">
        <v>8225</v>
      </c>
      <c r="H153" t="s">
        <v>8247</v>
      </c>
      <c r="I153" s="14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109</v>
      </c>
      <c r="P153">
        <f t="shared" si="11"/>
        <v>435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1500</v>
      </c>
      <c r="E154" s="7">
        <v>0</v>
      </c>
      <c r="F154" t="s">
        <v>8220</v>
      </c>
      <c r="G154" t="s">
        <v>8223</v>
      </c>
      <c r="H154" t="s">
        <v>8245</v>
      </c>
      <c r="I154" s="1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0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2500</v>
      </c>
      <c r="E155" s="7">
        <v>4152</v>
      </c>
      <c r="F155" t="s">
        <v>8218</v>
      </c>
      <c r="G155" t="s">
        <v>8223</v>
      </c>
      <c r="H155" t="s">
        <v>8245</v>
      </c>
      <c r="I155" s="14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166</v>
      </c>
      <c r="P155">
        <f t="shared" si="11"/>
        <v>415.2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1010</v>
      </c>
      <c r="F156" t="s">
        <v>8220</v>
      </c>
      <c r="G156" t="s">
        <v>8223</v>
      </c>
      <c r="H156" t="s">
        <v>8245</v>
      </c>
      <c r="I156" s="14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67</v>
      </c>
      <c r="P156">
        <f t="shared" si="11"/>
        <v>336.67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2000</v>
      </c>
      <c r="E157" s="7">
        <v>0</v>
      </c>
      <c r="F157" t="s">
        <v>8220</v>
      </c>
      <c r="G157" t="s">
        <v>8223</v>
      </c>
      <c r="H157" t="s">
        <v>8245</v>
      </c>
      <c r="I157" s="14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0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5000</v>
      </c>
      <c r="E158" s="7">
        <v>6680.22</v>
      </c>
      <c r="F158" t="s">
        <v>8218</v>
      </c>
      <c r="G158" t="s">
        <v>8228</v>
      </c>
      <c r="H158" t="s">
        <v>8250</v>
      </c>
      <c r="I158" s="14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134</v>
      </c>
      <c r="P158">
        <f t="shared" si="11"/>
        <v>445.35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1000</v>
      </c>
      <c r="E159" s="7">
        <v>1026</v>
      </c>
      <c r="F159" t="s">
        <v>8218</v>
      </c>
      <c r="G159" t="s">
        <v>8223</v>
      </c>
      <c r="H159" t="s">
        <v>8245</v>
      </c>
      <c r="I159" s="14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103</v>
      </c>
      <c r="P159">
        <f t="shared" si="11"/>
        <v>513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750</v>
      </c>
      <c r="E160" s="7">
        <v>1043</v>
      </c>
      <c r="F160" t="s">
        <v>8218</v>
      </c>
      <c r="G160" t="s">
        <v>8223</v>
      </c>
      <c r="H160" t="s">
        <v>8245</v>
      </c>
      <c r="I160" s="14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139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1000</v>
      </c>
      <c r="E161" s="7">
        <v>1280</v>
      </c>
      <c r="F161" t="s">
        <v>8218</v>
      </c>
      <c r="G161" t="s">
        <v>8223</v>
      </c>
      <c r="H161" t="s">
        <v>8245</v>
      </c>
      <c r="I161" s="14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128</v>
      </c>
      <c r="P161">
        <f t="shared" si="11"/>
        <v>1280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750</v>
      </c>
      <c r="E162" s="7">
        <v>1001</v>
      </c>
      <c r="F162" t="s">
        <v>8218</v>
      </c>
      <c r="G162" t="s">
        <v>8223</v>
      </c>
      <c r="H162" t="s">
        <v>8245</v>
      </c>
      <c r="I162" s="14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133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1000</v>
      </c>
      <c r="E163" s="7">
        <v>1000.01</v>
      </c>
      <c r="F163" t="s">
        <v>8218</v>
      </c>
      <c r="G163" t="s">
        <v>8223</v>
      </c>
      <c r="H163" t="s">
        <v>8245</v>
      </c>
      <c r="I163" s="14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100</v>
      </c>
      <c r="P163">
        <f t="shared" si="11"/>
        <v>1000.01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3000</v>
      </c>
      <c r="E164" s="7">
        <v>0</v>
      </c>
      <c r="F164" t="s">
        <v>8220</v>
      </c>
      <c r="G164" t="s">
        <v>8223</v>
      </c>
      <c r="H164" t="s">
        <v>8245</v>
      </c>
      <c r="I164" s="1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0</v>
      </c>
      <c r="P164">
        <f t="shared" si="11"/>
        <v>0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750</v>
      </c>
      <c r="E165" s="7">
        <v>971</v>
      </c>
      <c r="F165" t="s">
        <v>8218</v>
      </c>
      <c r="G165" t="s">
        <v>8223</v>
      </c>
      <c r="H165" t="s">
        <v>8245</v>
      </c>
      <c r="I165" s="14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129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3000</v>
      </c>
      <c r="E166" s="7">
        <v>4247</v>
      </c>
      <c r="F166" t="s">
        <v>8218</v>
      </c>
      <c r="G166" t="s">
        <v>8223</v>
      </c>
      <c r="H166" t="s">
        <v>8245</v>
      </c>
      <c r="I166" s="14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142</v>
      </c>
      <c r="P166">
        <f t="shared" si="11"/>
        <v>606.71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750</v>
      </c>
      <c r="E167" s="7">
        <v>916</v>
      </c>
      <c r="F167" t="s">
        <v>8218</v>
      </c>
      <c r="G167" t="s">
        <v>8224</v>
      </c>
      <c r="H167" t="s">
        <v>8246</v>
      </c>
      <c r="I167" s="14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122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8600</v>
      </c>
      <c r="E168" s="7">
        <v>11090</v>
      </c>
      <c r="F168" t="s">
        <v>8218</v>
      </c>
      <c r="G168" t="s">
        <v>8223</v>
      </c>
      <c r="H168" t="s">
        <v>8245</v>
      </c>
      <c r="I168" s="14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129</v>
      </c>
      <c r="P168">
        <f t="shared" si="11"/>
        <v>11090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1000</v>
      </c>
      <c r="E169" s="7">
        <v>1455</v>
      </c>
      <c r="F169" t="s">
        <v>8218</v>
      </c>
      <c r="G169" t="s">
        <v>8223</v>
      </c>
      <c r="H169" t="s">
        <v>8245</v>
      </c>
      <c r="I169" s="14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146</v>
      </c>
      <c r="P169">
        <f t="shared" si="11"/>
        <v>727.5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2500</v>
      </c>
      <c r="E170" s="7">
        <v>2867.99</v>
      </c>
      <c r="F170" t="s">
        <v>8218</v>
      </c>
      <c r="G170" t="s">
        <v>8223</v>
      </c>
      <c r="H170" t="s">
        <v>8245</v>
      </c>
      <c r="I170" s="14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115</v>
      </c>
      <c r="P170">
        <f t="shared" si="11"/>
        <v>956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3000</v>
      </c>
      <c r="E171" s="7">
        <v>3135</v>
      </c>
      <c r="F171" t="s">
        <v>8218</v>
      </c>
      <c r="G171" t="s">
        <v>8224</v>
      </c>
      <c r="H171" t="s">
        <v>8246</v>
      </c>
      <c r="I171" s="14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105</v>
      </c>
      <c r="P171">
        <f t="shared" si="11"/>
        <v>313.5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2500</v>
      </c>
      <c r="E172" s="7">
        <v>2856</v>
      </c>
      <c r="F172" t="s">
        <v>8218</v>
      </c>
      <c r="G172" t="s">
        <v>8223</v>
      </c>
      <c r="H172" t="s">
        <v>8245</v>
      </c>
      <c r="I172" s="14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114</v>
      </c>
      <c r="P172">
        <f t="shared" si="11"/>
        <v>285.60000000000002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1000</v>
      </c>
      <c r="E173" s="7">
        <v>4</v>
      </c>
      <c r="F173" t="s">
        <v>8220</v>
      </c>
      <c r="G173" t="s">
        <v>8223</v>
      </c>
      <c r="H173" t="s">
        <v>8245</v>
      </c>
      <c r="I173" s="14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4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750</v>
      </c>
      <c r="E174" s="7">
        <v>898</v>
      </c>
      <c r="F174" t="s">
        <v>8218</v>
      </c>
      <c r="G174" t="s">
        <v>8223</v>
      </c>
      <c r="H174" t="s">
        <v>8245</v>
      </c>
      <c r="I174" s="1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120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750</v>
      </c>
      <c r="E175" s="7">
        <v>890</v>
      </c>
      <c r="F175" t="s">
        <v>8218</v>
      </c>
      <c r="G175" t="s">
        <v>8224</v>
      </c>
      <c r="H175" t="s">
        <v>8246</v>
      </c>
      <c r="I175" s="14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119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750</v>
      </c>
      <c r="E176" s="7">
        <v>850</v>
      </c>
      <c r="F176" t="s">
        <v>8218</v>
      </c>
      <c r="G176" t="s">
        <v>8232</v>
      </c>
      <c r="H176" t="s">
        <v>8248</v>
      </c>
      <c r="I176" s="14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113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5000</v>
      </c>
      <c r="E177" s="7">
        <v>20</v>
      </c>
      <c r="F177" t="s">
        <v>8220</v>
      </c>
      <c r="G177" t="s">
        <v>8224</v>
      </c>
      <c r="H177" t="s">
        <v>8246</v>
      </c>
      <c r="I177" s="14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0</v>
      </c>
      <c r="P177">
        <f t="shared" si="11"/>
        <v>0.77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750</v>
      </c>
      <c r="E178" s="7">
        <v>795</v>
      </c>
      <c r="F178" t="s">
        <v>8218</v>
      </c>
      <c r="G178" t="s">
        <v>8223</v>
      </c>
      <c r="H178" t="s">
        <v>8245</v>
      </c>
      <c r="I178" s="14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106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2000</v>
      </c>
      <c r="E179" s="7">
        <v>2795</v>
      </c>
      <c r="F179" t="s">
        <v>8218</v>
      </c>
      <c r="G179" t="s">
        <v>8223</v>
      </c>
      <c r="H179" t="s">
        <v>8245</v>
      </c>
      <c r="I179" s="14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140</v>
      </c>
      <c r="P179">
        <f t="shared" si="11"/>
        <v>399.29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750</v>
      </c>
      <c r="E180" s="7">
        <v>780</v>
      </c>
      <c r="F180" t="s">
        <v>8218</v>
      </c>
      <c r="G180" t="s">
        <v>8226</v>
      </c>
      <c r="H180" t="s">
        <v>8248</v>
      </c>
      <c r="I180" s="14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104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2000</v>
      </c>
      <c r="E181" s="7">
        <v>10843</v>
      </c>
      <c r="F181" t="s">
        <v>8218</v>
      </c>
      <c r="G181" t="s">
        <v>8223</v>
      </c>
      <c r="H181" t="s">
        <v>8245</v>
      </c>
      <c r="I181" s="14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542</v>
      </c>
      <c r="P181">
        <f t="shared" si="11"/>
        <v>5421.5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2750</v>
      </c>
      <c r="E182" s="7">
        <v>2826.43</v>
      </c>
      <c r="F182" t="s">
        <v>8218</v>
      </c>
      <c r="G182" t="s">
        <v>8224</v>
      </c>
      <c r="H182" t="s">
        <v>8246</v>
      </c>
      <c r="I182" s="14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103</v>
      </c>
      <c r="P182">
        <f t="shared" si="11"/>
        <v>217.42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3400</v>
      </c>
      <c r="E183" s="7">
        <v>1570</v>
      </c>
      <c r="F183" t="s">
        <v>8221</v>
      </c>
      <c r="G183" t="s">
        <v>8224</v>
      </c>
      <c r="H183" t="s">
        <v>8246</v>
      </c>
      <c r="I183" s="14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46</v>
      </c>
      <c r="P183">
        <f t="shared" si="11"/>
        <v>392.5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750</v>
      </c>
      <c r="E184" s="7">
        <v>758</v>
      </c>
      <c r="F184" t="s">
        <v>8218</v>
      </c>
      <c r="G184" t="s">
        <v>8223</v>
      </c>
      <c r="H184" t="s">
        <v>8245</v>
      </c>
      <c r="I184" s="1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101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12000</v>
      </c>
      <c r="E185" s="7">
        <v>676</v>
      </c>
      <c r="F185" t="s">
        <v>8220</v>
      </c>
      <c r="G185" t="s">
        <v>8224</v>
      </c>
      <c r="H185" t="s">
        <v>8246</v>
      </c>
      <c r="I185" s="14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6</v>
      </c>
      <c r="P185">
        <f t="shared" si="11"/>
        <v>56.33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1993</v>
      </c>
      <c r="F186" t="s">
        <v>8218</v>
      </c>
      <c r="G186" t="s">
        <v>8228</v>
      </c>
      <c r="H186" t="s">
        <v>8250</v>
      </c>
      <c r="I186" s="14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133</v>
      </c>
      <c r="P186">
        <f t="shared" si="11"/>
        <v>996.5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6500</v>
      </c>
      <c r="E187" s="7">
        <v>145</v>
      </c>
      <c r="F187" t="s">
        <v>8219</v>
      </c>
      <c r="G187" t="s">
        <v>8233</v>
      </c>
      <c r="H187" t="s">
        <v>8253</v>
      </c>
      <c r="I187" s="14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2</v>
      </c>
      <c r="P187">
        <f t="shared" si="11"/>
        <v>14.5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750</v>
      </c>
      <c r="E188" s="7">
        <v>480</v>
      </c>
      <c r="F188" t="s">
        <v>8220</v>
      </c>
      <c r="G188" t="s">
        <v>8223</v>
      </c>
      <c r="H188" t="s">
        <v>8245</v>
      </c>
      <c r="I188" s="14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64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3500</v>
      </c>
      <c r="E189" s="7">
        <v>3590</v>
      </c>
      <c r="F189" t="s">
        <v>8218</v>
      </c>
      <c r="G189" t="s">
        <v>8223</v>
      </c>
      <c r="H189" t="s">
        <v>8245</v>
      </c>
      <c r="I189" s="14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103</v>
      </c>
      <c r="P189">
        <f t="shared" si="11"/>
        <v>718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750</v>
      </c>
      <c r="E190" s="7">
        <v>430</v>
      </c>
      <c r="F190" t="s">
        <v>8220</v>
      </c>
      <c r="G190" t="s">
        <v>8223</v>
      </c>
      <c r="H190" t="s">
        <v>8245</v>
      </c>
      <c r="I190" s="14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57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2500</v>
      </c>
      <c r="E191" s="7">
        <v>3105</v>
      </c>
      <c r="F191" t="s">
        <v>8218</v>
      </c>
      <c r="G191" t="s">
        <v>8223</v>
      </c>
      <c r="H191" t="s">
        <v>8245</v>
      </c>
      <c r="I191" s="14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124</v>
      </c>
      <c r="P191">
        <f t="shared" si="11"/>
        <v>621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1500</v>
      </c>
      <c r="E192" s="7">
        <v>1826</v>
      </c>
      <c r="F192" t="s">
        <v>8218</v>
      </c>
      <c r="G192" t="s">
        <v>8223</v>
      </c>
      <c r="H192" t="s">
        <v>8245</v>
      </c>
      <c r="I192" s="14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122</v>
      </c>
      <c r="P192">
        <f t="shared" si="11"/>
        <v>1826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2500</v>
      </c>
      <c r="E193" s="7">
        <v>125</v>
      </c>
      <c r="F193" t="s">
        <v>8220</v>
      </c>
      <c r="G193" t="s">
        <v>8225</v>
      </c>
      <c r="H193" t="s">
        <v>8247</v>
      </c>
      <c r="I193" s="14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41.67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</v>
      </c>
      <c r="E194" s="7">
        <v>8064</v>
      </c>
      <c r="F194" t="s">
        <v>8218</v>
      </c>
      <c r="G194" t="s">
        <v>8223</v>
      </c>
      <c r="H194" t="s">
        <v>8245</v>
      </c>
      <c r="I194" s="1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806</v>
      </c>
      <c r="P194">
        <f t="shared" si="11"/>
        <v>2688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750</v>
      </c>
      <c r="E195" s="7">
        <v>280</v>
      </c>
      <c r="F195" t="s">
        <v>8220</v>
      </c>
      <c r="G195" t="s">
        <v>8224</v>
      </c>
      <c r="H195" t="s">
        <v>8246</v>
      </c>
      <c r="I195" s="14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37</v>
      </c>
      <c r="P195">
        <f t="shared" ref="P195:P258" si="16">IFERROR(ROUND(E195/L195, 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1000</v>
      </c>
      <c r="E196" s="7">
        <v>93</v>
      </c>
      <c r="F196" t="s">
        <v>8220</v>
      </c>
      <c r="G196" t="s">
        <v>8224</v>
      </c>
      <c r="H196" t="s">
        <v>8246</v>
      </c>
      <c r="I196" s="14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9</v>
      </c>
      <c r="P196">
        <f t="shared" si="16"/>
        <v>31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750</v>
      </c>
      <c r="E197" s="7">
        <v>252</v>
      </c>
      <c r="F197" t="s">
        <v>8220</v>
      </c>
      <c r="G197" t="s">
        <v>8223</v>
      </c>
      <c r="H197" t="s">
        <v>8245</v>
      </c>
      <c r="I197" s="14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34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5000</v>
      </c>
      <c r="E198" s="7">
        <v>821</v>
      </c>
      <c r="F198" t="s">
        <v>8220</v>
      </c>
      <c r="G198" t="s">
        <v>8224</v>
      </c>
      <c r="H198" t="s">
        <v>8246</v>
      </c>
      <c r="I198" s="14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16</v>
      </c>
      <c r="P198">
        <f t="shared" si="16"/>
        <v>43.21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731</v>
      </c>
      <c r="F199" t="s">
        <v>8220</v>
      </c>
      <c r="G199" t="s">
        <v>8224</v>
      </c>
      <c r="H199" t="s">
        <v>8246</v>
      </c>
      <c r="I199" s="14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29</v>
      </c>
      <c r="P199">
        <f t="shared" si="16"/>
        <v>91.38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</v>
      </c>
      <c r="E200" s="7">
        <v>2503</v>
      </c>
      <c r="F200" t="s">
        <v>8218</v>
      </c>
      <c r="G200" t="s">
        <v>8223</v>
      </c>
      <c r="H200" t="s">
        <v>8245</v>
      </c>
      <c r="I200" s="14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100</v>
      </c>
      <c r="P200">
        <f t="shared" si="16"/>
        <v>417.17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750</v>
      </c>
      <c r="E201" s="7">
        <v>101</v>
      </c>
      <c r="F201" t="s">
        <v>8220</v>
      </c>
      <c r="G201" t="s">
        <v>8223</v>
      </c>
      <c r="H201" t="s">
        <v>8245</v>
      </c>
      <c r="I201" s="14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13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5000</v>
      </c>
      <c r="E202" s="7">
        <v>5176</v>
      </c>
      <c r="F202" t="s">
        <v>8218</v>
      </c>
      <c r="G202" t="s">
        <v>8223</v>
      </c>
      <c r="H202" t="s">
        <v>8245</v>
      </c>
      <c r="I202" s="14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104</v>
      </c>
      <c r="P202">
        <f t="shared" si="16"/>
        <v>287.56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2600</v>
      </c>
      <c r="E203" s="7">
        <v>3081</v>
      </c>
      <c r="F203" t="s">
        <v>8218</v>
      </c>
      <c r="G203" t="s">
        <v>8223</v>
      </c>
      <c r="H203" t="s">
        <v>8245</v>
      </c>
      <c r="I203" s="14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119</v>
      </c>
      <c r="P203">
        <f t="shared" si="16"/>
        <v>440.14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750</v>
      </c>
      <c r="E204" s="7">
        <v>65</v>
      </c>
      <c r="F204" t="s">
        <v>8220</v>
      </c>
      <c r="G204" t="s">
        <v>8223</v>
      </c>
      <c r="H204" t="s">
        <v>8245</v>
      </c>
      <c r="I204" s="1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9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3500</v>
      </c>
      <c r="E205" s="7">
        <v>0</v>
      </c>
      <c r="F205" t="s">
        <v>8220</v>
      </c>
      <c r="G205" t="s">
        <v>8224</v>
      </c>
      <c r="H205" t="s">
        <v>8246</v>
      </c>
      <c r="I205" s="14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0</v>
      </c>
      <c r="P205">
        <f t="shared" si="16"/>
        <v>0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390000</v>
      </c>
      <c r="E206" s="7">
        <v>2716</v>
      </c>
      <c r="F206" t="s">
        <v>8220</v>
      </c>
      <c r="G206" t="s">
        <v>8225</v>
      </c>
      <c r="H206" t="s">
        <v>8247</v>
      </c>
      <c r="I206" s="14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</v>
      </c>
      <c r="P206">
        <f t="shared" si="16"/>
        <v>2.1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5000</v>
      </c>
      <c r="E207" s="7">
        <v>21</v>
      </c>
      <c r="F207" t="s">
        <v>8220</v>
      </c>
      <c r="G207" t="s">
        <v>8223</v>
      </c>
      <c r="H207" t="s">
        <v>8245</v>
      </c>
      <c r="I207" s="14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0</v>
      </c>
      <c r="P207">
        <f t="shared" si="16"/>
        <v>1.24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750</v>
      </c>
      <c r="E208" s="7">
        <v>61</v>
      </c>
      <c r="F208" t="s">
        <v>8220</v>
      </c>
      <c r="G208" t="s">
        <v>8223</v>
      </c>
      <c r="H208" t="s">
        <v>8245</v>
      </c>
      <c r="I208" s="14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8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6000</v>
      </c>
      <c r="E209" s="7">
        <v>6438</v>
      </c>
      <c r="F209" t="s">
        <v>8218</v>
      </c>
      <c r="G209" t="s">
        <v>8228</v>
      </c>
      <c r="H209" t="s">
        <v>8250</v>
      </c>
      <c r="I209" s="14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107</v>
      </c>
      <c r="P209">
        <f t="shared" si="16"/>
        <v>495.23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750</v>
      </c>
      <c r="E210" s="7">
        <v>35</v>
      </c>
      <c r="F210" t="s">
        <v>8220</v>
      </c>
      <c r="G210" t="s">
        <v>8225</v>
      </c>
      <c r="H210" t="s">
        <v>8247</v>
      </c>
      <c r="I210" s="14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5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750</v>
      </c>
      <c r="E211" s="7">
        <v>10</v>
      </c>
      <c r="F211" t="s">
        <v>8220</v>
      </c>
      <c r="G211" t="s">
        <v>8223</v>
      </c>
      <c r="H211" t="s">
        <v>8245</v>
      </c>
      <c r="I211" s="14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1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9000</v>
      </c>
      <c r="E212" s="7">
        <v>997</v>
      </c>
      <c r="F212" t="s">
        <v>8220</v>
      </c>
      <c r="G212" t="s">
        <v>8223</v>
      </c>
      <c r="H212" t="s">
        <v>8245</v>
      </c>
      <c r="I212" s="14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11</v>
      </c>
      <c r="P212">
        <f t="shared" si="16"/>
        <v>30.21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6500</v>
      </c>
      <c r="E213" s="7">
        <v>4666</v>
      </c>
      <c r="F213" t="s">
        <v>8220</v>
      </c>
      <c r="G213" t="s">
        <v>8223</v>
      </c>
      <c r="H213" t="s">
        <v>8245</v>
      </c>
      <c r="I213" s="14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72</v>
      </c>
      <c r="P213">
        <f t="shared" si="16"/>
        <v>388.83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1000</v>
      </c>
      <c r="E214" s="7">
        <v>1</v>
      </c>
      <c r="F214" t="s">
        <v>8220</v>
      </c>
      <c r="G214" t="s">
        <v>8223</v>
      </c>
      <c r="H214" t="s">
        <v>8245</v>
      </c>
      <c r="I214" s="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1100</v>
      </c>
      <c r="E215" s="7">
        <v>1319</v>
      </c>
      <c r="F215" t="s">
        <v>8218</v>
      </c>
      <c r="G215" t="s">
        <v>8223</v>
      </c>
      <c r="H215" t="s">
        <v>8245</v>
      </c>
      <c r="I215" s="14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120</v>
      </c>
      <c r="P215">
        <f t="shared" si="16"/>
        <v>1319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1000</v>
      </c>
      <c r="E216" s="7">
        <v>1</v>
      </c>
      <c r="F216" t="s">
        <v>8220</v>
      </c>
      <c r="G216" t="s">
        <v>8223</v>
      </c>
      <c r="H216" t="s">
        <v>8245</v>
      </c>
      <c r="I216" s="14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1000</v>
      </c>
      <c r="E217" s="7">
        <v>1280</v>
      </c>
      <c r="F217" t="s">
        <v>8218</v>
      </c>
      <c r="G217" t="s">
        <v>8224</v>
      </c>
      <c r="H217" t="s">
        <v>8246</v>
      </c>
      <c r="I217" s="14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128</v>
      </c>
      <c r="P217">
        <f t="shared" si="16"/>
        <v>1280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60000</v>
      </c>
      <c r="E218" s="7">
        <v>3390</v>
      </c>
      <c r="F218" t="s">
        <v>8220</v>
      </c>
      <c r="G218" t="s">
        <v>8223</v>
      </c>
      <c r="H218" t="s">
        <v>8245</v>
      </c>
      <c r="I218" s="14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6</v>
      </c>
      <c r="P218">
        <f t="shared" si="16"/>
        <v>40.36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30000</v>
      </c>
      <c r="E219" s="7">
        <v>11923</v>
      </c>
      <c r="F219" t="s">
        <v>8220</v>
      </c>
      <c r="G219" t="s">
        <v>8234</v>
      </c>
      <c r="H219" t="s">
        <v>8254</v>
      </c>
      <c r="I219" s="14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40</v>
      </c>
      <c r="P219">
        <f t="shared" si="16"/>
        <v>313.76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2000</v>
      </c>
      <c r="E220" s="7">
        <v>730</v>
      </c>
      <c r="F220" t="s">
        <v>8220</v>
      </c>
      <c r="G220" t="s">
        <v>8223</v>
      </c>
      <c r="H220" t="s">
        <v>8245</v>
      </c>
      <c r="I220" s="14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37</v>
      </c>
      <c r="P220">
        <f t="shared" si="16"/>
        <v>730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25000</v>
      </c>
      <c r="E221" s="7">
        <v>10</v>
      </c>
      <c r="F221" t="s">
        <v>8220</v>
      </c>
      <c r="G221" t="s">
        <v>8223</v>
      </c>
      <c r="H221" t="s">
        <v>8245</v>
      </c>
      <c r="I221" s="14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0</v>
      </c>
      <c r="P221">
        <f t="shared" si="16"/>
        <v>0.13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2500</v>
      </c>
      <c r="E222" s="7">
        <v>5509</v>
      </c>
      <c r="F222" t="s">
        <v>8218</v>
      </c>
      <c r="G222" t="s">
        <v>8223</v>
      </c>
      <c r="H222" t="s">
        <v>8245</v>
      </c>
      <c r="I222" s="14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220</v>
      </c>
      <c r="P222">
        <f t="shared" si="16"/>
        <v>1836.33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750</v>
      </c>
      <c r="E223" s="7">
        <v>6</v>
      </c>
      <c r="F223" t="s">
        <v>8220</v>
      </c>
      <c r="G223" t="s">
        <v>8223</v>
      </c>
      <c r="H223" t="s">
        <v>8245</v>
      </c>
      <c r="I223" s="14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1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2000</v>
      </c>
      <c r="E224" s="7">
        <v>2110</v>
      </c>
      <c r="F224" t="s">
        <v>8218</v>
      </c>
      <c r="G224" t="s">
        <v>8223</v>
      </c>
      <c r="H224" t="s">
        <v>8245</v>
      </c>
      <c r="I224" s="1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106</v>
      </c>
      <c r="P224">
        <f t="shared" si="16"/>
        <v>1055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750</v>
      </c>
      <c r="E225" s="7">
        <v>0</v>
      </c>
      <c r="F225" t="s">
        <v>8220</v>
      </c>
      <c r="G225" t="s">
        <v>8223</v>
      </c>
      <c r="H225" t="s">
        <v>8245</v>
      </c>
      <c r="I225" s="14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750</v>
      </c>
      <c r="E226" s="7">
        <v>0</v>
      </c>
      <c r="F226" t="s">
        <v>8220</v>
      </c>
      <c r="G226" t="s">
        <v>8225</v>
      </c>
      <c r="H226" t="s">
        <v>8247</v>
      </c>
      <c r="I226" s="14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745</v>
      </c>
      <c r="E227" s="7">
        <v>786</v>
      </c>
      <c r="F227" t="s">
        <v>8218</v>
      </c>
      <c r="G227" t="s">
        <v>8223</v>
      </c>
      <c r="H227" t="s">
        <v>8245</v>
      </c>
      <c r="I227" s="14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106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2500</v>
      </c>
      <c r="E228" s="7">
        <v>125</v>
      </c>
      <c r="F228" t="s">
        <v>8219</v>
      </c>
      <c r="G228" t="s">
        <v>8224</v>
      </c>
      <c r="H228" t="s">
        <v>8246</v>
      </c>
      <c r="I228" s="14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5</v>
      </c>
      <c r="P228">
        <f t="shared" si="16"/>
        <v>62.5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740</v>
      </c>
      <c r="E229" s="7">
        <v>880</v>
      </c>
      <c r="F229" t="s">
        <v>8218</v>
      </c>
      <c r="G229" t="s">
        <v>8223</v>
      </c>
      <c r="H229" t="s">
        <v>8245</v>
      </c>
      <c r="I229" s="14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119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700</v>
      </c>
      <c r="E230" s="7">
        <v>2100</v>
      </c>
      <c r="F230" t="s">
        <v>8218</v>
      </c>
      <c r="G230" t="s">
        <v>8224</v>
      </c>
      <c r="H230" t="s">
        <v>8246</v>
      </c>
      <c r="I230" s="14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300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700</v>
      </c>
      <c r="E231" s="7">
        <v>1750</v>
      </c>
      <c r="F231" t="s">
        <v>8218</v>
      </c>
      <c r="G231" t="s">
        <v>8235</v>
      </c>
      <c r="H231" t="s">
        <v>8248</v>
      </c>
      <c r="I231" s="14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250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</v>
      </c>
      <c r="E232" s="7">
        <v>3700</v>
      </c>
      <c r="F232" t="s">
        <v>8218</v>
      </c>
      <c r="G232" t="s">
        <v>8223</v>
      </c>
      <c r="H232" t="s">
        <v>8245</v>
      </c>
      <c r="I232" s="14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247</v>
      </c>
      <c r="P232">
        <f t="shared" si="16"/>
        <v>1850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700</v>
      </c>
      <c r="E233" s="7">
        <v>1261</v>
      </c>
      <c r="F233" t="s">
        <v>8218</v>
      </c>
      <c r="G233" t="s">
        <v>8223</v>
      </c>
      <c r="H233" t="s">
        <v>8245</v>
      </c>
      <c r="I233" s="14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180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2000</v>
      </c>
      <c r="E234" s="7">
        <v>2020</v>
      </c>
      <c r="F234" t="s">
        <v>8218</v>
      </c>
      <c r="G234" t="s">
        <v>8224</v>
      </c>
      <c r="H234" t="s">
        <v>8246</v>
      </c>
      <c r="I234" s="1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101</v>
      </c>
      <c r="P234">
        <f t="shared" si="16"/>
        <v>288.57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700</v>
      </c>
      <c r="E235" s="7">
        <v>1225</v>
      </c>
      <c r="F235" t="s">
        <v>8218</v>
      </c>
      <c r="G235" t="s">
        <v>8223</v>
      </c>
      <c r="H235" t="s">
        <v>8245</v>
      </c>
      <c r="I235" s="14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175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2750</v>
      </c>
      <c r="E236" s="7">
        <v>2750</v>
      </c>
      <c r="F236" t="s">
        <v>8218</v>
      </c>
      <c r="G236" t="s">
        <v>8223</v>
      </c>
      <c r="H236" t="s">
        <v>8245</v>
      </c>
      <c r="I236" s="14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100</v>
      </c>
      <c r="P236">
        <f t="shared" si="16"/>
        <v>550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700</v>
      </c>
      <c r="E237" s="7">
        <v>1200</v>
      </c>
      <c r="F237" t="s">
        <v>8218</v>
      </c>
      <c r="G237" t="s">
        <v>8223</v>
      </c>
      <c r="H237" t="s">
        <v>8245</v>
      </c>
      <c r="I237" s="14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171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700</v>
      </c>
      <c r="E238" s="7">
        <v>966</v>
      </c>
      <c r="F238" t="s">
        <v>8218</v>
      </c>
      <c r="G238" t="s">
        <v>8223</v>
      </c>
      <c r="H238" t="s">
        <v>8245</v>
      </c>
      <c r="I238" s="14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138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</v>
      </c>
      <c r="E239" s="7">
        <v>1820</v>
      </c>
      <c r="F239" t="s">
        <v>8218</v>
      </c>
      <c r="G239" t="s">
        <v>8223</v>
      </c>
      <c r="H239" t="s">
        <v>8245</v>
      </c>
      <c r="I239" s="14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121</v>
      </c>
      <c r="P239">
        <f t="shared" si="16"/>
        <v>1820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700</v>
      </c>
      <c r="E240" s="7">
        <v>824</v>
      </c>
      <c r="F240" t="s">
        <v>8218</v>
      </c>
      <c r="G240" t="s">
        <v>8223</v>
      </c>
      <c r="H240" t="s">
        <v>8245</v>
      </c>
      <c r="I240" s="14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118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2500</v>
      </c>
      <c r="E241" s="7">
        <v>100</v>
      </c>
      <c r="F241" t="s">
        <v>8220</v>
      </c>
      <c r="G241" t="s">
        <v>8225</v>
      </c>
      <c r="H241" t="s">
        <v>8247</v>
      </c>
      <c r="I241" s="14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4</v>
      </c>
      <c r="P241">
        <f t="shared" si="16"/>
        <v>20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40000</v>
      </c>
      <c r="E242" s="7">
        <v>57817</v>
      </c>
      <c r="F242" t="s">
        <v>8218</v>
      </c>
      <c r="G242" t="s">
        <v>8223</v>
      </c>
      <c r="H242" t="s">
        <v>8245</v>
      </c>
      <c r="I242" s="14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145</v>
      </c>
      <c r="P242">
        <f t="shared" si="16"/>
        <v>422.02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100000</v>
      </c>
      <c r="E243" s="7">
        <v>250</v>
      </c>
      <c r="F243" t="s">
        <v>8219</v>
      </c>
      <c r="G243" t="s">
        <v>8223</v>
      </c>
      <c r="H243" t="s">
        <v>8245</v>
      </c>
      <c r="I243" s="14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0</v>
      </c>
      <c r="P243">
        <f t="shared" si="16"/>
        <v>0.66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35000</v>
      </c>
      <c r="E244" s="7">
        <v>184133.01</v>
      </c>
      <c r="F244" t="s">
        <v>8218</v>
      </c>
      <c r="G244" t="s">
        <v>8223</v>
      </c>
      <c r="H244" t="s">
        <v>8245</v>
      </c>
      <c r="I244" s="1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526</v>
      </c>
      <c r="P244">
        <f t="shared" si="16"/>
        <v>911.55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55000</v>
      </c>
      <c r="E245" s="7">
        <v>1250</v>
      </c>
      <c r="F245" t="s">
        <v>8220</v>
      </c>
      <c r="G245" t="s">
        <v>8223</v>
      </c>
      <c r="H245" t="s">
        <v>8245</v>
      </c>
      <c r="I245" s="14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2</v>
      </c>
      <c r="P245">
        <f t="shared" si="16"/>
        <v>3.81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10000</v>
      </c>
      <c r="E246" s="7">
        <v>11363</v>
      </c>
      <c r="F246" t="s">
        <v>8218</v>
      </c>
      <c r="G246" t="s">
        <v>8223</v>
      </c>
      <c r="H246" t="s">
        <v>8245</v>
      </c>
      <c r="I246" s="14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135.27000000000001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15000</v>
      </c>
      <c r="E247" s="7">
        <v>0</v>
      </c>
      <c r="F247" t="s">
        <v>8219</v>
      </c>
      <c r="G247" t="s">
        <v>8223</v>
      </c>
      <c r="H247" t="s">
        <v>8245</v>
      </c>
      <c r="I247" s="14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0</v>
      </c>
      <c r="P247">
        <f t="shared" si="16"/>
        <v>0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38888</v>
      </c>
      <c r="E248" s="7">
        <v>2495</v>
      </c>
      <c r="F248" t="s">
        <v>8220</v>
      </c>
      <c r="G248" t="s">
        <v>8223</v>
      </c>
      <c r="H248" t="s">
        <v>8245</v>
      </c>
      <c r="I248" s="14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</v>
      </c>
      <c r="P248">
        <f t="shared" si="16"/>
        <v>11.19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20000</v>
      </c>
      <c r="E249" s="7">
        <v>0</v>
      </c>
      <c r="F249" t="s">
        <v>8219</v>
      </c>
      <c r="G249" t="s">
        <v>8223</v>
      </c>
      <c r="H249" t="s">
        <v>8245</v>
      </c>
      <c r="I249" s="14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0</v>
      </c>
      <c r="P249">
        <f t="shared" si="16"/>
        <v>0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200000</v>
      </c>
      <c r="E250" s="7">
        <v>0</v>
      </c>
      <c r="F250" t="s">
        <v>8220</v>
      </c>
      <c r="G250" t="s">
        <v>8223</v>
      </c>
      <c r="H250" t="s">
        <v>8245</v>
      </c>
      <c r="I250" s="14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0</v>
      </c>
      <c r="P250">
        <f t="shared" si="16"/>
        <v>0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30000</v>
      </c>
      <c r="E251" s="7">
        <v>0</v>
      </c>
      <c r="F251" t="s">
        <v>8220</v>
      </c>
      <c r="G251" t="s">
        <v>8223</v>
      </c>
      <c r="H251" t="s">
        <v>8245</v>
      </c>
      <c r="I251" s="14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0</v>
      </c>
      <c r="P251">
        <f t="shared" si="16"/>
        <v>0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75000</v>
      </c>
      <c r="E252" s="7">
        <v>98953.42</v>
      </c>
      <c r="F252" t="s">
        <v>8218</v>
      </c>
      <c r="G252" t="s">
        <v>8223</v>
      </c>
      <c r="H252" t="s">
        <v>8245</v>
      </c>
      <c r="I252" s="14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132</v>
      </c>
      <c r="P252">
        <f t="shared" si="16"/>
        <v>226.44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12000</v>
      </c>
      <c r="E253" s="7">
        <v>50</v>
      </c>
      <c r="F253" t="s">
        <v>8220</v>
      </c>
      <c r="G253" t="s">
        <v>8223</v>
      </c>
      <c r="H253" t="s">
        <v>8245</v>
      </c>
      <c r="I253" s="14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0</v>
      </c>
      <c r="P253">
        <f t="shared" si="16"/>
        <v>0.65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25000</v>
      </c>
      <c r="E254" s="7">
        <v>261</v>
      </c>
      <c r="F254" t="s">
        <v>8219</v>
      </c>
      <c r="G254" t="s">
        <v>8223</v>
      </c>
      <c r="H254" t="s">
        <v>8245</v>
      </c>
      <c r="I254" s="1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</v>
      </c>
      <c r="P254">
        <f t="shared" si="16"/>
        <v>2.42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5000</v>
      </c>
      <c r="E255" s="7">
        <v>3045</v>
      </c>
      <c r="F255" t="s">
        <v>8220</v>
      </c>
      <c r="G255" t="s">
        <v>8223</v>
      </c>
      <c r="H255" t="s">
        <v>8245</v>
      </c>
      <c r="I255" s="14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61</v>
      </c>
      <c r="P255">
        <f t="shared" si="16"/>
        <v>435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60000</v>
      </c>
      <c r="E256" s="7">
        <v>12818</v>
      </c>
      <c r="F256" t="s">
        <v>8219</v>
      </c>
      <c r="G256" t="s">
        <v>8223</v>
      </c>
      <c r="H256" t="s">
        <v>8245</v>
      </c>
      <c r="I256" s="14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21</v>
      </c>
      <c r="P256">
        <f t="shared" si="16"/>
        <v>40.82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24500</v>
      </c>
      <c r="E257" s="7">
        <v>13846</v>
      </c>
      <c r="F257" t="s">
        <v>8220</v>
      </c>
      <c r="G257" t="s">
        <v>8223</v>
      </c>
      <c r="H257" t="s">
        <v>8245</v>
      </c>
      <c r="I257" s="14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57</v>
      </c>
      <c r="P257">
        <f t="shared" si="16"/>
        <v>73.650000000000006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50000</v>
      </c>
      <c r="E258" s="7">
        <v>0</v>
      </c>
      <c r="F258" t="s">
        <v>8219</v>
      </c>
      <c r="G258" t="s">
        <v>8223</v>
      </c>
      <c r="H258" t="s">
        <v>8245</v>
      </c>
      <c r="I258" s="14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0</v>
      </c>
      <c r="P258">
        <f t="shared" si="16"/>
        <v>0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98000</v>
      </c>
      <c r="E259" s="7">
        <v>91</v>
      </c>
      <c r="F259" t="s">
        <v>8219</v>
      </c>
      <c r="G259" t="s">
        <v>8223</v>
      </c>
      <c r="H259" t="s">
        <v>8245</v>
      </c>
      <c r="I259" s="14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0</v>
      </c>
      <c r="P259">
        <f t="shared" ref="P259:P322" si="21">IFERROR(ROUND(E259/L259, 2),0)</f>
        <v>0.16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125000</v>
      </c>
      <c r="E260" s="7">
        <v>85192</v>
      </c>
      <c r="F260" t="s">
        <v>8219</v>
      </c>
      <c r="G260" t="s">
        <v>8223</v>
      </c>
      <c r="H260" t="s">
        <v>8245</v>
      </c>
      <c r="I260" s="14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68</v>
      </c>
      <c r="P260">
        <f t="shared" si="21"/>
        <v>123.83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200000</v>
      </c>
      <c r="E261" s="7">
        <v>700</v>
      </c>
      <c r="F261" t="s">
        <v>8220</v>
      </c>
      <c r="G261" t="s">
        <v>8223</v>
      </c>
      <c r="H261" t="s">
        <v>8245</v>
      </c>
      <c r="I261" s="14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0</v>
      </c>
      <c r="P261">
        <f t="shared" si="21"/>
        <v>0.74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26000</v>
      </c>
      <c r="E262" s="7">
        <v>1707</v>
      </c>
      <c r="F262" t="s">
        <v>8220</v>
      </c>
      <c r="G262" t="s">
        <v>8223</v>
      </c>
      <c r="H262" t="s">
        <v>8245</v>
      </c>
      <c r="I262" s="14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7</v>
      </c>
      <c r="P262">
        <f t="shared" si="21"/>
        <v>19.399999999999999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50000</v>
      </c>
      <c r="E263" s="7">
        <v>6565</v>
      </c>
      <c r="F263" t="s">
        <v>8219</v>
      </c>
      <c r="G263" t="s">
        <v>8223</v>
      </c>
      <c r="H263" t="s">
        <v>8245</v>
      </c>
      <c r="I263" s="14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13</v>
      </c>
      <c r="P263">
        <f t="shared" si="21"/>
        <v>29.84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15500</v>
      </c>
      <c r="E264" s="7">
        <v>5452</v>
      </c>
      <c r="F264" t="s">
        <v>8220</v>
      </c>
      <c r="G264" t="s">
        <v>8223</v>
      </c>
      <c r="H264" t="s">
        <v>8245</v>
      </c>
      <c r="I264" s="1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35</v>
      </c>
      <c r="P264">
        <f t="shared" si="21"/>
        <v>37.6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68000</v>
      </c>
      <c r="E265" s="7">
        <v>53670.6</v>
      </c>
      <c r="F265" t="s">
        <v>8220</v>
      </c>
      <c r="G265" t="s">
        <v>8223</v>
      </c>
      <c r="H265" t="s">
        <v>8245</v>
      </c>
      <c r="I265" s="14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79</v>
      </c>
      <c r="P265">
        <f t="shared" si="21"/>
        <v>55.73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15000</v>
      </c>
      <c r="E266" s="7">
        <v>28300.45</v>
      </c>
      <c r="F266" t="s">
        <v>8218</v>
      </c>
      <c r="G266" t="s">
        <v>8223</v>
      </c>
      <c r="H266" t="s">
        <v>8245</v>
      </c>
      <c r="I266" s="14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189</v>
      </c>
      <c r="P266">
        <f t="shared" si="21"/>
        <v>310.99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15000</v>
      </c>
      <c r="E267" s="7">
        <v>15315</v>
      </c>
      <c r="F267" t="s">
        <v>8218</v>
      </c>
      <c r="G267" t="s">
        <v>8223</v>
      </c>
      <c r="H267" t="s">
        <v>8245</v>
      </c>
      <c r="I267" s="14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102</v>
      </c>
      <c r="P267">
        <f t="shared" si="21"/>
        <v>264.05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5000</v>
      </c>
      <c r="E268" s="7">
        <v>650</v>
      </c>
      <c r="F268" t="s">
        <v>8219</v>
      </c>
      <c r="G268" t="s">
        <v>8223</v>
      </c>
      <c r="H268" t="s">
        <v>8245</v>
      </c>
      <c r="I268" s="14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13</v>
      </c>
      <c r="P268">
        <f t="shared" si="21"/>
        <v>18.059999999999999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35000</v>
      </c>
      <c r="E269" s="7">
        <v>0</v>
      </c>
      <c r="F269" t="s">
        <v>8220</v>
      </c>
      <c r="G269" t="s">
        <v>8224</v>
      </c>
      <c r="H269" t="s">
        <v>8246</v>
      </c>
      <c r="I269" s="14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0</v>
      </c>
      <c r="P269">
        <f t="shared" si="21"/>
        <v>0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15000</v>
      </c>
      <c r="E270" s="7">
        <v>15327</v>
      </c>
      <c r="F270" t="s">
        <v>8218</v>
      </c>
      <c r="G270" t="s">
        <v>8223</v>
      </c>
      <c r="H270" t="s">
        <v>8245</v>
      </c>
      <c r="I270" s="14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102</v>
      </c>
      <c r="P270">
        <f t="shared" si="21"/>
        <v>138.08000000000001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375000</v>
      </c>
      <c r="E271" s="7">
        <v>0</v>
      </c>
      <c r="F271" t="s">
        <v>8219</v>
      </c>
      <c r="G271" t="s">
        <v>8225</v>
      </c>
      <c r="H271" t="s">
        <v>8247</v>
      </c>
      <c r="I271" s="14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0</v>
      </c>
      <c r="P271">
        <f t="shared" si="21"/>
        <v>0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10000</v>
      </c>
      <c r="E272" s="7">
        <v>1908</v>
      </c>
      <c r="F272" t="s">
        <v>8220</v>
      </c>
      <c r="G272" t="s">
        <v>8223</v>
      </c>
      <c r="H272" t="s">
        <v>8245</v>
      </c>
      <c r="I272" s="14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19</v>
      </c>
      <c r="P272">
        <f t="shared" si="21"/>
        <v>31.28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75000</v>
      </c>
      <c r="E273" s="7">
        <v>76130.2</v>
      </c>
      <c r="F273" t="s">
        <v>8218</v>
      </c>
      <c r="G273" t="s">
        <v>8223</v>
      </c>
      <c r="H273" t="s">
        <v>8245</v>
      </c>
      <c r="I273" s="14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102</v>
      </c>
      <c r="P273">
        <f t="shared" si="21"/>
        <v>265.26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15000</v>
      </c>
      <c r="E274" s="7">
        <v>205</v>
      </c>
      <c r="F274" t="s">
        <v>8220</v>
      </c>
      <c r="G274" t="s">
        <v>8223</v>
      </c>
      <c r="H274" t="s">
        <v>8245</v>
      </c>
      <c r="I274" s="1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</v>
      </c>
      <c r="P274">
        <f t="shared" si="21"/>
        <v>3.15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15000</v>
      </c>
      <c r="E275" s="7">
        <v>590.02</v>
      </c>
      <c r="F275" t="s">
        <v>8219</v>
      </c>
      <c r="G275" t="s">
        <v>8223</v>
      </c>
      <c r="H275" t="s">
        <v>8245</v>
      </c>
      <c r="I275" s="14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4</v>
      </c>
      <c r="P275">
        <f t="shared" si="21"/>
        <v>5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18000</v>
      </c>
      <c r="E276" s="7">
        <v>3294.01</v>
      </c>
      <c r="F276" t="s">
        <v>8220</v>
      </c>
      <c r="G276" t="s">
        <v>8223</v>
      </c>
      <c r="H276" t="s">
        <v>8245</v>
      </c>
      <c r="I276" s="14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18</v>
      </c>
      <c r="P276">
        <f t="shared" si="21"/>
        <v>29.15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50000</v>
      </c>
      <c r="E277" s="7">
        <v>8815</v>
      </c>
      <c r="F277" t="s">
        <v>8220</v>
      </c>
      <c r="G277" t="s">
        <v>8223</v>
      </c>
      <c r="H277" t="s">
        <v>8245</v>
      </c>
      <c r="I277" s="14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18</v>
      </c>
      <c r="P277">
        <f t="shared" si="21"/>
        <v>26.55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15000</v>
      </c>
      <c r="E278" s="7">
        <v>26100</v>
      </c>
      <c r="F278" t="s">
        <v>8218</v>
      </c>
      <c r="G278" t="s">
        <v>8223</v>
      </c>
      <c r="H278" t="s">
        <v>8245</v>
      </c>
      <c r="I278" s="14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174</v>
      </c>
      <c r="P278">
        <f t="shared" si="21"/>
        <v>420.97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150000</v>
      </c>
      <c r="E279" s="7">
        <v>1461</v>
      </c>
      <c r="F279" t="s">
        <v>8219</v>
      </c>
      <c r="G279" t="s">
        <v>8223</v>
      </c>
      <c r="H279" t="s">
        <v>8245</v>
      </c>
      <c r="I279" s="14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</v>
      </c>
      <c r="P279">
        <f t="shared" si="21"/>
        <v>1.54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100000</v>
      </c>
      <c r="E280" s="7">
        <v>61</v>
      </c>
      <c r="F280" t="s">
        <v>8220</v>
      </c>
      <c r="G280" t="s">
        <v>8223</v>
      </c>
      <c r="H280" t="s">
        <v>8245</v>
      </c>
      <c r="I280" s="14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0</v>
      </c>
      <c r="P280">
        <f t="shared" si="21"/>
        <v>0.15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60000</v>
      </c>
      <c r="E281" s="7">
        <v>335</v>
      </c>
      <c r="F281" t="s">
        <v>8220</v>
      </c>
      <c r="G281" t="s">
        <v>8223</v>
      </c>
      <c r="H281" t="s">
        <v>8245</v>
      </c>
      <c r="I281" s="14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</v>
      </c>
      <c r="P281">
        <f t="shared" si="21"/>
        <v>1.1000000000000001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250000</v>
      </c>
      <c r="E282" s="7">
        <v>315295.89</v>
      </c>
      <c r="F282" t="s">
        <v>8218</v>
      </c>
      <c r="G282" t="s">
        <v>8223</v>
      </c>
      <c r="H282" t="s">
        <v>8245</v>
      </c>
      <c r="I282" s="14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126</v>
      </c>
      <c r="P282">
        <f t="shared" si="21"/>
        <v>147.4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19980</v>
      </c>
      <c r="E283" s="7">
        <v>0</v>
      </c>
      <c r="F283" t="s">
        <v>8220</v>
      </c>
      <c r="G283" t="s">
        <v>8223</v>
      </c>
      <c r="H283" t="s">
        <v>8245</v>
      </c>
      <c r="I283" s="14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0</v>
      </c>
      <c r="P283">
        <f t="shared" si="21"/>
        <v>0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100000</v>
      </c>
      <c r="E284" s="7">
        <v>2842</v>
      </c>
      <c r="F284" t="s">
        <v>8219</v>
      </c>
      <c r="G284" t="s">
        <v>8223</v>
      </c>
      <c r="H284" t="s">
        <v>8245</v>
      </c>
      <c r="I284" s="1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3</v>
      </c>
      <c r="P284">
        <f t="shared" si="21"/>
        <v>15.88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50000</v>
      </c>
      <c r="E285" s="7">
        <v>861</v>
      </c>
      <c r="F285" t="s">
        <v>8220</v>
      </c>
      <c r="G285" t="s">
        <v>8223</v>
      </c>
      <c r="H285" t="s">
        <v>8245</v>
      </c>
      <c r="I285" s="14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2</v>
      </c>
      <c r="P285">
        <f t="shared" si="21"/>
        <v>4.26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100000</v>
      </c>
      <c r="E286" s="7">
        <v>305</v>
      </c>
      <c r="F286" t="s">
        <v>8220</v>
      </c>
      <c r="G286" t="s">
        <v>8223</v>
      </c>
      <c r="H286" t="s">
        <v>8245</v>
      </c>
      <c r="I286" s="14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0</v>
      </c>
      <c r="P286">
        <f t="shared" si="21"/>
        <v>0.4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80000</v>
      </c>
      <c r="E287" s="7">
        <v>1</v>
      </c>
      <c r="F287" t="s">
        <v>8220</v>
      </c>
      <c r="G287" t="s">
        <v>8223</v>
      </c>
      <c r="H287" t="s">
        <v>8245</v>
      </c>
      <c r="I287" s="14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0</v>
      </c>
      <c r="P287">
        <f t="shared" si="21"/>
        <v>0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42000</v>
      </c>
      <c r="E288" s="7">
        <v>167410.01999999999</v>
      </c>
      <c r="F288" t="s">
        <v>8218</v>
      </c>
      <c r="G288" t="s">
        <v>8223</v>
      </c>
      <c r="H288" t="s">
        <v>8245</v>
      </c>
      <c r="I288" s="14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399</v>
      </c>
      <c r="P288">
        <f t="shared" si="21"/>
        <v>1240.07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60000</v>
      </c>
      <c r="E289" s="7">
        <v>39</v>
      </c>
      <c r="F289" t="s">
        <v>8219</v>
      </c>
      <c r="G289" t="s">
        <v>8223</v>
      </c>
      <c r="H289" t="s">
        <v>8245</v>
      </c>
      <c r="I289" s="14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0</v>
      </c>
      <c r="P289">
        <f t="shared" si="21"/>
        <v>0.13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109225</v>
      </c>
      <c r="E290" s="7">
        <v>4635</v>
      </c>
      <c r="F290" t="s">
        <v>8220</v>
      </c>
      <c r="G290" t="s">
        <v>8223</v>
      </c>
      <c r="H290" t="s">
        <v>8245</v>
      </c>
      <c r="I290" s="14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4</v>
      </c>
      <c r="P290">
        <f t="shared" si="21"/>
        <v>10.37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40000</v>
      </c>
      <c r="E291" s="7">
        <v>42311</v>
      </c>
      <c r="F291" t="s">
        <v>8218</v>
      </c>
      <c r="G291" t="s">
        <v>8224</v>
      </c>
      <c r="H291" t="s">
        <v>8246</v>
      </c>
      <c r="I291" s="14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106</v>
      </c>
      <c r="P291">
        <f t="shared" si="21"/>
        <v>182.38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12001</v>
      </c>
      <c r="E292" s="7">
        <v>2746</v>
      </c>
      <c r="F292" t="s">
        <v>8220</v>
      </c>
      <c r="G292" t="s">
        <v>8223</v>
      </c>
      <c r="H292" t="s">
        <v>8245</v>
      </c>
      <c r="I292" s="14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23</v>
      </c>
      <c r="P292">
        <f t="shared" si="21"/>
        <v>16.350000000000001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16000</v>
      </c>
      <c r="E293" s="7">
        <v>520</v>
      </c>
      <c r="F293" t="s">
        <v>8220</v>
      </c>
      <c r="G293" t="s">
        <v>8223</v>
      </c>
      <c r="H293" t="s">
        <v>8245</v>
      </c>
      <c r="I293" s="14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3</v>
      </c>
      <c r="P293">
        <f t="shared" si="21"/>
        <v>4.0599999999999996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160000</v>
      </c>
      <c r="E294" s="7">
        <v>791862</v>
      </c>
      <c r="F294" t="s">
        <v>8218</v>
      </c>
      <c r="G294" t="s">
        <v>8223</v>
      </c>
      <c r="H294" t="s">
        <v>8245</v>
      </c>
      <c r="I294" s="1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495</v>
      </c>
      <c r="P294">
        <f t="shared" si="21"/>
        <v>1606.21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60000</v>
      </c>
      <c r="E295" s="7">
        <v>8</v>
      </c>
      <c r="F295" t="s">
        <v>8220</v>
      </c>
      <c r="G295" t="s">
        <v>8223</v>
      </c>
      <c r="H295" t="s">
        <v>8245</v>
      </c>
      <c r="I295" s="14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0</v>
      </c>
      <c r="P295">
        <f t="shared" si="21"/>
        <v>0.06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12999</v>
      </c>
      <c r="E296" s="7">
        <v>5</v>
      </c>
      <c r="F296" t="s">
        <v>8220</v>
      </c>
      <c r="G296" t="s">
        <v>8223</v>
      </c>
      <c r="H296" t="s">
        <v>8245</v>
      </c>
      <c r="I296" s="14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0</v>
      </c>
      <c r="P296">
        <f t="shared" si="21"/>
        <v>0.1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150000</v>
      </c>
      <c r="E297" s="7">
        <v>590</v>
      </c>
      <c r="F297" t="s">
        <v>8220</v>
      </c>
      <c r="G297" t="s">
        <v>8223</v>
      </c>
      <c r="H297" t="s">
        <v>8245</v>
      </c>
      <c r="I297" s="14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0</v>
      </c>
      <c r="P297">
        <f t="shared" si="21"/>
        <v>0.89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70000</v>
      </c>
      <c r="E298" s="7">
        <v>0</v>
      </c>
      <c r="F298" t="s">
        <v>8219</v>
      </c>
      <c r="G298" t="s">
        <v>8223</v>
      </c>
      <c r="H298" t="s">
        <v>8245</v>
      </c>
      <c r="I298" s="14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0</v>
      </c>
      <c r="P298">
        <f t="shared" si="21"/>
        <v>0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50000</v>
      </c>
      <c r="E299" s="7">
        <v>284</v>
      </c>
      <c r="F299" t="s">
        <v>8220</v>
      </c>
      <c r="G299" t="s">
        <v>8223</v>
      </c>
      <c r="H299" t="s">
        <v>8245</v>
      </c>
      <c r="I299" s="14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</v>
      </c>
      <c r="P299">
        <f t="shared" si="21"/>
        <v>2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350000</v>
      </c>
      <c r="E300" s="7">
        <v>41950</v>
      </c>
      <c r="F300" t="s">
        <v>8220</v>
      </c>
      <c r="G300" t="s">
        <v>8223</v>
      </c>
      <c r="H300" t="s">
        <v>8245</v>
      </c>
      <c r="I300" s="14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12</v>
      </c>
      <c r="P300">
        <f t="shared" si="21"/>
        <v>17.22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50000</v>
      </c>
      <c r="E301" s="7">
        <v>0</v>
      </c>
      <c r="F301" t="s">
        <v>8219</v>
      </c>
      <c r="G301" t="s">
        <v>8223</v>
      </c>
      <c r="H301" t="s">
        <v>8245</v>
      </c>
      <c r="I301" s="14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0</v>
      </c>
      <c r="P301">
        <f t="shared" si="21"/>
        <v>0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54000</v>
      </c>
      <c r="E302" s="7">
        <v>3407</v>
      </c>
      <c r="F302" t="s">
        <v>8220</v>
      </c>
      <c r="G302" t="s">
        <v>8223</v>
      </c>
      <c r="H302" t="s">
        <v>8245</v>
      </c>
      <c r="I302" s="14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6</v>
      </c>
      <c r="P302">
        <f t="shared" si="21"/>
        <v>11.43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40000</v>
      </c>
      <c r="E303" s="7">
        <v>53</v>
      </c>
      <c r="F303" t="s">
        <v>8220</v>
      </c>
      <c r="G303" t="s">
        <v>8223</v>
      </c>
      <c r="H303" t="s">
        <v>8245</v>
      </c>
      <c r="I303" s="14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0</v>
      </c>
      <c r="P303">
        <f t="shared" si="21"/>
        <v>0.21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25000</v>
      </c>
      <c r="E304" s="7">
        <v>25430.66</v>
      </c>
      <c r="F304" t="s">
        <v>8218</v>
      </c>
      <c r="G304" t="s">
        <v>8223</v>
      </c>
      <c r="H304" t="s">
        <v>8245</v>
      </c>
      <c r="I304" s="1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102</v>
      </c>
      <c r="P304">
        <f t="shared" si="21"/>
        <v>235.47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10000</v>
      </c>
      <c r="E305" s="7">
        <v>28474</v>
      </c>
      <c r="F305" t="s">
        <v>8218</v>
      </c>
      <c r="G305" t="s">
        <v>8223</v>
      </c>
      <c r="H305" t="s">
        <v>8245</v>
      </c>
      <c r="I305" s="14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285</v>
      </c>
      <c r="P305">
        <f t="shared" si="21"/>
        <v>347.24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20000</v>
      </c>
      <c r="E306" s="7">
        <v>21360</v>
      </c>
      <c r="F306" t="s">
        <v>8218</v>
      </c>
      <c r="G306" t="s">
        <v>8223</v>
      </c>
      <c r="H306" t="s">
        <v>8245</v>
      </c>
      <c r="I306" s="14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107</v>
      </c>
      <c r="P306">
        <f t="shared" si="21"/>
        <v>288.64999999999998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25000</v>
      </c>
      <c r="E307" s="7">
        <v>2836</v>
      </c>
      <c r="F307" t="s">
        <v>8220</v>
      </c>
      <c r="G307" t="s">
        <v>8223</v>
      </c>
      <c r="H307" t="s">
        <v>8245</v>
      </c>
      <c r="I307" s="14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11</v>
      </c>
      <c r="P307">
        <f t="shared" si="21"/>
        <v>15.01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8000</v>
      </c>
      <c r="E308" s="7">
        <v>110353.65</v>
      </c>
      <c r="F308" t="s">
        <v>8218</v>
      </c>
      <c r="G308" t="s">
        <v>8223</v>
      </c>
      <c r="H308" t="s">
        <v>8245</v>
      </c>
      <c r="I308" s="14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1379</v>
      </c>
      <c r="P308">
        <f t="shared" si="21"/>
        <v>1379.42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50000</v>
      </c>
      <c r="E309" s="7">
        <v>152579</v>
      </c>
      <c r="F309" t="s">
        <v>8218</v>
      </c>
      <c r="G309" t="s">
        <v>8223</v>
      </c>
      <c r="H309" t="s">
        <v>8245</v>
      </c>
      <c r="I309" s="14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305</v>
      </c>
      <c r="P309">
        <f t="shared" si="21"/>
        <v>264.89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32000</v>
      </c>
      <c r="E310" s="7">
        <v>33229</v>
      </c>
      <c r="F310" t="s">
        <v>8218</v>
      </c>
      <c r="G310" t="s">
        <v>8223</v>
      </c>
      <c r="H310" t="s">
        <v>8245</v>
      </c>
      <c r="I310" s="14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104</v>
      </c>
      <c r="P310">
        <f t="shared" si="21"/>
        <v>164.5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50000</v>
      </c>
      <c r="E311" s="7">
        <v>5875</v>
      </c>
      <c r="F311" t="s">
        <v>8220</v>
      </c>
      <c r="G311" t="s">
        <v>8223</v>
      </c>
      <c r="H311" t="s">
        <v>8245</v>
      </c>
      <c r="I311" s="14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12</v>
      </c>
      <c r="P311">
        <f t="shared" si="21"/>
        <v>24.68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4000</v>
      </c>
      <c r="E312" s="7">
        <v>4546</v>
      </c>
      <c r="F312" t="s">
        <v>8218</v>
      </c>
      <c r="G312" t="s">
        <v>8223</v>
      </c>
      <c r="H312" t="s">
        <v>8245</v>
      </c>
      <c r="I312" s="14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114</v>
      </c>
      <c r="P312">
        <f t="shared" si="21"/>
        <v>126.28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50000</v>
      </c>
      <c r="E313" s="7">
        <v>1217</v>
      </c>
      <c r="F313" t="s">
        <v>8220</v>
      </c>
      <c r="G313" t="s">
        <v>8223</v>
      </c>
      <c r="H313" t="s">
        <v>8245</v>
      </c>
      <c r="I313" s="14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2</v>
      </c>
      <c r="P313">
        <f t="shared" si="21"/>
        <v>8.11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25000</v>
      </c>
      <c r="E314" s="7">
        <v>26</v>
      </c>
      <c r="F314" t="s">
        <v>8220</v>
      </c>
      <c r="G314" t="s">
        <v>8223</v>
      </c>
      <c r="H314" t="s">
        <v>8245</v>
      </c>
      <c r="I314" s="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0</v>
      </c>
      <c r="P314">
        <f t="shared" si="21"/>
        <v>0.18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50000</v>
      </c>
      <c r="E315" s="7">
        <v>0</v>
      </c>
      <c r="F315" t="s">
        <v>8220</v>
      </c>
      <c r="G315" t="s">
        <v>8223</v>
      </c>
      <c r="H315" t="s">
        <v>8245</v>
      </c>
      <c r="I315" s="14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0</v>
      </c>
      <c r="P315">
        <f t="shared" si="21"/>
        <v>0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10000</v>
      </c>
      <c r="E316" s="7">
        <v>10555</v>
      </c>
      <c r="F316" t="s">
        <v>8218</v>
      </c>
      <c r="G316" t="s">
        <v>8223</v>
      </c>
      <c r="H316" t="s">
        <v>8245</v>
      </c>
      <c r="I316" s="14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106</v>
      </c>
      <c r="P316">
        <f t="shared" si="21"/>
        <v>87.96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51000</v>
      </c>
      <c r="E317" s="7">
        <v>5876</v>
      </c>
      <c r="F317" t="s">
        <v>8219</v>
      </c>
      <c r="G317" t="s">
        <v>8223</v>
      </c>
      <c r="H317" t="s">
        <v>8245</v>
      </c>
      <c r="I317" s="14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12</v>
      </c>
      <c r="P317">
        <f t="shared" si="21"/>
        <v>46.63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45000</v>
      </c>
      <c r="E318" s="7">
        <v>186</v>
      </c>
      <c r="F318" t="s">
        <v>8220</v>
      </c>
      <c r="G318" t="s">
        <v>8228</v>
      </c>
      <c r="H318" t="s">
        <v>8250</v>
      </c>
      <c r="I318" s="14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0</v>
      </c>
      <c r="P318">
        <f t="shared" si="21"/>
        <v>1.18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71500</v>
      </c>
      <c r="E319" s="7">
        <v>79173</v>
      </c>
      <c r="F319" t="s">
        <v>8218</v>
      </c>
      <c r="G319" t="s">
        <v>8223</v>
      </c>
      <c r="H319" t="s">
        <v>8245</v>
      </c>
      <c r="I319" s="14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111</v>
      </c>
      <c r="P319">
        <f t="shared" si="21"/>
        <v>250.55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35000</v>
      </c>
      <c r="E320" s="7">
        <v>40043.25</v>
      </c>
      <c r="F320" t="s">
        <v>8218</v>
      </c>
      <c r="G320" t="s">
        <v>8223</v>
      </c>
      <c r="H320" t="s">
        <v>8245</v>
      </c>
      <c r="I320" s="14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114</v>
      </c>
      <c r="P320">
        <f t="shared" si="21"/>
        <v>141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15000</v>
      </c>
      <c r="E321" s="7">
        <v>15723</v>
      </c>
      <c r="F321" t="s">
        <v>8218</v>
      </c>
      <c r="G321" t="s">
        <v>8223</v>
      </c>
      <c r="H321" t="s">
        <v>8245</v>
      </c>
      <c r="I321" s="14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105</v>
      </c>
      <c r="P321">
        <f t="shared" si="21"/>
        <v>308.29000000000002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50000</v>
      </c>
      <c r="E322" s="7">
        <v>4920</v>
      </c>
      <c r="F322" t="s">
        <v>8219</v>
      </c>
      <c r="G322" t="s">
        <v>8224</v>
      </c>
      <c r="H322" t="s">
        <v>8246</v>
      </c>
      <c r="I322" s="14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</v>
      </c>
      <c r="P322">
        <f t="shared" si="21"/>
        <v>31.14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95000</v>
      </c>
      <c r="E323" s="7">
        <v>1000</v>
      </c>
      <c r="F323" t="s">
        <v>8220</v>
      </c>
      <c r="G323" t="s">
        <v>8235</v>
      </c>
      <c r="H323" t="s">
        <v>8248</v>
      </c>
      <c r="I323" s="14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</v>
      </c>
      <c r="P323">
        <f t="shared" ref="P323:P386" si="26">IFERROR(ROUND(E323/L323, 2),0)</f>
        <v>2.97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60000</v>
      </c>
      <c r="E324" s="7">
        <v>358</v>
      </c>
      <c r="F324" t="s">
        <v>8219</v>
      </c>
      <c r="G324" t="s">
        <v>8223</v>
      </c>
      <c r="H324" t="s">
        <v>8245</v>
      </c>
      <c r="I324" s="1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</v>
      </c>
      <c r="P324">
        <f t="shared" si="26"/>
        <v>1.92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20000</v>
      </c>
      <c r="E325" s="7">
        <v>0</v>
      </c>
      <c r="F325" t="s">
        <v>8220</v>
      </c>
      <c r="G325" t="s">
        <v>8223</v>
      </c>
      <c r="H325" t="s">
        <v>8245</v>
      </c>
      <c r="I325" s="14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0</v>
      </c>
      <c r="P325">
        <f t="shared" si="26"/>
        <v>0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25000</v>
      </c>
      <c r="E326" s="7">
        <v>0</v>
      </c>
      <c r="F326" t="s">
        <v>8219</v>
      </c>
      <c r="G326" t="s">
        <v>8223</v>
      </c>
      <c r="H326" t="s">
        <v>8245</v>
      </c>
      <c r="I326" s="14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0</v>
      </c>
      <c r="P326">
        <f t="shared" si="26"/>
        <v>0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110000</v>
      </c>
      <c r="E327" s="7">
        <v>3</v>
      </c>
      <c r="F327" t="s">
        <v>8220</v>
      </c>
      <c r="G327" t="s">
        <v>8223</v>
      </c>
      <c r="H327" t="s">
        <v>8245</v>
      </c>
      <c r="I327" s="14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0</v>
      </c>
      <c r="P327">
        <f t="shared" si="26"/>
        <v>0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500000</v>
      </c>
      <c r="E328" s="7">
        <v>0</v>
      </c>
      <c r="F328" t="s">
        <v>8220</v>
      </c>
      <c r="G328" t="s">
        <v>8223</v>
      </c>
      <c r="H328" t="s">
        <v>8245</v>
      </c>
      <c r="I328" s="14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0</v>
      </c>
      <c r="P328">
        <f t="shared" si="26"/>
        <v>0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15000</v>
      </c>
      <c r="E329" s="7">
        <v>2871</v>
      </c>
      <c r="F329" t="s">
        <v>8220</v>
      </c>
      <c r="G329" t="s">
        <v>8223</v>
      </c>
      <c r="H329" t="s">
        <v>8245</v>
      </c>
      <c r="I329" s="14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19</v>
      </c>
      <c r="P329">
        <f t="shared" si="26"/>
        <v>84.44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175000</v>
      </c>
      <c r="E330" s="7">
        <v>1</v>
      </c>
      <c r="F330" t="s">
        <v>8220</v>
      </c>
      <c r="G330" t="s">
        <v>8223</v>
      </c>
      <c r="H330" t="s">
        <v>8245</v>
      </c>
      <c r="I330" s="14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0</v>
      </c>
      <c r="P330">
        <f t="shared" si="26"/>
        <v>0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25000</v>
      </c>
      <c r="E331" s="7">
        <v>75029.48</v>
      </c>
      <c r="F331" t="s">
        <v>8218</v>
      </c>
      <c r="G331" t="s">
        <v>8223</v>
      </c>
      <c r="H331" t="s">
        <v>8245</v>
      </c>
      <c r="I331" s="14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300</v>
      </c>
      <c r="P331">
        <f t="shared" si="26"/>
        <v>449.28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94875</v>
      </c>
      <c r="E332" s="7">
        <v>26</v>
      </c>
      <c r="F332" t="s">
        <v>8220</v>
      </c>
      <c r="G332" t="s">
        <v>8223</v>
      </c>
      <c r="H332" t="s">
        <v>8245</v>
      </c>
      <c r="I332" s="14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0</v>
      </c>
      <c r="P332">
        <f t="shared" si="26"/>
        <v>0.08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100000</v>
      </c>
      <c r="E333" s="7">
        <v>885</v>
      </c>
      <c r="F333" t="s">
        <v>8219</v>
      </c>
      <c r="G333" t="s">
        <v>8223</v>
      </c>
      <c r="H333" t="s">
        <v>8245</v>
      </c>
      <c r="I333" s="14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</v>
      </c>
      <c r="P333">
        <f t="shared" si="26"/>
        <v>2.02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250000</v>
      </c>
      <c r="E334" s="7">
        <v>1224</v>
      </c>
      <c r="F334" t="s">
        <v>8220</v>
      </c>
      <c r="G334" t="s">
        <v>8223</v>
      </c>
      <c r="H334" t="s">
        <v>8245</v>
      </c>
      <c r="I334" s="1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0</v>
      </c>
      <c r="P334">
        <f t="shared" si="26"/>
        <v>2.21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100000</v>
      </c>
      <c r="E335" s="7">
        <v>120249</v>
      </c>
      <c r="F335" t="s">
        <v>8218</v>
      </c>
      <c r="G335" t="s">
        <v>8223</v>
      </c>
      <c r="H335" t="s">
        <v>8245</v>
      </c>
      <c r="I335" s="14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120</v>
      </c>
      <c r="P335">
        <f t="shared" si="26"/>
        <v>452.06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25000</v>
      </c>
      <c r="E336" s="7">
        <v>26619</v>
      </c>
      <c r="F336" t="s">
        <v>8218</v>
      </c>
      <c r="G336" t="s">
        <v>8223</v>
      </c>
      <c r="H336" t="s">
        <v>8245</v>
      </c>
      <c r="I336" s="14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106</v>
      </c>
      <c r="P336">
        <f t="shared" si="26"/>
        <v>385.78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25000</v>
      </c>
      <c r="E337" s="7">
        <v>1</v>
      </c>
      <c r="F337" t="s">
        <v>8220</v>
      </c>
      <c r="G337" t="s">
        <v>8223</v>
      </c>
      <c r="H337" t="s">
        <v>8245</v>
      </c>
      <c r="I337" s="14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0</v>
      </c>
      <c r="P337">
        <f t="shared" si="26"/>
        <v>0.01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68000</v>
      </c>
      <c r="E338" s="7">
        <v>12</v>
      </c>
      <c r="F338" t="s">
        <v>8220</v>
      </c>
      <c r="G338" t="s">
        <v>8223</v>
      </c>
      <c r="H338" t="s">
        <v>8245</v>
      </c>
      <c r="I338" s="14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0</v>
      </c>
      <c r="P338">
        <f t="shared" si="26"/>
        <v>0.02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9000</v>
      </c>
      <c r="E339" s="7">
        <v>9302.75</v>
      </c>
      <c r="F339" t="s">
        <v>8218</v>
      </c>
      <c r="G339" t="s">
        <v>8223</v>
      </c>
      <c r="H339" t="s">
        <v>8245</v>
      </c>
      <c r="I339" s="14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103</v>
      </c>
      <c r="P339">
        <f t="shared" si="26"/>
        <v>300.08999999999997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43500</v>
      </c>
      <c r="E340" s="7">
        <v>60450.1</v>
      </c>
      <c r="F340" t="s">
        <v>8218</v>
      </c>
      <c r="G340" t="s">
        <v>8223</v>
      </c>
      <c r="H340" t="s">
        <v>8245</v>
      </c>
      <c r="I340" s="14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139</v>
      </c>
      <c r="P340">
        <f t="shared" si="26"/>
        <v>256.14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18500</v>
      </c>
      <c r="E341" s="7">
        <v>20491</v>
      </c>
      <c r="F341" t="s">
        <v>8218</v>
      </c>
      <c r="G341" t="s">
        <v>8223</v>
      </c>
      <c r="H341" t="s">
        <v>8245</v>
      </c>
      <c r="I341" s="14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111</v>
      </c>
      <c r="P341">
        <f t="shared" si="26"/>
        <v>230.24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100000</v>
      </c>
      <c r="E342" s="7">
        <v>1471</v>
      </c>
      <c r="F342" t="s">
        <v>8220</v>
      </c>
      <c r="G342" t="s">
        <v>8223</v>
      </c>
      <c r="H342" t="s">
        <v>8245</v>
      </c>
      <c r="I342" s="14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</v>
      </c>
      <c r="P342">
        <f t="shared" si="26"/>
        <v>4.92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10000</v>
      </c>
      <c r="E343" s="7">
        <v>10265.01</v>
      </c>
      <c r="F343" t="s">
        <v>8218</v>
      </c>
      <c r="G343" t="s">
        <v>8223</v>
      </c>
      <c r="H343" t="s">
        <v>8245</v>
      </c>
      <c r="I343" s="14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103</v>
      </c>
      <c r="P343">
        <f t="shared" si="26"/>
        <v>186.64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117000</v>
      </c>
      <c r="E344" s="7">
        <v>45</v>
      </c>
      <c r="F344" t="s">
        <v>8220</v>
      </c>
      <c r="G344" t="s">
        <v>8223</v>
      </c>
      <c r="H344" t="s">
        <v>8245</v>
      </c>
      <c r="I344" s="1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0</v>
      </c>
      <c r="P344">
        <f t="shared" si="26"/>
        <v>0.14000000000000001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75000</v>
      </c>
      <c r="E345" s="7">
        <v>5</v>
      </c>
      <c r="F345" t="s">
        <v>8220</v>
      </c>
      <c r="G345" t="s">
        <v>8223</v>
      </c>
      <c r="H345" t="s">
        <v>8245</v>
      </c>
      <c r="I345" s="14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0</v>
      </c>
      <c r="P345">
        <f t="shared" si="26"/>
        <v>0.01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86350</v>
      </c>
      <c r="E346" s="7">
        <v>1571</v>
      </c>
      <c r="F346" t="s">
        <v>8219</v>
      </c>
      <c r="G346" t="s">
        <v>8223</v>
      </c>
      <c r="H346" t="s">
        <v>8245</v>
      </c>
      <c r="I346" s="14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2</v>
      </c>
      <c r="P346">
        <f t="shared" si="26"/>
        <v>5.51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50000</v>
      </c>
      <c r="E347" s="7">
        <v>0</v>
      </c>
      <c r="F347" t="s">
        <v>8220</v>
      </c>
      <c r="G347" t="s">
        <v>8223</v>
      </c>
      <c r="H347" t="s">
        <v>8245</v>
      </c>
      <c r="I347" s="14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0</v>
      </c>
      <c r="P347">
        <f t="shared" si="26"/>
        <v>0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45000</v>
      </c>
      <c r="E348" s="7">
        <v>185</v>
      </c>
      <c r="F348" t="s">
        <v>8220</v>
      </c>
      <c r="G348" t="s">
        <v>8223</v>
      </c>
      <c r="H348" t="s">
        <v>8245</v>
      </c>
      <c r="I348" s="14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0</v>
      </c>
      <c r="P348">
        <f t="shared" si="26"/>
        <v>0.98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100000</v>
      </c>
      <c r="E349" s="7">
        <v>2053</v>
      </c>
      <c r="F349" t="s">
        <v>8219</v>
      </c>
      <c r="G349" t="s">
        <v>8223</v>
      </c>
      <c r="H349" t="s">
        <v>8245</v>
      </c>
      <c r="I349" s="14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2</v>
      </c>
      <c r="P349">
        <f t="shared" si="26"/>
        <v>5.42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25000</v>
      </c>
      <c r="E350" s="7">
        <v>31683</v>
      </c>
      <c r="F350" t="s">
        <v>8218</v>
      </c>
      <c r="G350" t="s">
        <v>8223</v>
      </c>
      <c r="H350" t="s">
        <v>8245</v>
      </c>
      <c r="I350" s="14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127</v>
      </c>
      <c r="P350">
        <f t="shared" si="26"/>
        <v>266.24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30000</v>
      </c>
      <c r="E351" s="7">
        <v>30675</v>
      </c>
      <c r="F351" t="s">
        <v>8218</v>
      </c>
      <c r="G351" t="s">
        <v>8223</v>
      </c>
      <c r="H351" t="s">
        <v>8245</v>
      </c>
      <c r="I351" s="14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102</v>
      </c>
      <c r="P351">
        <f t="shared" si="26"/>
        <v>183.68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65000</v>
      </c>
      <c r="E352" s="7">
        <v>65924.38</v>
      </c>
      <c r="F352" t="s">
        <v>8221</v>
      </c>
      <c r="G352" t="s">
        <v>8223</v>
      </c>
      <c r="H352" t="s">
        <v>8245</v>
      </c>
      <c r="I352" s="14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101</v>
      </c>
      <c r="P352">
        <f t="shared" si="26"/>
        <v>298.3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100000</v>
      </c>
      <c r="E353" s="7">
        <v>1183.19</v>
      </c>
      <c r="F353" t="s">
        <v>8220</v>
      </c>
      <c r="G353" t="s">
        <v>8226</v>
      </c>
      <c r="H353" t="s">
        <v>8248</v>
      </c>
      <c r="I353" s="14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</v>
      </c>
      <c r="P353">
        <f t="shared" si="26"/>
        <v>1.23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30000</v>
      </c>
      <c r="E354" s="7">
        <v>1830</v>
      </c>
      <c r="F354" t="s">
        <v>8220</v>
      </c>
      <c r="G354" t="s">
        <v>8223</v>
      </c>
      <c r="H354" t="s">
        <v>8245</v>
      </c>
      <c r="I354" s="1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6</v>
      </c>
      <c r="P354">
        <f t="shared" si="26"/>
        <v>6.4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140000</v>
      </c>
      <c r="E355" s="7">
        <v>2005</v>
      </c>
      <c r="F355" t="s">
        <v>8220</v>
      </c>
      <c r="G355" t="s">
        <v>8223</v>
      </c>
      <c r="H355" t="s">
        <v>8245</v>
      </c>
      <c r="I355" s="14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</v>
      </c>
      <c r="P355">
        <f t="shared" si="26"/>
        <v>3.27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10000</v>
      </c>
      <c r="E356" s="7">
        <v>10046</v>
      </c>
      <c r="F356" t="s">
        <v>8218</v>
      </c>
      <c r="G356" t="s">
        <v>8223</v>
      </c>
      <c r="H356" t="s">
        <v>8245</v>
      </c>
      <c r="I356" s="14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100</v>
      </c>
      <c r="P356">
        <f t="shared" si="26"/>
        <v>346.41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100000</v>
      </c>
      <c r="E357" s="7">
        <v>205</v>
      </c>
      <c r="F357" t="s">
        <v>8220</v>
      </c>
      <c r="G357" t="s">
        <v>8223</v>
      </c>
      <c r="H357" t="s">
        <v>8245</v>
      </c>
      <c r="I357" s="14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0</v>
      </c>
      <c r="P357">
        <f t="shared" si="26"/>
        <v>1.24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20000</v>
      </c>
      <c r="E358" s="7">
        <v>14598</v>
      </c>
      <c r="F358" t="s">
        <v>8220</v>
      </c>
      <c r="G358" t="s">
        <v>8223</v>
      </c>
      <c r="H358" t="s">
        <v>8245</v>
      </c>
      <c r="I358" s="14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73</v>
      </c>
      <c r="P358">
        <f t="shared" si="26"/>
        <v>150.49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55650</v>
      </c>
      <c r="E359" s="7">
        <v>25655</v>
      </c>
      <c r="F359" t="s">
        <v>8220</v>
      </c>
      <c r="G359" t="s">
        <v>8223</v>
      </c>
      <c r="H359" t="s">
        <v>8245</v>
      </c>
      <c r="I359" s="14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46</v>
      </c>
      <c r="P359">
        <f t="shared" si="26"/>
        <v>84.67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104219</v>
      </c>
      <c r="E360" s="7">
        <v>30751</v>
      </c>
      <c r="F360" t="s">
        <v>8220</v>
      </c>
      <c r="G360" t="s">
        <v>8223</v>
      </c>
      <c r="H360" t="s">
        <v>8245</v>
      </c>
      <c r="I360" s="14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30</v>
      </c>
      <c r="P360">
        <f t="shared" si="26"/>
        <v>115.17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52000</v>
      </c>
      <c r="E361" s="7">
        <v>86492</v>
      </c>
      <c r="F361" t="s">
        <v>8218</v>
      </c>
      <c r="G361" t="s">
        <v>8223</v>
      </c>
      <c r="H361" t="s">
        <v>8245</v>
      </c>
      <c r="I361" s="14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166</v>
      </c>
      <c r="P361">
        <f t="shared" si="26"/>
        <v>286.39999999999998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30000</v>
      </c>
      <c r="E362" s="7">
        <v>33393</v>
      </c>
      <c r="F362" t="s">
        <v>8218</v>
      </c>
      <c r="G362" t="s">
        <v>8223</v>
      </c>
      <c r="H362" t="s">
        <v>8245</v>
      </c>
      <c r="I362" s="14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111</v>
      </c>
      <c r="P362">
        <f t="shared" si="26"/>
        <v>383.83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100000</v>
      </c>
      <c r="E363" s="7">
        <v>0</v>
      </c>
      <c r="F363" t="s">
        <v>8220</v>
      </c>
      <c r="G363" t="s">
        <v>8223</v>
      </c>
      <c r="H363" t="s">
        <v>8245</v>
      </c>
      <c r="I363" s="14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0</v>
      </c>
      <c r="P363">
        <f t="shared" si="26"/>
        <v>0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30000</v>
      </c>
      <c r="E364" s="7">
        <v>30315</v>
      </c>
      <c r="F364" t="s">
        <v>8218</v>
      </c>
      <c r="G364" t="s">
        <v>8223</v>
      </c>
      <c r="H364" t="s">
        <v>8245</v>
      </c>
      <c r="I364" s="1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101</v>
      </c>
      <c r="P364">
        <f t="shared" si="26"/>
        <v>352.5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25000</v>
      </c>
      <c r="E365" s="7">
        <v>82</v>
      </c>
      <c r="F365" t="s">
        <v>8219</v>
      </c>
      <c r="G365" t="s">
        <v>8223</v>
      </c>
      <c r="H365" t="s">
        <v>8245</v>
      </c>
      <c r="I365" s="14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0</v>
      </c>
      <c r="P365">
        <f t="shared" si="26"/>
        <v>3.15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20000</v>
      </c>
      <c r="E366" s="7">
        <v>20022</v>
      </c>
      <c r="F366" t="s">
        <v>8218</v>
      </c>
      <c r="G366" t="s">
        <v>8223</v>
      </c>
      <c r="H366" t="s">
        <v>8245</v>
      </c>
      <c r="I366" s="14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100</v>
      </c>
      <c r="P366">
        <f t="shared" si="26"/>
        <v>177.19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40000</v>
      </c>
      <c r="E367" s="7">
        <v>7764</v>
      </c>
      <c r="F367" t="s">
        <v>8220</v>
      </c>
      <c r="G367" t="s">
        <v>8224</v>
      </c>
      <c r="H367" t="s">
        <v>8246</v>
      </c>
      <c r="I367" s="14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19</v>
      </c>
      <c r="P367">
        <f t="shared" si="26"/>
        <v>119.45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100000</v>
      </c>
      <c r="E368" s="7">
        <v>0</v>
      </c>
      <c r="F368" t="s">
        <v>8220</v>
      </c>
      <c r="G368" t="s">
        <v>8223</v>
      </c>
      <c r="H368" t="s">
        <v>8245</v>
      </c>
      <c r="I368" s="14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0</v>
      </c>
      <c r="P368">
        <f t="shared" si="26"/>
        <v>0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25000</v>
      </c>
      <c r="E369" s="7">
        <v>32006.67</v>
      </c>
      <c r="F369" t="s">
        <v>8218</v>
      </c>
      <c r="G369" t="s">
        <v>8223</v>
      </c>
      <c r="H369" t="s">
        <v>8245</v>
      </c>
      <c r="I369" s="14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128</v>
      </c>
      <c r="P369">
        <f t="shared" si="26"/>
        <v>268.95999999999998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35000</v>
      </c>
      <c r="E370" s="7">
        <v>1</v>
      </c>
      <c r="F370" t="s">
        <v>8220</v>
      </c>
      <c r="G370" t="s">
        <v>8223</v>
      </c>
      <c r="H370" t="s">
        <v>8245</v>
      </c>
      <c r="I370" s="14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0</v>
      </c>
      <c r="P370">
        <f t="shared" si="26"/>
        <v>0.01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20000</v>
      </c>
      <c r="E371" s="7">
        <v>75</v>
      </c>
      <c r="F371" t="s">
        <v>8219</v>
      </c>
      <c r="G371" t="s">
        <v>8223</v>
      </c>
      <c r="H371" t="s">
        <v>8245</v>
      </c>
      <c r="I371" s="14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0</v>
      </c>
      <c r="P371">
        <f t="shared" si="26"/>
        <v>0.45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75000</v>
      </c>
      <c r="E372" s="7">
        <v>1</v>
      </c>
      <c r="F372" t="s">
        <v>8219</v>
      </c>
      <c r="G372" t="s">
        <v>8223</v>
      </c>
      <c r="H372" t="s">
        <v>8245</v>
      </c>
      <c r="I372" s="14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0</v>
      </c>
      <c r="P372">
        <f t="shared" si="26"/>
        <v>0.02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500000</v>
      </c>
      <c r="E373" s="7">
        <v>75</v>
      </c>
      <c r="F373" t="s">
        <v>8220</v>
      </c>
      <c r="G373" t="s">
        <v>8223</v>
      </c>
      <c r="H373" t="s">
        <v>8245</v>
      </c>
      <c r="I373" s="14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0</v>
      </c>
      <c r="P373">
        <f t="shared" si="26"/>
        <v>7.0000000000000007E-2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2500</v>
      </c>
      <c r="E374" s="7">
        <v>45041</v>
      </c>
      <c r="F374" t="s">
        <v>8218</v>
      </c>
      <c r="G374" t="s">
        <v>8224</v>
      </c>
      <c r="H374" t="s">
        <v>8246</v>
      </c>
      <c r="I374" s="1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1802</v>
      </c>
      <c r="P374">
        <f t="shared" si="26"/>
        <v>5004.5600000000004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20000</v>
      </c>
      <c r="E375" s="7">
        <v>22345</v>
      </c>
      <c r="F375" t="s">
        <v>8218</v>
      </c>
      <c r="G375" t="s">
        <v>8223</v>
      </c>
      <c r="H375" t="s">
        <v>8245</v>
      </c>
      <c r="I375" s="14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112</v>
      </c>
      <c r="P375">
        <f t="shared" si="26"/>
        <v>251.07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20000</v>
      </c>
      <c r="E376" s="7">
        <v>20843.599999999999</v>
      </c>
      <c r="F376" t="s">
        <v>8218</v>
      </c>
      <c r="G376" t="s">
        <v>8223</v>
      </c>
      <c r="H376" t="s">
        <v>8245</v>
      </c>
      <c r="I376" s="14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104</v>
      </c>
      <c r="P376">
        <f t="shared" si="26"/>
        <v>119.79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3000</v>
      </c>
      <c r="E377" s="7">
        <v>3319</v>
      </c>
      <c r="F377" t="s">
        <v>8218</v>
      </c>
      <c r="G377" t="s">
        <v>8223</v>
      </c>
      <c r="H377" t="s">
        <v>8245</v>
      </c>
      <c r="I377" s="14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111</v>
      </c>
      <c r="P377">
        <f t="shared" si="26"/>
        <v>237.07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8000</v>
      </c>
      <c r="E378" s="7">
        <v>0</v>
      </c>
      <c r="F378" t="s">
        <v>8220</v>
      </c>
      <c r="G378" t="s">
        <v>8224</v>
      </c>
      <c r="H378" t="s">
        <v>8246</v>
      </c>
      <c r="I378" s="14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0</v>
      </c>
      <c r="P378">
        <f t="shared" si="26"/>
        <v>0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35000</v>
      </c>
      <c r="E379" s="7">
        <v>35848</v>
      </c>
      <c r="F379" t="s">
        <v>8218</v>
      </c>
      <c r="G379" t="s">
        <v>8223</v>
      </c>
      <c r="H379" t="s">
        <v>8245</v>
      </c>
      <c r="I379" s="14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102</v>
      </c>
      <c r="P379">
        <f t="shared" si="26"/>
        <v>269.52999999999997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10000</v>
      </c>
      <c r="E380" s="7">
        <v>100</v>
      </c>
      <c r="F380" t="s">
        <v>8219</v>
      </c>
      <c r="G380" t="s">
        <v>8228</v>
      </c>
      <c r="H380" t="s">
        <v>8250</v>
      </c>
      <c r="I380" s="14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</v>
      </c>
      <c r="P380">
        <f t="shared" si="26"/>
        <v>1.2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48000</v>
      </c>
      <c r="E381" s="7">
        <v>1705</v>
      </c>
      <c r="F381" t="s">
        <v>8219</v>
      </c>
      <c r="G381" t="s">
        <v>8223</v>
      </c>
      <c r="H381" t="s">
        <v>8245</v>
      </c>
      <c r="I381" s="14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4</v>
      </c>
      <c r="P381">
        <f t="shared" si="26"/>
        <v>11.44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15000</v>
      </c>
      <c r="E382" s="7">
        <v>16145.12</v>
      </c>
      <c r="F382" t="s">
        <v>8218</v>
      </c>
      <c r="G382" t="s">
        <v>8223</v>
      </c>
      <c r="H382" t="s">
        <v>8245</v>
      </c>
      <c r="I382" s="14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108</v>
      </c>
      <c r="P382">
        <f t="shared" si="26"/>
        <v>329.49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56000</v>
      </c>
      <c r="E383" s="7">
        <v>1493</v>
      </c>
      <c r="F383" t="s">
        <v>8220</v>
      </c>
      <c r="G383" t="s">
        <v>8223</v>
      </c>
      <c r="H383" t="s">
        <v>8245</v>
      </c>
      <c r="I383" s="14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3</v>
      </c>
      <c r="P383">
        <f t="shared" si="26"/>
        <v>5.95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5000</v>
      </c>
      <c r="E384" s="7">
        <v>5025</v>
      </c>
      <c r="F384" t="s">
        <v>8218</v>
      </c>
      <c r="G384" t="s">
        <v>8223</v>
      </c>
      <c r="H384" t="s">
        <v>8245</v>
      </c>
      <c r="I384" s="1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101</v>
      </c>
      <c r="P384">
        <f t="shared" si="26"/>
        <v>228.41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6000</v>
      </c>
      <c r="E385" s="7">
        <v>1571.55</v>
      </c>
      <c r="F385" t="s">
        <v>8220</v>
      </c>
      <c r="G385" t="s">
        <v>8223</v>
      </c>
      <c r="H385" t="s">
        <v>8245</v>
      </c>
      <c r="I385" s="14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26</v>
      </c>
      <c r="P385">
        <f t="shared" si="26"/>
        <v>32.74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50000</v>
      </c>
      <c r="E386" s="7">
        <v>51544</v>
      </c>
      <c r="F386" t="s">
        <v>8218</v>
      </c>
      <c r="G386" t="s">
        <v>8223</v>
      </c>
      <c r="H386" t="s">
        <v>8245</v>
      </c>
      <c r="I386" s="14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103</v>
      </c>
      <c r="P386">
        <f t="shared" si="26"/>
        <v>134.58000000000001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60000</v>
      </c>
      <c r="E387" s="7">
        <v>120</v>
      </c>
      <c r="F387" t="s">
        <v>8220</v>
      </c>
      <c r="G387" t="s">
        <v>8223</v>
      </c>
      <c r="H387" t="s">
        <v>8245</v>
      </c>
      <c r="I387" s="14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0</v>
      </c>
      <c r="P387">
        <f t="shared" ref="P387:P450" si="31">IFERROR(ROUND(E387/L387, 2),0)</f>
        <v>0.51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3000</v>
      </c>
      <c r="E388" s="7">
        <v>3335</v>
      </c>
      <c r="F388" t="s">
        <v>8218</v>
      </c>
      <c r="G388" t="s">
        <v>8223</v>
      </c>
      <c r="H388" t="s">
        <v>8245</v>
      </c>
      <c r="I388" s="14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111</v>
      </c>
      <c r="P388">
        <f t="shared" si="31"/>
        <v>256.54000000000002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180000</v>
      </c>
      <c r="E389" s="7">
        <v>20</v>
      </c>
      <c r="F389" t="s">
        <v>8220</v>
      </c>
      <c r="G389" t="s">
        <v>8223</v>
      </c>
      <c r="H389" t="s">
        <v>8245</v>
      </c>
      <c r="I389" s="14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0</v>
      </c>
      <c r="P389">
        <f t="shared" si="31"/>
        <v>0.04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18000</v>
      </c>
      <c r="E390" s="7">
        <v>20343.169999999998</v>
      </c>
      <c r="F390" t="s">
        <v>8218</v>
      </c>
      <c r="G390" t="s">
        <v>8223</v>
      </c>
      <c r="H390" t="s">
        <v>8245</v>
      </c>
      <c r="I390" s="14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113</v>
      </c>
      <c r="P390">
        <f t="shared" si="31"/>
        <v>286.52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300000</v>
      </c>
      <c r="E391" s="7">
        <v>0</v>
      </c>
      <c r="F391" t="s">
        <v>8221</v>
      </c>
      <c r="G391" t="s">
        <v>8223</v>
      </c>
      <c r="H391" t="s">
        <v>8245</v>
      </c>
      <c r="I391" s="14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0</v>
      </c>
      <c r="P391">
        <f t="shared" si="31"/>
        <v>0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4000</v>
      </c>
      <c r="E392" s="7">
        <v>4000</v>
      </c>
      <c r="F392" t="s">
        <v>8218</v>
      </c>
      <c r="G392" t="s">
        <v>8223</v>
      </c>
      <c r="H392" t="s">
        <v>8245</v>
      </c>
      <c r="I392" s="14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285.70999999999998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50000</v>
      </c>
      <c r="E393" s="7">
        <v>280</v>
      </c>
      <c r="F393" t="s">
        <v>8220</v>
      </c>
      <c r="G393" t="s">
        <v>8223</v>
      </c>
      <c r="H393" t="s">
        <v>8245</v>
      </c>
      <c r="I393" s="14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</v>
      </c>
      <c r="P393">
        <f t="shared" si="31"/>
        <v>1.45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50000</v>
      </c>
      <c r="E394" s="7">
        <v>3</v>
      </c>
      <c r="F394" t="s">
        <v>8220</v>
      </c>
      <c r="G394" t="s">
        <v>8223</v>
      </c>
      <c r="H394" t="s">
        <v>8245</v>
      </c>
      <c r="I394" s="1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0</v>
      </c>
      <c r="P394">
        <f t="shared" si="31"/>
        <v>0.01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120000</v>
      </c>
      <c r="E395" s="7">
        <v>640</v>
      </c>
      <c r="F395" t="s">
        <v>8220</v>
      </c>
      <c r="G395" t="s">
        <v>8223</v>
      </c>
      <c r="H395" t="s">
        <v>8245</v>
      </c>
      <c r="I395" s="14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</v>
      </c>
      <c r="P395">
        <f t="shared" si="31"/>
        <v>1.82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15000</v>
      </c>
      <c r="E396" s="7">
        <v>50</v>
      </c>
      <c r="F396" t="s">
        <v>8220</v>
      </c>
      <c r="G396" t="s">
        <v>8226</v>
      </c>
      <c r="H396" t="s">
        <v>8248</v>
      </c>
      <c r="I396" s="14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0</v>
      </c>
      <c r="P396">
        <f t="shared" si="31"/>
        <v>1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28000</v>
      </c>
      <c r="E397" s="7">
        <v>7</v>
      </c>
      <c r="F397" t="s">
        <v>8220</v>
      </c>
      <c r="G397" t="s">
        <v>8223</v>
      </c>
      <c r="H397" t="s">
        <v>8245</v>
      </c>
      <c r="I397" s="14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0</v>
      </c>
      <c r="P397">
        <f t="shared" si="31"/>
        <v>0.04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40000</v>
      </c>
      <c r="E398" s="7">
        <v>53157</v>
      </c>
      <c r="F398" t="s">
        <v>8218</v>
      </c>
      <c r="G398" t="s">
        <v>8223</v>
      </c>
      <c r="H398" t="s">
        <v>8245</v>
      </c>
      <c r="I398" s="14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133</v>
      </c>
      <c r="P398">
        <f t="shared" si="31"/>
        <v>271.20999999999998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35000</v>
      </c>
      <c r="E399" s="7">
        <v>0</v>
      </c>
      <c r="F399" t="s">
        <v>8219</v>
      </c>
      <c r="G399" t="s">
        <v>8223</v>
      </c>
      <c r="H399" t="s">
        <v>8245</v>
      </c>
      <c r="I399" s="14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0</v>
      </c>
      <c r="P399">
        <f t="shared" si="31"/>
        <v>0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25000</v>
      </c>
      <c r="E400" s="7">
        <v>460</v>
      </c>
      <c r="F400" t="s">
        <v>8220</v>
      </c>
      <c r="G400" t="s">
        <v>8223</v>
      </c>
      <c r="H400" t="s">
        <v>8245</v>
      </c>
      <c r="I400" s="14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2</v>
      </c>
      <c r="P400">
        <f t="shared" si="31"/>
        <v>6.87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50000</v>
      </c>
      <c r="E401" s="7">
        <v>5250</v>
      </c>
      <c r="F401" t="s">
        <v>8221</v>
      </c>
      <c r="G401" t="s">
        <v>8224</v>
      </c>
      <c r="H401" t="s">
        <v>8246</v>
      </c>
      <c r="I401" s="14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11</v>
      </c>
      <c r="P401">
        <f t="shared" si="31"/>
        <v>55.26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30000</v>
      </c>
      <c r="E402" s="7">
        <v>0</v>
      </c>
      <c r="F402" t="s">
        <v>8219</v>
      </c>
      <c r="G402" t="s">
        <v>8223</v>
      </c>
      <c r="H402" t="s">
        <v>8245</v>
      </c>
      <c r="I402" s="14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0</v>
      </c>
      <c r="P402">
        <f t="shared" si="31"/>
        <v>0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110000</v>
      </c>
      <c r="E403" s="7">
        <v>0</v>
      </c>
      <c r="F403" t="s">
        <v>8219</v>
      </c>
      <c r="G403" t="s">
        <v>8223</v>
      </c>
      <c r="H403" t="s">
        <v>8245</v>
      </c>
      <c r="I403" s="14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0</v>
      </c>
      <c r="P403">
        <f t="shared" si="31"/>
        <v>0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8000</v>
      </c>
      <c r="E404" s="7">
        <v>8537</v>
      </c>
      <c r="F404" t="s">
        <v>8218</v>
      </c>
      <c r="G404" t="s">
        <v>8223</v>
      </c>
      <c r="H404" t="s">
        <v>8245</v>
      </c>
      <c r="I404" s="1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107</v>
      </c>
      <c r="P404">
        <f t="shared" si="31"/>
        <v>198.53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15000</v>
      </c>
      <c r="E405" s="7">
        <v>55</v>
      </c>
      <c r="F405" t="s">
        <v>8220</v>
      </c>
      <c r="G405" t="s">
        <v>8223</v>
      </c>
      <c r="H405" t="s">
        <v>8245</v>
      </c>
      <c r="I405" s="14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0</v>
      </c>
      <c r="P405">
        <f t="shared" si="31"/>
        <v>0.79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95000</v>
      </c>
      <c r="E406" s="7">
        <v>40079</v>
      </c>
      <c r="F406" t="s">
        <v>8220</v>
      </c>
      <c r="G406" t="s">
        <v>8223</v>
      </c>
      <c r="H406" t="s">
        <v>8245</v>
      </c>
      <c r="I406" s="14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42</v>
      </c>
      <c r="P406">
        <f t="shared" si="31"/>
        <v>147.88999999999999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9000</v>
      </c>
      <c r="E407" s="7">
        <v>9370</v>
      </c>
      <c r="F407" t="s">
        <v>8218</v>
      </c>
      <c r="G407" t="s">
        <v>8223</v>
      </c>
      <c r="H407" t="s">
        <v>8245</v>
      </c>
      <c r="I407" s="14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104</v>
      </c>
      <c r="P407">
        <f t="shared" si="31"/>
        <v>170.36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9000</v>
      </c>
      <c r="E408" s="7">
        <v>0</v>
      </c>
      <c r="F408" t="s">
        <v>8220</v>
      </c>
      <c r="G408" t="s">
        <v>8223</v>
      </c>
      <c r="H408" t="s">
        <v>8245</v>
      </c>
      <c r="I408" s="14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0</v>
      </c>
      <c r="P408">
        <f t="shared" si="31"/>
        <v>0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6000</v>
      </c>
      <c r="E409" s="7">
        <v>0</v>
      </c>
      <c r="F409" t="s">
        <v>8220</v>
      </c>
      <c r="G409" t="s">
        <v>8223</v>
      </c>
      <c r="H409" t="s">
        <v>8245</v>
      </c>
      <c r="I409" s="14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0</v>
      </c>
      <c r="P409">
        <f t="shared" si="31"/>
        <v>0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17000</v>
      </c>
      <c r="E410" s="7">
        <v>18472</v>
      </c>
      <c r="F410" t="s">
        <v>8218</v>
      </c>
      <c r="G410" t="s">
        <v>8223</v>
      </c>
      <c r="H410" t="s">
        <v>8245</v>
      </c>
      <c r="I410" s="14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109</v>
      </c>
      <c r="P410">
        <f t="shared" si="31"/>
        <v>486.11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3255</v>
      </c>
      <c r="E411" s="7">
        <v>397</v>
      </c>
      <c r="F411" t="s">
        <v>8220</v>
      </c>
      <c r="G411" t="s">
        <v>8224</v>
      </c>
      <c r="H411" t="s">
        <v>8246</v>
      </c>
      <c r="I411" s="14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12</v>
      </c>
      <c r="P411">
        <f t="shared" si="31"/>
        <v>26.47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5000</v>
      </c>
      <c r="E412" s="7">
        <v>10</v>
      </c>
      <c r="F412" t="s">
        <v>8220</v>
      </c>
      <c r="G412" t="s">
        <v>8228</v>
      </c>
      <c r="H412" t="s">
        <v>8250</v>
      </c>
      <c r="I412" s="14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0</v>
      </c>
      <c r="P412">
        <f t="shared" si="31"/>
        <v>1.43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75000</v>
      </c>
      <c r="E413" s="7">
        <v>0</v>
      </c>
      <c r="F413" t="s">
        <v>8220</v>
      </c>
      <c r="G413" t="s">
        <v>8223</v>
      </c>
      <c r="H413" t="s">
        <v>8245</v>
      </c>
      <c r="I413" s="14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0</v>
      </c>
      <c r="P413">
        <f t="shared" si="31"/>
        <v>0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10000</v>
      </c>
      <c r="E414" s="7">
        <v>0</v>
      </c>
      <c r="F414" t="s">
        <v>8219</v>
      </c>
      <c r="G414" t="s">
        <v>8223</v>
      </c>
      <c r="H414" t="s">
        <v>8245</v>
      </c>
      <c r="I414" s="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0</v>
      </c>
      <c r="P414">
        <f t="shared" si="31"/>
        <v>0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35000</v>
      </c>
      <c r="E415" s="7">
        <v>5422</v>
      </c>
      <c r="F415" t="s">
        <v>8220</v>
      </c>
      <c r="G415" t="s">
        <v>8223</v>
      </c>
      <c r="H415" t="s">
        <v>8245</v>
      </c>
      <c r="I415" s="14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15</v>
      </c>
      <c r="P415">
        <f t="shared" si="31"/>
        <v>31.71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50000</v>
      </c>
      <c r="E416" s="7">
        <v>6</v>
      </c>
      <c r="F416" t="s">
        <v>8220</v>
      </c>
      <c r="G416" t="s">
        <v>8223</v>
      </c>
      <c r="H416" t="s">
        <v>8245</v>
      </c>
      <c r="I416" s="14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0</v>
      </c>
      <c r="P416">
        <f t="shared" si="31"/>
        <v>0.03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5000</v>
      </c>
      <c r="E417" s="7">
        <v>487</v>
      </c>
      <c r="F417" t="s">
        <v>8220</v>
      </c>
      <c r="G417" t="s">
        <v>8228</v>
      </c>
      <c r="H417" t="s">
        <v>8250</v>
      </c>
      <c r="I417" s="14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</v>
      </c>
      <c r="P417">
        <f t="shared" si="31"/>
        <v>23.19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5000</v>
      </c>
      <c r="E418" s="7">
        <v>0</v>
      </c>
      <c r="F418" t="s">
        <v>8220</v>
      </c>
      <c r="G418" t="s">
        <v>8223</v>
      </c>
      <c r="H418" t="s">
        <v>8245</v>
      </c>
      <c r="I418" s="14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0</v>
      </c>
      <c r="P418">
        <f t="shared" si="31"/>
        <v>0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25000</v>
      </c>
      <c r="E419" s="7">
        <v>73552</v>
      </c>
      <c r="F419" t="s">
        <v>8218</v>
      </c>
      <c r="G419" t="s">
        <v>8223</v>
      </c>
      <c r="H419" t="s">
        <v>8245</v>
      </c>
      <c r="I419" s="14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294</v>
      </c>
      <c r="P419">
        <f t="shared" si="31"/>
        <v>1414.46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50000</v>
      </c>
      <c r="E420" s="7">
        <v>51605.31</v>
      </c>
      <c r="F420" t="s">
        <v>8218</v>
      </c>
      <c r="G420" t="s">
        <v>8223</v>
      </c>
      <c r="H420" t="s">
        <v>8245</v>
      </c>
      <c r="I420" s="14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103</v>
      </c>
      <c r="P420">
        <f t="shared" si="31"/>
        <v>496.2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20000</v>
      </c>
      <c r="E421" s="7">
        <v>26241</v>
      </c>
      <c r="F421" t="s">
        <v>8218</v>
      </c>
      <c r="G421" t="s">
        <v>8223</v>
      </c>
      <c r="H421" t="s">
        <v>8245</v>
      </c>
      <c r="I421" s="14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131</v>
      </c>
      <c r="P421">
        <f t="shared" si="31"/>
        <v>359.47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1000</v>
      </c>
      <c r="E422" s="7">
        <v>1623</v>
      </c>
      <c r="F422" t="s">
        <v>8218</v>
      </c>
      <c r="G422" t="s">
        <v>8223</v>
      </c>
      <c r="H422" t="s">
        <v>8245</v>
      </c>
      <c r="I422" s="14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162</v>
      </c>
      <c r="P422">
        <f t="shared" si="31"/>
        <v>541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2500</v>
      </c>
      <c r="E423" s="7">
        <v>2670</v>
      </c>
      <c r="F423" t="s">
        <v>8218</v>
      </c>
      <c r="G423" t="s">
        <v>8223</v>
      </c>
      <c r="H423" t="s">
        <v>8245</v>
      </c>
      <c r="I423" s="14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107</v>
      </c>
      <c r="P423">
        <f t="shared" si="31"/>
        <v>445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3000</v>
      </c>
      <c r="E424" s="7">
        <v>0</v>
      </c>
      <c r="F424" t="s">
        <v>8220</v>
      </c>
      <c r="G424" t="s">
        <v>8223</v>
      </c>
      <c r="H424" t="s">
        <v>8245</v>
      </c>
      <c r="I424" s="1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0</v>
      </c>
      <c r="P424">
        <f t="shared" si="31"/>
        <v>0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</v>
      </c>
      <c r="E425" s="7">
        <v>2340</v>
      </c>
      <c r="F425" t="s">
        <v>8218</v>
      </c>
      <c r="G425" t="s">
        <v>8223</v>
      </c>
      <c r="H425" t="s">
        <v>8245</v>
      </c>
      <c r="I425" s="14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117</v>
      </c>
      <c r="P425">
        <f t="shared" si="31"/>
        <v>180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2100</v>
      </c>
      <c r="E426" s="7">
        <v>2140</v>
      </c>
      <c r="F426" t="s">
        <v>8218</v>
      </c>
      <c r="G426" t="s">
        <v>8223</v>
      </c>
      <c r="H426" t="s">
        <v>8245</v>
      </c>
      <c r="I426" s="14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102</v>
      </c>
      <c r="P426">
        <f t="shared" si="31"/>
        <v>428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1000</v>
      </c>
      <c r="E427" s="7">
        <v>1006</v>
      </c>
      <c r="F427" t="s">
        <v>8218</v>
      </c>
      <c r="G427" t="s">
        <v>8223</v>
      </c>
      <c r="H427" t="s">
        <v>8245</v>
      </c>
      <c r="I427" s="14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101</v>
      </c>
      <c r="P427">
        <f t="shared" si="31"/>
        <v>503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2000</v>
      </c>
      <c r="E428" s="7">
        <v>2142</v>
      </c>
      <c r="F428" t="s">
        <v>8218</v>
      </c>
      <c r="G428" t="s">
        <v>8223</v>
      </c>
      <c r="H428" t="s">
        <v>8245</v>
      </c>
      <c r="I428" s="14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107</v>
      </c>
      <c r="P428">
        <f t="shared" si="31"/>
        <v>267.75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700</v>
      </c>
      <c r="E429" s="7">
        <v>811</v>
      </c>
      <c r="F429" t="s">
        <v>8218</v>
      </c>
      <c r="G429" t="s">
        <v>8223</v>
      </c>
      <c r="H429" t="s">
        <v>8245</v>
      </c>
      <c r="I429" s="14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116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3200</v>
      </c>
      <c r="E430" s="7">
        <v>3360.72</v>
      </c>
      <c r="F430" t="s">
        <v>8218</v>
      </c>
      <c r="G430" t="s">
        <v>8223</v>
      </c>
      <c r="H430" t="s">
        <v>8245</v>
      </c>
      <c r="I430" s="14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105</v>
      </c>
      <c r="P430">
        <f t="shared" si="31"/>
        <v>258.52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700</v>
      </c>
      <c r="E431" s="7">
        <v>730</v>
      </c>
      <c r="F431" t="s">
        <v>8218</v>
      </c>
      <c r="G431" t="s">
        <v>8223</v>
      </c>
      <c r="H431" t="s">
        <v>8245</v>
      </c>
      <c r="I431" s="14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104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1200</v>
      </c>
      <c r="E432" s="7">
        <v>202</v>
      </c>
      <c r="F432" t="s">
        <v>8220</v>
      </c>
      <c r="G432" t="s">
        <v>8223</v>
      </c>
      <c r="H432" t="s">
        <v>8245</v>
      </c>
      <c r="I432" s="14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17</v>
      </c>
      <c r="P432">
        <f t="shared" si="31"/>
        <v>40.4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2825</v>
      </c>
      <c r="E433" s="7">
        <v>211</v>
      </c>
      <c r="F433" t="s">
        <v>8220</v>
      </c>
      <c r="G433" t="s">
        <v>8224</v>
      </c>
      <c r="H433" t="s">
        <v>8246</v>
      </c>
      <c r="I433" s="14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7</v>
      </c>
      <c r="P433">
        <f t="shared" si="31"/>
        <v>26.38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3000</v>
      </c>
      <c r="E434" s="7">
        <v>3222</v>
      </c>
      <c r="F434" t="s">
        <v>8218</v>
      </c>
      <c r="G434" t="s">
        <v>8223</v>
      </c>
      <c r="H434" t="s">
        <v>8245</v>
      </c>
      <c r="I434" s="1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107</v>
      </c>
      <c r="P434">
        <f t="shared" si="31"/>
        <v>402.75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700</v>
      </c>
      <c r="E435" s="7">
        <v>725</v>
      </c>
      <c r="F435" t="s">
        <v>8218</v>
      </c>
      <c r="G435" t="s">
        <v>8223</v>
      </c>
      <c r="H435" t="s">
        <v>8245</v>
      </c>
      <c r="I435" s="14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104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2000</v>
      </c>
      <c r="E436" s="7">
        <v>2073</v>
      </c>
      <c r="F436" t="s">
        <v>8218</v>
      </c>
      <c r="G436" t="s">
        <v>8223</v>
      </c>
      <c r="H436" t="s">
        <v>8245</v>
      </c>
      <c r="I436" s="14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104</v>
      </c>
      <c r="P436">
        <f t="shared" si="31"/>
        <v>1036.5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1000</v>
      </c>
      <c r="E437" s="7">
        <v>83</v>
      </c>
      <c r="F437" t="s">
        <v>8220</v>
      </c>
      <c r="G437" t="s">
        <v>8223</v>
      </c>
      <c r="H437" t="s">
        <v>8245</v>
      </c>
      <c r="I437" s="14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8</v>
      </c>
      <c r="P437">
        <f t="shared" si="31"/>
        <v>27.67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700</v>
      </c>
      <c r="E438" s="7">
        <v>721</v>
      </c>
      <c r="F438" t="s">
        <v>8218</v>
      </c>
      <c r="G438" t="s">
        <v>8223</v>
      </c>
      <c r="H438" t="s">
        <v>8245</v>
      </c>
      <c r="I438" s="14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103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</v>
      </c>
      <c r="E439" s="7">
        <v>720.01</v>
      </c>
      <c r="F439" t="s">
        <v>8218</v>
      </c>
      <c r="G439" t="s">
        <v>8228</v>
      </c>
      <c r="H439" t="s">
        <v>8250</v>
      </c>
      <c r="I439" s="14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103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5000</v>
      </c>
      <c r="E440" s="7">
        <v>14055</v>
      </c>
      <c r="F440" t="s">
        <v>8218</v>
      </c>
      <c r="G440" t="s">
        <v>8223</v>
      </c>
      <c r="H440" t="s">
        <v>8245</v>
      </c>
      <c r="I440" s="14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281</v>
      </c>
      <c r="P440">
        <f t="shared" si="31"/>
        <v>1277.73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700</v>
      </c>
      <c r="E441" s="7">
        <v>705</v>
      </c>
      <c r="F441" t="s">
        <v>8218</v>
      </c>
      <c r="G441" t="s">
        <v>8223</v>
      </c>
      <c r="H441" t="s">
        <v>8245</v>
      </c>
      <c r="I441" s="14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101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1000</v>
      </c>
      <c r="E442" s="7">
        <v>1000</v>
      </c>
      <c r="F442" t="s">
        <v>8218</v>
      </c>
      <c r="G442" t="s">
        <v>8223</v>
      </c>
      <c r="H442" t="s">
        <v>8245</v>
      </c>
      <c r="I442" s="14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100</v>
      </c>
      <c r="P442">
        <f t="shared" si="31"/>
        <v>1000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700</v>
      </c>
      <c r="E443" s="7">
        <v>700</v>
      </c>
      <c r="F443" t="s">
        <v>8218</v>
      </c>
      <c r="G443" t="s">
        <v>8224</v>
      </c>
      <c r="H443" t="s">
        <v>8246</v>
      </c>
      <c r="I443" s="14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100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20000</v>
      </c>
      <c r="E444" s="7">
        <v>0</v>
      </c>
      <c r="F444" t="s">
        <v>8220</v>
      </c>
      <c r="G444" t="s">
        <v>8223</v>
      </c>
      <c r="H444" t="s">
        <v>8245</v>
      </c>
      <c r="I444" s="1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0</v>
      </c>
      <c r="P444">
        <f t="shared" si="31"/>
        <v>0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</v>
      </c>
      <c r="E445" s="7">
        <v>1275</v>
      </c>
      <c r="F445" t="s">
        <v>8218</v>
      </c>
      <c r="G445" t="s">
        <v>8228</v>
      </c>
      <c r="H445" t="s">
        <v>8250</v>
      </c>
      <c r="I445" s="14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128</v>
      </c>
      <c r="P445">
        <f t="shared" si="31"/>
        <v>637.5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1500</v>
      </c>
      <c r="E446" s="7">
        <v>1807.74</v>
      </c>
      <c r="F446" t="s">
        <v>8218</v>
      </c>
      <c r="G446" t="s">
        <v>8223</v>
      </c>
      <c r="H446" t="s">
        <v>8245</v>
      </c>
      <c r="I446" s="14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121</v>
      </c>
      <c r="P446">
        <f t="shared" si="31"/>
        <v>1807.74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1000</v>
      </c>
      <c r="E447" s="7">
        <v>45</v>
      </c>
      <c r="F447" t="s">
        <v>8220</v>
      </c>
      <c r="G447" t="s">
        <v>8223</v>
      </c>
      <c r="H447" t="s">
        <v>8245</v>
      </c>
      <c r="I447" s="14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5</v>
      </c>
      <c r="P447">
        <f t="shared" si="31"/>
        <v>22.5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3500</v>
      </c>
      <c r="E448" s="7">
        <v>400</v>
      </c>
      <c r="F448" t="s">
        <v>8220</v>
      </c>
      <c r="G448" t="s">
        <v>8223</v>
      </c>
      <c r="H448" t="s">
        <v>8245</v>
      </c>
      <c r="I448" s="14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11</v>
      </c>
      <c r="P448">
        <f t="shared" si="31"/>
        <v>25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1000</v>
      </c>
      <c r="E449" s="7">
        <v>1000</v>
      </c>
      <c r="F449" t="s">
        <v>8218</v>
      </c>
      <c r="G449" t="s">
        <v>8224</v>
      </c>
      <c r="H449" t="s">
        <v>8246</v>
      </c>
      <c r="I449" s="14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100</v>
      </c>
      <c r="P449">
        <f t="shared" si="31"/>
        <v>1000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2000</v>
      </c>
      <c r="E450" s="7">
        <v>0</v>
      </c>
      <c r="F450" t="s">
        <v>8220</v>
      </c>
      <c r="G450" t="s">
        <v>8223</v>
      </c>
      <c r="H450" t="s">
        <v>8245</v>
      </c>
      <c r="I450" s="14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0</v>
      </c>
      <c r="P450">
        <f t="shared" si="31"/>
        <v>0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1500</v>
      </c>
      <c r="E451" s="7">
        <v>1537</v>
      </c>
      <c r="F451" t="s">
        <v>8218</v>
      </c>
      <c r="G451" t="s">
        <v>8224</v>
      </c>
      <c r="H451" t="s">
        <v>8246</v>
      </c>
      <c r="I451" s="14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102</v>
      </c>
      <c r="P451">
        <f t="shared" ref="P451:P514" si="36">IFERROR(ROUND(E451/L451, 2),0)</f>
        <v>307.39999999999998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2700</v>
      </c>
      <c r="E452" s="7">
        <v>2923</v>
      </c>
      <c r="F452" t="s">
        <v>8218</v>
      </c>
      <c r="G452" t="s">
        <v>8223</v>
      </c>
      <c r="H452" t="s">
        <v>8245</v>
      </c>
      <c r="I452" s="14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108</v>
      </c>
      <c r="P452">
        <f t="shared" si="36"/>
        <v>417.57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700</v>
      </c>
      <c r="E453" s="7">
        <v>150</v>
      </c>
      <c r="F453" t="s">
        <v>8220</v>
      </c>
      <c r="G453" t="s">
        <v>8223</v>
      </c>
      <c r="H453" t="s">
        <v>8245</v>
      </c>
      <c r="I453" s="14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21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3000</v>
      </c>
      <c r="E454" s="7">
        <v>40</v>
      </c>
      <c r="F454" t="s">
        <v>8220</v>
      </c>
      <c r="G454" t="s">
        <v>8223</v>
      </c>
      <c r="H454" t="s">
        <v>8245</v>
      </c>
      <c r="I454" s="1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1</v>
      </c>
      <c r="P454">
        <f t="shared" si="36"/>
        <v>3.33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1250</v>
      </c>
      <c r="E455" s="7">
        <v>1361</v>
      </c>
      <c r="F455" t="s">
        <v>8218</v>
      </c>
      <c r="G455" t="s">
        <v>8223</v>
      </c>
      <c r="H455" t="s">
        <v>8245</v>
      </c>
      <c r="I455" s="14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109</v>
      </c>
      <c r="P455">
        <f t="shared" si="36"/>
        <v>680.5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 s="14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0</v>
      </c>
      <c r="P456">
        <f t="shared" si="36"/>
        <v>0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1500</v>
      </c>
      <c r="E457" s="7">
        <v>1536</v>
      </c>
      <c r="F457" t="s">
        <v>8218</v>
      </c>
      <c r="G457" t="s">
        <v>8223</v>
      </c>
      <c r="H457" t="s">
        <v>8245</v>
      </c>
      <c r="I457" s="14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102</v>
      </c>
      <c r="P457">
        <f t="shared" si="36"/>
        <v>768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1551</v>
      </c>
      <c r="E458" s="7">
        <v>1686</v>
      </c>
      <c r="F458" t="s">
        <v>8218</v>
      </c>
      <c r="G458" t="s">
        <v>8223</v>
      </c>
      <c r="H458" t="s">
        <v>8245</v>
      </c>
      <c r="I458" s="14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109</v>
      </c>
      <c r="P458">
        <f t="shared" si="36"/>
        <v>562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700</v>
      </c>
      <c r="E459" s="7">
        <v>80</v>
      </c>
      <c r="F459" t="s">
        <v>8220</v>
      </c>
      <c r="G459" t="s">
        <v>8228</v>
      </c>
      <c r="H459" t="s">
        <v>8250</v>
      </c>
      <c r="I459" s="14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11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3500</v>
      </c>
      <c r="E460" s="7">
        <v>3880</v>
      </c>
      <c r="F460" t="s">
        <v>8218</v>
      </c>
      <c r="G460" t="s">
        <v>8224</v>
      </c>
      <c r="H460" t="s">
        <v>8246</v>
      </c>
      <c r="I460" s="14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111</v>
      </c>
      <c r="P460">
        <f t="shared" si="36"/>
        <v>79.180000000000007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1200</v>
      </c>
      <c r="E461" s="7">
        <v>2580</v>
      </c>
      <c r="F461" t="s">
        <v>8218</v>
      </c>
      <c r="G461" t="s">
        <v>8223</v>
      </c>
      <c r="H461" t="s">
        <v>8245</v>
      </c>
      <c r="I461" s="14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215</v>
      </c>
      <c r="P461">
        <f t="shared" si="36"/>
        <v>2580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1200</v>
      </c>
      <c r="E462" s="7">
        <v>2080</v>
      </c>
      <c r="F462" t="s">
        <v>8218</v>
      </c>
      <c r="G462" t="s">
        <v>8223</v>
      </c>
      <c r="H462" t="s">
        <v>8245</v>
      </c>
      <c r="I462" s="14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173</v>
      </c>
      <c r="P462">
        <f t="shared" si="36"/>
        <v>1040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700</v>
      </c>
      <c r="E463" s="7">
        <v>60</v>
      </c>
      <c r="F463" t="s">
        <v>8220</v>
      </c>
      <c r="G463" t="s">
        <v>8224</v>
      </c>
      <c r="H463" t="s">
        <v>8246</v>
      </c>
      <c r="I463" s="14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9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700</v>
      </c>
      <c r="E464" s="7">
        <v>15</v>
      </c>
      <c r="F464" t="s">
        <v>8220</v>
      </c>
      <c r="G464" t="s">
        <v>8223</v>
      </c>
      <c r="H464" t="s">
        <v>8245</v>
      </c>
      <c r="I464" s="1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2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5000</v>
      </c>
      <c r="E465" s="7">
        <v>1</v>
      </c>
      <c r="F465" t="s">
        <v>8220</v>
      </c>
      <c r="G465" t="s">
        <v>8223</v>
      </c>
      <c r="H465" t="s">
        <v>8245</v>
      </c>
      <c r="I465" s="14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0</v>
      </c>
      <c r="P465">
        <f t="shared" si="36"/>
        <v>0.09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1000</v>
      </c>
      <c r="E466" s="7">
        <v>1</v>
      </c>
      <c r="F466" t="s">
        <v>8219</v>
      </c>
      <c r="G466" t="s">
        <v>8235</v>
      </c>
      <c r="H466" t="s">
        <v>8248</v>
      </c>
      <c r="I466" s="14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2000</v>
      </c>
      <c r="E467" s="7">
        <v>2155</v>
      </c>
      <c r="F467" t="s">
        <v>8218</v>
      </c>
      <c r="G467" t="s">
        <v>8223</v>
      </c>
      <c r="H467" t="s">
        <v>8245</v>
      </c>
      <c r="I467" s="14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108</v>
      </c>
      <c r="P467">
        <f t="shared" si="36"/>
        <v>269.38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1900</v>
      </c>
      <c r="E468" s="7">
        <v>2735</v>
      </c>
      <c r="F468" t="s">
        <v>8218</v>
      </c>
      <c r="G468" t="s">
        <v>8223</v>
      </c>
      <c r="H468" t="s">
        <v>8245</v>
      </c>
      <c r="I468" s="14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144</v>
      </c>
      <c r="P468">
        <f t="shared" si="36"/>
        <v>547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11500</v>
      </c>
      <c r="E469" s="7">
        <v>1384</v>
      </c>
      <c r="F469" t="s">
        <v>8220</v>
      </c>
      <c r="G469" t="s">
        <v>8223</v>
      </c>
      <c r="H469" t="s">
        <v>8245</v>
      </c>
      <c r="I469" s="14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12</v>
      </c>
      <c r="P469">
        <f t="shared" si="36"/>
        <v>35.49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700</v>
      </c>
      <c r="E470" s="7">
        <v>0</v>
      </c>
      <c r="F470" t="s">
        <v>8221</v>
      </c>
      <c r="G470" t="s">
        <v>8223</v>
      </c>
      <c r="H470" t="s">
        <v>8245</v>
      </c>
      <c r="I470" s="14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700</v>
      </c>
      <c r="E471" s="7">
        <v>0</v>
      </c>
      <c r="F471" t="s">
        <v>8220</v>
      </c>
      <c r="G471" t="s">
        <v>8224</v>
      </c>
      <c r="H471" t="s">
        <v>8246</v>
      </c>
      <c r="I471" s="14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1500</v>
      </c>
      <c r="E472" s="7">
        <v>1967.76</v>
      </c>
      <c r="F472" t="s">
        <v>8218</v>
      </c>
      <c r="G472" t="s">
        <v>8223</v>
      </c>
      <c r="H472" t="s">
        <v>8245</v>
      </c>
      <c r="I472" s="14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131</v>
      </c>
      <c r="P472">
        <f t="shared" si="36"/>
        <v>983.88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19000</v>
      </c>
      <c r="E473" s="7">
        <v>19129</v>
      </c>
      <c r="F473" t="s">
        <v>8218</v>
      </c>
      <c r="G473" t="s">
        <v>8223</v>
      </c>
      <c r="H473" t="s">
        <v>8245</v>
      </c>
      <c r="I473" s="14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101</v>
      </c>
      <c r="P473">
        <f t="shared" si="36"/>
        <v>112.52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2000</v>
      </c>
      <c r="E474" s="7">
        <v>2191</v>
      </c>
      <c r="F474" t="s">
        <v>8218</v>
      </c>
      <c r="G474" t="s">
        <v>8223</v>
      </c>
      <c r="H474" t="s">
        <v>8245</v>
      </c>
      <c r="I474" s="1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110</v>
      </c>
      <c r="P474">
        <f t="shared" si="36"/>
        <v>438.2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3500</v>
      </c>
      <c r="E475" s="7">
        <v>4559.13</v>
      </c>
      <c r="F475" t="s">
        <v>8218</v>
      </c>
      <c r="G475" t="s">
        <v>8223</v>
      </c>
      <c r="H475" t="s">
        <v>8245</v>
      </c>
      <c r="I475" s="14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130</v>
      </c>
      <c r="P475">
        <f t="shared" si="36"/>
        <v>325.64999999999998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1000</v>
      </c>
      <c r="E476" s="7">
        <v>1</v>
      </c>
      <c r="F476" t="s">
        <v>8220</v>
      </c>
      <c r="G476" t="s">
        <v>8223</v>
      </c>
      <c r="H476" t="s">
        <v>8245</v>
      </c>
      <c r="I476" s="14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678</v>
      </c>
      <c r="E477" s="7">
        <v>0</v>
      </c>
      <c r="F477" t="s">
        <v>8220</v>
      </c>
      <c r="G477" t="s">
        <v>8223</v>
      </c>
      <c r="H477" t="s">
        <v>8245</v>
      </c>
      <c r="I477" s="14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12500</v>
      </c>
      <c r="E478" s="7">
        <v>12554</v>
      </c>
      <c r="F478" t="s">
        <v>8218</v>
      </c>
      <c r="G478" t="s">
        <v>8223</v>
      </c>
      <c r="H478" t="s">
        <v>8245</v>
      </c>
      <c r="I478" s="14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100</v>
      </c>
      <c r="P478">
        <f t="shared" si="36"/>
        <v>101.24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675</v>
      </c>
      <c r="E479" s="7">
        <v>1218</v>
      </c>
      <c r="F479" t="s">
        <v>8218</v>
      </c>
      <c r="G479" t="s">
        <v>8223</v>
      </c>
      <c r="H479" t="s">
        <v>8245</v>
      </c>
      <c r="I479" s="14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180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666</v>
      </c>
      <c r="E480" s="7">
        <v>60</v>
      </c>
      <c r="F480" t="s">
        <v>8220</v>
      </c>
      <c r="G480" t="s">
        <v>8223</v>
      </c>
      <c r="H480" t="s">
        <v>8245</v>
      </c>
      <c r="I480" s="14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9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12500</v>
      </c>
      <c r="E481" s="7">
        <v>2526</v>
      </c>
      <c r="F481" t="s">
        <v>8221</v>
      </c>
      <c r="G481" t="s">
        <v>8223</v>
      </c>
      <c r="H481" t="s">
        <v>8245</v>
      </c>
      <c r="I481" s="14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20</v>
      </c>
      <c r="P481">
        <f t="shared" si="36"/>
        <v>45.93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20000</v>
      </c>
      <c r="E482" s="7">
        <v>20070</v>
      </c>
      <c r="F482" t="s">
        <v>8218</v>
      </c>
      <c r="G482" t="s">
        <v>8223</v>
      </c>
      <c r="H482" t="s">
        <v>8245</v>
      </c>
      <c r="I482" s="14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100</v>
      </c>
      <c r="P482">
        <f t="shared" si="36"/>
        <v>143.36000000000001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5000</v>
      </c>
      <c r="E483" s="7">
        <v>8640</v>
      </c>
      <c r="F483" t="s">
        <v>8218</v>
      </c>
      <c r="G483" t="s">
        <v>8223</v>
      </c>
      <c r="H483" t="s">
        <v>8245</v>
      </c>
      <c r="I483" s="14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173</v>
      </c>
      <c r="P483">
        <f t="shared" si="36"/>
        <v>411.43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</v>
      </c>
      <c r="E484" s="7">
        <v>1273</v>
      </c>
      <c r="F484" t="s">
        <v>8218</v>
      </c>
      <c r="G484" t="s">
        <v>8223</v>
      </c>
      <c r="H484" t="s">
        <v>8245</v>
      </c>
      <c r="I484" s="1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127</v>
      </c>
      <c r="P484">
        <f t="shared" si="36"/>
        <v>1273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20000</v>
      </c>
      <c r="E485" s="7">
        <v>1910</v>
      </c>
      <c r="F485" t="s">
        <v>8220</v>
      </c>
      <c r="G485" t="s">
        <v>8224</v>
      </c>
      <c r="H485" t="s">
        <v>8246</v>
      </c>
      <c r="I485" s="14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10</v>
      </c>
      <c r="P485">
        <f t="shared" si="36"/>
        <v>12.99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2000</v>
      </c>
      <c r="E486" s="7">
        <v>2230.4299999999998</v>
      </c>
      <c r="F486" t="s">
        <v>8218</v>
      </c>
      <c r="G486" t="s">
        <v>8224</v>
      </c>
      <c r="H486" t="s">
        <v>8246</v>
      </c>
      <c r="I486" s="14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112</v>
      </c>
      <c r="P486">
        <f t="shared" si="36"/>
        <v>202.77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22765</v>
      </c>
      <c r="E487" s="7">
        <v>32172.66</v>
      </c>
      <c r="F487" t="s">
        <v>8218</v>
      </c>
      <c r="G487" t="s">
        <v>8224</v>
      </c>
      <c r="H487" t="s">
        <v>8246</v>
      </c>
      <c r="I487" s="14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141</v>
      </c>
      <c r="P487">
        <f t="shared" si="36"/>
        <v>257.38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1500</v>
      </c>
      <c r="E488" s="7">
        <v>1800</v>
      </c>
      <c r="F488" t="s">
        <v>8218</v>
      </c>
      <c r="G488" t="s">
        <v>8225</v>
      </c>
      <c r="H488" t="s">
        <v>8247</v>
      </c>
      <c r="I488" s="14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120</v>
      </c>
      <c r="P488">
        <f t="shared" si="36"/>
        <v>1800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660</v>
      </c>
      <c r="E489" s="7">
        <v>764</v>
      </c>
      <c r="F489" t="s">
        <v>8218</v>
      </c>
      <c r="G489" t="s">
        <v>8228</v>
      </c>
      <c r="H489" t="s">
        <v>8250</v>
      </c>
      <c r="I489" s="14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116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650</v>
      </c>
      <c r="E490" s="7">
        <v>2650.5</v>
      </c>
      <c r="F490" t="s">
        <v>8218</v>
      </c>
      <c r="G490" t="s">
        <v>8223</v>
      </c>
      <c r="H490" t="s">
        <v>8245</v>
      </c>
      <c r="I490" s="14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408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2250</v>
      </c>
      <c r="E491" s="7">
        <v>2876</v>
      </c>
      <c r="F491" t="s">
        <v>8218</v>
      </c>
      <c r="G491" t="s">
        <v>8223</v>
      </c>
      <c r="H491" t="s">
        <v>8245</v>
      </c>
      <c r="I491" s="14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128</v>
      </c>
      <c r="P491">
        <f t="shared" si="36"/>
        <v>958.67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650</v>
      </c>
      <c r="E492" s="7">
        <v>1111</v>
      </c>
      <c r="F492" t="s">
        <v>8218</v>
      </c>
      <c r="G492" t="s">
        <v>8223</v>
      </c>
      <c r="H492" t="s">
        <v>8245</v>
      </c>
      <c r="I492" s="14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171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650</v>
      </c>
      <c r="E493" s="7">
        <v>1082</v>
      </c>
      <c r="F493" t="s">
        <v>8218</v>
      </c>
      <c r="G493" t="s">
        <v>8223</v>
      </c>
      <c r="H493" t="s">
        <v>8245</v>
      </c>
      <c r="I493" s="14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166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650</v>
      </c>
      <c r="E494" s="7">
        <v>760</v>
      </c>
      <c r="F494" t="s">
        <v>8218</v>
      </c>
      <c r="G494" t="s">
        <v>8234</v>
      </c>
      <c r="H494" t="s">
        <v>8254</v>
      </c>
      <c r="I494" s="1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117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650</v>
      </c>
      <c r="E495" s="7">
        <v>658</v>
      </c>
      <c r="F495" t="s">
        <v>8218</v>
      </c>
      <c r="G495" t="s">
        <v>8224</v>
      </c>
      <c r="H495" t="s">
        <v>8246</v>
      </c>
      <c r="I495" s="14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101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1500</v>
      </c>
      <c r="E496" s="7">
        <v>0</v>
      </c>
      <c r="F496" t="s">
        <v>8219</v>
      </c>
      <c r="G496" t="s">
        <v>8223</v>
      </c>
      <c r="H496" t="s">
        <v>8245</v>
      </c>
      <c r="I496" s="14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0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650</v>
      </c>
      <c r="E497" s="7">
        <v>380</v>
      </c>
      <c r="F497" t="s">
        <v>8220</v>
      </c>
      <c r="G497" t="s">
        <v>8223</v>
      </c>
      <c r="H497" t="s">
        <v>8245</v>
      </c>
      <c r="I497" s="14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58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1000</v>
      </c>
      <c r="E498" s="7">
        <v>1</v>
      </c>
      <c r="F498" t="s">
        <v>8220</v>
      </c>
      <c r="G498" t="s">
        <v>8223</v>
      </c>
      <c r="H498" t="s">
        <v>8245</v>
      </c>
      <c r="I498" s="14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1500</v>
      </c>
      <c r="E499" s="7">
        <v>0</v>
      </c>
      <c r="F499" t="s">
        <v>8220</v>
      </c>
      <c r="G499" t="s">
        <v>8223</v>
      </c>
      <c r="H499" t="s">
        <v>8245</v>
      </c>
      <c r="I499" s="14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0</v>
      </c>
      <c r="P499">
        <f t="shared" si="36"/>
        <v>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8500</v>
      </c>
      <c r="E500" s="7">
        <v>8735</v>
      </c>
      <c r="F500" t="s">
        <v>8218</v>
      </c>
      <c r="G500" t="s">
        <v>8223</v>
      </c>
      <c r="H500" t="s">
        <v>8245</v>
      </c>
      <c r="I500" s="14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103</v>
      </c>
      <c r="P500">
        <f t="shared" si="36"/>
        <v>397.05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5000</v>
      </c>
      <c r="E501" s="7">
        <v>39304.01</v>
      </c>
      <c r="F501" t="s">
        <v>8218</v>
      </c>
      <c r="G501" t="s">
        <v>8223</v>
      </c>
      <c r="H501" t="s">
        <v>8245</v>
      </c>
      <c r="I501" s="14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786</v>
      </c>
      <c r="P501">
        <f t="shared" si="36"/>
        <v>1511.69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2250</v>
      </c>
      <c r="E502" s="7">
        <v>10</v>
      </c>
      <c r="F502" t="s">
        <v>8220</v>
      </c>
      <c r="G502" t="s">
        <v>8223</v>
      </c>
      <c r="H502" t="s">
        <v>8245</v>
      </c>
      <c r="I502" s="14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0</v>
      </c>
      <c r="P502">
        <f t="shared" si="36"/>
        <v>2.5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650</v>
      </c>
      <c r="E503" s="7">
        <v>10</v>
      </c>
      <c r="F503" t="s">
        <v>8219</v>
      </c>
      <c r="G503" t="s">
        <v>8223</v>
      </c>
      <c r="H503" t="s">
        <v>8245</v>
      </c>
      <c r="I503" s="14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2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2500</v>
      </c>
      <c r="E504" s="7">
        <v>0</v>
      </c>
      <c r="F504" t="s">
        <v>8219</v>
      </c>
      <c r="G504" t="s">
        <v>8223</v>
      </c>
      <c r="H504" t="s">
        <v>8245</v>
      </c>
      <c r="I504" s="1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0</v>
      </c>
      <c r="P504">
        <f t="shared" si="36"/>
        <v>0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2000</v>
      </c>
      <c r="E505" s="7">
        <v>2020</v>
      </c>
      <c r="F505" t="s">
        <v>8218</v>
      </c>
      <c r="G505" t="s">
        <v>8224</v>
      </c>
      <c r="H505" t="s">
        <v>8246</v>
      </c>
      <c r="I505" s="14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101</v>
      </c>
      <c r="P505">
        <f t="shared" si="36"/>
        <v>224.44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2500</v>
      </c>
      <c r="E506" s="7">
        <v>3012</v>
      </c>
      <c r="F506" t="s">
        <v>8218</v>
      </c>
      <c r="G506" t="s">
        <v>8223</v>
      </c>
      <c r="H506" t="s">
        <v>8245</v>
      </c>
      <c r="I506" s="14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120</v>
      </c>
      <c r="P506">
        <f t="shared" si="36"/>
        <v>602.4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1500</v>
      </c>
      <c r="E507" s="7">
        <v>2002.22</v>
      </c>
      <c r="F507" t="s">
        <v>8218</v>
      </c>
      <c r="G507" t="s">
        <v>8223</v>
      </c>
      <c r="H507" t="s">
        <v>8245</v>
      </c>
      <c r="I507" s="14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133</v>
      </c>
      <c r="P507">
        <f t="shared" si="36"/>
        <v>143.02000000000001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2500</v>
      </c>
      <c r="E508" s="7">
        <v>100</v>
      </c>
      <c r="F508" t="s">
        <v>8220</v>
      </c>
      <c r="G508" t="s">
        <v>8223</v>
      </c>
      <c r="H508" t="s">
        <v>8245</v>
      </c>
      <c r="I508" s="14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4</v>
      </c>
      <c r="P508">
        <f t="shared" si="36"/>
        <v>100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3000</v>
      </c>
      <c r="E509" s="7">
        <v>4176</v>
      </c>
      <c r="F509" t="s">
        <v>8218</v>
      </c>
      <c r="G509" t="s">
        <v>8223</v>
      </c>
      <c r="H509" t="s">
        <v>8245</v>
      </c>
      <c r="I509" s="14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139</v>
      </c>
      <c r="P509">
        <f t="shared" si="36"/>
        <v>417.6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2750</v>
      </c>
      <c r="E510" s="7">
        <v>45</v>
      </c>
      <c r="F510" t="s">
        <v>8221</v>
      </c>
      <c r="G510" t="s">
        <v>8223</v>
      </c>
      <c r="H510" t="s">
        <v>8245</v>
      </c>
      <c r="I510" s="14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2</v>
      </c>
      <c r="P510">
        <f t="shared" si="36"/>
        <v>15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1000</v>
      </c>
      <c r="E511" s="7">
        <v>1272</v>
      </c>
      <c r="F511" t="s">
        <v>8218</v>
      </c>
      <c r="G511" t="s">
        <v>8224</v>
      </c>
      <c r="H511" t="s">
        <v>8246</v>
      </c>
      <c r="I511" s="14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127</v>
      </c>
      <c r="P511">
        <f t="shared" si="36"/>
        <v>1272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620</v>
      </c>
      <c r="E512" s="7">
        <v>714</v>
      </c>
      <c r="F512" t="s">
        <v>8218</v>
      </c>
      <c r="G512" t="s">
        <v>8223</v>
      </c>
      <c r="H512" t="s">
        <v>8245</v>
      </c>
      <c r="I512" s="14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115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2000</v>
      </c>
      <c r="E513" s="7">
        <v>2280</v>
      </c>
      <c r="F513" t="s">
        <v>8218</v>
      </c>
      <c r="G513" t="s">
        <v>8223</v>
      </c>
      <c r="H513" t="s">
        <v>8245</v>
      </c>
      <c r="I513" s="14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114</v>
      </c>
      <c r="P513">
        <f t="shared" si="36"/>
        <v>456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1000</v>
      </c>
      <c r="E514" s="7">
        <v>1445</v>
      </c>
      <c r="F514" t="s">
        <v>8218</v>
      </c>
      <c r="G514" t="s">
        <v>8223</v>
      </c>
      <c r="H514" t="s">
        <v>8245</v>
      </c>
      <c r="I514" s="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145</v>
      </c>
      <c r="P514">
        <f t="shared" si="36"/>
        <v>722.5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20000</v>
      </c>
      <c r="E515" s="7">
        <v>10</v>
      </c>
      <c r="F515" t="s">
        <v>8220</v>
      </c>
      <c r="G515" t="s">
        <v>8223</v>
      </c>
      <c r="H515" t="s">
        <v>8245</v>
      </c>
      <c r="I515" s="14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0</v>
      </c>
      <c r="P515">
        <f t="shared" ref="P515:P578" si="41">IFERROR(ROUND(E515/L515, 2),0)</f>
        <v>0.15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1788.57</v>
      </c>
      <c r="F516" t="s">
        <v>8218</v>
      </c>
      <c r="G516" t="s">
        <v>8228</v>
      </c>
      <c r="H516" t="s">
        <v>8250</v>
      </c>
      <c r="I516" s="14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119</v>
      </c>
      <c r="P516">
        <f t="shared" si="41"/>
        <v>596.19000000000005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50000</v>
      </c>
      <c r="E517" s="7">
        <v>177412.01</v>
      </c>
      <c r="F517" t="s">
        <v>8218</v>
      </c>
      <c r="G517" t="s">
        <v>8223</v>
      </c>
      <c r="H517" t="s">
        <v>8245</v>
      </c>
      <c r="I517" s="14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355</v>
      </c>
      <c r="P517">
        <f t="shared" si="41"/>
        <v>5218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620</v>
      </c>
      <c r="E518" s="7">
        <v>0</v>
      </c>
      <c r="F518" t="s">
        <v>8219</v>
      </c>
      <c r="G518" t="s">
        <v>8224</v>
      </c>
      <c r="H518" t="s">
        <v>8246</v>
      </c>
      <c r="I518" s="14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2200</v>
      </c>
      <c r="E519" s="7">
        <v>850</v>
      </c>
      <c r="F519" t="s">
        <v>8220</v>
      </c>
      <c r="G519" t="s">
        <v>8223</v>
      </c>
      <c r="H519" t="s">
        <v>8245</v>
      </c>
      <c r="I519" s="14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39</v>
      </c>
      <c r="P519">
        <f t="shared" si="41"/>
        <v>283.33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600</v>
      </c>
      <c r="E520" s="7">
        <v>1841</v>
      </c>
      <c r="F520" t="s">
        <v>8218</v>
      </c>
      <c r="G520" t="s">
        <v>8223</v>
      </c>
      <c r="H520" t="s">
        <v>8245</v>
      </c>
      <c r="I520" s="14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307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8000</v>
      </c>
      <c r="E521" s="7">
        <v>8120</v>
      </c>
      <c r="F521" t="s">
        <v>8218</v>
      </c>
      <c r="G521" t="s">
        <v>8223</v>
      </c>
      <c r="H521" t="s">
        <v>8245</v>
      </c>
      <c r="I521" s="14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102</v>
      </c>
      <c r="P521">
        <f t="shared" si="41"/>
        <v>116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14500</v>
      </c>
      <c r="E522" s="7">
        <v>241</v>
      </c>
      <c r="F522" t="s">
        <v>8220</v>
      </c>
      <c r="G522" t="s">
        <v>8224</v>
      </c>
      <c r="H522" t="s">
        <v>8246</v>
      </c>
      <c r="I522" s="14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2</v>
      </c>
      <c r="P522">
        <f t="shared" si="41"/>
        <v>7.09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15000</v>
      </c>
      <c r="E523" s="7">
        <v>1</v>
      </c>
      <c r="F523" t="s">
        <v>8220</v>
      </c>
      <c r="G523" t="s">
        <v>8223</v>
      </c>
      <c r="H523" t="s">
        <v>8245</v>
      </c>
      <c r="I523" s="14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0</v>
      </c>
      <c r="P523">
        <f t="shared" si="41"/>
        <v>0.02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10000</v>
      </c>
      <c r="E524" s="7">
        <v>650</v>
      </c>
      <c r="F524" t="s">
        <v>8220</v>
      </c>
      <c r="G524" t="s">
        <v>8223</v>
      </c>
      <c r="H524" t="s">
        <v>8245</v>
      </c>
      <c r="I524" s="1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7</v>
      </c>
      <c r="P524">
        <f t="shared" si="41"/>
        <v>20.97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16000</v>
      </c>
      <c r="E525" s="7">
        <v>33393.339999999997</v>
      </c>
      <c r="F525" t="s">
        <v>8218</v>
      </c>
      <c r="G525" t="s">
        <v>8223</v>
      </c>
      <c r="H525" t="s">
        <v>8245</v>
      </c>
      <c r="I525" s="14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209</v>
      </c>
      <c r="P525">
        <f t="shared" si="41"/>
        <v>397.54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10000</v>
      </c>
      <c r="E526" s="7">
        <v>10550</v>
      </c>
      <c r="F526" t="s">
        <v>8218</v>
      </c>
      <c r="G526" t="s">
        <v>8224</v>
      </c>
      <c r="H526" t="s">
        <v>8246</v>
      </c>
      <c r="I526" s="14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106</v>
      </c>
      <c r="P526">
        <f t="shared" si="41"/>
        <v>81.150000000000006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30000</v>
      </c>
      <c r="E527" s="7">
        <v>30241</v>
      </c>
      <c r="F527" t="s">
        <v>8218</v>
      </c>
      <c r="G527" t="s">
        <v>8223</v>
      </c>
      <c r="H527" t="s">
        <v>8245</v>
      </c>
      <c r="I527" s="14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101</v>
      </c>
      <c r="P527">
        <f t="shared" si="41"/>
        <v>2520.08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5000</v>
      </c>
      <c r="E528" s="7">
        <v>5813</v>
      </c>
      <c r="F528" t="s">
        <v>8218</v>
      </c>
      <c r="G528" t="s">
        <v>8224</v>
      </c>
      <c r="H528" t="s">
        <v>8246</v>
      </c>
      <c r="I528" s="14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116</v>
      </c>
      <c r="P528">
        <f t="shared" si="41"/>
        <v>252.74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25000</v>
      </c>
      <c r="E529" s="7">
        <v>26305.97</v>
      </c>
      <c r="F529" t="s">
        <v>8218</v>
      </c>
      <c r="G529" t="s">
        <v>8223</v>
      </c>
      <c r="H529" t="s">
        <v>8245</v>
      </c>
      <c r="I529" s="14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105</v>
      </c>
      <c r="P529">
        <f t="shared" si="41"/>
        <v>166.49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5000</v>
      </c>
      <c r="E530" s="7">
        <v>50</v>
      </c>
      <c r="F530" t="s">
        <v>8220</v>
      </c>
      <c r="G530" t="s">
        <v>8223</v>
      </c>
      <c r="H530" t="s">
        <v>8245</v>
      </c>
      <c r="I530" s="14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</v>
      </c>
      <c r="P530">
        <f t="shared" si="41"/>
        <v>1.67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5000</v>
      </c>
      <c r="E531" s="7">
        <v>5116.18</v>
      </c>
      <c r="F531" t="s">
        <v>8218</v>
      </c>
      <c r="G531" t="s">
        <v>8228</v>
      </c>
      <c r="H531" t="s">
        <v>8250</v>
      </c>
      <c r="I531" s="14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102</v>
      </c>
      <c r="P531">
        <f t="shared" si="41"/>
        <v>284.23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10000</v>
      </c>
      <c r="E532" s="7">
        <v>10100</v>
      </c>
      <c r="F532" t="s">
        <v>8218</v>
      </c>
      <c r="G532" t="s">
        <v>8223</v>
      </c>
      <c r="H532" t="s">
        <v>8245</v>
      </c>
      <c r="I532" s="14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101</v>
      </c>
      <c r="P532">
        <f t="shared" si="41"/>
        <v>348.28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10000</v>
      </c>
      <c r="E533" s="7">
        <v>11545</v>
      </c>
      <c r="F533" t="s">
        <v>8218</v>
      </c>
      <c r="G533" t="s">
        <v>8223</v>
      </c>
      <c r="H533" t="s">
        <v>8245</v>
      </c>
      <c r="I533" s="14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115</v>
      </c>
      <c r="P533">
        <f t="shared" si="41"/>
        <v>372.42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30000</v>
      </c>
      <c r="E534" s="7">
        <v>50251.41</v>
      </c>
      <c r="F534" t="s">
        <v>8218</v>
      </c>
      <c r="G534" t="s">
        <v>8223</v>
      </c>
      <c r="H534" t="s">
        <v>8245</v>
      </c>
      <c r="I534" s="1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168</v>
      </c>
      <c r="P534">
        <f t="shared" si="41"/>
        <v>290.47000000000003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5500</v>
      </c>
      <c r="E535" s="7">
        <v>5504</v>
      </c>
      <c r="F535" t="s">
        <v>8218</v>
      </c>
      <c r="G535" t="s">
        <v>8224</v>
      </c>
      <c r="H535" t="s">
        <v>8246</v>
      </c>
      <c r="I535" s="14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323.76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40000</v>
      </c>
      <c r="E536" s="7">
        <v>41500</v>
      </c>
      <c r="F536" t="s">
        <v>8221</v>
      </c>
      <c r="G536" t="s">
        <v>8233</v>
      </c>
      <c r="H536" t="s">
        <v>8253</v>
      </c>
      <c r="I536" s="14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104</v>
      </c>
      <c r="P536">
        <f t="shared" si="41"/>
        <v>864.58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6000</v>
      </c>
      <c r="E537" s="7">
        <v>160</v>
      </c>
      <c r="F537" t="s">
        <v>8220</v>
      </c>
      <c r="G537" t="s">
        <v>8224</v>
      </c>
      <c r="H537" t="s">
        <v>8246</v>
      </c>
      <c r="I537" s="14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3</v>
      </c>
      <c r="P537">
        <f t="shared" si="41"/>
        <v>2.71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10000</v>
      </c>
      <c r="E538" s="7">
        <v>10740</v>
      </c>
      <c r="F538" t="s">
        <v>8218</v>
      </c>
      <c r="G538" t="s">
        <v>8224</v>
      </c>
      <c r="H538" t="s">
        <v>8246</v>
      </c>
      <c r="I538" s="14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107</v>
      </c>
      <c r="P538">
        <f t="shared" si="41"/>
        <v>275.38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7000</v>
      </c>
      <c r="E539" s="7">
        <v>7981</v>
      </c>
      <c r="F539" t="s">
        <v>8218</v>
      </c>
      <c r="G539" t="s">
        <v>8223</v>
      </c>
      <c r="H539" t="s">
        <v>8245</v>
      </c>
      <c r="I539" s="14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114</v>
      </c>
      <c r="P539">
        <f t="shared" si="41"/>
        <v>135.27000000000001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37000</v>
      </c>
      <c r="E540" s="7">
        <v>463</v>
      </c>
      <c r="F540" t="s">
        <v>8219</v>
      </c>
      <c r="G540" t="s">
        <v>8223</v>
      </c>
      <c r="H540" t="s">
        <v>8245</v>
      </c>
      <c r="I540" s="14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1</v>
      </c>
      <c r="P540">
        <f t="shared" si="41"/>
        <v>7.72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3000</v>
      </c>
      <c r="E541" s="7">
        <v>625</v>
      </c>
      <c r="F541" t="s">
        <v>8220</v>
      </c>
      <c r="G541" t="s">
        <v>8224</v>
      </c>
      <c r="H541" t="s">
        <v>8246</v>
      </c>
      <c r="I541" s="14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21</v>
      </c>
      <c r="P541">
        <f t="shared" si="41"/>
        <v>31.25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1000</v>
      </c>
      <c r="E542" s="7">
        <v>0</v>
      </c>
      <c r="F542" t="s">
        <v>8220</v>
      </c>
      <c r="G542" t="s">
        <v>8223</v>
      </c>
      <c r="H542" t="s">
        <v>8245</v>
      </c>
      <c r="I542" s="14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0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1200</v>
      </c>
      <c r="E543" s="7">
        <v>1883.64</v>
      </c>
      <c r="F543" t="s">
        <v>8218</v>
      </c>
      <c r="G543" t="s">
        <v>8223</v>
      </c>
      <c r="H543" t="s">
        <v>8245</v>
      </c>
      <c r="I543" s="14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157</v>
      </c>
      <c r="P543">
        <f t="shared" si="41"/>
        <v>1883.64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1000</v>
      </c>
      <c r="E544" s="7">
        <v>0</v>
      </c>
      <c r="F544" t="s">
        <v>8220</v>
      </c>
      <c r="G544" t="s">
        <v>8223</v>
      </c>
      <c r="H544" t="s">
        <v>8245</v>
      </c>
      <c r="I544" s="1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0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1750</v>
      </c>
      <c r="E545" s="7">
        <v>425</v>
      </c>
      <c r="F545" t="s">
        <v>8220</v>
      </c>
      <c r="G545" t="s">
        <v>8225</v>
      </c>
      <c r="H545" t="s">
        <v>8247</v>
      </c>
      <c r="I545" s="14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24</v>
      </c>
      <c r="P545">
        <f t="shared" si="41"/>
        <v>212.5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1000</v>
      </c>
      <c r="E546" s="7">
        <v>1005</v>
      </c>
      <c r="F546" t="s">
        <v>8218</v>
      </c>
      <c r="G546" t="s">
        <v>8223</v>
      </c>
      <c r="H546" t="s">
        <v>8245</v>
      </c>
      <c r="I546" s="14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101</v>
      </c>
      <c r="P546">
        <f t="shared" si="41"/>
        <v>502.5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35000</v>
      </c>
      <c r="E547" s="7">
        <v>35296</v>
      </c>
      <c r="F547" t="s">
        <v>8218</v>
      </c>
      <c r="G547" t="s">
        <v>8229</v>
      </c>
      <c r="H547" t="s">
        <v>8248</v>
      </c>
      <c r="I547" s="14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101</v>
      </c>
      <c r="P547">
        <f t="shared" si="41"/>
        <v>1038.1199999999999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1500</v>
      </c>
      <c r="E548" s="7">
        <v>2000</v>
      </c>
      <c r="F548" t="s">
        <v>8218</v>
      </c>
      <c r="G548" t="s">
        <v>8223</v>
      </c>
      <c r="H548" t="s">
        <v>8245</v>
      </c>
      <c r="I548" s="14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133</v>
      </c>
      <c r="P548">
        <f t="shared" si="41"/>
        <v>1000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600</v>
      </c>
      <c r="E549" s="7">
        <v>1755.01</v>
      </c>
      <c r="F549" t="s">
        <v>8218</v>
      </c>
      <c r="G549" t="s">
        <v>8224</v>
      </c>
      <c r="H549" t="s">
        <v>8246</v>
      </c>
      <c r="I549" s="14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293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</v>
      </c>
      <c r="E550" s="7">
        <v>1030</v>
      </c>
      <c r="F550" t="s">
        <v>8218</v>
      </c>
      <c r="G550" t="s">
        <v>8224</v>
      </c>
      <c r="H550" t="s">
        <v>8246</v>
      </c>
      <c r="I550" s="14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103</v>
      </c>
      <c r="P550">
        <f t="shared" si="41"/>
        <v>1030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1650</v>
      </c>
      <c r="E551" s="7">
        <v>1690</v>
      </c>
      <c r="F551" t="s">
        <v>8218</v>
      </c>
      <c r="G551" t="s">
        <v>8224</v>
      </c>
      <c r="H551" t="s">
        <v>8246</v>
      </c>
      <c r="I551" s="14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102</v>
      </c>
      <c r="P551">
        <f t="shared" si="41"/>
        <v>211.25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1500</v>
      </c>
      <c r="E552" s="7">
        <v>15</v>
      </c>
      <c r="F552" t="s">
        <v>8219</v>
      </c>
      <c r="G552" t="s">
        <v>8228</v>
      </c>
      <c r="H552" t="s">
        <v>8250</v>
      </c>
      <c r="I552" s="14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3.75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10000</v>
      </c>
      <c r="E553" s="7">
        <v>10373</v>
      </c>
      <c r="F553" t="s">
        <v>8218</v>
      </c>
      <c r="G553" t="s">
        <v>8223</v>
      </c>
      <c r="H553" t="s">
        <v>8245</v>
      </c>
      <c r="I553" s="14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104</v>
      </c>
      <c r="P553">
        <f t="shared" si="41"/>
        <v>370.46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600</v>
      </c>
      <c r="E554" s="7">
        <v>1535</v>
      </c>
      <c r="F554" t="s">
        <v>8218</v>
      </c>
      <c r="G554" t="s">
        <v>8228</v>
      </c>
      <c r="H554" t="s">
        <v>8250</v>
      </c>
      <c r="I554" s="1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256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2000</v>
      </c>
      <c r="E555" s="7">
        <v>2050</v>
      </c>
      <c r="F555" t="s">
        <v>8218</v>
      </c>
      <c r="G555" t="s">
        <v>8223</v>
      </c>
      <c r="H555" t="s">
        <v>8245</v>
      </c>
      <c r="I555" s="14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103</v>
      </c>
      <c r="P555">
        <f t="shared" si="41"/>
        <v>341.67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5000</v>
      </c>
      <c r="E556" s="7">
        <v>426</v>
      </c>
      <c r="F556" t="s">
        <v>8220</v>
      </c>
      <c r="G556" t="s">
        <v>8223</v>
      </c>
      <c r="H556" t="s">
        <v>8245</v>
      </c>
      <c r="I556" s="14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9</v>
      </c>
      <c r="P556">
        <f t="shared" si="41"/>
        <v>19.36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600</v>
      </c>
      <c r="E557" s="7">
        <v>1273</v>
      </c>
      <c r="F557" t="s">
        <v>8218</v>
      </c>
      <c r="G557" t="s">
        <v>8224</v>
      </c>
      <c r="H557" t="s">
        <v>8246</v>
      </c>
      <c r="I557" s="14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212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2000</v>
      </c>
      <c r="E558" s="7">
        <v>6842</v>
      </c>
      <c r="F558" t="s">
        <v>8218</v>
      </c>
      <c r="G558" t="s">
        <v>8223</v>
      </c>
      <c r="H558" t="s">
        <v>8245</v>
      </c>
      <c r="I558" s="14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342</v>
      </c>
      <c r="P558">
        <f t="shared" si="41"/>
        <v>6842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5000</v>
      </c>
      <c r="E559" s="7">
        <v>145</v>
      </c>
      <c r="F559" t="s">
        <v>8219</v>
      </c>
      <c r="G559" t="s">
        <v>8235</v>
      </c>
      <c r="H559" t="s">
        <v>8248</v>
      </c>
      <c r="I559" s="14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3</v>
      </c>
      <c r="P559">
        <f t="shared" si="41"/>
        <v>7.25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600</v>
      </c>
      <c r="E560" s="7">
        <v>1123.47</v>
      </c>
      <c r="F560" t="s">
        <v>8218</v>
      </c>
      <c r="G560" t="s">
        <v>8223</v>
      </c>
      <c r="H560" t="s">
        <v>8245</v>
      </c>
      <c r="I560" s="14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187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1500</v>
      </c>
      <c r="E561" s="7">
        <v>1785</v>
      </c>
      <c r="F561" t="s">
        <v>8218</v>
      </c>
      <c r="G561" t="s">
        <v>8223</v>
      </c>
      <c r="H561" t="s">
        <v>8245</v>
      </c>
      <c r="I561" s="14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119</v>
      </c>
      <c r="P561">
        <f t="shared" si="41"/>
        <v>1785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</v>
      </c>
      <c r="E562" s="7">
        <v>1534</v>
      </c>
      <c r="F562" t="s">
        <v>8218</v>
      </c>
      <c r="G562" t="s">
        <v>8228</v>
      </c>
      <c r="H562" t="s">
        <v>8250</v>
      </c>
      <c r="I562" s="14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153</v>
      </c>
      <c r="P562">
        <f t="shared" si="41"/>
        <v>511.33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</v>
      </c>
      <c r="E563" s="7">
        <v>2399.94</v>
      </c>
      <c r="F563" t="s">
        <v>8218</v>
      </c>
      <c r="G563" t="s">
        <v>8223</v>
      </c>
      <c r="H563" t="s">
        <v>8245</v>
      </c>
      <c r="I563" s="14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160</v>
      </c>
      <c r="P563">
        <f t="shared" si="41"/>
        <v>1199.97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600</v>
      </c>
      <c r="E564" s="7">
        <v>1080</v>
      </c>
      <c r="F564" t="s">
        <v>8218</v>
      </c>
      <c r="G564" t="s">
        <v>8232</v>
      </c>
      <c r="H564" t="s">
        <v>8248</v>
      </c>
      <c r="I564" s="1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180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1650</v>
      </c>
      <c r="E565" s="7">
        <v>1669</v>
      </c>
      <c r="F565" t="s">
        <v>8218</v>
      </c>
      <c r="G565" t="s">
        <v>8225</v>
      </c>
      <c r="H565" t="s">
        <v>8247</v>
      </c>
      <c r="I565" s="14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101</v>
      </c>
      <c r="P565">
        <f t="shared" si="41"/>
        <v>834.5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1000</v>
      </c>
      <c r="E566" s="7">
        <v>0</v>
      </c>
      <c r="F566" t="s">
        <v>8220</v>
      </c>
      <c r="G566" t="s">
        <v>8229</v>
      </c>
      <c r="H566" t="s">
        <v>8248</v>
      </c>
      <c r="I566" s="14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0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600</v>
      </c>
      <c r="E567" s="7">
        <v>911</v>
      </c>
      <c r="F567" t="s">
        <v>8218</v>
      </c>
      <c r="G567" t="s">
        <v>8224</v>
      </c>
      <c r="H567" t="s">
        <v>8246</v>
      </c>
      <c r="I567" s="14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152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1000</v>
      </c>
      <c r="E568" s="7">
        <v>0</v>
      </c>
      <c r="F568" t="s">
        <v>8220</v>
      </c>
      <c r="G568" t="s">
        <v>8223</v>
      </c>
      <c r="H568" t="s">
        <v>8245</v>
      </c>
      <c r="I568" s="14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0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600</v>
      </c>
      <c r="E569" s="7">
        <v>886</v>
      </c>
      <c r="F569" t="s">
        <v>8218</v>
      </c>
      <c r="G569" t="s">
        <v>8223</v>
      </c>
      <c r="H569" t="s">
        <v>8245</v>
      </c>
      <c r="I569" s="14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148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2500</v>
      </c>
      <c r="E570" s="7">
        <v>20</v>
      </c>
      <c r="F570" t="s">
        <v>8220</v>
      </c>
      <c r="G570" t="s">
        <v>8227</v>
      </c>
      <c r="H570" t="s">
        <v>8249</v>
      </c>
      <c r="I570" s="14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1100</v>
      </c>
      <c r="E571" s="7">
        <v>1251</v>
      </c>
      <c r="F571" t="s">
        <v>8218</v>
      </c>
      <c r="G571" t="s">
        <v>8228</v>
      </c>
      <c r="H571" t="s">
        <v>8250</v>
      </c>
      <c r="I571" s="14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114</v>
      </c>
      <c r="P571">
        <f t="shared" si="41"/>
        <v>1251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2000</v>
      </c>
      <c r="E572" s="7">
        <v>2193</v>
      </c>
      <c r="F572" t="s">
        <v>8218</v>
      </c>
      <c r="G572" t="s">
        <v>8223</v>
      </c>
      <c r="H572" t="s">
        <v>8245</v>
      </c>
      <c r="I572" s="14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110</v>
      </c>
      <c r="P572">
        <f t="shared" si="41"/>
        <v>2193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2000</v>
      </c>
      <c r="E573" s="7">
        <v>2005</v>
      </c>
      <c r="F573" t="s">
        <v>8218</v>
      </c>
      <c r="G573" t="s">
        <v>8223</v>
      </c>
      <c r="H573" t="s">
        <v>8245</v>
      </c>
      <c r="I573" s="14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100</v>
      </c>
      <c r="P573">
        <f t="shared" si="41"/>
        <v>1002.5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600</v>
      </c>
      <c r="E574" s="7">
        <v>820</v>
      </c>
      <c r="F574" t="s">
        <v>8218</v>
      </c>
      <c r="G574" t="s">
        <v>8223</v>
      </c>
      <c r="H574" t="s">
        <v>8245</v>
      </c>
      <c r="I574" s="1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137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2500</v>
      </c>
      <c r="E575" s="7">
        <v>3120</v>
      </c>
      <c r="F575" t="s">
        <v>8218</v>
      </c>
      <c r="G575" t="s">
        <v>8223</v>
      </c>
      <c r="H575" t="s">
        <v>8245</v>
      </c>
      <c r="I575" s="14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125</v>
      </c>
      <c r="P575">
        <f t="shared" si="41"/>
        <v>346.67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2000</v>
      </c>
      <c r="E576" s="7">
        <v>0</v>
      </c>
      <c r="F576" t="s">
        <v>8219</v>
      </c>
      <c r="G576" t="s">
        <v>8224</v>
      </c>
      <c r="H576" t="s">
        <v>8246</v>
      </c>
      <c r="I576" s="14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0</v>
      </c>
      <c r="P576">
        <f t="shared" si="41"/>
        <v>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2500</v>
      </c>
      <c r="E577" s="7">
        <v>400</v>
      </c>
      <c r="F577" t="s">
        <v>8220</v>
      </c>
      <c r="G577" t="s">
        <v>8235</v>
      </c>
      <c r="H577" t="s">
        <v>8248</v>
      </c>
      <c r="I577" s="14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16</v>
      </c>
      <c r="P577">
        <f t="shared" si="41"/>
        <v>100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1000</v>
      </c>
      <c r="E578" s="7">
        <v>0</v>
      </c>
      <c r="F578" t="s">
        <v>8220</v>
      </c>
      <c r="G578" t="s">
        <v>8223</v>
      </c>
      <c r="H578" t="s">
        <v>8245</v>
      </c>
      <c r="I578" s="14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0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1000</v>
      </c>
      <c r="E579" s="7">
        <v>1270</v>
      </c>
      <c r="F579" t="s">
        <v>8218</v>
      </c>
      <c r="G579" t="s">
        <v>8223</v>
      </c>
      <c r="H579" t="s">
        <v>8245</v>
      </c>
      <c r="I579" s="14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127</v>
      </c>
      <c r="P579">
        <f t="shared" ref="P579:P642" si="46">IFERROR(ROUND(E579/L579, 2),0)</f>
        <v>1270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1000</v>
      </c>
      <c r="E580" s="7">
        <v>1614</v>
      </c>
      <c r="F580" t="s">
        <v>8218</v>
      </c>
      <c r="G580" t="s">
        <v>8224</v>
      </c>
      <c r="H580" t="s">
        <v>8246</v>
      </c>
      <c r="I580" s="14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161</v>
      </c>
      <c r="P580">
        <f t="shared" si="46"/>
        <v>230.57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2000</v>
      </c>
      <c r="E581" s="7">
        <v>2506</v>
      </c>
      <c r="F581" t="s">
        <v>8218</v>
      </c>
      <c r="G581" t="s">
        <v>8223</v>
      </c>
      <c r="H581" t="s">
        <v>8245</v>
      </c>
      <c r="I581" s="14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125</v>
      </c>
      <c r="P581">
        <f t="shared" si="46"/>
        <v>501.2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1000</v>
      </c>
      <c r="E582" s="7">
        <v>0</v>
      </c>
      <c r="F582" t="s">
        <v>8219</v>
      </c>
      <c r="G582" t="s">
        <v>8223</v>
      </c>
      <c r="H582" t="s">
        <v>8245</v>
      </c>
      <c r="I582" s="14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0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600</v>
      </c>
      <c r="E583" s="7">
        <v>801</v>
      </c>
      <c r="F583" t="s">
        <v>8218</v>
      </c>
      <c r="G583" t="s">
        <v>8223</v>
      </c>
      <c r="H583" t="s">
        <v>8245</v>
      </c>
      <c r="I583" s="14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134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600</v>
      </c>
      <c r="E584" s="7">
        <v>800</v>
      </c>
      <c r="F584" t="s">
        <v>8218</v>
      </c>
      <c r="G584" t="s">
        <v>8223</v>
      </c>
      <c r="H584" t="s">
        <v>8245</v>
      </c>
      <c r="I584" s="1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133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1000</v>
      </c>
      <c r="E585" s="7">
        <v>0</v>
      </c>
      <c r="F585" t="s">
        <v>8220</v>
      </c>
      <c r="G585" t="s">
        <v>8223</v>
      </c>
      <c r="H585" t="s">
        <v>8245</v>
      </c>
      <c r="I585" s="14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0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1260</v>
      </c>
      <c r="F586" t="s">
        <v>8218</v>
      </c>
      <c r="G586" t="s">
        <v>8223</v>
      </c>
      <c r="H586" t="s">
        <v>8245</v>
      </c>
      <c r="I586" s="14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126</v>
      </c>
      <c r="P586">
        <f t="shared" si="46"/>
        <v>630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600</v>
      </c>
      <c r="E587" s="7">
        <v>780</v>
      </c>
      <c r="F587" t="s">
        <v>8218</v>
      </c>
      <c r="G587" t="s">
        <v>8224</v>
      </c>
      <c r="H587" t="s">
        <v>8246</v>
      </c>
      <c r="I587" s="14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130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1500</v>
      </c>
      <c r="E588" s="7">
        <v>2576</v>
      </c>
      <c r="F588" t="s">
        <v>8218</v>
      </c>
      <c r="G588" t="s">
        <v>8223</v>
      </c>
      <c r="H588" t="s">
        <v>8245</v>
      </c>
      <c r="I588" s="14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172</v>
      </c>
      <c r="P588">
        <f t="shared" si="46"/>
        <v>644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8000</v>
      </c>
      <c r="E589" s="7">
        <v>8070.43</v>
      </c>
      <c r="F589" t="s">
        <v>8218</v>
      </c>
      <c r="G589" t="s">
        <v>8228</v>
      </c>
      <c r="H589" t="s">
        <v>8250</v>
      </c>
      <c r="I589" s="14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101</v>
      </c>
      <c r="P589">
        <f t="shared" si="46"/>
        <v>1152.92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2500</v>
      </c>
      <c r="E590" s="7">
        <v>2669</v>
      </c>
      <c r="F590" t="s">
        <v>8218</v>
      </c>
      <c r="G590" t="s">
        <v>8236</v>
      </c>
      <c r="H590" t="s">
        <v>8248</v>
      </c>
      <c r="I590" s="14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107</v>
      </c>
      <c r="P590">
        <f t="shared" si="46"/>
        <v>1334.5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1000</v>
      </c>
      <c r="E591" s="7">
        <v>0</v>
      </c>
      <c r="F591" t="s">
        <v>8220</v>
      </c>
      <c r="G591" t="s">
        <v>8223</v>
      </c>
      <c r="H591" t="s">
        <v>8245</v>
      </c>
      <c r="I591" s="14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0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2400</v>
      </c>
      <c r="E592" s="7">
        <v>0</v>
      </c>
      <c r="F592" t="s">
        <v>8220</v>
      </c>
      <c r="G592" t="s">
        <v>8224</v>
      </c>
      <c r="H592" t="s">
        <v>8246</v>
      </c>
      <c r="I592" s="14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0</v>
      </c>
      <c r="P592">
        <f t="shared" si="46"/>
        <v>0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1550</v>
      </c>
      <c r="E593" s="7">
        <v>3186</v>
      </c>
      <c r="F593" t="s">
        <v>8218</v>
      </c>
      <c r="G593" t="s">
        <v>8223</v>
      </c>
      <c r="H593" t="s">
        <v>8245</v>
      </c>
      <c r="I593" s="14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206</v>
      </c>
      <c r="P593">
        <f t="shared" si="46"/>
        <v>1593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2500</v>
      </c>
      <c r="E594" s="7">
        <v>94</v>
      </c>
      <c r="F594" t="s">
        <v>8220</v>
      </c>
      <c r="G594" t="s">
        <v>8223</v>
      </c>
      <c r="H594" t="s">
        <v>8245</v>
      </c>
      <c r="I594" s="1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4</v>
      </c>
      <c r="P594">
        <f t="shared" si="46"/>
        <v>94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2000</v>
      </c>
      <c r="E595" s="7">
        <v>2025</v>
      </c>
      <c r="F595" t="s">
        <v>8218</v>
      </c>
      <c r="G595" t="s">
        <v>8224</v>
      </c>
      <c r="H595" t="s">
        <v>8246</v>
      </c>
      <c r="I595" s="14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101</v>
      </c>
      <c r="P595">
        <f t="shared" si="46"/>
        <v>289.29000000000002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1250</v>
      </c>
      <c r="E596" s="7">
        <v>1328</v>
      </c>
      <c r="F596" t="s">
        <v>8218</v>
      </c>
      <c r="G596" t="s">
        <v>8223</v>
      </c>
      <c r="H596" t="s">
        <v>8245</v>
      </c>
      <c r="I596" s="14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106</v>
      </c>
      <c r="P596">
        <f t="shared" si="46"/>
        <v>664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3000</v>
      </c>
      <c r="E597" s="7">
        <v>0</v>
      </c>
      <c r="F597" t="s">
        <v>8220</v>
      </c>
      <c r="G597" t="s">
        <v>8223</v>
      </c>
      <c r="H597" t="s">
        <v>8245</v>
      </c>
      <c r="I597" s="14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0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1000</v>
      </c>
      <c r="E598" s="7">
        <v>1005</v>
      </c>
      <c r="F598" t="s">
        <v>8218</v>
      </c>
      <c r="G598" t="s">
        <v>8223</v>
      </c>
      <c r="H598" t="s">
        <v>8245</v>
      </c>
      <c r="I598" s="14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101</v>
      </c>
      <c r="P598">
        <f t="shared" si="46"/>
        <v>502.5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1100</v>
      </c>
      <c r="E599" s="7">
        <v>1185</v>
      </c>
      <c r="F599" t="s">
        <v>8218</v>
      </c>
      <c r="G599" t="s">
        <v>8223</v>
      </c>
      <c r="H599" t="s">
        <v>8245</v>
      </c>
      <c r="I599" s="14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108</v>
      </c>
      <c r="P599">
        <f t="shared" si="46"/>
        <v>592.5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3500</v>
      </c>
      <c r="E600" s="7">
        <v>4275</v>
      </c>
      <c r="F600" t="s">
        <v>8218</v>
      </c>
      <c r="G600" t="s">
        <v>8223</v>
      </c>
      <c r="H600" t="s">
        <v>8245</v>
      </c>
      <c r="I600" s="14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122</v>
      </c>
      <c r="P600">
        <f t="shared" si="46"/>
        <v>610.71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1500</v>
      </c>
      <c r="E601" s="7">
        <v>0</v>
      </c>
      <c r="F601" t="s">
        <v>8220</v>
      </c>
      <c r="G601" t="s">
        <v>8223</v>
      </c>
      <c r="H601" t="s">
        <v>8245</v>
      </c>
      <c r="I601" s="14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0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2000</v>
      </c>
      <c r="E602" s="7">
        <v>641</v>
      </c>
      <c r="F602" t="s">
        <v>8220</v>
      </c>
      <c r="G602" t="s">
        <v>8223</v>
      </c>
      <c r="H602" t="s">
        <v>8245</v>
      </c>
      <c r="I602" s="14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32</v>
      </c>
      <c r="P602">
        <f t="shared" si="46"/>
        <v>641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2000</v>
      </c>
      <c r="E603" s="7">
        <v>2170.9899999999998</v>
      </c>
      <c r="F603" t="s">
        <v>8218</v>
      </c>
      <c r="G603" t="s">
        <v>8228</v>
      </c>
      <c r="H603" t="s">
        <v>8250</v>
      </c>
      <c r="I603" s="14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109</v>
      </c>
      <c r="P603">
        <f t="shared" si="46"/>
        <v>361.83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600</v>
      </c>
      <c r="E604" s="7">
        <v>780</v>
      </c>
      <c r="F604" t="s">
        <v>8218</v>
      </c>
      <c r="G604" t="s">
        <v>8223</v>
      </c>
      <c r="H604" t="s">
        <v>8245</v>
      </c>
      <c r="I604" s="1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130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3000</v>
      </c>
      <c r="E605" s="7">
        <v>3271</v>
      </c>
      <c r="F605" t="s">
        <v>8218</v>
      </c>
      <c r="G605" t="s">
        <v>8223</v>
      </c>
      <c r="H605" t="s">
        <v>8245</v>
      </c>
      <c r="I605" s="14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109</v>
      </c>
      <c r="P605">
        <f t="shared" si="46"/>
        <v>251.62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600</v>
      </c>
      <c r="E606" s="7">
        <v>763</v>
      </c>
      <c r="F606" t="s">
        <v>8218</v>
      </c>
      <c r="G606" t="s">
        <v>8223</v>
      </c>
      <c r="H606" t="s">
        <v>8245</v>
      </c>
      <c r="I606" s="14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127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2000</v>
      </c>
      <c r="E607" s="7">
        <v>2132</v>
      </c>
      <c r="F607" t="s">
        <v>8218</v>
      </c>
      <c r="G607" t="s">
        <v>8223</v>
      </c>
      <c r="H607" t="s">
        <v>8245</v>
      </c>
      <c r="I607" s="14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107</v>
      </c>
      <c r="P607">
        <f t="shared" si="46"/>
        <v>266.5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1000</v>
      </c>
      <c r="E608" s="7">
        <v>1259</v>
      </c>
      <c r="F608" t="s">
        <v>8218</v>
      </c>
      <c r="G608" t="s">
        <v>8232</v>
      </c>
      <c r="H608" t="s">
        <v>8248</v>
      </c>
      <c r="I608" s="14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126</v>
      </c>
      <c r="P608">
        <f t="shared" si="46"/>
        <v>1259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600</v>
      </c>
      <c r="E609" s="7">
        <v>750</v>
      </c>
      <c r="F609" t="s">
        <v>8218</v>
      </c>
      <c r="G609" t="s">
        <v>8223</v>
      </c>
      <c r="H609" t="s">
        <v>8245</v>
      </c>
      <c r="I609" s="14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125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5000</v>
      </c>
      <c r="E610" s="7">
        <v>750</v>
      </c>
      <c r="F610" t="s">
        <v>8220</v>
      </c>
      <c r="G610" t="s">
        <v>8223</v>
      </c>
      <c r="H610" t="s">
        <v>8245</v>
      </c>
      <c r="I610" s="14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15</v>
      </c>
      <c r="P610">
        <f t="shared" si="46"/>
        <v>150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1000</v>
      </c>
      <c r="E611" s="7">
        <v>1000</v>
      </c>
      <c r="F611" t="s">
        <v>8218</v>
      </c>
      <c r="G611" t="s">
        <v>8224</v>
      </c>
      <c r="H611" t="s">
        <v>8246</v>
      </c>
      <c r="I611" s="14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100</v>
      </c>
      <c r="P611">
        <f t="shared" si="46"/>
        <v>1000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600</v>
      </c>
      <c r="E612" s="7">
        <v>718</v>
      </c>
      <c r="F612" t="s">
        <v>8218</v>
      </c>
      <c r="G612" t="s">
        <v>8223</v>
      </c>
      <c r="H612" t="s">
        <v>8245</v>
      </c>
      <c r="I612" s="14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120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600</v>
      </c>
      <c r="E613" s="7">
        <v>715</v>
      </c>
      <c r="F613" t="s">
        <v>8218</v>
      </c>
      <c r="G613" t="s">
        <v>8229</v>
      </c>
      <c r="H613" t="s">
        <v>8248</v>
      </c>
      <c r="I613" s="14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119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600</v>
      </c>
      <c r="E614" s="7">
        <v>710</v>
      </c>
      <c r="F614" t="s">
        <v>8218</v>
      </c>
      <c r="G614" t="s">
        <v>8236</v>
      </c>
      <c r="H614" t="s">
        <v>8248</v>
      </c>
      <c r="I614" s="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118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33000</v>
      </c>
      <c r="E615" s="7">
        <v>2300</v>
      </c>
      <c r="F615" t="s">
        <v>8220</v>
      </c>
      <c r="G615" t="s">
        <v>8223</v>
      </c>
      <c r="H615" t="s">
        <v>8245</v>
      </c>
      <c r="I615" s="14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7</v>
      </c>
      <c r="P615">
        <f t="shared" si="46"/>
        <v>19.010000000000002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600</v>
      </c>
      <c r="E616" s="7">
        <v>680</v>
      </c>
      <c r="F616" t="s">
        <v>8218</v>
      </c>
      <c r="G616" t="s">
        <v>8223</v>
      </c>
      <c r="H616" t="s">
        <v>8245</v>
      </c>
      <c r="I616" s="14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113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600</v>
      </c>
      <c r="E617" s="7">
        <v>636</v>
      </c>
      <c r="F617" t="s">
        <v>8218</v>
      </c>
      <c r="G617" t="s">
        <v>8227</v>
      </c>
      <c r="H617" t="s">
        <v>8249</v>
      </c>
      <c r="I617" s="14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106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600</v>
      </c>
      <c r="E618" s="7">
        <v>620</v>
      </c>
      <c r="F618" t="s">
        <v>8218</v>
      </c>
      <c r="G618" t="s">
        <v>8229</v>
      </c>
      <c r="H618" t="s">
        <v>8248</v>
      </c>
      <c r="I618" s="14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103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1500</v>
      </c>
      <c r="E619" s="7">
        <v>3500</v>
      </c>
      <c r="F619" t="s">
        <v>8218</v>
      </c>
      <c r="G619" t="s">
        <v>8224</v>
      </c>
      <c r="H619" t="s">
        <v>8246</v>
      </c>
      <c r="I619" s="14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233</v>
      </c>
      <c r="P619">
        <f t="shared" si="46"/>
        <v>1166.67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600</v>
      </c>
      <c r="E620" s="7">
        <v>615</v>
      </c>
      <c r="F620" t="s">
        <v>8218</v>
      </c>
      <c r="G620" t="s">
        <v>8223</v>
      </c>
      <c r="H620" t="s">
        <v>8245</v>
      </c>
      <c r="I620" s="14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103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1000</v>
      </c>
      <c r="E621" s="7">
        <v>0</v>
      </c>
      <c r="F621" t="s">
        <v>8220</v>
      </c>
      <c r="G621" t="s">
        <v>8223</v>
      </c>
      <c r="H621" t="s">
        <v>8245</v>
      </c>
      <c r="I621" s="14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0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2500</v>
      </c>
      <c r="E622" s="7">
        <v>2620</v>
      </c>
      <c r="F622" t="s">
        <v>8218</v>
      </c>
      <c r="G622" t="s">
        <v>8228</v>
      </c>
      <c r="H622" t="s">
        <v>8250</v>
      </c>
      <c r="I622" s="14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105</v>
      </c>
      <c r="P622">
        <f t="shared" si="46"/>
        <v>2620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</v>
      </c>
      <c r="E623" s="7">
        <v>712</v>
      </c>
      <c r="F623" t="s">
        <v>8220</v>
      </c>
      <c r="G623" t="s">
        <v>8223</v>
      </c>
      <c r="H623" t="s">
        <v>8245</v>
      </c>
      <c r="I623" s="14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28</v>
      </c>
      <c r="P623">
        <f t="shared" si="46"/>
        <v>237.33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2500</v>
      </c>
      <c r="E624" s="7">
        <v>3060.22</v>
      </c>
      <c r="F624" t="s">
        <v>8218</v>
      </c>
      <c r="G624" t="s">
        <v>8223</v>
      </c>
      <c r="H624" t="s">
        <v>8245</v>
      </c>
      <c r="I624" s="1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122</v>
      </c>
      <c r="P624">
        <f t="shared" si="46"/>
        <v>340.02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600</v>
      </c>
      <c r="E625" s="7">
        <v>610</v>
      </c>
      <c r="F625" t="s">
        <v>8218</v>
      </c>
      <c r="G625" t="s">
        <v>8225</v>
      </c>
      <c r="H625" t="s">
        <v>8247</v>
      </c>
      <c r="I625" s="14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102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600</v>
      </c>
      <c r="E626" s="7">
        <v>601</v>
      </c>
      <c r="F626" t="s">
        <v>8218</v>
      </c>
      <c r="G626" t="s">
        <v>8223</v>
      </c>
      <c r="H626" t="s">
        <v>8245</v>
      </c>
      <c r="I626" s="14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100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600</v>
      </c>
      <c r="E627" s="7">
        <v>600</v>
      </c>
      <c r="F627" t="s">
        <v>8218</v>
      </c>
      <c r="G627" t="s">
        <v>8228</v>
      </c>
      <c r="H627" t="s">
        <v>8250</v>
      </c>
      <c r="I627" s="14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100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12000</v>
      </c>
      <c r="E628" s="7">
        <v>0</v>
      </c>
      <c r="F628" t="s">
        <v>8219</v>
      </c>
      <c r="G628" t="s">
        <v>8223</v>
      </c>
      <c r="H628" t="s">
        <v>8245</v>
      </c>
      <c r="I628" s="14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0</v>
      </c>
      <c r="P628">
        <f t="shared" si="46"/>
        <v>0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2000</v>
      </c>
      <c r="E629" s="7">
        <v>25</v>
      </c>
      <c r="F629" t="s">
        <v>8220</v>
      </c>
      <c r="G629" t="s">
        <v>8234</v>
      </c>
      <c r="H629" t="s">
        <v>8254</v>
      </c>
      <c r="I629" s="14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1</v>
      </c>
      <c r="P629">
        <f t="shared" si="46"/>
        <v>25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600</v>
      </c>
      <c r="E630" s="7">
        <v>300</v>
      </c>
      <c r="F630" t="s">
        <v>8220</v>
      </c>
      <c r="G630" t="s">
        <v>8223</v>
      </c>
      <c r="H630" t="s">
        <v>8245</v>
      </c>
      <c r="I630" s="14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50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2500</v>
      </c>
      <c r="E631" s="7">
        <v>3305</v>
      </c>
      <c r="F631" t="s">
        <v>8218</v>
      </c>
      <c r="G631" t="s">
        <v>8225</v>
      </c>
      <c r="H631" t="s">
        <v>8247</v>
      </c>
      <c r="I631" s="14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132</v>
      </c>
      <c r="P631">
        <f t="shared" si="46"/>
        <v>1101.67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1000</v>
      </c>
      <c r="E632" s="7">
        <v>1218</v>
      </c>
      <c r="F632" t="s">
        <v>8218</v>
      </c>
      <c r="G632" t="s">
        <v>8223</v>
      </c>
      <c r="H632" t="s">
        <v>8245</v>
      </c>
      <c r="I632" s="14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122</v>
      </c>
      <c r="P632">
        <f t="shared" si="46"/>
        <v>1218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3265</v>
      </c>
      <c r="E633" s="7">
        <v>1395</v>
      </c>
      <c r="F633" t="s">
        <v>8220</v>
      </c>
      <c r="G633" t="s">
        <v>8228</v>
      </c>
      <c r="H633" t="s">
        <v>8250</v>
      </c>
      <c r="I633" s="14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43</v>
      </c>
      <c r="P633">
        <f t="shared" si="46"/>
        <v>155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600</v>
      </c>
      <c r="E634" s="7">
        <v>225</v>
      </c>
      <c r="F634" t="s">
        <v>8220</v>
      </c>
      <c r="G634" t="s">
        <v>8232</v>
      </c>
      <c r="H634" t="s">
        <v>8248</v>
      </c>
      <c r="I634" s="1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38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5000</v>
      </c>
      <c r="E635" s="7">
        <v>0</v>
      </c>
      <c r="F635" t="s">
        <v>8220</v>
      </c>
      <c r="G635" t="s">
        <v>8223</v>
      </c>
      <c r="H635" t="s">
        <v>8245</v>
      </c>
      <c r="I635" s="14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0</v>
      </c>
      <c r="P635">
        <f t="shared" si="46"/>
        <v>0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1000</v>
      </c>
      <c r="E636" s="7">
        <v>0</v>
      </c>
      <c r="F636" t="s">
        <v>8219</v>
      </c>
      <c r="G636" t="s">
        <v>8223</v>
      </c>
      <c r="H636" t="s">
        <v>8245</v>
      </c>
      <c r="I636" s="14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0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1000</v>
      </c>
      <c r="E637" s="7">
        <v>45</v>
      </c>
      <c r="F637" t="s">
        <v>8220</v>
      </c>
      <c r="G637" t="s">
        <v>8223</v>
      </c>
      <c r="H637" t="s">
        <v>8245</v>
      </c>
      <c r="I637" s="14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5</v>
      </c>
      <c r="P637">
        <f t="shared" si="46"/>
        <v>45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1000</v>
      </c>
      <c r="E638" s="7">
        <v>110</v>
      </c>
      <c r="F638" t="s">
        <v>8220</v>
      </c>
      <c r="G638" t="s">
        <v>8224</v>
      </c>
      <c r="H638" t="s">
        <v>8246</v>
      </c>
      <c r="I638" s="14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11</v>
      </c>
      <c r="P638">
        <f t="shared" si="46"/>
        <v>110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600</v>
      </c>
      <c r="E639" s="7">
        <v>100</v>
      </c>
      <c r="F639" t="s">
        <v>8220</v>
      </c>
      <c r="G639" t="s">
        <v>8224</v>
      </c>
      <c r="H639" t="s">
        <v>8246</v>
      </c>
      <c r="I639" s="14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17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1000</v>
      </c>
      <c r="E640" s="7">
        <v>13566</v>
      </c>
      <c r="F640" t="s">
        <v>8218</v>
      </c>
      <c r="G640" t="s">
        <v>8235</v>
      </c>
      <c r="H640" t="s">
        <v>8248</v>
      </c>
      <c r="I640" s="14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1357</v>
      </c>
      <c r="P640">
        <f t="shared" si="46"/>
        <v>2261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</v>
      </c>
      <c r="E641" s="7">
        <v>0</v>
      </c>
      <c r="F641" t="s">
        <v>8219</v>
      </c>
      <c r="G641" t="s">
        <v>8223</v>
      </c>
      <c r="H641" t="s">
        <v>8245</v>
      </c>
      <c r="I641" s="14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0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2000</v>
      </c>
      <c r="E642" s="7">
        <v>2000</v>
      </c>
      <c r="F642" t="s">
        <v>8218</v>
      </c>
      <c r="G642" t="s">
        <v>8229</v>
      </c>
      <c r="H642" t="s">
        <v>8248</v>
      </c>
      <c r="I642" s="14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100</v>
      </c>
      <c r="P642">
        <f t="shared" si="46"/>
        <v>1000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100000</v>
      </c>
      <c r="E643" s="7">
        <v>84947</v>
      </c>
      <c r="F643" t="s">
        <v>8219</v>
      </c>
      <c r="G643" t="s">
        <v>8223</v>
      </c>
      <c r="H643" t="s">
        <v>8245</v>
      </c>
      <c r="I643" s="14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85</v>
      </c>
      <c r="P643">
        <f t="shared" ref="P643:P706" si="51">IFERROR(ROUND(E643/L643, 2),0)</f>
        <v>269.67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1000000</v>
      </c>
      <c r="E644" s="7">
        <v>2103</v>
      </c>
      <c r="F644" t="s">
        <v>8220</v>
      </c>
      <c r="G644" t="s">
        <v>8235</v>
      </c>
      <c r="H644" t="s">
        <v>8248</v>
      </c>
      <c r="I644" s="1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0</v>
      </c>
      <c r="P644">
        <f t="shared" si="51"/>
        <v>0.97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60000</v>
      </c>
      <c r="E645" s="7">
        <v>52</v>
      </c>
      <c r="F645" t="s">
        <v>8220</v>
      </c>
      <c r="G645" t="s">
        <v>8223</v>
      </c>
      <c r="H645" t="s">
        <v>8245</v>
      </c>
      <c r="I645" s="14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0</v>
      </c>
      <c r="P645">
        <f t="shared" si="51"/>
        <v>0.34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150000</v>
      </c>
      <c r="E646" s="7">
        <v>153362</v>
      </c>
      <c r="F646" t="s">
        <v>8218</v>
      </c>
      <c r="G646" t="s">
        <v>8223</v>
      </c>
      <c r="H646" t="s">
        <v>8245</v>
      </c>
      <c r="I646" s="14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102</v>
      </c>
      <c r="P646">
        <f t="shared" si="51"/>
        <v>150.21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15000</v>
      </c>
      <c r="E647" s="7">
        <v>15335</v>
      </c>
      <c r="F647" t="s">
        <v>8218</v>
      </c>
      <c r="G647" t="s">
        <v>8223</v>
      </c>
      <c r="H647" t="s">
        <v>8245</v>
      </c>
      <c r="I647" s="14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102</v>
      </c>
      <c r="P647">
        <f t="shared" si="51"/>
        <v>64.7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4000</v>
      </c>
      <c r="E648" s="7">
        <v>5297</v>
      </c>
      <c r="F648" t="s">
        <v>8218</v>
      </c>
      <c r="G648" t="s">
        <v>8223</v>
      </c>
      <c r="H648" t="s">
        <v>8245</v>
      </c>
      <c r="I648" s="14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196.19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6000</v>
      </c>
      <c r="E649" s="7">
        <v>6863</v>
      </c>
      <c r="F649" t="s">
        <v>8218</v>
      </c>
      <c r="G649" t="s">
        <v>8228</v>
      </c>
      <c r="H649" t="s">
        <v>8250</v>
      </c>
      <c r="I649" s="14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114</v>
      </c>
      <c r="P649">
        <f t="shared" si="51"/>
        <v>403.71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100000</v>
      </c>
      <c r="E650" s="7">
        <v>1867</v>
      </c>
      <c r="F650" t="s">
        <v>8219</v>
      </c>
      <c r="G650" t="s">
        <v>8223</v>
      </c>
      <c r="H650" t="s">
        <v>8245</v>
      </c>
      <c r="I650" s="14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2</v>
      </c>
      <c r="P650">
        <f t="shared" si="51"/>
        <v>69.150000000000006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10000</v>
      </c>
      <c r="E651" s="7">
        <v>1500</v>
      </c>
      <c r="F651" t="s">
        <v>8219</v>
      </c>
      <c r="G651" t="s">
        <v>8223</v>
      </c>
      <c r="H651" t="s">
        <v>8245</v>
      </c>
      <c r="I651" s="14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15</v>
      </c>
      <c r="P651">
        <f t="shared" si="51"/>
        <v>18.29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5000</v>
      </c>
      <c r="E652" s="7">
        <v>5585</v>
      </c>
      <c r="F652" t="s">
        <v>8218</v>
      </c>
      <c r="G652" t="s">
        <v>8223</v>
      </c>
      <c r="H652" t="s">
        <v>8245</v>
      </c>
      <c r="I652" s="14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116.35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50000</v>
      </c>
      <c r="E653" s="7">
        <v>513422.57</v>
      </c>
      <c r="F653" t="s">
        <v>8218</v>
      </c>
      <c r="G653" t="s">
        <v>8223</v>
      </c>
      <c r="H653" t="s">
        <v>8245</v>
      </c>
      <c r="I653" s="14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1027</v>
      </c>
      <c r="P653">
        <f t="shared" si="51"/>
        <v>4889.74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8888</v>
      </c>
      <c r="E654" s="7">
        <v>61</v>
      </c>
      <c r="F654" t="s">
        <v>8220</v>
      </c>
      <c r="G654" t="s">
        <v>8223</v>
      </c>
      <c r="H654" t="s">
        <v>8245</v>
      </c>
      <c r="I654" s="1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</v>
      </c>
      <c r="P654">
        <f t="shared" si="51"/>
        <v>2.1800000000000002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220000</v>
      </c>
      <c r="E655" s="7">
        <v>335</v>
      </c>
      <c r="F655" t="s">
        <v>8220</v>
      </c>
      <c r="G655" t="s">
        <v>8223</v>
      </c>
      <c r="H655" t="s">
        <v>8245</v>
      </c>
      <c r="I655" s="14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0</v>
      </c>
      <c r="P655">
        <f t="shared" si="51"/>
        <v>0.3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80000</v>
      </c>
      <c r="E656" s="7">
        <v>1</v>
      </c>
      <c r="F656" t="s">
        <v>8220</v>
      </c>
      <c r="G656" t="s">
        <v>8223</v>
      </c>
      <c r="H656" t="s">
        <v>8245</v>
      </c>
      <c r="I656" s="14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0</v>
      </c>
      <c r="P656">
        <f t="shared" si="51"/>
        <v>0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30000</v>
      </c>
      <c r="E657" s="7">
        <v>5621.38</v>
      </c>
      <c r="F657" t="s">
        <v>8219</v>
      </c>
      <c r="G657" t="s">
        <v>8223</v>
      </c>
      <c r="H657" t="s">
        <v>8245</v>
      </c>
      <c r="I657" s="14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19</v>
      </c>
      <c r="P657">
        <f t="shared" si="51"/>
        <v>20.52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26500</v>
      </c>
      <c r="E658" s="7">
        <v>6633</v>
      </c>
      <c r="F658" t="s">
        <v>8220</v>
      </c>
      <c r="G658" t="s">
        <v>8223</v>
      </c>
      <c r="H658" t="s">
        <v>8245</v>
      </c>
      <c r="I658" s="14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25</v>
      </c>
      <c r="P658">
        <f t="shared" si="51"/>
        <v>76.239999999999995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50000</v>
      </c>
      <c r="E659" s="7">
        <v>5</v>
      </c>
      <c r="F659" t="s">
        <v>8220</v>
      </c>
      <c r="G659" t="s">
        <v>8223</v>
      </c>
      <c r="H659" t="s">
        <v>8245</v>
      </c>
      <c r="I659" s="14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0</v>
      </c>
      <c r="P659">
        <f t="shared" si="51"/>
        <v>0.05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70000</v>
      </c>
      <c r="E660" s="7">
        <v>76949.820000000007</v>
      </c>
      <c r="F660" t="s">
        <v>8218</v>
      </c>
      <c r="G660" t="s">
        <v>8223</v>
      </c>
      <c r="H660" t="s">
        <v>8245</v>
      </c>
      <c r="I660" s="14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110</v>
      </c>
      <c r="P660">
        <f t="shared" si="51"/>
        <v>278.8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9000</v>
      </c>
      <c r="E661" s="7">
        <v>0</v>
      </c>
      <c r="F661" t="s">
        <v>8220</v>
      </c>
      <c r="G661" t="s">
        <v>8223</v>
      </c>
      <c r="H661" t="s">
        <v>8245</v>
      </c>
      <c r="I661" s="14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0</v>
      </c>
      <c r="P661">
        <f t="shared" si="51"/>
        <v>0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</v>
      </c>
      <c r="E662" s="7">
        <v>5001</v>
      </c>
      <c r="F662" t="s">
        <v>8218</v>
      </c>
      <c r="G662" t="s">
        <v>8223</v>
      </c>
      <c r="H662" t="s">
        <v>8245</v>
      </c>
      <c r="I662" s="14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100</v>
      </c>
      <c r="P662">
        <f t="shared" si="51"/>
        <v>277.83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2000</v>
      </c>
      <c r="E663" s="7">
        <v>100</v>
      </c>
      <c r="F663" t="s">
        <v>8220</v>
      </c>
      <c r="G663" t="s">
        <v>8223</v>
      </c>
      <c r="H663" t="s">
        <v>8245</v>
      </c>
      <c r="I663" s="14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5</v>
      </c>
      <c r="P663">
        <f t="shared" si="51"/>
        <v>11.11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2000</v>
      </c>
      <c r="E664" s="7">
        <v>2345</v>
      </c>
      <c r="F664" t="s">
        <v>8218</v>
      </c>
      <c r="G664" t="s">
        <v>8223</v>
      </c>
      <c r="H664" t="s">
        <v>8245</v>
      </c>
      <c r="I664" s="1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117</v>
      </c>
      <c r="P664">
        <f t="shared" si="51"/>
        <v>586.25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3300</v>
      </c>
      <c r="E665" s="7">
        <v>1</v>
      </c>
      <c r="F665" t="s">
        <v>8220</v>
      </c>
      <c r="G665" t="s">
        <v>8231</v>
      </c>
      <c r="H665" t="s">
        <v>8252</v>
      </c>
      <c r="I665" s="14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0.14000000000000001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 s="14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139</v>
      </c>
      <c r="P666">
        <f t="shared" si="51"/>
        <v>185.03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5000</v>
      </c>
      <c r="E667" s="7">
        <v>10210</v>
      </c>
      <c r="F667" t="s">
        <v>8218</v>
      </c>
      <c r="G667" t="s">
        <v>8223</v>
      </c>
      <c r="H667" t="s">
        <v>8245</v>
      </c>
      <c r="I667" s="14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204</v>
      </c>
      <c r="P667">
        <f t="shared" si="51"/>
        <v>850.83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1000</v>
      </c>
      <c r="E668" s="7">
        <v>1025</v>
      </c>
      <c r="F668" t="s">
        <v>8218</v>
      </c>
      <c r="G668" t="s">
        <v>8223</v>
      </c>
      <c r="H668" t="s">
        <v>8245</v>
      </c>
      <c r="I668" s="14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103</v>
      </c>
      <c r="P668">
        <f t="shared" si="51"/>
        <v>256.25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13000</v>
      </c>
      <c r="E669" s="7">
        <v>2129</v>
      </c>
      <c r="F669" t="s">
        <v>8220</v>
      </c>
      <c r="G669" t="s">
        <v>8236</v>
      </c>
      <c r="H669" t="s">
        <v>8248</v>
      </c>
      <c r="I669" s="14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16</v>
      </c>
      <c r="P669">
        <f t="shared" si="51"/>
        <v>76.040000000000006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3250</v>
      </c>
      <c r="E670" s="7">
        <v>3398.1</v>
      </c>
      <c r="F670" t="s">
        <v>8218</v>
      </c>
      <c r="G670" t="s">
        <v>8223</v>
      </c>
      <c r="H670" t="s">
        <v>8245</v>
      </c>
      <c r="I670" s="14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105</v>
      </c>
      <c r="P670">
        <f t="shared" si="51"/>
        <v>135.91999999999999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100000</v>
      </c>
      <c r="E671" s="7">
        <v>977</v>
      </c>
      <c r="F671" t="s">
        <v>8220</v>
      </c>
      <c r="G671" t="s">
        <v>8234</v>
      </c>
      <c r="H671" t="s">
        <v>8254</v>
      </c>
      <c r="I671" s="14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1</v>
      </c>
      <c r="P671">
        <f t="shared" si="51"/>
        <v>34.89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60000</v>
      </c>
      <c r="E672" s="7">
        <v>2</v>
      </c>
      <c r="F672" t="s">
        <v>8220</v>
      </c>
      <c r="G672" t="s">
        <v>8236</v>
      </c>
      <c r="H672" t="s">
        <v>8248</v>
      </c>
      <c r="I672" s="14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0</v>
      </c>
      <c r="P672">
        <f t="shared" si="51"/>
        <v>0.01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7793</v>
      </c>
      <c r="F673" t="s">
        <v>8219</v>
      </c>
      <c r="G673" t="s">
        <v>8223</v>
      </c>
      <c r="H673" t="s">
        <v>8245</v>
      </c>
      <c r="I673" s="14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26</v>
      </c>
      <c r="P673">
        <f t="shared" si="51"/>
        <v>519.53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28000</v>
      </c>
      <c r="E674" s="7">
        <v>201</v>
      </c>
      <c r="F674" t="s">
        <v>8220</v>
      </c>
      <c r="G674" t="s">
        <v>8223</v>
      </c>
      <c r="H674" t="s">
        <v>8245</v>
      </c>
      <c r="I674" s="1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1</v>
      </c>
      <c r="P674">
        <f t="shared" si="51"/>
        <v>0.93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2200</v>
      </c>
      <c r="E675" s="7">
        <v>45</v>
      </c>
      <c r="F675" t="s">
        <v>8220</v>
      </c>
      <c r="G675" t="s">
        <v>8223</v>
      </c>
      <c r="H675" t="s">
        <v>8245</v>
      </c>
      <c r="I675" s="14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2</v>
      </c>
      <c r="P675">
        <f t="shared" si="51"/>
        <v>15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1000</v>
      </c>
      <c r="E676" s="7">
        <v>2929</v>
      </c>
      <c r="F676" t="s">
        <v>8218</v>
      </c>
      <c r="G676" t="s">
        <v>8223</v>
      </c>
      <c r="H676" t="s">
        <v>8245</v>
      </c>
      <c r="I676" s="14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293</v>
      </c>
      <c r="P676">
        <f t="shared" si="51"/>
        <v>1464.5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3750</v>
      </c>
      <c r="E677" s="7">
        <v>4045.93</v>
      </c>
      <c r="F677" t="s">
        <v>8218</v>
      </c>
      <c r="G677" t="s">
        <v>8223</v>
      </c>
      <c r="H677" t="s">
        <v>8245</v>
      </c>
      <c r="I677" s="14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108</v>
      </c>
      <c r="P677">
        <f t="shared" si="51"/>
        <v>155.61000000000001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5000</v>
      </c>
      <c r="E678" s="7">
        <v>930</v>
      </c>
      <c r="F678" t="s">
        <v>8220</v>
      </c>
      <c r="G678" t="s">
        <v>8228</v>
      </c>
      <c r="H678" t="s">
        <v>8250</v>
      </c>
      <c r="I678" s="14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19</v>
      </c>
      <c r="P678">
        <f t="shared" si="51"/>
        <v>38.75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32768</v>
      </c>
      <c r="E679" s="7">
        <v>74134</v>
      </c>
      <c r="F679" t="s">
        <v>8218</v>
      </c>
      <c r="G679" t="s">
        <v>8236</v>
      </c>
      <c r="H679" t="s">
        <v>8248</v>
      </c>
      <c r="I679" s="14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226</v>
      </c>
      <c r="P679">
        <f t="shared" si="51"/>
        <v>772.23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4444</v>
      </c>
      <c r="E680" s="7">
        <v>4559</v>
      </c>
      <c r="F680" t="s">
        <v>8218</v>
      </c>
      <c r="G680" t="s">
        <v>8223</v>
      </c>
      <c r="H680" t="s">
        <v>8245</v>
      </c>
      <c r="I680" s="14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103</v>
      </c>
      <c r="P680">
        <f t="shared" si="51"/>
        <v>268.18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25000</v>
      </c>
      <c r="E681" s="7">
        <v>22</v>
      </c>
      <c r="F681" t="s">
        <v>8220</v>
      </c>
      <c r="G681" t="s">
        <v>8223</v>
      </c>
      <c r="H681" t="s">
        <v>8245</v>
      </c>
      <c r="I681" s="14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0</v>
      </c>
      <c r="P681">
        <f t="shared" si="51"/>
        <v>0.23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50000</v>
      </c>
      <c r="E682" s="7">
        <v>31</v>
      </c>
      <c r="F682" t="s">
        <v>8220</v>
      </c>
      <c r="G682" t="s">
        <v>8223</v>
      </c>
      <c r="H682" t="s">
        <v>8245</v>
      </c>
      <c r="I682" s="14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0</v>
      </c>
      <c r="P682">
        <f t="shared" si="51"/>
        <v>0.24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1000</v>
      </c>
      <c r="E683" s="7">
        <v>0</v>
      </c>
      <c r="F683" t="s">
        <v>8220</v>
      </c>
      <c r="G683" t="s">
        <v>8223</v>
      </c>
      <c r="H683" t="s">
        <v>8245</v>
      </c>
      <c r="I683" s="14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0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1500</v>
      </c>
      <c r="E684" s="7">
        <v>2140</v>
      </c>
      <c r="F684" t="s">
        <v>8218</v>
      </c>
      <c r="G684" t="s">
        <v>8223</v>
      </c>
      <c r="H684" t="s">
        <v>8245</v>
      </c>
      <c r="I684" s="1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143</v>
      </c>
      <c r="P684">
        <f t="shared" si="51"/>
        <v>535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2500</v>
      </c>
      <c r="E685" s="7">
        <v>2585</v>
      </c>
      <c r="F685" t="s">
        <v>8218</v>
      </c>
      <c r="G685" t="s">
        <v>8223</v>
      </c>
      <c r="H685" t="s">
        <v>8245</v>
      </c>
      <c r="I685" s="14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103</v>
      </c>
      <c r="P685">
        <f t="shared" si="51"/>
        <v>861.67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50000</v>
      </c>
      <c r="E686" s="7">
        <v>66554.559999999998</v>
      </c>
      <c r="F686" t="s">
        <v>8218</v>
      </c>
      <c r="G686" t="s">
        <v>8223</v>
      </c>
      <c r="H686" t="s">
        <v>8245</v>
      </c>
      <c r="I686" s="14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133</v>
      </c>
      <c r="P686">
        <f t="shared" si="51"/>
        <v>493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3000</v>
      </c>
      <c r="E687" s="7">
        <v>3095.11</v>
      </c>
      <c r="F687" t="s">
        <v>8218</v>
      </c>
      <c r="G687" t="s">
        <v>8223</v>
      </c>
      <c r="H687" t="s">
        <v>8245</v>
      </c>
      <c r="I687" s="14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103</v>
      </c>
      <c r="P687">
        <f t="shared" si="51"/>
        <v>309.51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600</v>
      </c>
      <c r="E688" s="7">
        <v>51</v>
      </c>
      <c r="F688" t="s">
        <v>8220</v>
      </c>
      <c r="G688" t="s">
        <v>8236</v>
      </c>
      <c r="H688" t="s">
        <v>8248</v>
      </c>
      <c r="I688" s="14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9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</v>
      </c>
      <c r="E689" s="7">
        <v>6684</v>
      </c>
      <c r="F689" t="s">
        <v>8220</v>
      </c>
      <c r="G689" t="s">
        <v>8237</v>
      </c>
      <c r="H689" t="s">
        <v>8255</v>
      </c>
      <c r="I689" s="14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67</v>
      </c>
      <c r="P689">
        <f t="shared" si="51"/>
        <v>1114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35000</v>
      </c>
      <c r="E690" s="7">
        <v>69465.33</v>
      </c>
      <c r="F690" t="s">
        <v>8218</v>
      </c>
      <c r="G690" t="s">
        <v>8223</v>
      </c>
      <c r="H690" t="s">
        <v>8245</v>
      </c>
      <c r="I690" s="14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198</v>
      </c>
      <c r="P690">
        <f t="shared" si="51"/>
        <v>1929.59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250000</v>
      </c>
      <c r="E691" s="7">
        <v>57197</v>
      </c>
      <c r="F691" t="s">
        <v>8219</v>
      </c>
      <c r="G691" t="s">
        <v>8223</v>
      </c>
      <c r="H691" t="s">
        <v>8245</v>
      </c>
      <c r="I691" s="14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23</v>
      </c>
      <c r="P691">
        <f t="shared" si="51"/>
        <v>170.23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7200</v>
      </c>
      <c r="E692" s="7">
        <v>1742</v>
      </c>
      <c r="F692" t="s">
        <v>8220</v>
      </c>
      <c r="G692" t="s">
        <v>8223</v>
      </c>
      <c r="H692" t="s">
        <v>8245</v>
      </c>
      <c r="I692" s="14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24</v>
      </c>
      <c r="P692">
        <f t="shared" si="51"/>
        <v>51.24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2500</v>
      </c>
      <c r="E693" s="7">
        <v>655</v>
      </c>
      <c r="F693" t="s">
        <v>8220</v>
      </c>
      <c r="G693" t="s">
        <v>8223</v>
      </c>
      <c r="H693" t="s">
        <v>8245</v>
      </c>
      <c r="I693" s="14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26</v>
      </c>
      <c r="P693">
        <f t="shared" si="51"/>
        <v>65.5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5000</v>
      </c>
      <c r="E694" s="7">
        <v>30</v>
      </c>
      <c r="F694" t="s">
        <v>8220</v>
      </c>
      <c r="G694" t="s">
        <v>8224</v>
      </c>
      <c r="H694" t="s">
        <v>8246</v>
      </c>
      <c r="I694" s="1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1</v>
      </c>
      <c r="P694">
        <f t="shared" si="51"/>
        <v>0.15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90000</v>
      </c>
      <c r="E695" s="7">
        <v>26349</v>
      </c>
      <c r="F695" t="s">
        <v>8220</v>
      </c>
      <c r="G695" t="s">
        <v>8223</v>
      </c>
      <c r="H695" t="s">
        <v>8245</v>
      </c>
      <c r="I695" s="14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29</v>
      </c>
      <c r="P695">
        <f t="shared" si="51"/>
        <v>89.02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3000</v>
      </c>
      <c r="E696" s="7">
        <v>3258</v>
      </c>
      <c r="F696" t="s">
        <v>8218</v>
      </c>
      <c r="G696" t="s">
        <v>8223</v>
      </c>
      <c r="H696" t="s">
        <v>8245</v>
      </c>
      <c r="I696" s="14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109</v>
      </c>
      <c r="P696">
        <f t="shared" si="51"/>
        <v>465.43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3000</v>
      </c>
      <c r="E697" s="7">
        <v>4004</v>
      </c>
      <c r="F697" t="s">
        <v>8218</v>
      </c>
      <c r="G697" t="s">
        <v>8223</v>
      </c>
      <c r="H697" t="s">
        <v>8245</v>
      </c>
      <c r="I697" s="14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133</v>
      </c>
      <c r="P697">
        <f t="shared" si="51"/>
        <v>572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1000</v>
      </c>
      <c r="E698" s="7">
        <v>0</v>
      </c>
      <c r="F698" t="s">
        <v>8220</v>
      </c>
      <c r="G698" t="s">
        <v>8232</v>
      </c>
      <c r="H698" t="s">
        <v>8248</v>
      </c>
      <c r="I698" s="14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0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7000</v>
      </c>
      <c r="E699" s="7">
        <v>1</v>
      </c>
      <c r="F699" t="s">
        <v>8220</v>
      </c>
      <c r="G699" t="s">
        <v>8235</v>
      </c>
      <c r="H699" t="s">
        <v>8248</v>
      </c>
      <c r="I699" s="14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0</v>
      </c>
      <c r="P699">
        <f t="shared" si="51"/>
        <v>0.01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40000</v>
      </c>
      <c r="E700" s="7">
        <v>0</v>
      </c>
      <c r="F700" t="s">
        <v>8219</v>
      </c>
      <c r="G700" t="s">
        <v>8223</v>
      </c>
      <c r="H700" t="s">
        <v>8245</v>
      </c>
      <c r="I700" s="14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0</v>
      </c>
      <c r="P700">
        <f t="shared" si="51"/>
        <v>0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240000</v>
      </c>
      <c r="E701" s="7">
        <v>50</v>
      </c>
      <c r="F701" t="s">
        <v>8220</v>
      </c>
      <c r="G701" t="s">
        <v>8223</v>
      </c>
      <c r="H701" t="s">
        <v>8245</v>
      </c>
      <c r="I701" s="14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0</v>
      </c>
      <c r="P701">
        <f t="shared" si="51"/>
        <v>0.06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2800</v>
      </c>
      <c r="E702" s="7">
        <v>701</v>
      </c>
      <c r="F702" t="s">
        <v>8220</v>
      </c>
      <c r="G702" t="s">
        <v>8226</v>
      </c>
      <c r="H702" t="s">
        <v>8248</v>
      </c>
      <c r="I702" s="14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25</v>
      </c>
      <c r="P702">
        <f t="shared" si="51"/>
        <v>22.61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17500</v>
      </c>
      <c r="E703" s="7">
        <v>3</v>
      </c>
      <c r="F703" t="s">
        <v>8220</v>
      </c>
      <c r="G703" t="s">
        <v>8224</v>
      </c>
      <c r="H703" t="s">
        <v>8246</v>
      </c>
      <c r="I703" s="14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0</v>
      </c>
      <c r="P703">
        <f t="shared" si="51"/>
        <v>0.14000000000000001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12000</v>
      </c>
      <c r="E704" s="7">
        <v>12256</v>
      </c>
      <c r="F704" t="s">
        <v>8218</v>
      </c>
      <c r="G704" t="s">
        <v>8223</v>
      </c>
      <c r="H704" t="s">
        <v>8245</v>
      </c>
      <c r="I704" s="1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102</v>
      </c>
      <c r="P704">
        <f t="shared" si="51"/>
        <v>331.24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3500</v>
      </c>
      <c r="E705" s="7">
        <v>4010</v>
      </c>
      <c r="F705" t="s">
        <v>8218</v>
      </c>
      <c r="G705" t="s">
        <v>8223</v>
      </c>
      <c r="H705" t="s">
        <v>8245</v>
      </c>
      <c r="I705" s="14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115</v>
      </c>
      <c r="P705">
        <f t="shared" si="51"/>
        <v>572.86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3000</v>
      </c>
      <c r="E706" s="7">
        <v>45</v>
      </c>
      <c r="F706" t="s">
        <v>8220</v>
      </c>
      <c r="G706" t="s">
        <v>8228</v>
      </c>
      <c r="H706" t="s">
        <v>8250</v>
      </c>
      <c r="I706" s="14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2</v>
      </c>
      <c r="P706">
        <f t="shared" si="51"/>
        <v>11.25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4000</v>
      </c>
      <c r="E707" s="7">
        <v>34</v>
      </c>
      <c r="F707" t="s">
        <v>8220</v>
      </c>
      <c r="G707" t="s">
        <v>8232</v>
      </c>
      <c r="H707" t="s">
        <v>8248</v>
      </c>
      <c r="I707" s="14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 2),0)</f>
        <v>6.8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600</v>
      </c>
      <c r="E708" s="7">
        <v>45</v>
      </c>
      <c r="F708" t="s">
        <v>8220</v>
      </c>
      <c r="G708" t="s">
        <v>8226</v>
      </c>
      <c r="H708" t="s">
        <v>8248</v>
      </c>
      <c r="I708" s="14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8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110000</v>
      </c>
      <c r="E709" s="7">
        <v>86</v>
      </c>
      <c r="F709" t="s">
        <v>8220</v>
      </c>
      <c r="G709" t="s">
        <v>8224</v>
      </c>
      <c r="H709" t="s">
        <v>8246</v>
      </c>
      <c r="I709" s="14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0</v>
      </c>
      <c r="P709">
        <f t="shared" si="56"/>
        <v>0.19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25000</v>
      </c>
      <c r="E710" s="7">
        <v>26</v>
      </c>
      <c r="F710" t="s">
        <v>8220</v>
      </c>
      <c r="G710" t="s">
        <v>8224</v>
      </c>
      <c r="H710" t="s">
        <v>8246</v>
      </c>
      <c r="I710" s="14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0</v>
      </c>
      <c r="P710">
        <f t="shared" si="56"/>
        <v>7.0000000000000007E-2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</v>
      </c>
      <c r="E711" s="7">
        <v>5666</v>
      </c>
      <c r="F711" t="s">
        <v>8218</v>
      </c>
      <c r="G711" t="s">
        <v>8223</v>
      </c>
      <c r="H711" t="s">
        <v>8245</v>
      </c>
      <c r="I711" s="14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378</v>
      </c>
      <c r="P711">
        <f t="shared" si="56"/>
        <v>2833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600</v>
      </c>
      <c r="E712" s="7">
        <v>10</v>
      </c>
      <c r="F712" t="s">
        <v>8220</v>
      </c>
      <c r="G712" t="s">
        <v>8228</v>
      </c>
      <c r="H712" t="s">
        <v>8250</v>
      </c>
      <c r="I712" s="14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2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85000</v>
      </c>
      <c r="E713" s="7">
        <v>33486</v>
      </c>
      <c r="F713" t="s">
        <v>8220</v>
      </c>
      <c r="G713" t="s">
        <v>8232</v>
      </c>
      <c r="H713" t="s">
        <v>8248</v>
      </c>
      <c r="I713" s="14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39</v>
      </c>
      <c r="P713">
        <f t="shared" si="56"/>
        <v>99.07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2000</v>
      </c>
      <c r="E714" s="7">
        <v>2000</v>
      </c>
      <c r="F714" t="s">
        <v>8218</v>
      </c>
      <c r="G714" t="s">
        <v>8223</v>
      </c>
      <c r="H714" t="s">
        <v>8245</v>
      </c>
      <c r="I714" s="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100</v>
      </c>
      <c r="P714">
        <f t="shared" si="56"/>
        <v>500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2000</v>
      </c>
      <c r="E715" s="7">
        <v>4067</v>
      </c>
      <c r="F715" t="s">
        <v>8218</v>
      </c>
      <c r="G715" t="s">
        <v>8236</v>
      </c>
      <c r="H715" t="s">
        <v>8248</v>
      </c>
      <c r="I715" s="14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203</v>
      </c>
      <c r="P715">
        <f t="shared" si="56"/>
        <v>4067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6500</v>
      </c>
      <c r="E716" s="7">
        <v>6645</v>
      </c>
      <c r="F716" t="s">
        <v>8218</v>
      </c>
      <c r="G716" t="s">
        <v>8223</v>
      </c>
      <c r="H716" t="s">
        <v>8245</v>
      </c>
      <c r="I716" s="14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102</v>
      </c>
      <c r="P716">
        <f t="shared" si="56"/>
        <v>237.32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5000</v>
      </c>
      <c r="E717" s="7">
        <v>240</v>
      </c>
      <c r="F717" t="s">
        <v>8220</v>
      </c>
      <c r="G717" t="s">
        <v>8223</v>
      </c>
      <c r="H717" t="s">
        <v>8245</v>
      </c>
      <c r="I717" s="14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20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3333</v>
      </c>
      <c r="E718" s="7">
        <v>28</v>
      </c>
      <c r="F718" t="s">
        <v>8219</v>
      </c>
      <c r="G718" t="s">
        <v>8223</v>
      </c>
      <c r="H718" t="s">
        <v>8245</v>
      </c>
      <c r="I718" s="14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</v>
      </c>
      <c r="P718">
        <f t="shared" si="56"/>
        <v>1.75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2500</v>
      </c>
      <c r="E719" s="7">
        <v>2689</v>
      </c>
      <c r="F719" t="s">
        <v>8218</v>
      </c>
      <c r="G719" t="s">
        <v>8223</v>
      </c>
      <c r="H719" t="s">
        <v>8245</v>
      </c>
      <c r="I719" s="14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108</v>
      </c>
      <c r="P719">
        <f t="shared" si="56"/>
        <v>672.25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2000</v>
      </c>
      <c r="E720" s="7">
        <v>21</v>
      </c>
      <c r="F720" t="s">
        <v>8220</v>
      </c>
      <c r="G720" t="s">
        <v>8223</v>
      </c>
      <c r="H720" t="s">
        <v>8245</v>
      </c>
      <c r="I720" s="14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5.25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2000</v>
      </c>
      <c r="E721" s="7">
        <v>3100</v>
      </c>
      <c r="F721" t="s">
        <v>8218</v>
      </c>
      <c r="G721" t="s">
        <v>8223</v>
      </c>
      <c r="H721" t="s">
        <v>8245</v>
      </c>
      <c r="I721" s="14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155</v>
      </c>
      <c r="P721">
        <f t="shared" si="56"/>
        <v>310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8000</v>
      </c>
      <c r="E722" s="7">
        <v>8110</v>
      </c>
      <c r="F722" t="s">
        <v>8218</v>
      </c>
      <c r="G722" t="s">
        <v>8223</v>
      </c>
      <c r="H722" t="s">
        <v>8245</v>
      </c>
      <c r="I722" s="14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101</v>
      </c>
      <c r="P722">
        <f t="shared" si="56"/>
        <v>197.8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25000</v>
      </c>
      <c r="E723" s="7">
        <v>8632</v>
      </c>
      <c r="F723" t="s">
        <v>8219</v>
      </c>
      <c r="G723" t="s">
        <v>8223</v>
      </c>
      <c r="H723" t="s">
        <v>8245</v>
      </c>
      <c r="I723" s="14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35</v>
      </c>
      <c r="P723">
        <f t="shared" si="56"/>
        <v>72.540000000000006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80000</v>
      </c>
      <c r="E724" s="7">
        <v>8586</v>
      </c>
      <c r="F724" t="s">
        <v>8220</v>
      </c>
      <c r="G724" t="s">
        <v>8223</v>
      </c>
      <c r="H724" t="s">
        <v>8245</v>
      </c>
      <c r="I724" s="1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11</v>
      </c>
      <c r="P724">
        <f t="shared" si="56"/>
        <v>56.12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15000</v>
      </c>
      <c r="E725" s="7">
        <v>4565</v>
      </c>
      <c r="F725" t="s">
        <v>8220</v>
      </c>
      <c r="G725" t="s">
        <v>8223</v>
      </c>
      <c r="H725" t="s">
        <v>8245</v>
      </c>
      <c r="I725" s="14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30</v>
      </c>
      <c r="P725">
        <f t="shared" si="56"/>
        <v>45.65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20000</v>
      </c>
      <c r="E726" s="7">
        <v>585</v>
      </c>
      <c r="F726" t="s">
        <v>8220</v>
      </c>
      <c r="G726" t="s">
        <v>8223</v>
      </c>
      <c r="H726" t="s">
        <v>8245</v>
      </c>
      <c r="I726" s="14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3</v>
      </c>
      <c r="P726">
        <f t="shared" si="56"/>
        <v>4.09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50000</v>
      </c>
      <c r="E727" s="7">
        <v>255</v>
      </c>
      <c r="F727" t="s">
        <v>8220</v>
      </c>
      <c r="G727" t="s">
        <v>8223</v>
      </c>
      <c r="H727" t="s">
        <v>8245</v>
      </c>
      <c r="I727" s="14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</v>
      </c>
      <c r="P727">
        <f t="shared" si="56"/>
        <v>1.82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7500</v>
      </c>
      <c r="E728" s="7">
        <v>7917.45</v>
      </c>
      <c r="F728" t="s">
        <v>8218</v>
      </c>
      <c r="G728" t="s">
        <v>8223</v>
      </c>
      <c r="H728" t="s">
        <v>8245</v>
      </c>
      <c r="I728" s="14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106</v>
      </c>
      <c r="P728">
        <f t="shared" si="56"/>
        <v>226.21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15000</v>
      </c>
      <c r="E729" s="7">
        <v>2290</v>
      </c>
      <c r="F729" t="s">
        <v>8220</v>
      </c>
      <c r="G729" t="s">
        <v>8223</v>
      </c>
      <c r="H729" t="s">
        <v>8245</v>
      </c>
      <c r="I729" s="14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</v>
      </c>
      <c r="P729">
        <f t="shared" si="56"/>
        <v>15.37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20000</v>
      </c>
      <c r="E730" s="7">
        <v>21679</v>
      </c>
      <c r="F730" t="s">
        <v>8218</v>
      </c>
      <c r="G730" t="s">
        <v>8223</v>
      </c>
      <c r="H730" t="s">
        <v>8245</v>
      </c>
      <c r="I730" s="14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108</v>
      </c>
      <c r="P730">
        <f t="shared" si="56"/>
        <v>166.76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15000</v>
      </c>
      <c r="E731" s="7">
        <v>1</v>
      </c>
      <c r="F731" t="s">
        <v>8220</v>
      </c>
      <c r="G731" t="s">
        <v>8223</v>
      </c>
      <c r="H731" t="s">
        <v>8245</v>
      </c>
      <c r="I731" s="14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0</v>
      </c>
      <c r="P731">
        <f t="shared" si="56"/>
        <v>0.01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60000</v>
      </c>
      <c r="E732" s="7">
        <v>35</v>
      </c>
      <c r="F732" t="s">
        <v>8220</v>
      </c>
      <c r="G732" t="s">
        <v>8223</v>
      </c>
      <c r="H732" t="s">
        <v>8245</v>
      </c>
      <c r="I732" s="14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0</v>
      </c>
      <c r="P732">
        <f t="shared" si="56"/>
        <v>0.13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18000</v>
      </c>
      <c r="E733" s="7">
        <v>18625</v>
      </c>
      <c r="F733" t="s">
        <v>8218</v>
      </c>
      <c r="G733" t="s">
        <v>8223</v>
      </c>
      <c r="H733" t="s">
        <v>8245</v>
      </c>
      <c r="I733" s="14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103</v>
      </c>
      <c r="P733">
        <f t="shared" si="56"/>
        <v>262.32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1600</v>
      </c>
      <c r="E734" s="7">
        <v>51</v>
      </c>
      <c r="F734" t="s">
        <v>8220</v>
      </c>
      <c r="G734" t="s">
        <v>8224</v>
      </c>
      <c r="H734" t="s">
        <v>8246</v>
      </c>
      <c r="I734" s="1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3</v>
      </c>
      <c r="P734">
        <f t="shared" si="56"/>
        <v>3.92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8888</v>
      </c>
      <c r="E735" s="7">
        <v>0</v>
      </c>
      <c r="F735" t="s">
        <v>8220</v>
      </c>
      <c r="G735" t="s">
        <v>8224</v>
      </c>
      <c r="H735" t="s">
        <v>8246</v>
      </c>
      <c r="I735" s="14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0</v>
      </c>
      <c r="P735">
        <f t="shared" si="56"/>
        <v>0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26000</v>
      </c>
      <c r="E736" s="7">
        <v>26360</v>
      </c>
      <c r="F736" t="s">
        <v>8218</v>
      </c>
      <c r="G736" t="s">
        <v>8228</v>
      </c>
      <c r="H736" t="s">
        <v>8250</v>
      </c>
      <c r="I736" s="14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101</v>
      </c>
      <c r="P736">
        <f t="shared" si="56"/>
        <v>462.46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115250</v>
      </c>
      <c r="E737" s="7">
        <v>220</v>
      </c>
      <c r="F737" t="s">
        <v>8219</v>
      </c>
      <c r="G737" t="s">
        <v>8223</v>
      </c>
      <c r="H737" t="s">
        <v>8245</v>
      </c>
      <c r="I737" s="14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0</v>
      </c>
      <c r="P737">
        <f t="shared" si="56"/>
        <v>0.96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30000</v>
      </c>
      <c r="E738" s="7">
        <v>2</v>
      </c>
      <c r="F738" t="s">
        <v>8220</v>
      </c>
      <c r="G738" t="s">
        <v>8223</v>
      </c>
      <c r="H738" t="s">
        <v>8245</v>
      </c>
      <c r="I738" s="14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0</v>
      </c>
      <c r="P738">
        <f t="shared" si="56"/>
        <v>0.02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17500</v>
      </c>
      <c r="E739" s="7">
        <v>5390</v>
      </c>
      <c r="F739" t="s">
        <v>8220</v>
      </c>
      <c r="G739" t="s">
        <v>8223</v>
      </c>
      <c r="H739" t="s">
        <v>8245</v>
      </c>
      <c r="I739" s="14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31</v>
      </c>
      <c r="P739">
        <f t="shared" si="56"/>
        <v>49.91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5000</v>
      </c>
      <c r="E740" s="7">
        <v>5236</v>
      </c>
      <c r="F740" t="s">
        <v>8218</v>
      </c>
      <c r="G740" t="s">
        <v>8223</v>
      </c>
      <c r="H740" t="s">
        <v>8245</v>
      </c>
      <c r="I740" s="14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105</v>
      </c>
      <c r="P740">
        <f t="shared" si="56"/>
        <v>127.71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25000</v>
      </c>
      <c r="E741" s="7">
        <v>1387</v>
      </c>
      <c r="F741" t="s">
        <v>8219</v>
      </c>
      <c r="G741" t="s">
        <v>8223</v>
      </c>
      <c r="H741" t="s">
        <v>8245</v>
      </c>
      <c r="I741" s="14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6</v>
      </c>
      <c r="P741">
        <f t="shared" si="56"/>
        <v>9.98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10000</v>
      </c>
      <c r="E742" s="7">
        <v>0</v>
      </c>
      <c r="F742" t="s">
        <v>8219</v>
      </c>
      <c r="G742" t="s">
        <v>8223</v>
      </c>
      <c r="H742" t="s">
        <v>8245</v>
      </c>
      <c r="I742" s="14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0</v>
      </c>
      <c r="P742">
        <f t="shared" si="56"/>
        <v>0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35000</v>
      </c>
      <c r="E743" s="7">
        <v>377</v>
      </c>
      <c r="F743" t="s">
        <v>8220</v>
      </c>
      <c r="G743" t="s">
        <v>8223</v>
      </c>
      <c r="H743" t="s">
        <v>8245</v>
      </c>
      <c r="I743" s="14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</v>
      </c>
      <c r="P743">
        <f t="shared" si="56"/>
        <v>4.01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5000</v>
      </c>
      <c r="E744" s="7">
        <v>5055</v>
      </c>
      <c r="F744" t="s">
        <v>8218</v>
      </c>
      <c r="G744" t="s">
        <v>8223</v>
      </c>
      <c r="H744" t="s">
        <v>8245</v>
      </c>
      <c r="I744" s="1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101</v>
      </c>
      <c r="P744">
        <f t="shared" si="56"/>
        <v>219.78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3500</v>
      </c>
      <c r="E745" s="7">
        <v>3798</v>
      </c>
      <c r="F745" t="s">
        <v>8218</v>
      </c>
      <c r="G745" t="s">
        <v>8223</v>
      </c>
      <c r="H745" t="s">
        <v>8245</v>
      </c>
      <c r="I745" s="14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109</v>
      </c>
      <c r="P745">
        <f t="shared" si="56"/>
        <v>253.2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14500</v>
      </c>
      <c r="E746" s="7">
        <v>1575</v>
      </c>
      <c r="F746" t="s">
        <v>8220</v>
      </c>
      <c r="G746" t="s">
        <v>8223</v>
      </c>
      <c r="H746" t="s">
        <v>8245</v>
      </c>
      <c r="I746" s="14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11</v>
      </c>
      <c r="P746">
        <f t="shared" si="56"/>
        <v>25.4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10000</v>
      </c>
      <c r="E747" s="7">
        <v>11230.25</v>
      </c>
      <c r="F747" t="s">
        <v>8218</v>
      </c>
      <c r="G747" t="s">
        <v>8223</v>
      </c>
      <c r="H747" t="s">
        <v>8245</v>
      </c>
      <c r="I747" s="14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112</v>
      </c>
      <c r="P747">
        <f t="shared" si="56"/>
        <v>151.76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10000</v>
      </c>
      <c r="E748" s="7">
        <v>70</v>
      </c>
      <c r="F748" t="s">
        <v>8220</v>
      </c>
      <c r="G748" t="s">
        <v>8223</v>
      </c>
      <c r="H748" t="s">
        <v>8245</v>
      </c>
      <c r="I748" s="14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</v>
      </c>
      <c r="P748">
        <f t="shared" si="56"/>
        <v>0.72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20000</v>
      </c>
      <c r="E749" s="7">
        <v>16</v>
      </c>
      <c r="F749" t="s">
        <v>8220</v>
      </c>
      <c r="G749" t="s">
        <v>8232</v>
      </c>
      <c r="H749" t="s">
        <v>8248</v>
      </c>
      <c r="I749" s="14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0</v>
      </c>
      <c r="P749">
        <f t="shared" si="56"/>
        <v>0.28999999999999998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5500</v>
      </c>
      <c r="E750" s="7">
        <v>5645</v>
      </c>
      <c r="F750" t="s">
        <v>8218</v>
      </c>
      <c r="G750" t="s">
        <v>8223</v>
      </c>
      <c r="H750" t="s">
        <v>8245</v>
      </c>
      <c r="I750" s="14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103</v>
      </c>
      <c r="P750">
        <f t="shared" si="56"/>
        <v>128.30000000000001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26000</v>
      </c>
      <c r="E751" s="7">
        <v>0</v>
      </c>
      <c r="F751" t="s">
        <v>8220</v>
      </c>
      <c r="G751" t="s">
        <v>8223</v>
      </c>
      <c r="H751" t="s">
        <v>8245</v>
      </c>
      <c r="I751" s="14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0</v>
      </c>
      <c r="P751">
        <f t="shared" si="56"/>
        <v>0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12000</v>
      </c>
      <c r="E752" s="7">
        <v>12000</v>
      </c>
      <c r="F752" t="s">
        <v>8218</v>
      </c>
      <c r="G752" t="s">
        <v>8223</v>
      </c>
      <c r="H752" t="s">
        <v>8245</v>
      </c>
      <c r="I752" s="14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100</v>
      </c>
      <c r="P752">
        <f t="shared" si="56"/>
        <v>203.39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10000</v>
      </c>
      <c r="E753" s="7">
        <v>6755</v>
      </c>
      <c r="F753" t="s">
        <v>8220</v>
      </c>
      <c r="G753" t="s">
        <v>8223</v>
      </c>
      <c r="H753" t="s">
        <v>8245</v>
      </c>
      <c r="I753" s="14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68</v>
      </c>
      <c r="P753">
        <f t="shared" si="56"/>
        <v>108.95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15000</v>
      </c>
      <c r="E754" s="7">
        <v>15535</v>
      </c>
      <c r="F754" t="s">
        <v>8218</v>
      </c>
      <c r="G754" t="s">
        <v>8225</v>
      </c>
      <c r="H754" t="s">
        <v>8247</v>
      </c>
      <c r="I754" s="1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104</v>
      </c>
      <c r="P754">
        <f t="shared" si="56"/>
        <v>147.94999999999999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33000</v>
      </c>
      <c r="E755" s="7">
        <v>1419</v>
      </c>
      <c r="F755" t="s">
        <v>8220</v>
      </c>
      <c r="G755" t="s">
        <v>8223</v>
      </c>
      <c r="H755" t="s">
        <v>8245</v>
      </c>
      <c r="I755" s="14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4</v>
      </c>
      <c r="P755">
        <f t="shared" si="56"/>
        <v>54.58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6000</v>
      </c>
      <c r="E756" s="7">
        <v>5380</v>
      </c>
      <c r="F756" t="s">
        <v>8220</v>
      </c>
      <c r="G756" t="s">
        <v>8223</v>
      </c>
      <c r="H756" t="s">
        <v>8245</v>
      </c>
      <c r="I756" s="14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90</v>
      </c>
      <c r="P756">
        <f t="shared" si="56"/>
        <v>109.8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7500</v>
      </c>
      <c r="E757" s="7">
        <v>8109</v>
      </c>
      <c r="F757" t="s">
        <v>8218</v>
      </c>
      <c r="G757" t="s">
        <v>8223</v>
      </c>
      <c r="H757" t="s">
        <v>8245</v>
      </c>
      <c r="I757" s="14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108</v>
      </c>
      <c r="P757">
        <f t="shared" si="56"/>
        <v>119.25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3500</v>
      </c>
      <c r="E758" s="7">
        <v>3900</v>
      </c>
      <c r="F758" t="s">
        <v>8218</v>
      </c>
      <c r="G758" t="s">
        <v>8223</v>
      </c>
      <c r="H758" t="s">
        <v>8245</v>
      </c>
      <c r="I758" s="14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111</v>
      </c>
      <c r="P758">
        <f t="shared" si="56"/>
        <v>177.27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3000</v>
      </c>
      <c r="E759" s="7">
        <v>3275</v>
      </c>
      <c r="F759" t="s">
        <v>8218</v>
      </c>
      <c r="G759" t="s">
        <v>8223</v>
      </c>
      <c r="H759" t="s">
        <v>8245</v>
      </c>
      <c r="I759" s="14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109</v>
      </c>
      <c r="P759">
        <f t="shared" si="56"/>
        <v>181.94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7500</v>
      </c>
      <c r="E760" s="7">
        <v>8739.01</v>
      </c>
      <c r="F760" t="s">
        <v>8218</v>
      </c>
      <c r="G760" t="s">
        <v>8223</v>
      </c>
      <c r="H760" t="s">
        <v>8245</v>
      </c>
      <c r="I760" s="14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117</v>
      </c>
      <c r="P760">
        <f t="shared" si="56"/>
        <v>459.95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14000</v>
      </c>
      <c r="E761" s="7">
        <v>19860</v>
      </c>
      <c r="F761" t="s">
        <v>8218</v>
      </c>
      <c r="G761" t="s">
        <v>8224</v>
      </c>
      <c r="H761" t="s">
        <v>8246</v>
      </c>
      <c r="I761" s="14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142</v>
      </c>
      <c r="P761">
        <f t="shared" si="56"/>
        <v>200.61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600</v>
      </c>
      <c r="E762" s="7">
        <v>0</v>
      </c>
      <c r="F762" t="s">
        <v>8219</v>
      </c>
      <c r="G762" t="s">
        <v>8223</v>
      </c>
      <c r="H762" t="s">
        <v>8245</v>
      </c>
      <c r="I762" s="14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2500</v>
      </c>
      <c r="E763" s="7">
        <v>0</v>
      </c>
      <c r="F763" t="s">
        <v>8220</v>
      </c>
      <c r="G763" t="s">
        <v>8223</v>
      </c>
      <c r="H763" t="s">
        <v>8245</v>
      </c>
      <c r="I763" s="14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0</v>
      </c>
      <c r="P763">
        <f t="shared" si="56"/>
        <v>0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600</v>
      </c>
      <c r="E764" s="7">
        <v>0</v>
      </c>
      <c r="F764" t="s">
        <v>8220</v>
      </c>
      <c r="G764" t="s">
        <v>8237</v>
      </c>
      <c r="H764" t="s">
        <v>8255</v>
      </c>
      <c r="I764" s="1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1000</v>
      </c>
      <c r="E765" s="7">
        <v>1000</v>
      </c>
      <c r="F765" t="s">
        <v>8218</v>
      </c>
      <c r="G765" t="s">
        <v>8224</v>
      </c>
      <c r="H765" t="s">
        <v>8246</v>
      </c>
      <c r="I765" s="14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100</v>
      </c>
      <c r="P765">
        <f t="shared" si="56"/>
        <v>1000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575</v>
      </c>
      <c r="E766" s="7">
        <v>0</v>
      </c>
      <c r="F766" t="s">
        <v>8220</v>
      </c>
      <c r="G766" t="s">
        <v>8223</v>
      </c>
      <c r="H766" t="s">
        <v>8245</v>
      </c>
      <c r="I766" s="14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7500</v>
      </c>
      <c r="E767" s="7">
        <v>7635</v>
      </c>
      <c r="F767" t="s">
        <v>8218</v>
      </c>
      <c r="G767" t="s">
        <v>8223</v>
      </c>
      <c r="H767" t="s">
        <v>8245</v>
      </c>
      <c r="I767" s="14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102</v>
      </c>
      <c r="P767">
        <f t="shared" si="56"/>
        <v>173.52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550</v>
      </c>
      <c r="E768" s="7">
        <v>860</v>
      </c>
      <c r="F768" t="s">
        <v>8218</v>
      </c>
      <c r="G768" t="s">
        <v>8228</v>
      </c>
      <c r="H768" t="s">
        <v>8250</v>
      </c>
      <c r="I768" s="14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156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2000</v>
      </c>
      <c r="E769" s="7">
        <v>2545</v>
      </c>
      <c r="F769" t="s">
        <v>8218</v>
      </c>
      <c r="G769" t="s">
        <v>8223</v>
      </c>
      <c r="H769" t="s">
        <v>8245</v>
      </c>
      <c r="I769" s="14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127</v>
      </c>
      <c r="P769">
        <f t="shared" si="56"/>
        <v>848.33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550</v>
      </c>
      <c r="E770" s="7">
        <v>814</v>
      </c>
      <c r="F770" t="s">
        <v>8218</v>
      </c>
      <c r="G770" t="s">
        <v>8223</v>
      </c>
      <c r="H770" t="s">
        <v>8245</v>
      </c>
      <c r="I770" s="14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148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5000</v>
      </c>
      <c r="E771" s="7">
        <v>5462</v>
      </c>
      <c r="F771" t="s">
        <v>8218</v>
      </c>
      <c r="G771" t="s">
        <v>8223</v>
      </c>
      <c r="H771" t="s">
        <v>8245</v>
      </c>
      <c r="I771" s="14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109</v>
      </c>
      <c r="P771">
        <f t="shared" ref="P771:P834" si="61">IFERROR(ROUND(E771/L771, 2),0)</f>
        <v>105.04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550</v>
      </c>
      <c r="E772" s="7">
        <v>783</v>
      </c>
      <c r="F772" t="s">
        <v>8218</v>
      </c>
      <c r="G772" t="s">
        <v>8223</v>
      </c>
      <c r="H772" t="s">
        <v>8245</v>
      </c>
      <c r="I772" s="14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142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1000</v>
      </c>
      <c r="E773" s="7">
        <v>1202.17</v>
      </c>
      <c r="F773" t="s">
        <v>8218</v>
      </c>
      <c r="G773" t="s">
        <v>8223</v>
      </c>
      <c r="H773" t="s">
        <v>8245</v>
      </c>
      <c r="I773" s="14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120</v>
      </c>
      <c r="P773">
        <f t="shared" si="61"/>
        <v>1202.17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1776</v>
      </c>
      <c r="F774" t="s">
        <v>8218</v>
      </c>
      <c r="G774" t="s">
        <v>8223</v>
      </c>
      <c r="H774" t="s">
        <v>8245</v>
      </c>
      <c r="I774" s="1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118</v>
      </c>
      <c r="P774">
        <f t="shared" si="61"/>
        <v>1776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1500</v>
      </c>
      <c r="E775" s="7">
        <v>0</v>
      </c>
      <c r="F775" t="s">
        <v>8220</v>
      </c>
      <c r="G775" t="s">
        <v>8224</v>
      </c>
      <c r="H775" t="s">
        <v>8246</v>
      </c>
      <c r="I775" s="14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0</v>
      </c>
      <c r="P775">
        <f t="shared" si="61"/>
        <v>0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2500</v>
      </c>
      <c r="E776" s="7">
        <v>3400</v>
      </c>
      <c r="F776" t="s">
        <v>8218</v>
      </c>
      <c r="G776" t="s">
        <v>8223</v>
      </c>
      <c r="H776" t="s">
        <v>8245</v>
      </c>
      <c r="I776" s="14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136</v>
      </c>
      <c r="P776">
        <f t="shared" si="61"/>
        <v>377.78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2000</v>
      </c>
      <c r="E777" s="7">
        <v>2456.66</v>
      </c>
      <c r="F777" t="s">
        <v>8218</v>
      </c>
      <c r="G777" t="s">
        <v>8223</v>
      </c>
      <c r="H777" t="s">
        <v>8245</v>
      </c>
      <c r="I777" s="14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123</v>
      </c>
      <c r="P777">
        <f t="shared" si="61"/>
        <v>491.33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10000</v>
      </c>
      <c r="E778" s="7">
        <v>10026.49</v>
      </c>
      <c r="F778" t="s">
        <v>8218</v>
      </c>
      <c r="G778" t="s">
        <v>8223</v>
      </c>
      <c r="H778" t="s">
        <v>8245</v>
      </c>
      <c r="I778" s="14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100</v>
      </c>
      <c r="P778">
        <f t="shared" si="61"/>
        <v>175.9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1200</v>
      </c>
      <c r="E779" s="7">
        <v>0</v>
      </c>
      <c r="F779" t="s">
        <v>8220</v>
      </c>
      <c r="G779" t="s">
        <v>8223</v>
      </c>
      <c r="H779" t="s">
        <v>8245</v>
      </c>
      <c r="I779" s="14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0</v>
      </c>
      <c r="P779">
        <f t="shared" si="61"/>
        <v>0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1000</v>
      </c>
      <c r="E780" s="7">
        <v>42</v>
      </c>
      <c r="F780" t="s">
        <v>8220</v>
      </c>
      <c r="G780" t="s">
        <v>8223</v>
      </c>
      <c r="H780" t="s">
        <v>8245</v>
      </c>
      <c r="I780" s="14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4</v>
      </c>
      <c r="P780">
        <f t="shared" si="61"/>
        <v>42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2750</v>
      </c>
      <c r="E781" s="7">
        <v>40</v>
      </c>
      <c r="F781" t="s">
        <v>8220</v>
      </c>
      <c r="G781" t="s">
        <v>8223</v>
      </c>
      <c r="H781" t="s">
        <v>8245</v>
      </c>
      <c r="I781" s="14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1</v>
      </c>
      <c r="P781">
        <f t="shared" si="61"/>
        <v>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4000</v>
      </c>
      <c r="E782" s="7">
        <v>4545</v>
      </c>
      <c r="F782" t="s">
        <v>8218</v>
      </c>
      <c r="G782" t="s">
        <v>8223</v>
      </c>
      <c r="H782" t="s">
        <v>8245</v>
      </c>
      <c r="I782" s="14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114</v>
      </c>
      <c r="P782">
        <f t="shared" si="61"/>
        <v>168.33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4000</v>
      </c>
      <c r="E783" s="7">
        <v>6207</v>
      </c>
      <c r="F783" t="s">
        <v>8218</v>
      </c>
      <c r="G783" t="s">
        <v>8223</v>
      </c>
      <c r="H783" t="s">
        <v>8245</v>
      </c>
      <c r="I783" s="14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155</v>
      </c>
      <c r="P783">
        <f t="shared" si="61"/>
        <v>248.28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3300</v>
      </c>
      <c r="E784" s="7">
        <v>0</v>
      </c>
      <c r="F784" t="s">
        <v>8220</v>
      </c>
      <c r="G784" t="s">
        <v>8223</v>
      </c>
      <c r="H784" t="s">
        <v>8245</v>
      </c>
      <c r="I784" s="1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0</v>
      </c>
      <c r="P784">
        <f t="shared" si="61"/>
        <v>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6500</v>
      </c>
      <c r="E785" s="7">
        <v>2788</v>
      </c>
      <c r="F785" t="s">
        <v>8220</v>
      </c>
      <c r="G785" t="s">
        <v>8223</v>
      </c>
      <c r="H785" t="s">
        <v>8245</v>
      </c>
      <c r="I785" s="14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43</v>
      </c>
      <c r="P785">
        <f t="shared" si="61"/>
        <v>79.66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4000</v>
      </c>
      <c r="E786" s="7">
        <v>4243</v>
      </c>
      <c r="F786" t="s">
        <v>8218</v>
      </c>
      <c r="G786" t="s">
        <v>8223</v>
      </c>
      <c r="H786" t="s">
        <v>8245</v>
      </c>
      <c r="I786" s="14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106</v>
      </c>
      <c r="P786">
        <f t="shared" si="61"/>
        <v>424.3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3870</v>
      </c>
      <c r="E787" s="7">
        <v>1416</v>
      </c>
      <c r="F787" t="s">
        <v>8220</v>
      </c>
      <c r="G787" t="s">
        <v>8223</v>
      </c>
      <c r="H787" t="s">
        <v>8245</v>
      </c>
      <c r="I787" s="14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37</v>
      </c>
      <c r="P787">
        <f t="shared" si="61"/>
        <v>48.83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20000</v>
      </c>
      <c r="E788" s="7">
        <v>62</v>
      </c>
      <c r="F788" t="s">
        <v>8220</v>
      </c>
      <c r="G788" t="s">
        <v>8223</v>
      </c>
      <c r="H788" t="s">
        <v>8245</v>
      </c>
      <c r="I788" s="14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0</v>
      </c>
      <c r="P788">
        <f t="shared" si="61"/>
        <v>1.41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5000</v>
      </c>
      <c r="E789" s="7">
        <v>150</v>
      </c>
      <c r="F789" t="s">
        <v>8220</v>
      </c>
      <c r="G789" t="s">
        <v>8223</v>
      </c>
      <c r="H789" t="s">
        <v>8245</v>
      </c>
      <c r="I789" s="14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3</v>
      </c>
      <c r="P789">
        <f t="shared" si="61"/>
        <v>8.82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6000</v>
      </c>
      <c r="E790" s="7">
        <v>1</v>
      </c>
      <c r="F790" t="s">
        <v>8220</v>
      </c>
      <c r="G790" t="s">
        <v>8223</v>
      </c>
      <c r="H790" t="s">
        <v>8245</v>
      </c>
      <c r="I790" s="14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0</v>
      </c>
      <c r="P790">
        <f t="shared" si="61"/>
        <v>0.03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5000</v>
      </c>
      <c r="E791" s="7">
        <v>10081</v>
      </c>
      <c r="F791" t="s">
        <v>8218</v>
      </c>
      <c r="G791" t="s">
        <v>8223</v>
      </c>
      <c r="H791" t="s">
        <v>8245</v>
      </c>
      <c r="I791" s="14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202</v>
      </c>
      <c r="P791">
        <f t="shared" si="61"/>
        <v>720.07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35000</v>
      </c>
      <c r="E792" s="7">
        <v>47189</v>
      </c>
      <c r="F792" t="s">
        <v>8218</v>
      </c>
      <c r="G792" t="s">
        <v>8223</v>
      </c>
      <c r="H792" t="s">
        <v>8245</v>
      </c>
      <c r="I792" s="14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135</v>
      </c>
      <c r="P792">
        <f t="shared" si="61"/>
        <v>302.49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20000</v>
      </c>
      <c r="E793" s="7">
        <v>20122</v>
      </c>
      <c r="F793" t="s">
        <v>8218</v>
      </c>
      <c r="G793" t="s">
        <v>8223</v>
      </c>
      <c r="H793" t="s">
        <v>8245</v>
      </c>
      <c r="I793" s="14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101</v>
      </c>
      <c r="P793">
        <f t="shared" si="61"/>
        <v>157.19999999999999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7500</v>
      </c>
      <c r="E794" s="7">
        <v>2366</v>
      </c>
      <c r="F794" t="s">
        <v>8220</v>
      </c>
      <c r="G794" t="s">
        <v>8223</v>
      </c>
      <c r="H794" t="s">
        <v>8245</v>
      </c>
      <c r="I794" s="1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32</v>
      </c>
      <c r="P794">
        <f t="shared" si="61"/>
        <v>39.43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8000</v>
      </c>
      <c r="E795" s="7">
        <v>8425</v>
      </c>
      <c r="F795" t="s">
        <v>8218</v>
      </c>
      <c r="G795" t="s">
        <v>8223</v>
      </c>
      <c r="H795" t="s">
        <v>8245</v>
      </c>
      <c r="I795" s="14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105</v>
      </c>
      <c r="P795">
        <f t="shared" si="61"/>
        <v>263.27999999999997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23900</v>
      </c>
      <c r="E796" s="7">
        <v>6141.99</v>
      </c>
      <c r="F796" t="s">
        <v>8220</v>
      </c>
      <c r="G796" t="s">
        <v>8223</v>
      </c>
      <c r="H796" t="s">
        <v>8245</v>
      </c>
      <c r="I796" s="14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26</v>
      </c>
      <c r="P796">
        <f t="shared" si="61"/>
        <v>115.89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40000</v>
      </c>
      <c r="E797" s="7">
        <v>9477</v>
      </c>
      <c r="F797" t="s">
        <v>8220</v>
      </c>
      <c r="G797" t="s">
        <v>8223</v>
      </c>
      <c r="H797" t="s">
        <v>8245</v>
      </c>
      <c r="I797" s="14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24</v>
      </c>
      <c r="P797">
        <f t="shared" si="61"/>
        <v>51.51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25000</v>
      </c>
      <c r="E798" s="7">
        <v>27196.71</v>
      </c>
      <c r="F798" t="s">
        <v>8218</v>
      </c>
      <c r="G798" t="s">
        <v>8223</v>
      </c>
      <c r="H798" t="s">
        <v>8245</v>
      </c>
      <c r="I798" s="14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109</v>
      </c>
      <c r="P798">
        <f t="shared" si="61"/>
        <v>302.19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10000</v>
      </c>
      <c r="E799" s="7">
        <v>0</v>
      </c>
      <c r="F799" t="s">
        <v>8220</v>
      </c>
      <c r="G799" t="s">
        <v>8223</v>
      </c>
      <c r="H799" t="s">
        <v>8245</v>
      </c>
      <c r="I799" s="14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0</v>
      </c>
      <c r="P799">
        <f t="shared" si="61"/>
        <v>0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10000</v>
      </c>
      <c r="E800" s="7">
        <v>12110</v>
      </c>
      <c r="F800" t="s">
        <v>8218</v>
      </c>
      <c r="G800" t="s">
        <v>8223</v>
      </c>
      <c r="H800" t="s">
        <v>8245</v>
      </c>
      <c r="I800" s="14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121</v>
      </c>
      <c r="P800">
        <f t="shared" si="61"/>
        <v>139.19999999999999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13000</v>
      </c>
      <c r="E801" s="7">
        <v>0</v>
      </c>
      <c r="F801" t="s">
        <v>8220</v>
      </c>
      <c r="G801" t="s">
        <v>8223</v>
      </c>
      <c r="H801" t="s">
        <v>8245</v>
      </c>
      <c r="I801" s="14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0</v>
      </c>
      <c r="P801">
        <f t="shared" si="61"/>
        <v>0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6700</v>
      </c>
      <c r="E802" s="7">
        <v>150</v>
      </c>
      <c r="F802" t="s">
        <v>8220</v>
      </c>
      <c r="G802" t="s">
        <v>8224</v>
      </c>
      <c r="H802" t="s">
        <v>8246</v>
      </c>
      <c r="I802" s="14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2</v>
      </c>
      <c r="P802">
        <f t="shared" si="61"/>
        <v>2.68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6500</v>
      </c>
      <c r="E803" s="7">
        <v>6500</v>
      </c>
      <c r="F803" t="s">
        <v>8218</v>
      </c>
      <c r="G803" t="s">
        <v>8223</v>
      </c>
      <c r="H803" t="s">
        <v>8245</v>
      </c>
      <c r="I803" s="14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100</v>
      </c>
      <c r="P803">
        <f t="shared" si="61"/>
        <v>127.45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17000</v>
      </c>
      <c r="E804" s="7">
        <v>17805</v>
      </c>
      <c r="F804" t="s">
        <v>8218</v>
      </c>
      <c r="G804" t="s">
        <v>8223</v>
      </c>
      <c r="H804" t="s">
        <v>8245</v>
      </c>
      <c r="I804" s="1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105</v>
      </c>
      <c r="P804">
        <f t="shared" si="61"/>
        <v>237.4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8000</v>
      </c>
      <c r="E805" s="7">
        <v>8538.66</v>
      </c>
      <c r="F805" t="s">
        <v>8218</v>
      </c>
      <c r="G805" t="s">
        <v>8223</v>
      </c>
      <c r="H805" t="s">
        <v>8245</v>
      </c>
      <c r="I805" s="14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107</v>
      </c>
      <c r="P805">
        <f t="shared" si="61"/>
        <v>224.7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15000</v>
      </c>
      <c r="E806" s="7">
        <v>6301.76</v>
      </c>
      <c r="F806" t="s">
        <v>8220</v>
      </c>
      <c r="G806" t="s">
        <v>8223</v>
      </c>
      <c r="H806" t="s">
        <v>8245</v>
      </c>
      <c r="I806" s="14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42</v>
      </c>
      <c r="P806">
        <f t="shared" si="61"/>
        <v>350.1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10000</v>
      </c>
      <c r="E807" s="7">
        <v>0</v>
      </c>
      <c r="F807" t="s">
        <v>8220</v>
      </c>
      <c r="G807" t="s">
        <v>8223</v>
      </c>
      <c r="H807" t="s">
        <v>8245</v>
      </c>
      <c r="I807" s="14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0</v>
      </c>
      <c r="P807">
        <f t="shared" si="61"/>
        <v>0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23000</v>
      </c>
      <c r="E808" s="7">
        <v>24418.6</v>
      </c>
      <c r="F808" t="s">
        <v>8218</v>
      </c>
      <c r="G808" t="s">
        <v>8223</v>
      </c>
      <c r="H808" t="s">
        <v>8245</v>
      </c>
      <c r="I808" s="14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106</v>
      </c>
      <c r="P808">
        <f t="shared" si="61"/>
        <v>343.92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10500</v>
      </c>
      <c r="E809" s="7">
        <v>1697</v>
      </c>
      <c r="F809" t="s">
        <v>8220</v>
      </c>
      <c r="G809" t="s">
        <v>8223</v>
      </c>
      <c r="H809" t="s">
        <v>8245</v>
      </c>
      <c r="I809" s="14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16</v>
      </c>
      <c r="P809">
        <f t="shared" si="61"/>
        <v>29.77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12000</v>
      </c>
      <c r="E810" s="7">
        <v>904</v>
      </c>
      <c r="F810" t="s">
        <v>8220</v>
      </c>
      <c r="G810" t="s">
        <v>8228</v>
      </c>
      <c r="H810" t="s">
        <v>8250</v>
      </c>
      <c r="I810" s="14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8</v>
      </c>
      <c r="P810">
        <f t="shared" si="61"/>
        <v>21.02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10000</v>
      </c>
      <c r="E811" s="7">
        <v>92154.22</v>
      </c>
      <c r="F811" t="s">
        <v>8218</v>
      </c>
      <c r="G811" t="s">
        <v>8223</v>
      </c>
      <c r="H811" t="s">
        <v>8245</v>
      </c>
      <c r="I811" s="14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922</v>
      </c>
      <c r="P811">
        <f t="shared" si="61"/>
        <v>1772.2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5000</v>
      </c>
      <c r="E812" s="7">
        <v>5200</v>
      </c>
      <c r="F812" t="s">
        <v>8218</v>
      </c>
      <c r="G812" t="s">
        <v>8223</v>
      </c>
      <c r="H812" t="s">
        <v>8245</v>
      </c>
      <c r="I812" s="14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104</v>
      </c>
      <c r="P812">
        <f t="shared" si="61"/>
        <v>192.59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4000</v>
      </c>
      <c r="E813" s="7">
        <v>4518</v>
      </c>
      <c r="F813" t="s">
        <v>8218</v>
      </c>
      <c r="G813" t="s">
        <v>8223</v>
      </c>
      <c r="H813" t="s">
        <v>8245</v>
      </c>
      <c r="I813" s="14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113</v>
      </c>
      <c r="P813">
        <f t="shared" si="61"/>
        <v>376.5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4000</v>
      </c>
      <c r="E814" s="7">
        <v>0</v>
      </c>
      <c r="F814" t="s">
        <v>8220</v>
      </c>
      <c r="G814" t="s">
        <v>8223</v>
      </c>
      <c r="H814" t="s">
        <v>8245</v>
      </c>
      <c r="I814" s="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0</v>
      </c>
      <c r="P814">
        <f t="shared" si="61"/>
        <v>0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7000</v>
      </c>
      <c r="E815" s="7">
        <v>7595.43</v>
      </c>
      <c r="F815" t="s">
        <v>8218</v>
      </c>
      <c r="G815" t="s">
        <v>8223</v>
      </c>
      <c r="H815" t="s">
        <v>8245</v>
      </c>
      <c r="I815" s="14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109</v>
      </c>
      <c r="P815">
        <f t="shared" si="61"/>
        <v>79.12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5000</v>
      </c>
      <c r="E816" s="7">
        <v>10</v>
      </c>
      <c r="F816" t="s">
        <v>8219</v>
      </c>
      <c r="G816" t="s">
        <v>8223</v>
      </c>
      <c r="H816" t="s">
        <v>8245</v>
      </c>
      <c r="I816" s="14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0</v>
      </c>
      <c r="P816">
        <f t="shared" si="61"/>
        <v>0.36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11000</v>
      </c>
      <c r="E817" s="7">
        <v>3986</v>
      </c>
      <c r="F817" t="s">
        <v>8220</v>
      </c>
      <c r="G817" t="s">
        <v>8223</v>
      </c>
      <c r="H817" t="s">
        <v>8245</v>
      </c>
      <c r="I817" s="14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36</v>
      </c>
      <c r="P817">
        <f t="shared" si="61"/>
        <v>92.7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20000</v>
      </c>
      <c r="E818" s="7">
        <v>27197.22</v>
      </c>
      <c r="F818" t="s">
        <v>8218</v>
      </c>
      <c r="G818" t="s">
        <v>8223</v>
      </c>
      <c r="H818" t="s">
        <v>8245</v>
      </c>
      <c r="I818" s="14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136</v>
      </c>
      <c r="P818">
        <f t="shared" si="61"/>
        <v>132.66999999999999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6000</v>
      </c>
      <c r="E819" s="7">
        <v>530</v>
      </c>
      <c r="F819" t="s">
        <v>8220</v>
      </c>
      <c r="G819" t="s">
        <v>8223</v>
      </c>
      <c r="H819" t="s">
        <v>8245</v>
      </c>
      <c r="I819" s="14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9</v>
      </c>
      <c r="P819">
        <f t="shared" si="61"/>
        <v>23.04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3000</v>
      </c>
      <c r="E820" s="7">
        <v>3045</v>
      </c>
      <c r="F820" t="s">
        <v>8218</v>
      </c>
      <c r="G820" t="s">
        <v>8223</v>
      </c>
      <c r="H820" t="s">
        <v>8245</v>
      </c>
      <c r="I820" s="14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102</v>
      </c>
      <c r="P820">
        <f t="shared" si="61"/>
        <v>160.26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3000</v>
      </c>
      <c r="E821" s="7">
        <v>0</v>
      </c>
      <c r="F821" t="s">
        <v>8220</v>
      </c>
      <c r="G821" t="s">
        <v>8223</v>
      </c>
      <c r="H821" t="s">
        <v>8245</v>
      </c>
      <c r="I821" s="14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0</v>
      </c>
      <c r="P821">
        <f t="shared" si="61"/>
        <v>0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8000</v>
      </c>
      <c r="E822" s="7">
        <v>311</v>
      </c>
      <c r="F822" t="s">
        <v>8220</v>
      </c>
      <c r="G822" t="s">
        <v>8223</v>
      </c>
      <c r="H822" t="s">
        <v>8245</v>
      </c>
      <c r="I822" s="14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4</v>
      </c>
      <c r="P822">
        <f t="shared" si="61"/>
        <v>8.18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48000</v>
      </c>
      <c r="E823" s="7">
        <v>96248.960000000006</v>
      </c>
      <c r="F823" t="s">
        <v>8218</v>
      </c>
      <c r="G823" t="s">
        <v>8223</v>
      </c>
      <c r="H823" t="s">
        <v>8245</v>
      </c>
      <c r="I823" s="14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201</v>
      </c>
      <c r="P823">
        <f t="shared" si="61"/>
        <v>1233.96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10000</v>
      </c>
      <c r="E824" s="7">
        <v>10000</v>
      </c>
      <c r="F824" t="s">
        <v>8218</v>
      </c>
      <c r="G824" t="s">
        <v>8223</v>
      </c>
      <c r="H824" t="s">
        <v>8245</v>
      </c>
      <c r="I824" s="1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100</v>
      </c>
      <c r="P824">
        <f t="shared" si="61"/>
        <v>144.93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5000</v>
      </c>
      <c r="E825" s="7">
        <v>530</v>
      </c>
      <c r="F825" t="s">
        <v>8220</v>
      </c>
      <c r="G825" t="s">
        <v>8223</v>
      </c>
      <c r="H825" t="s">
        <v>8245</v>
      </c>
      <c r="I825" s="14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11</v>
      </c>
      <c r="P825">
        <f t="shared" si="61"/>
        <v>16.059999999999999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6000</v>
      </c>
      <c r="E826" s="7">
        <v>7839</v>
      </c>
      <c r="F826" t="s">
        <v>8218</v>
      </c>
      <c r="G826" t="s">
        <v>8223</v>
      </c>
      <c r="H826" t="s">
        <v>8245</v>
      </c>
      <c r="I826" s="14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131</v>
      </c>
      <c r="P826">
        <f t="shared" si="61"/>
        <v>145.16999999999999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31000</v>
      </c>
      <c r="E827" s="7">
        <v>236</v>
      </c>
      <c r="F827" t="s">
        <v>8220</v>
      </c>
      <c r="G827" t="s">
        <v>8223</v>
      </c>
      <c r="H827" t="s">
        <v>8245</v>
      </c>
      <c r="I827" s="14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</v>
      </c>
      <c r="P827">
        <f t="shared" si="61"/>
        <v>2.38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15000</v>
      </c>
      <c r="E828" s="7">
        <v>15481</v>
      </c>
      <c r="F828" t="s">
        <v>8218</v>
      </c>
      <c r="G828" t="s">
        <v>8223</v>
      </c>
      <c r="H828" t="s">
        <v>8245</v>
      </c>
      <c r="I828" s="14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103</v>
      </c>
      <c r="P828">
        <f t="shared" si="61"/>
        <v>315.94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2500</v>
      </c>
      <c r="E829" s="7">
        <v>2710</v>
      </c>
      <c r="F829" t="s">
        <v>8218</v>
      </c>
      <c r="G829" t="s">
        <v>8223</v>
      </c>
      <c r="H829" t="s">
        <v>8245</v>
      </c>
      <c r="I829" s="14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108</v>
      </c>
      <c r="P829">
        <f t="shared" si="61"/>
        <v>246.36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5000</v>
      </c>
      <c r="E830" s="7">
        <v>250</v>
      </c>
      <c r="F830" t="s">
        <v>8220</v>
      </c>
      <c r="G830" t="s">
        <v>8223</v>
      </c>
      <c r="H830" t="s">
        <v>8245</v>
      </c>
      <c r="I830" s="14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5</v>
      </c>
      <c r="P830">
        <f t="shared" si="61"/>
        <v>6.58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3000</v>
      </c>
      <c r="E831" s="7">
        <v>3000</v>
      </c>
      <c r="F831" t="s">
        <v>8218</v>
      </c>
      <c r="G831" t="s">
        <v>8224</v>
      </c>
      <c r="H831" t="s">
        <v>8246</v>
      </c>
      <c r="I831" s="14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100</v>
      </c>
      <c r="P831">
        <f t="shared" si="61"/>
        <v>187.5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5250</v>
      </c>
      <c r="E832" s="7">
        <v>5360</v>
      </c>
      <c r="F832" t="s">
        <v>8218</v>
      </c>
      <c r="G832" t="s">
        <v>8223</v>
      </c>
      <c r="H832" t="s">
        <v>8245</v>
      </c>
      <c r="I832" s="14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102</v>
      </c>
      <c r="P832">
        <f t="shared" si="61"/>
        <v>167.5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10000</v>
      </c>
      <c r="E833" s="7">
        <v>1533</v>
      </c>
      <c r="F833" t="s">
        <v>8220</v>
      </c>
      <c r="G833" t="s">
        <v>8223</v>
      </c>
      <c r="H833" t="s">
        <v>8245</v>
      </c>
      <c r="I833" s="14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15</v>
      </c>
      <c r="P833">
        <f t="shared" si="61"/>
        <v>76.650000000000006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37000</v>
      </c>
      <c r="E834" s="7">
        <v>0</v>
      </c>
      <c r="F834" t="s">
        <v>8219</v>
      </c>
      <c r="G834" t="s">
        <v>8223</v>
      </c>
      <c r="H834" t="s">
        <v>8245</v>
      </c>
      <c r="I834" s="1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0</v>
      </c>
      <c r="P834">
        <f t="shared" si="61"/>
        <v>0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17100</v>
      </c>
      <c r="E835" s="7">
        <v>8725</v>
      </c>
      <c r="F835" t="s">
        <v>8220</v>
      </c>
      <c r="G835" t="s">
        <v>8223</v>
      </c>
      <c r="H835" t="s">
        <v>8245</v>
      </c>
      <c r="I835" s="14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51</v>
      </c>
      <c r="P835">
        <f t="shared" ref="P835:P898" si="66">IFERROR(ROUND(E835/L835, 2),0)</f>
        <v>212.8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20000</v>
      </c>
      <c r="E836" s="7">
        <v>125</v>
      </c>
      <c r="F836" t="s">
        <v>8220</v>
      </c>
      <c r="G836" t="s">
        <v>8223</v>
      </c>
      <c r="H836" t="s">
        <v>8245</v>
      </c>
      <c r="I836" s="14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</v>
      </c>
      <c r="P836">
        <f t="shared" si="66"/>
        <v>1.67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7000</v>
      </c>
      <c r="E837" s="7">
        <v>1156</v>
      </c>
      <c r="F837" t="s">
        <v>8220</v>
      </c>
      <c r="G837" t="s">
        <v>8223</v>
      </c>
      <c r="H837" t="s">
        <v>8245</v>
      </c>
      <c r="I837" s="14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17</v>
      </c>
      <c r="P837">
        <f t="shared" si="66"/>
        <v>28.9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13000</v>
      </c>
      <c r="E838" s="7">
        <v>19931</v>
      </c>
      <c r="F838" t="s">
        <v>8218</v>
      </c>
      <c r="G838" t="s">
        <v>8223</v>
      </c>
      <c r="H838" t="s">
        <v>8245</v>
      </c>
      <c r="I838" s="14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153</v>
      </c>
      <c r="P838">
        <f t="shared" si="66"/>
        <v>433.28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9000</v>
      </c>
      <c r="E839" s="7">
        <v>11353</v>
      </c>
      <c r="F839" t="s">
        <v>8218</v>
      </c>
      <c r="G839" t="s">
        <v>8223</v>
      </c>
      <c r="H839" t="s">
        <v>8245</v>
      </c>
      <c r="I839" s="14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126</v>
      </c>
      <c r="P839">
        <f t="shared" si="66"/>
        <v>183.11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8000</v>
      </c>
      <c r="E840" s="7">
        <v>28067.57</v>
      </c>
      <c r="F840" t="s">
        <v>8218</v>
      </c>
      <c r="G840" t="s">
        <v>8223</v>
      </c>
      <c r="H840" t="s">
        <v>8245</v>
      </c>
      <c r="I840" s="14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351</v>
      </c>
      <c r="P840">
        <f t="shared" si="66"/>
        <v>460.12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15000</v>
      </c>
      <c r="E841" s="7">
        <v>18185</v>
      </c>
      <c r="F841" t="s">
        <v>8218</v>
      </c>
      <c r="G841" t="s">
        <v>8223</v>
      </c>
      <c r="H841" t="s">
        <v>8245</v>
      </c>
      <c r="I841" s="14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121</v>
      </c>
      <c r="P841">
        <f t="shared" si="66"/>
        <v>189.43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30000</v>
      </c>
      <c r="E842" s="7">
        <v>31291</v>
      </c>
      <c r="F842" t="s">
        <v>8218</v>
      </c>
      <c r="G842" t="s">
        <v>8223</v>
      </c>
      <c r="H842" t="s">
        <v>8245</v>
      </c>
      <c r="I842" s="14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104</v>
      </c>
      <c r="P842">
        <f t="shared" si="66"/>
        <v>164.69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14000</v>
      </c>
      <c r="E843" s="7">
        <v>136</v>
      </c>
      <c r="F843" t="s">
        <v>8220</v>
      </c>
      <c r="G843" t="s">
        <v>8223</v>
      </c>
      <c r="H843" t="s">
        <v>8245</v>
      </c>
      <c r="I843" s="14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</v>
      </c>
      <c r="P843">
        <f t="shared" si="66"/>
        <v>1.45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8000</v>
      </c>
      <c r="E844" s="7">
        <v>10</v>
      </c>
      <c r="F844" t="s">
        <v>8220</v>
      </c>
      <c r="G844" t="s">
        <v>8228</v>
      </c>
      <c r="H844" t="s">
        <v>8250</v>
      </c>
      <c r="I844" s="1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0</v>
      </c>
      <c r="P844">
        <f t="shared" si="66"/>
        <v>0.26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20000</v>
      </c>
      <c r="E845" s="7">
        <v>23727.55</v>
      </c>
      <c r="F845" t="s">
        <v>8218</v>
      </c>
      <c r="G845" t="s">
        <v>8223</v>
      </c>
      <c r="H845" t="s">
        <v>8245</v>
      </c>
      <c r="I845" s="14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119</v>
      </c>
      <c r="P845">
        <f t="shared" si="66"/>
        <v>186.83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15000</v>
      </c>
      <c r="E846" s="7">
        <v>17680</v>
      </c>
      <c r="F846" t="s">
        <v>8218</v>
      </c>
      <c r="G846" t="s">
        <v>8223</v>
      </c>
      <c r="H846" t="s">
        <v>8245</v>
      </c>
      <c r="I846" s="14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118</v>
      </c>
      <c r="P846">
        <f t="shared" si="66"/>
        <v>111.19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16000</v>
      </c>
      <c r="E847" s="7">
        <v>2182</v>
      </c>
      <c r="F847" t="s">
        <v>8220</v>
      </c>
      <c r="G847" t="s">
        <v>8223</v>
      </c>
      <c r="H847" t="s">
        <v>8245</v>
      </c>
      <c r="I847" s="14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14</v>
      </c>
      <c r="P847">
        <f t="shared" si="66"/>
        <v>12.33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5000</v>
      </c>
      <c r="E848" s="7">
        <v>60</v>
      </c>
      <c r="F848" t="s">
        <v>8220</v>
      </c>
      <c r="G848" t="s">
        <v>8224</v>
      </c>
      <c r="H848" t="s">
        <v>8246</v>
      </c>
      <c r="I848" s="14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</v>
      </c>
      <c r="P848">
        <f t="shared" si="66"/>
        <v>1.28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1000</v>
      </c>
      <c r="E849" s="7">
        <v>1200</v>
      </c>
      <c r="F849" t="s">
        <v>8218</v>
      </c>
      <c r="G849" t="s">
        <v>8223</v>
      </c>
      <c r="H849" t="s">
        <v>8245</v>
      </c>
      <c r="I849" s="14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120</v>
      </c>
      <c r="P849">
        <f t="shared" si="66"/>
        <v>1200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2500</v>
      </c>
      <c r="E850" s="7">
        <v>2618</v>
      </c>
      <c r="F850" t="s">
        <v>8218</v>
      </c>
      <c r="G850" t="s">
        <v>8223</v>
      </c>
      <c r="H850" t="s">
        <v>8245</v>
      </c>
      <c r="I850" s="14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105</v>
      </c>
      <c r="P850">
        <f t="shared" si="66"/>
        <v>163.63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12000</v>
      </c>
      <c r="E851" s="7">
        <v>129748.82</v>
      </c>
      <c r="F851" t="s">
        <v>8218</v>
      </c>
      <c r="G851" t="s">
        <v>8223</v>
      </c>
      <c r="H851" t="s">
        <v>8245</v>
      </c>
      <c r="I851" s="14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1081</v>
      </c>
      <c r="P851">
        <f t="shared" si="66"/>
        <v>1128.25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18000</v>
      </c>
      <c r="E852" s="7">
        <v>3</v>
      </c>
      <c r="F852" t="s">
        <v>8220</v>
      </c>
      <c r="G852" t="s">
        <v>8223</v>
      </c>
      <c r="H852" t="s">
        <v>8245</v>
      </c>
      <c r="I852" s="14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0</v>
      </c>
      <c r="P852">
        <f t="shared" si="66"/>
        <v>0.02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8000</v>
      </c>
      <c r="E853" s="7">
        <v>11</v>
      </c>
      <c r="F853" t="s">
        <v>8220</v>
      </c>
      <c r="G853" t="s">
        <v>8229</v>
      </c>
      <c r="H853" t="s">
        <v>8248</v>
      </c>
      <c r="I853" s="14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0</v>
      </c>
      <c r="P853">
        <f t="shared" si="66"/>
        <v>0.16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10000</v>
      </c>
      <c r="E854" s="7">
        <v>10115</v>
      </c>
      <c r="F854" t="s">
        <v>8218</v>
      </c>
      <c r="G854" t="s">
        <v>8223</v>
      </c>
      <c r="H854" t="s">
        <v>8245</v>
      </c>
      <c r="I854" s="1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101</v>
      </c>
      <c r="P854">
        <f t="shared" si="66"/>
        <v>163.15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2500</v>
      </c>
      <c r="E855" s="7">
        <v>2615</v>
      </c>
      <c r="F855" t="s">
        <v>8218</v>
      </c>
      <c r="G855" t="s">
        <v>8223</v>
      </c>
      <c r="H855" t="s">
        <v>8245</v>
      </c>
      <c r="I855" s="14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105</v>
      </c>
      <c r="P855">
        <f t="shared" si="66"/>
        <v>261.5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80000</v>
      </c>
      <c r="E856" s="7">
        <v>310</v>
      </c>
      <c r="F856" t="s">
        <v>8220</v>
      </c>
      <c r="G856" t="s">
        <v>8223</v>
      </c>
      <c r="H856" t="s">
        <v>8245</v>
      </c>
      <c r="I856" s="14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0</v>
      </c>
      <c r="P856">
        <f t="shared" si="66"/>
        <v>0.62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5000</v>
      </c>
      <c r="E857" s="7">
        <v>1782</v>
      </c>
      <c r="F857" t="s">
        <v>8220</v>
      </c>
      <c r="G857" t="s">
        <v>8223</v>
      </c>
      <c r="H857" t="s">
        <v>8245</v>
      </c>
      <c r="I857" s="14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36</v>
      </c>
      <c r="P857">
        <f t="shared" si="66"/>
        <v>37.909999999999997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3000</v>
      </c>
      <c r="E858" s="7">
        <v>3035.05</v>
      </c>
      <c r="F858" t="s">
        <v>8218</v>
      </c>
      <c r="G858" t="s">
        <v>8235</v>
      </c>
      <c r="H858" t="s">
        <v>8248</v>
      </c>
      <c r="I858" s="14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101</v>
      </c>
      <c r="P858">
        <f t="shared" si="66"/>
        <v>108.39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5000</v>
      </c>
      <c r="E859" s="7">
        <v>0</v>
      </c>
      <c r="F859" t="s">
        <v>8220</v>
      </c>
      <c r="G859" t="s">
        <v>8226</v>
      </c>
      <c r="H859" t="s">
        <v>8248</v>
      </c>
      <c r="I859" s="14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0</v>
      </c>
      <c r="P859">
        <f t="shared" si="66"/>
        <v>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5000</v>
      </c>
      <c r="E860" s="7">
        <v>5910</v>
      </c>
      <c r="F860" t="s">
        <v>8218</v>
      </c>
      <c r="G860" t="s">
        <v>8224</v>
      </c>
      <c r="H860" t="s">
        <v>8246</v>
      </c>
      <c r="I860" s="14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118</v>
      </c>
      <c r="P860">
        <f t="shared" si="66"/>
        <v>77.760000000000005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10500</v>
      </c>
      <c r="E861" s="7">
        <v>601</v>
      </c>
      <c r="F861" t="s">
        <v>8220</v>
      </c>
      <c r="G861" t="s">
        <v>8223</v>
      </c>
      <c r="H861" t="s">
        <v>8245</v>
      </c>
      <c r="I861" s="14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6</v>
      </c>
      <c r="P861">
        <f t="shared" si="66"/>
        <v>6.13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7500</v>
      </c>
      <c r="E862" s="7">
        <v>8005</v>
      </c>
      <c r="F862" t="s">
        <v>8218</v>
      </c>
      <c r="G862" t="s">
        <v>8223</v>
      </c>
      <c r="H862" t="s">
        <v>8245</v>
      </c>
      <c r="I862" s="14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107</v>
      </c>
      <c r="P862">
        <f t="shared" si="66"/>
        <v>166.77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2000</v>
      </c>
      <c r="E863" s="7">
        <v>1580</v>
      </c>
      <c r="F863" t="s">
        <v>8220</v>
      </c>
      <c r="G863" t="s">
        <v>8223</v>
      </c>
      <c r="H863" t="s">
        <v>8245</v>
      </c>
      <c r="I863" s="14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79</v>
      </c>
      <c r="P863">
        <f t="shared" si="66"/>
        <v>790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2000</v>
      </c>
      <c r="E864" s="7">
        <v>2424</v>
      </c>
      <c r="F864" t="s">
        <v>8218</v>
      </c>
      <c r="G864" t="s">
        <v>8224</v>
      </c>
      <c r="H864" t="s">
        <v>8246</v>
      </c>
      <c r="I864" s="1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121</v>
      </c>
      <c r="P864">
        <f t="shared" si="66"/>
        <v>606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21</v>
      </c>
      <c r="F865" t="s">
        <v>8220</v>
      </c>
      <c r="G865" t="s">
        <v>8223</v>
      </c>
      <c r="H865" t="s">
        <v>8245</v>
      </c>
      <c r="I865" s="14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1</v>
      </c>
      <c r="P865">
        <f t="shared" si="66"/>
        <v>4.2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8000</v>
      </c>
      <c r="E866" s="7">
        <v>2993</v>
      </c>
      <c r="F866" t="s">
        <v>8220</v>
      </c>
      <c r="G866" t="s">
        <v>8223</v>
      </c>
      <c r="H866" t="s">
        <v>8245</v>
      </c>
      <c r="I866" s="14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37</v>
      </c>
      <c r="P866">
        <f t="shared" si="66"/>
        <v>37.89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1500</v>
      </c>
      <c r="E867" s="7">
        <v>1535</v>
      </c>
      <c r="F867" t="s">
        <v>8218</v>
      </c>
      <c r="G867" t="s">
        <v>8223</v>
      </c>
      <c r="H867" t="s">
        <v>8245</v>
      </c>
      <c r="I867" s="14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102</v>
      </c>
      <c r="P867">
        <f t="shared" si="66"/>
        <v>767.5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3000</v>
      </c>
      <c r="E868" s="7">
        <v>4150</v>
      </c>
      <c r="F868" t="s">
        <v>8218</v>
      </c>
      <c r="G868" t="s">
        <v>8223</v>
      </c>
      <c r="H868" t="s">
        <v>8245</v>
      </c>
      <c r="I868" s="14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138</v>
      </c>
      <c r="P868">
        <f t="shared" si="66"/>
        <v>377.27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0</v>
      </c>
      <c r="F869" t="s">
        <v>8219</v>
      </c>
      <c r="G869" t="s">
        <v>8223</v>
      </c>
      <c r="H869" t="s">
        <v>8245</v>
      </c>
      <c r="I869" s="14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0</v>
      </c>
      <c r="P869">
        <f t="shared" si="66"/>
        <v>0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1500</v>
      </c>
      <c r="E870" s="7">
        <v>1775</v>
      </c>
      <c r="F870" t="s">
        <v>8218</v>
      </c>
      <c r="G870" t="s">
        <v>8223</v>
      </c>
      <c r="H870" t="s">
        <v>8245</v>
      </c>
      <c r="I870" s="14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118</v>
      </c>
      <c r="P870">
        <f t="shared" si="66"/>
        <v>1775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4000</v>
      </c>
      <c r="E871" s="7">
        <v>4516.4399999999996</v>
      </c>
      <c r="F871" t="s">
        <v>8218</v>
      </c>
      <c r="G871" t="s">
        <v>8223</v>
      </c>
      <c r="H871" t="s">
        <v>8245</v>
      </c>
      <c r="I871" s="14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113</v>
      </c>
      <c r="P871">
        <f t="shared" si="66"/>
        <v>1505.48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1570</v>
      </c>
      <c r="E872" s="7">
        <v>1614</v>
      </c>
      <c r="F872" t="s">
        <v>8218</v>
      </c>
      <c r="G872" t="s">
        <v>8224</v>
      </c>
      <c r="H872" t="s">
        <v>8246</v>
      </c>
      <c r="I872" s="14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103</v>
      </c>
      <c r="P872">
        <f t="shared" si="66"/>
        <v>322.8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2500</v>
      </c>
      <c r="E873" s="7">
        <v>2841</v>
      </c>
      <c r="F873" t="s">
        <v>8218</v>
      </c>
      <c r="G873" t="s">
        <v>8223</v>
      </c>
      <c r="H873" t="s">
        <v>8245</v>
      </c>
      <c r="I873" s="14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114</v>
      </c>
      <c r="P873">
        <f t="shared" si="66"/>
        <v>236.75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1650</v>
      </c>
      <c r="E874" s="7">
        <v>69</v>
      </c>
      <c r="F874" t="s">
        <v>8220</v>
      </c>
      <c r="G874" t="s">
        <v>8223</v>
      </c>
      <c r="H874" t="s">
        <v>8245</v>
      </c>
      <c r="I874" s="1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4</v>
      </c>
      <c r="P874">
        <f t="shared" si="66"/>
        <v>34.5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1500</v>
      </c>
      <c r="E875" s="7">
        <v>1527.5</v>
      </c>
      <c r="F875" t="s">
        <v>8218</v>
      </c>
      <c r="G875" t="s">
        <v>8223</v>
      </c>
      <c r="H875" t="s">
        <v>8245</v>
      </c>
      <c r="I875" s="14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102</v>
      </c>
      <c r="P875">
        <f t="shared" si="66"/>
        <v>305.5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3405</v>
      </c>
      <c r="E876" s="7">
        <v>3670</v>
      </c>
      <c r="F876" t="s">
        <v>8218</v>
      </c>
      <c r="G876" t="s">
        <v>8223</v>
      </c>
      <c r="H876" t="s">
        <v>8245</v>
      </c>
      <c r="I876" s="14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108</v>
      </c>
      <c r="P876">
        <f t="shared" si="66"/>
        <v>174.76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550</v>
      </c>
      <c r="E877" s="7">
        <v>713</v>
      </c>
      <c r="F877" t="s">
        <v>8218</v>
      </c>
      <c r="G877" t="s">
        <v>8223</v>
      </c>
      <c r="H877" t="s">
        <v>8245</v>
      </c>
      <c r="I877" s="14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130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5000</v>
      </c>
      <c r="E878" s="7">
        <v>11</v>
      </c>
      <c r="F878" t="s">
        <v>8220</v>
      </c>
      <c r="G878" t="s">
        <v>8224</v>
      </c>
      <c r="H878" t="s">
        <v>8246</v>
      </c>
      <c r="I878" s="14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0</v>
      </c>
      <c r="P878">
        <f t="shared" si="66"/>
        <v>0.24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5000</v>
      </c>
      <c r="E879" s="7">
        <v>95</v>
      </c>
      <c r="F879" t="s">
        <v>8220</v>
      </c>
      <c r="G879" t="s">
        <v>8223</v>
      </c>
      <c r="H879" t="s">
        <v>8245</v>
      </c>
      <c r="I879" s="14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2</v>
      </c>
      <c r="P879">
        <f t="shared" si="66"/>
        <v>3.28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1600</v>
      </c>
      <c r="E880" s="7">
        <v>2198</v>
      </c>
      <c r="F880" t="s">
        <v>8218</v>
      </c>
      <c r="G880" t="s">
        <v>8223</v>
      </c>
      <c r="H880" t="s">
        <v>8245</v>
      </c>
      <c r="I880" s="14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137</v>
      </c>
      <c r="P880">
        <f t="shared" si="66"/>
        <v>1099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3000</v>
      </c>
      <c r="E881" s="7">
        <v>4642</v>
      </c>
      <c r="F881" t="s">
        <v>8218</v>
      </c>
      <c r="G881" t="s">
        <v>8223</v>
      </c>
      <c r="H881" t="s">
        <v>8245</v>
      </c>
      <c r="I881" s="14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155</v>
      </c>
      <c r="P881">
        <f t="shared" si="66"/>
        <v>154.72999999999999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2000</v>
      </c>
      <c r="E882" s="7">
        <v>2020</v>
      </c>
      <c r="F882" t="s">
        <v>8218</v>
      </c>
      <c r="G882" t="s">
        <v>8223</v>
      </c>
      <c r="H882" t="s">
        <v>8245</v>
      </c>
      <c r="I882" s="14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101</v>
      </c>
      <c r="P882">
        <f t="shared" si="66"/>
        <v>252.5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1500</v>
      </c>
      <c r="E883" s="7">
        <v>0</v>
      </c>
      <c r="F883" t="s">
        <v>8220</v>
      </c>
      <c r="G883" t="s">
        <v>8223</v>
      </c>
      <c r="H883" t="s">
        <v>8245</v>
      </c>
      <c r="I883" s="14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0</v>
      </c>
      <c r="P883">
        <f t="shared" si="66"/>
        <v>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2500</v>
      </c>
      <c r="E884" s="7">
        <v>2681</v>
      </c>
      <c r="F884" t="s">
        <v>8218</v>
      </c>
      <c r="G884" t="s">
        <v>8223</v>
      </c>
      <c r="H884" t="s">
        <v>8245</v>
      </c>
      <c r="I884" s="1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107</v>
      </c>
      <c r="P884">
        <f t="shared" si="66"/>
        <v>191.5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5500</v>
      </c>
      <c r="E885" s="7">
        <v>3405</v>
      </c>
      <c r="F885" t="s">
        <v>8220</v>
      </c>
      <c r="G885" t="s">
        <v>8223</v>
      </c>
      <c r="H885" t="s">
        <v>8245</v>
      </c>
      <c r="I885" s="14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62</v>
      </c>
      <c r="P885">
        <f t="shared" si="66"/>
        <v>141.88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1100</v>
      </c>
      <c r="E886" s="7">
        <v>1130</v>
      </c>
      <c r="F886" t="s">
        <v>8218</v>
      </c>
      <c r="G886" t="s">
        <v>8223</v>
      </c>
      <c r="H886" t="s">
        <v>8245</v>
      </c>
      <c r="I886" s="14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103</v>
      </c>
      <c r="P886">
        <f t="shared" si="66"/>
        <v>565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3500</v>
      </c>
      <c r="E887" s="7">
        <v>10</v>
      </c>
      <c r="F887" t="s">
        <v>8220</v>
      </c>
      <c r="G887" t="s">
        <v>8223</v>
      </c>
      <c r="H887" t="s">
        <v>8245</v>
      </c>
      <c r="I887" s="14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0</v>
      </c>
      <c r="P887">
        <f t="shared" si="66"/>
        <v>0.48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2200</v>
      </c>
      <c r="E888" s="7">
        <v>0</v>
      </c>
      <c r="F888" t="s">
        <v>8220</v>
      </c>
      <c r="G888" t="s">
        <v>8223</v>
      </c>
      <c r="H888" t="s">
        <v>8245</v>
      </c>
      <c r="I888" s="14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0</v>
      </c>
      <c r="P888">
        <f t="shared" si="66"/>
        <v>0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550</v>
      </c>
      <c r="E889" s="7">
        <v>592</v>
      </c>
      <c r="F889" t="s">
        <v>8218</v>
      </c>
      <c r="G889" t="s">
        <v>8223</v>
      </c>
      <c r="H889" t="s">
        <v>8245</v>
      </c>
      <c r="I889" s="14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108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1800</v>
      </c>
      <c r="E890" s="7">
        <v>657</v>
      </c>
      <c r="F890" t="s">
        <v>8220</v>
      </c>
      <c r="G890" t="s">
        <v>8223</v>
      </c>
      <c r="H890" t="s">
        <v>8245</v>
      </c>
      <c r="I890" s="14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37</v>
      </c>
      <c r="P890">
        <f t="shared" si="66"/>
        <v>164.25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7000</v>
      </c>
      <c r="E891" s="7">
        <v>7003</v>
      </c>
      <c r="F891" t="s">
        <v>8218</v>
      </c>
      <c r="G891" t="s">
        <v>8223</v>
      </c>
      <c r="H891" t="s">
        <v>8245</v>
      </c>
      <c r="I891" s="14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100</v>
      </c>
      <c r="P891">
        <f t="shared" si="66"/>
        <v>218.84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2000</v>
      </c>
      <c r="E892" s="7">
        <v>2065</v>
      </c>
      <c r="F892" t="s">
        <v>8218</v>
      </c>
      <c r="G892" t="s">
        <v>8223</v>
      </c>
      <c r="H892" t="s">
        <v>8245</v>
      </c>
      <c r="I892" s="14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103</v>
      </c>
      <c r="P892">
        <f t="shared" si="66"/>
        <v>516.25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2500</v>
      </c>
      <c r="E893" s="7">
        <v>635</v>
      </c>
      <c r="F893" t="s">
        <v>8221</v>
      </c>
      <c r="G893" t="s">
        <v>8223</v>
      </c>
      <c r="H893" t="s">
        <v>8245</v>
      </c>
      <c r="I893" s="14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25</v>
      </c>
      <c r="P893">
        <f t="shared" si="66"/>
        <v>70.56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7000</v>
      </c>
      <c r="E894" s="7">
        <v>10435</v>
      </c>
      <c r="F894" t="s">
        <v>8218</v>
      </c>
      <c r="G894" t="s">
        <v>8223</v>
      </c>
      <c r="H894" t="s">
        <v>8245</v>
      </c>
      <c r="I894" s="1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149</v>
      </c>
      <c r="P894">
        <f t="shared" si="66"/>
        <v>613.82000000000005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5574</v>
      </c>
      <c r="F895" t="s">
        <v>8218</v>
      </c>
      <c r="G895" t="s">
        <v>8223</v>
      </c>
      <c r="H895" t="s">
        <v>8245</v>
      </c>
      <c r="I895" s="14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279</v>
      </c>
      <c r="P895">
        <f t="shared" si="66"/>
        <v>1114.8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20820.330000000002</v>
      </c>
      <c r="F896" t="s">
        <v>8218</v>
      </c>
      <c r="G896" t="s">
        <v>8223</v>
      </c>
      <c r="H896" t="s">
        <v>8245</v>
      </c>
      <c r="I896" s="14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104</v>
      </c>
      <c r="P896">
        <f t="shared" si="66"/>
        <v>392.84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2000</v>
      </c>
      <c r="E897" s="7">
        <v>3453.69</v>
      </c>
      <c r="F897" t="s">
        <v>8218</v>
      </c>
      <c r="G897" t="s">
        <v>8223</v>
      </c>
      <c r="H897" t="s">
        <v>8245</v>
      </c>
      <c r="I897" s="14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173</v>
      </c>
      <c r="P897">
        <f t="shared" si="66"/>
        <v>493.38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10000</v>
      </c>
      <c r="E898" s="7">
        <v>0</v>
      </c>
      <c r="F898" t="s">
        <v>8220</v>
      </c>
      <c r="G898" t="s">
        <v>8223</v>
      </c>
      <c r="H898" t="s">
        <v>8245</v>
      </c>
      <c r="I898" s="14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0</v>
      </c>
      <c r="P898">
        <f t="shared" si="66"/>
        <v>0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550</v>
      </c>
      <c r="E899" s="7">
        <v>580</v>
      </c>
      <c r="F899" t="s">
        <v>8218</v>
      </c>
      <c r="G899" t="s">
        <v>8223</v>
      </c>
      <c r="H899" t="s">
        <v>8245</v>
      </c>
      <c r="I899" s="14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105</v>
      </c>
      <c r="P899">
        <f t="shared" ref="P899:P962" si="71">IFERROR(ROUND(E899/L899, 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1750</v>
      </c>
      <c r="E900" s="7">
        <v>85</v>
      </c>
      <c r="F900" t="s">
        <v>8220</v>
      </c>
      <c r="G900" t="s">
        <v>8223</v>
      </c>
      <c r="H900" t="s">
        <v>8245</v>
      </c>
      <c r="I900" s="14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5</v>
      </c>
      <c r="P900">
        <f t="shared" si="71"/>
        <v>42.5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2500</v>
      </c>
      <c r="E901" s="7">
        <v>2535</v>
      </c>
      <c r="F901" t="s">
        <v>8218</v>
      </c>
      <c r="G901" t="s">
        <v>8223</v>
      </c>
      <c r="H901" t="s">
        <v>8245</v>
      </c>
      <c r="I901" s="14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101</v>
      </c>
      <c r="P901">
        <f t="shared" si="71"/>
        <v>316.88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1200</v>
      </c>
      <c r="E902" s="7">
        <v>0</v>
      </c>
      <c r="F902" t="s">
        <v>8220</v>
      </c>
      <c r="G902" t="s">
        <v>8223</v>
      </c>
      <c r="H902" t="s">
        <v>8245</v>
      </c>
      <c r="I902" s="14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0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550</v>
      </c>
      <c r="E903" s="7">
        <v>123</v>
      </c>
      <c r="F903" t="s">
        <v>8220</v>
      </c>
      <c r="G903" t="s">
        <v>8223</v>
      </c>
      <c r="H903" t="s">
        <v>8245</v>
      </c>
      <c r="I903" s="14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22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2000</v>
      </c>
      <c r="E904" s="7">
        <v>20</v>
      </c>
      <c r="F904" t="s">
        <v>8220</v>
      </c>
      <c r="G904" t="s">
        <v>8223</v>
      </c>
      <c r="H904" t="s">
        <v>8245</v>
      </c>
      <c r="I904" s="1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1</v>
      </c>
      <c r="P904">
        <f t="shared" si="71"/>
        <v>6.67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2000</v>
      </c>
      <c r="E905" s="7">
        <v>2372</v>
      </c>
      <c r="F905" t="s">
        <v>8218</v>
      </c>
      <c r="G905" t="s">
        <v>8223</v>
      </c>
      <c r="H905" t="s">
        <v>8245</v>
      </c>
      <c r="I905" s="14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119</v>
      </c>
      <c r="P905">
        <f t="shared" si="71"/>
        <v>593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2000</v>
      </c>
      <c r="E906" s="7">
        <v>2321</v>
      </c>
      <c r="F906" t="s">
        <v>8218</v>
      </c>
      <c r="G906" t="s">
        <v>8223</v>
      </c>
      <c r="H906" t="s">
        <v>8245</v>
      </c>
      <c r="I906" s="14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116</v>
      </c>
      <c r="P906">
        <f t="shared" si="71"/>
        <v>773.67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2000</v>
      </c>
      <c r="E907" s="7">
        <v>3906</v>
      </c>
      <c r="F907" t="s">
        <v>8218</v>
      </c>
      <c r="G907" t="s">
        <v>8223</v>
      </c>
      <c r="H907" t="s">
        <v>8245</v>
      </c>
      <c r="I907" s="14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195</v>
      </c>
      <c r="P907">
        <f t="shared" si="71"/>
        <v>651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550</v>
      </c>
      <c r="E908" s="7">
        <v>30</v>
      </c>
      <c r="F908" t="s">
        <v>8220</v>
      </c>
      <c r="G908" t="s">
        <v>8223</v>
      </c>
      <c r="H908" t="s">
        <v>8245</v>
      </c>
      <c r="I908" s="14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5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550</v>
      </c>
      <c r="E909" s="7">
        <v>0</v>
      </c>
      <c r="F909" t="s">
        <v>8220</v>
      </c>
      <c r="G909" t="s">
        <v>8223</v>
      </c>
      <c r="H909" t="s">
        <v>8245</v>
      </c>
      <c r="I909" s="14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550</v>
      </c>
      <c r="E910" s="7">
        <v>0</v>
      </c>
      <c r="F910" t="s">
        <v>8220</v>
      </c>
      <c r="G910" t="s">
        <v>8223</v>
      </c>
      <c r="H910" t="s">
        <v>8245</v>
      </c>
      <c r="I910" s="14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3000</v>
      </c>
      <c r="E911" s="7">
        <v>3000</v>
      </c>
      <c r="F911" t="s">
        <v>8218</v>
      </c>
      <c r="G911" t="s">
        <v>8223</v>
      </c>
      <c r="H911" t="s">
        <v>8245</v>
      </c>
      <c r="I911" s="14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100</v>
      </c>
      <c r="P911">
        <f t="shared" si="71"/>
        <v>375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2000</v>
      </c>
      <c r="E912" s="7">
        <v>2047</v>
      </c>
      <c r="F912" t="s">
        <v>8218</v>
      </c>
      <c r="G912" t="s">
        <v>8224</v>
      </c>
      <c r="H912" t="s">
        <v>8246</v>
      </c>
      <c r="I912" s="14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102</v>
      </c>
      <c r="P912">
        <f t="shared" si="71"/>
        <v>409.4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530</v>
      </c>
      <c r="E913" s="7">
        <v>1</v>
      </c>
      <c r="F913" t="s">
        <v>8220</v>
      </c>
      <c r="G913" t="s">
        <v>8223</v>
      </c>
      <c r="H913" t="s">
        <v>8245</v>
      </c>
      <c r="I913" s="14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1450</v>
      </c>
      <c r="E914" s="7">
        <v>1500</v>
      </c>
      <c r="F914" t="s">
        <v>8218</v>
      </c>
      <c r="G914" t="s">
        <v>8223</v>
      </c>
      <c r="H914" t="s">
        <v>8245</v>
      </c>
      <c r="I914" s="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103</v>
      </c>
      <c r="P914">
        <f t="shared" si="71"/>
        <v>750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5500</v>
      </c>
      <c r="E915" s="7">
        <v>0</v>
      </c>
      <c r="F915" t="s">
        <v>8220</v>
      </c>
      <c r="G915" t="s">
        <v>8223</v>
      </c>
      <c r="H915" t="s">
        <v>8245</v>
      </c>
      <c r="I915" s="14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0</v>
      </c>
      <c r="P915">
        <f t="shared" si="71"/>
        <v>0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525</v>
      </c>
      <c r="E916" s="7">
        <v>0</v>
      </c>
      <c r="F916" t="s">
        <v>8220</v>
      </c>
      <c r="G916" t="s">
        <v>8223</v>
      </c>
      <c r="H916" t="s">
        <v>8245</v>
      </c>
      <c r="I916" s="14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2500</v>
      </c>
      <c r="E917" s="7">
        <v>16862</v>
      </c>
      <c r="F917" t="s">
        <v>8218</v>
      </c>
      <c r="G917" t="s">
        <v>8223</v>
      </c>
      <c r="H917" t="s">
        <v>8245</v>
      </c>
      <c r="I917" s="14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674</v>
      </c>
      <c r="P917">
        <f t="shared" si="71"/>
        <v>1873.56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516</v>
      </c>
      <c r="E918" s="7">
        <v>0</v>
      </c>
      <c r="F918" t="s">
        <v>8220</v>
      </c>
      <c r="G918" t="s">
        <v>8223</v>
      </c>
      <c r="H918" t="s">
        <v>8245</v>
      </c>
      <c r="I918" s="14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1400</v>
      </c>
      <c r="E919" s="7">
        <v>1550</v>
      </c>
      <c r="F919" t="s">
        <v>8218</v>
      </c>
      <c r="G919" t="s">
        <v>8223</v>
      </c>
      <c r="H919" t="s">
        <v>8245</v>
      </c>
      <c r="I919" s="14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111</v>
      </c>
      <c r="P919">
        <f t="shared" si="71"/>
        <v>1550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2000</v>
      </c>
      <c r="E920" s="7">
        <v>3500</v>
      </c>
      <c r="F920" t="s">
        <v>8218</v>
      </c>
      <c r="G920" t="s">
        <v>8224</v>
      </c>
      <c r="H920" t="s">
        <v>8246</v>
      </c>
      <c r="I920" s="14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175</v>
      </c>
      <c r="P920">
        <f t="shared" si="71"/>
        <v>350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</v>
      </c>
      <c r="E921" s="7">
        <v>641</v>
      </c>
      <c r="F921" t="s">
        <v>8220</v>
      </c>
      <c r="G921" t="s">
        <v>8223</v>
      </c>
      <c r="H921" t="s">
        <v>8245</v>
      </c>
      <c r="I921" s="14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32</v>
      </c>
      <c r="P921">
        <f t="shared" si="71"/>
        <v>641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515</v>
      </c>
      <c r="E922" s="7">
        <v>0</v>
      </c>
      <c r="F922" t="s">
        <v>8219</v>
      </c>
      <c r="G922" t="s">
        <v>8223</v>
      </c>
      <c r="H922" t="s">
        <v>8245</v>
      </c>
      <c r="I922" s="14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12000</v>
      </c>
      <c r="E923" s="7">
        <v>12668</v>
      </c>
      <c r="F923" t="s">
        <v>8218</v>
      </c>
      <c r="G923" t="s">
        <v>8223</v>
      </c>
      <c r="H923" t="s">
        <v>8245</v>
      </c>
      <c r="I923" s="14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106</v>
      </c>
      <c r="P923">
        <f t="shared" si="71"/>
        <v>633.4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15000</v>
      </c>
      <c r="E924" s="7">
        <v>16465</v>
      </c>
      <c r="F924" t="s">
        <v>8218</v>
      </c>
      <c r="G924" t="s">
        <v>8223</v>
      </c>
      <c r="H924" t="s">
        <v>8245</v>
      </c>
      <c r="I924" s="1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110</v>
      </c>
      <c r="P924">
        <f t="shared" si="71"/>
        <v>548.83000000000004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2500</v>
      </c>
      <c r="E925" s="7">
        <v>2990</v>
      </c>
      <c r="F925" t="s">
        <v>8218</v>
      </c>
      <c r="G925" t="s">
        <v>8223</v>
      </c>
      <c r="H925" t="s">
        <v>8245</v>
      </c>
      <c r="I925" s="14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120</v>
      </c>
      <c r="P925">
        <f t="shared" si="71"/>
        <v>498.33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2500</v>
      </c>
      <c r="E926" s="7">
        <v>2946</v>
      </c>
      <c r="F926" t="s">
        <v>8218</v>
      </c>
      <c r="G926" t="s">
        <v>8223</v>
      </c>
      <c r="H926" t="s">
        <v>8245</v>
      </c>
      <c r="I926" s="14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118</v>
      </c>
      <c r="P926">
        <f t="shared" si="71"/>
        <v>196.4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2000</v>
      </c>
      <c r="E927" s="7">
        <v>2370</v>
      </c>
      <c r="F927" t="s">
        <v>8218</v>
      </c>
      <c r="G927" t="s">
        <v>8223</v>
      </c>
      <c r="H927" t="s">
        <v>8245</v>
      </c>
      <c r="I927" s="14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119</v>
      </c>
      <c r="P927">
        <f t="shared" si="71"/>
        <v>474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512</v>
      </c>
      <c r="E928" s="7">
        <v>138</v>
      </c>
      <c r="F928" t="s">
        <v>8220</v>
      </c>
      <c r="G928" t="s">
        <v>8223</v>
      </c>
      <c r="H928" t="s">
        <v>8245</v>
      </c>
      <c r="I928" s="14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27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500</v>
      </c>
      <c r="E929" s="7">
        <v>4388</v>
      </c>
      <c r="F929" t="s">
        <v>8218</v>
      </c>
      <c r="G929" t="s">
        <v>8223</v>
      </c>
      <c r="H929" t="s">
        <v>8245</v>
      </c>
      <c r="I929" s="14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878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5000</v>
      </c>
      <c r="E930" s="7">
        <v>5200</v>
      </c>
      <c r="F930" t="s">
        <v>8219</v>
      </c>
      <c r="G930" t="s">
        <v>8223</v>
      </c>
      <c r="H930" t="s">
        <v>8245</v>
      </c>
      <c r="I930" s="14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104</v>
      </c>
      <c r="P930">
        <f t="shared" si="71"/>
        <v>185.71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3307</v>
      </c>
      <c r="F931" t="s">
        <v>8218</v>
      </c>
      <c r="G931" t="s">
        <v>8223</v>
      </c>
      <c r="H931" t="s">
        <v>8245</v>
      </c>
      <c r="I931" s="14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661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2500</v>
      </c>
      <c r="E932" s="7">
        <v>3067</v>
      </c>
      <c r="F932" t="s">
        <v>8218</v>
      </c>
      <c r="G932" t="s">
        <v>8223</v>
      </c>
      <c r="H932" t="s">
        <v>8245</v>
      </c>
      <c r="I932" s="14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123</v>
      </c>
      <c r="P932">
        <f t="shared" si="71"/>
        <v>613.4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2130</v>
      </c>
      <c r="F933" t="s">
        <v>8218</v>
      </c>
      <c r="G933" t="s">
        <v>8224</v>
      </c>
      <c r="H933" t="s">
        <v>8246</v>
      </c>
      <c r="I933" s="14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107</v>
      </c>
      <c r="P933">
        <f t="shared" si="71"/>
        <v>304.29000000000002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5000</v>
      </c>
      <c r="E934" s="7">
        <v>187</v>
      </c>
      <c r="F934" t="s">
        <v>8220</v>
      </c>
      <c r="G934" t="s">
        <v>8223</v>
      </c>
      <c r="H934" t="s">
        <v>8245</v>
      </c>
      <c r="I934" s="1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4</v>
      </c>
      <c r="P934">
        <f t="shared" si="71"/>
        <v>6.23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2042</v>
      </c>
      <c r="F935" t="s">
        <v>8218</v>
      </c>
      <c r="G935" t="s">
        <v>8223</v>
      </c>
      <c r="H935" t="s">
        <v>8245</v>
      </c>
      <c r="I935" s="14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102</v>
      </c>
      <c r="P935">
        <f t="shared" si="71"/>
        <v>1021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5000</v>
      </c>
      <c r="F936" t="s">
        <v>8218</v>
      </c>
      <c r="G936" t="s">
        <v>8228</v>
      </c>
      <c r="H936" t="s">
        <v>8250</v>
      </c>
      <c r="I936" s="14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100</v>
      </c>
      <c r="P936">
        <f t="shared" si="71"/>
        <v>166.67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1500</v>
      </c>
      <c r="E937" s="7">
        <v>1766</v>
      </c>
      <c r="F937" t="s">
        <v>8218</v>
      </c>
      <c r="G937" t="s">
        <v>8223</v>
      </c>
      <c r="H937" t="s">
        <v>8245</v>
      </c>
      <c r="I937" s="14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118</v>
      </c>
      <c r="P937">
        <f t="shared" si="71"/>
        <v>883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500</v>
      </c>
      <c r="E938" s="7">
        <v>2299</v>
      </c>
      <c r="F938" t="s">
        <v>8218</v>
      </c>
      <c r="G938" t="s">
        <v>8223</v>
      </c>
      <c r="H938" t="s">
        <v>8245</v>
      </c>
      <c r="I938" s="14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460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1500</v>
      </c>
      <c r="E939" s="7">
        <v>795</v>
      </c>
      <c r="F939" t="s">
        <v>8220</v>
      </c>
      <c r="G939" t="s">
        <v>8223</v>
      </c>
      <c r="H939" t="s">
        <v>8245</v>
      </c>
      <c r="I939" s="14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53</v>
      </c>
      <c r="P939">
        <f t="shared" si="71"/>
        <v>397.5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1200</v>
      </c>
      <c r="E940" s="7">
        <v>1773</v>
      </c>
      <c r="F940" t="s">
        <v>8218</v>
      </c>
      <c r="G940" t="s">
        <v>8223</v>
      </c>
      <c r="H940" t="s">
        <v>8245</v>
      </c>
      <c r="I940" s="14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148</v>
      </c>
      <c r="P940">
        <f t="shared" si="71"/>
        <v>1773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1500</v>
      </c>
      <c r="E941" s="7">
        <v>677</v>
      </c>
      <c r="F941" t="s">
        <v>8220</v>
      </c>
      <c r="G941" t="s">
        <v>8223</v>
      </c>
      <c r="H941" t="s">
        <v>8245</v>
      </c>
      <c r="I941" s="14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45</v>
      </c>
      <c r="P941">
        <f t="shared" si="71"/>
        <v>338.5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5000</v>
      </c>
      <c r="E942" s="7">
        <v>5046.5200000000004</v>
      </c>
      <c r="F942" t="s">
        <v>8218</v>
      </c>
      <c r="G942" t="s">
        <v>8223</v>
      </c>
      <c r="H942" t="s">
        <v>8245</v>
      </c>
      <c r="I942" s="14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101</v>
      </c>
      <c r="P942">
        <f t="shared" si="71"/>
        <v>360.47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4500</v>
      </c>
      <c r="E943" s="7">
        <v>5398.99</v>
      </c>
      <c r="F943" t="s">
        <v>8218</v>
      </c>
      <c r="G943" t="s">
        <v>8223</v>
      </c>
      <c r="H943" t="s">
        <v>8245</v>
      </c>
      <c r="I943" s="14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120</v>
      </c>
      <c r="P943">
        <f t="shared" si="71"/>
        <v>174.16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3200</v>
      </c>
      <c r="E944" s="7">
        <v>0</v>
      </c>
      <c r="F944" t="s">
        <v>8220</v>
      </c>
      <c r="G944" t="s">
        <v>8223</v>
      </c>
      <c r="H944" t="s">
        <v>8245</v>
      </c>
      <c r="I944" s="1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0</v>
      </c>
      <c r="P944">
        <f t="shared" si="71"/>
        <v>0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2500</v>
      </c>
      <c r="E945" s="7">
        <v>2565</v>
      </c>
      <c r="F945" t="s">
        <v>8218</v>
      </c>
      <c r="G945" t="s">
        <v>8223</v>
      </c>
      <c r="H945" t="s">
        <v>8245</v>
      </c>
      <c r="I945" s="14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103</v>
      </c>
      <c r="P945">
        <f t="shared" si="71"/>
        <v>213.75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20000</v>
      </c>
      <c r="E946" s="7">
        <v>0</v>
      </c>
      <c r="F946" t="s">
        <v>8219</v>
      </c>
      <c r="G946" t="s">
        <v>8223</v>
      </c>
      <c r="H946" t="s">
        <v>8245</v>
      </c>
      <c r="I946" s="14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0</v>
      </c>
      <c r="P946">
        <f t="shared" si="71"/>
        <v>0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7500</v>
      </c>
      <c r="E947" s="7">
        <v>0</v>
      </c>
      <c r="F947" t="s">
        <v>8220</v>
      </c>
      <c r="G947" t="s">
        <v>8229</v>
      </c>
      <c r="H947" t="s">
        <v>8248</v>
      </c>
      <c r="I947" s="14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0</v>
      </c>
      <c r="P947">
        <f t="shared" si="71"/>
        <v>0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2500</v>
      </c>
      <c r="E948" s="7">
        <v>2560</v>
      </c>
      <c r="F948" t="s">
        <v>8218</v>
      </c>
      <c r="G948" t="s">
        <v>8223</v>
      </c>
      <c r="H948" t="s">
        <v>8245</v>
      </c>
      <c r="I948" s="14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102</v>
      </c>
      <c r="P948">
        <f t="shared" si="71"/>
        <v>512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500</v>
      </c>
      <c r="E949" s="7">
        <v>1575</v>
      </c>
      <c r="F949" t="s">
        <v>8218</v>
      </c>
      <c r="G949" t="s">
        <v>8223</v>
      </c>
      <c r="H949" t="s">
        <v>8245</v>
      </c>
      <c r="I949" s="14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315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3000</v>
      </c>
      <c r="E950" s="7">
        <v>25</v>
      </c>
      <c r="F950" t="s">
        <v>8220</v>
      </c>
      <c r="G950" t="s">
        <v>8232</v>
      </c>
      <c r="H950" t="s">
        <v>8248</v>
      </c>
      <c r="I950" s="14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</v>
      </c>
      <c r="P950">
        <f t="shared" si="71"/>
        <v>3.13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2500</v>
      </c>
      <c r="E951" s="7">
        <v>2500</v>
      </c>
      <c r="F951" t="s">
        <v>8218</v>
      </c>
      <c r="G951" t="s">
        <v>8235</v>
      </c>
      <c r="H951" t="s">
        <v>8248</v>
      </c>
      <c r="I951" s="14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100</v>
      </c>
      <c r="P951">
        <f t="shared" si="71"/>
        <v>357.14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362</v>
      </c>
      <c r="F952" t="s">
        <v>8220</v>
      </c>
      <c r="G952" t="s">
        <v>8228</v>
      </c>
      <c r="H952" t="s">
        <v>8250</v>
      </c>
      <c r="I952" s="14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7</v>
      </c>
      <c r="P952">
        <f t="shared" si="71"/>
        <v>15.08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15</v>
      </c>
      <c r="F953" t="s">
        <v>8220</v>
      </c>
      <c r="G953" t="s">
        <v>8223</v>
      </c>
      <c r="H953" t="s">
        <v>8245</v>
      </c>
      <c r="I953" s="14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0</v>
      </c>
      <c r="P953">
        <f t="shared" si="71"/>
        <v>0.12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50000</v>
      </c>
      <c r="E954" s="7">
        <v>53</v>
      </c>
      <c r="F954" t="s">
        <v>8220</v>
      </c>
      <c r="G954" t="s">
        <v>8223</v>
      </c>
      <c r="H954" t="s">
        <v>8245</v>
      </c>
      <c r="I954" s="1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0</v>
      </c>
      <c r="P954">
        <f t="shared" si="71"/>
        <v>0.27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2000</v>
      </c>
      <c r="E955" s="7">
        <v>2087</v>
      </c>
      <c r="F955" t="s">
        <v>8218</v>
      </c>
      <c r="G955" t="s">
        <v>8223</v>
      </c>
      <c r="H955" t="s">
        <v>8245</v>
      </c>
      <c r="I955" s="14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104</v>
      </c>
      <c r="P955">
        <f t="shared" si="71"/>
        <v>417.4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18950</v>
      </c>
      <c r="E956" s="7">
        <v>2</v>
      </c>
      <c r="F956" t="s">
        <v>8219</v>
      </c>
      <c r="G956" t="s">
        <v>8223</v>
      </c>
      <c r="H956" t="s">
        <v>8245</v>
      </c>
      <c r="I956" s="14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0</v>
      </c>
      <c r="P956">
        <f t="shared" si="71"/>
        <v>0.03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45000</v>
      </c>
      <c r="E957" s="7">
        <v>120</v>
      </c>
      <c r="F957" t="s">
        <v>8219</v>
      </c>
      <c r="G957" t="s">
        <v>8223</v>
      </c>
      <c r="H957" t="s">
        <v>8245</v>
      </c>
      <c r="I957" s="14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0</v>
      </c>
      <c r="P957">
        <f t="shared" si="71"/>
        <v>1.29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3500</v>
      </c>
      <c r="E958" s="7">
        <v>4450</v>
      </c>
      <c r="F958" t="s">
        <v>8218</v>
      </c>
      <c r="G958" t="s">
        <v>8223</v>
      </c>
      <c r="H958" t="s">
        <v>8245</v>
      </c>
      <c r="I958" s="14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127</v>
      </c>
      <c r="P958">
        <f t="shared" si="71"/>
        <v>261.76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2500</v>
      </c>
      <c r="E959" s="7">
        <v>0</v>
      </c>
      <c r="F959" t="s">
        <v>8219</v>
      </c>
      <c r="G959" t="s">
        <v>8223</v>
      </c>
      <c r="H959" t="s">
        <v>8245</v>
      </c>
      <c r="I959" s="14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0</v>
      </c>
      <c r="P959">
        <f t="shared" si="71"/>
        <v>0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3600</v>
      </c>
      <c r="E960" s="7">
        <v>11345</v>
      </c>
      <c r="F960" t="s">
        <v>8218</v>
      </c>
      <c r="G960" t="s">
        <v>8223</v>
      </c>
      <c r="H960" t="s">
        <v>8245</v>
      </c>
      <c r="I960" s="14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315</v>
      </c>
      <c r="P960">
        <f t="shared" si="71"/>
        <v>667.35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26</v>
      </c>
      <c r="F961" t="s">
        <v>8220</v>
      </c>
      <c r="G961" t="s">
        <v>8223</v>
      </c>
      <c r="H961" t="s">
        <v>8245</v>
      </c>
      <c r="I961" s="14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0</v>
      </c>
      <c r="P961">
        <f t="shared" si="71"/>
        <v>0.15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55000</v>
      </c>
      <c r="E962" s="7">
        <v>6541</v>
      </c>
      <c r="F962" t="s">
        <v>8220</v>
      </c>
      <c r="G962" t="s">
        <v>8223</v>
      </c>
      <c r="H962" t="s">
        <v>8245</v>
      </c>
      <c r="I962" s="14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12</v>
      </c>
      <c r="P962">
        <f t="shared" si="71"/>
        <v>34.79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100000</v>
      </c>
      <c r="E963" s="7">
        <v>12</v>
      </c>
      <c r="F963" t="s">
        <v>8220</v>
      </c>
      <c r="G963" t="s">
        <v>8223</v>
      </c>
      <c r="H963" t="s">
        <v>8245</v>
      </c>
      <c r="I963" s="14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0</v>
      </c>
      <c r="P963">
        <f t="shared" ref="P963:P1026" si="76">IFERROR(ROUND(E963/L963, 2),0)</f>
        <v>0.11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3300</v>
      </c>
      <c r="E964" s="7">
        <v>3350</v>
      </c>
      <c r="F964" t="s">
        <v>8218</v>
      </c>
      <c r="G964" t="s">
        <v>8223</v>
      </c>
      <c r="H964" t="s">
        <v>8245</v>
      </c>
      <c r="I964" s="1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102</v>
      </c>
      <c r="P964">
        <f t="shared" si="76"/>
        <v>90.54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2550</v>
      </c>
      <c r="E965" s="7">
        <v>2630</v>
      </c>
      <c r="F965" t="s">
        <v>8218</v>
      </c>
      <c r="G965" t="s">
        <v>8223</v>
      </c>
      <c r="H965" t="s">
        <v>8245</v>
      </c>
      <c r="I965" s="14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103</v>
      </c>
      <c r="P965">
        <f t="shared" si="76"/>
        <v>292.22000000000003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3500</v>
      </c>
      <c r="E966" s="7">
        <v>9121</v>
      </c>
      <c r="F966" t="s">
        <v>8218</v>
      </c>
      <c r="G966" t="s">
        <v>8228</v>
      </c>
      <c r="H966" t="s">
        <v>8250</v>
      </c>
      <c r="I966" s="14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261</v>
      </c>
      <c r="P966">
        <f t="shared" si="76"/>
        <v>314.52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</v>
      </c>
      <c r="E967" s="7">
        <v>2575</v>
      </c>
      <c r="F967" t="s">
        <v>8218</v>
      </c>
      <c r="G967" t="s">
        <v>8223</v>
      </c>
      <c r="H967" t="s">
        <v>8245</v>
      </c>
      <c r="I967" s="14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103</v>
      </c>
      <c r="P967">
        <f t="shared" si="76"/>
        <v>429.17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5000</v>
      </c>
      <c r="E968" s="7">
        <v>6308</v>
      </c>
      <c r="F968" t="s">
        <v>8218</v>
      </c>
      <c r="G968" t="s">
        <v>8223</v>
      </c>
      <c r="H968" t="s">
        <v>8245</v>
      </c>
      <c r="I968" s="14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126</v>
      </c>
      <c r="P968">
        <f t="shared" si="76"/>
        <v>210.27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10000</v>
      </c>
      <c r="E969" s="7">
        <v>7540</v>
      </c>
      <c r="F969" t="s">
        <v>8221</v>
      </c>
      <c r="G969" t="s">
        <v>8223</v>
      </c>
      <c r="H969" t="s">
        <v>8245</v>
      </c>
      <c r="I969" s="14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75</v>
      </c>
      <c r="P969">
        <f t="shared" si="76"/>
        <v>93.09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2000</v>
      </c>
      <c r="E970" s="7">
        <v>2004</v>
      </c>
      <c r="F970" t="s">
        <v>8218</v>
      </c>
      <c r="G970" t="s">
        <v>8223</v>
      </c>
      <c r="H970" t="s">
        <v>8245</v>
      </c>
      <c r="I970" s="14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100</v>
      </c>
      <c r="P970">
        <f t="shared" si="76"/>
        <v>501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35000</v>
      </c>
      <c r="E971" s="7">
        <v>38876.949999999997</v>
      </c>
      <c r="F971" t="s">
        <v>8218</v>
      </c>
      <c r="G971" t="s">
        <v>8237</v>
      </c>
      <c r="H971" t="s">
        <v>8255</v>
      </c>
      <c r="I971" s="14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111</v>
      </c>
      <c r="P971">
        <f t="shared" si="76"/>
        <v>3534.27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7000</v>
      </c>
      <c r="E972" s="7">
        <v>0</v>
      </c>
      <c r="F972" t="s">
        <v>8220</v>
      </c>
      <c r="G972" t="s">
        <v>8228</v>
      </c>
      <c r="H972" t="s">
        <v>8250</v>
      </c>
      <c r="I972" s="14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0</v>
      </c>
      <c r="P972">
        <f t="shared" si="76"/>
        <v>0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2450</v>
      </c>
      <c r="E973" s="7">
        <v>2596</v>
      </c>
      <c r="F973" t="s">
        <v>8218</v>
      </c>
      <c r="G973" t="s">
        <v>8223</v>
      </c>
      <c r="H973" t="s">
        <v>8245</v>
      </c>
      <c r="I973" s="14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106</v>
      </c>
      <c r="P973">
        <f t="shared" si="76"/>
        <v>519.20000000000005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10</v>
      </c>
      <c r="F974" t="s">
        <v>8220</v>
      </c>
      <c r="G974" t="s">
        <v>8223</v>
      </c>
      <c r="H974" t="s">
        <v>8245</v>
      </c>
      <c r="I974" s="1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0</v>
      </c>
      <c r="P974">
        <f t="shared" si="76"/>
        <v>0.22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2800</v>
      </c>
      <c r="E975" s="7">
        <v>15039</v>
      </c>
      <c r="F975" t="s">
        <v>8218</v>
      </c>
      <c r="G975" t="s">
        <v>8223</v>
      </c>
      <c r="H975" t="s">
        <v>8245</v>
      </c>
      <c r="I975" s="14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537</v>
      </c>
      <c r="P975">
        <f t="shared" si="76"/>
        <v>1879.88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2500</v>
      </c>
      <c r="E976" s="7">
        <v>2535</v>
      </c>
      <c r="F976" t="s">
        <v>8218</v>
      </c>
      <c r="G976" t="s">
        <v>8223</v>
      </c>
      <c r="H976" t="s">
        <v>8245</v>
      </c>
      <c r="I976" s="14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101</v>
      </c>
      <c r="P976">
        <f t="shared" si="76"/>
        <v>845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8000</v>
      </c>
      <c r="E977" s="7">
        <v>0</v>
      </c>
      <c r="F977" t="s">
        <v>8220</v>
      </c>
      <c r="G977" t="s">
        <v>8223</v>
      </c>
      <c r="H977" t="s">
        <v>8245</v>
      </c>
      <c r="I977" s="14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0</v>
      </c>
      <c r="P977">
        <f t="shared" si="76"/>
        <v>0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8000</v>
      </c>
      <c r="E978" s="7">
        <v>17914</v>
      </c>
      <c r="F978" t="s">
        <v>8218</v>
      </c>
      <c r="G978" t="s">
        <v>8225</v>
      </c>
      <c r="H978" t="s">
        <v>8247</v>
      </c>
      <c r="I978" s="14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224</v>
      </c>
      <c r="P978">
        <f t="shared" si="76"/>
        <v>995.22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3950</v>
      </c>
      <c r="E979" s="7">
        <v>11323</v>
      </c>
      <c r="F979" t="s">
        <v>8218</v>
      </c>
      <c r="G979" t="s">
        <v>8238</v>
      </c>
      <c r="H979" t="s">
        <v>8248</v>
      </c>
      <c r="I979" s="14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287</v>
      </c>
      <c r="P979">
        <f t="shared" si="76"/>
        <v>943.58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200000</v>
      </c>
      <c r="E980" s="7">
        <v>350</v>
      </c>
      <c r="F980" t="s">
        <v>8219</v>
      </c>
      <c r="G980" t="s">
        <v>8234</v>
      </c>
      <c r="H980" t="s">
        <v>8254</v>
      </c>
      <c r="I980" s="14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0</v>
      </c>
      <c r="P980">
        <f t="shared" si="76"/>
        <v>2.85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65000</v>
      </c>
      <c r="E981" s="7">
        <v>93374</v>
      </c>
      <c r="F981" t="s">
        <v>8218</v>
      </c>
      <c r="G981" t="s">
        <v>8223</v>
      </c>
      <c r="H981" t="s">
        <v>8245</v>
      </c>
      <c r="I981" s="14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144</v>
      </c>
      <c r="P981">
        <f t="shared" si="76"/>
        <v>972.65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5000</v>
      </c>
      <c r="E982" s="7">
        <v>1065</v>
      </c>
      <c r="F982" t="s">
        <v>8220</v>
      </c>
      <c r="G982" t="s">
        <v>8223</v>
      </c>
      <c r="H982" t="s">
        <v>8245</v>
      </c>
      <c r="I982" s="14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21</v>
      </c>
      <c r="P982">
        <f t="shared" si="76"/>
        <v>34.35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1000</v>
      </c>
      <c r="E983" s="7">
        <v>1382</v>
      </c>
      <c r="F983" t="s">
        <v>8218</v>
      </c>
      <c r="G983" t="s">
        <v>8223</v>
      </c>
      <c r="H983" t="s">
        <v>8245</v>
      </c>
      <c r="I983" s="14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138</v>
      </c>
      <c r="P983">
        <f t="shared" si="76"/>
        <v>345.5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1000</v>
      </c>
      <c r="E984" s="7">
        <v>80</v>
      </c>
      <c r="F984" t="s">
        <v>8221</v>
      </c>
      <c r="G984" t="s">
        <v>8223</v>
      </c>
      <c r="H984" t="s">
        <v>8245</v>
      </c>
      <c r="I984" s="1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8</v>
      </c>
      <c r="P984">
        <f t="shared" si="76"/>
        <v>26.67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75000</v>
      </c>
      <c r="E985" s="7">
        <v>500</v>
      </c>
      <c r="F985" t="s">
        <v>8220</v>
      </c>
      <c r="G985" t="s">
        <v>8226</v>
      </c>
      <c r="H985" t="s">
        <v>8248</v>
      </c>
      <c r="I985" s="14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1</v>
      </c>
      <c r="P985">
        <f t="shared" si="76"/>
        <v>2.79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2000</v>
      </c>
      <c r="E986" s="7">
        <v>2004</v>
      </c>
      <c r="F986" t="s">
        <v>8218</v>
      </c>
      <c r="G986" t="s">
        <v>8223</v>
      </c>
      <c r="H986" t="s">
        <v>8245</v>
      </c>
      <c r="I986" s="14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100</v>
      </c>
      <c r="P986">
        <f t="shared" si="76"/>
        <v>668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5000</v>
      </c>
      <c r="E987" s="7">
        <v>18851</v>
      </c>
      <c r="F987" t="s">
        <v>8218</v>
      </c>
      <c r="G987" t="s">
        <v>8235</v>
      </c>
      <c r="H987" t="s">
        <v>8248</v>
      </c>
      <c r="I987" s="14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377</v>
      </c>
      <c r="P987">
        <f t="shared" si="76"/>
        <v>819.61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7500</v>
      </c>
      <c r="E988" s="7">
        <v>8666</v>
      </c>
      <c r="F988" t="s">
        <v>8218</v>
      </c>
      <c r="G988" t="s">
        <v>8224</v>
      </c>
      <c r="H988" t="s">
        <v>8246</v>
      </c>
      <c r="I988" s="14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116</v>
      </c>
      <c r="P988">
        <f t="shared" si="76"/>
        <v>376.78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19500</v>
      </c>
      <c r="E989" s="7">
        <v>20631</v>
      </c>
      <c r="F989" t="s">
        <v>8218</v>
      </c>
      <c r="G989" t="s">
        <v>8232</v>
      </c>
      <c r="H989" t="s">
        <v>8248</v>
      </c>
      <c r="I989" s="14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106</v>
      </c>
      <c r="P989">
        <f t="shared" si="76"/>
        <v>503.2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</v>
      </c>
      <c r="E990" s="7">
        <v>1560</v>
      </c>
      <c r="F990" t="s">
        <v>8218</v>
      </c>
      <c r="G990" t="s">
        <v>8236</v>
      </c>
      <c r="H990" t="s">
        <v>8248</v>
      </c>
      <c r="I990" s="14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312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5000</v>
      </c>
      <c r="E991" s="7">
        <v>5540</v>
      </c>
      <c r="F991" t="s">
        <v>8218</v>
      </c>
      <c r="G991" t="s">
        <v>8223</v>
      </c>
      <c r="H991" t="s">
        <v>8245</v>
      </c>
      <c r="I991" s="14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111</v>
      </c>
      <c r="P991">
        <f t="shared" si="76"/>
        <v>173.13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1250</v>
      </c>
      <c r="E992" s="7">
        <v>1316</v>
      </c>
      <c r="F992" t="s">
        <v>8218</v>
      </c>
      <c r="G992" t="s">
        <v>8223</v>
      </c>
      <c r="H992" t="s">
        <v>8245</v>
      </c>
      <c r="I992" s="14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105</v>
      </c>
      <c r="P992">
        <f t="shared" si="76"/>
        <v>658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2200</v>
      </c>
      <c r="E993" s="7">
        <v>4673</v>
      </c>
      <c r="F993" t="s">
        <v>8218</v>
      </c>
      <c r="G993" t="s">
        <v>8224</v>
      </c>
      <c r="H993" t="s">
        <v>8246</v>
      </c>
      <c r="I993" s="14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212</v>
      </c>
      <c r="P993">
        <f t="shared" si="76"/>
        <v>667.57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3000</v>
      </c>
      <c r="E994" s="7">
        <v>21</v>
      </c>
      <c r="F994" t="s">
        <v>8220</v>
      </c>
      <c r="G994" t="s">
        <v>8223</v>
      </c>
      <c r="H994" t="s">
        <v>8245</v>
      </c>
      <c r="I994" s="1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1</v>
      </c>
      <c r="P994">
        <f t="shared" si="76"/>
        <v>5.25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48725</v>
      </c>
      <c r="E995" s="7">
        <v>1758</v>
      </c>
      <c r="F995" t="s">
        <v>8220</v>
      </c>
      <c r="G995" t="s">
        <v>8223</v>
      </c>
      <c r="H995" t="s">
        <v>8245</v>
      </c>
      <c r="I995" s="14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4</v>
      </c>
      <c r="P995">
        <f t="shared" si="76"/>
        <v>8.9700000000000006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12000</v>
      </c>
      <c r="E996" s="7">
        <v>16806</v>
      </c>
      <c r="F996" t="s">
        <v>8218</v>
      </c>
      <c r="G996" t="s">
        <v>8223</v>
      </c>
      <c r="H996" t="s">
        <v>8245</v>
      </c>
      <c r="I996" s="14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140</v>
      </c>
      <c r="P996">
        <f t="shared" si="76"/>
        <v>1527.82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3400</v>
      </c>
      <c r="E997" s="7">
        <v>4050</v>
      </c>
      <c r="F997" t="s">
        <v>8218</v>
      </c>
      <c r="G997" t="s">
        <v>8223</v>
      </c>
      <c r="H997" t="s">
        <v>8245</v>
      </c>
      <c r="I997" s="14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119</v>
      </c>
      <c r="P997">
        <f t="shared" si="76"/>
        <v>450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1600</v>
      </c>
      <c r="E998" s="7">
        <v>2150.1</v>
      </c>
      <c r="F998" t="s">
        <v>8218</v>
      </c>
      <c r="G998" t="s">
        <v>8223</v>
      </c>
      <c r="H998" t="s">
        <v>8245</v>
      </c>
      <c r="I998" s="14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134</v>
      </c>
      <c r="P998">
        <f t="shared" si="76"/>
        <v>430.02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1600</v>
      </c>
      <c r="E999" s="7">
        <v>2015</v>
      </c>
      <c r="F999" t="s">
        <v>8218</v>
      </c>
      <c r="G999" t="s">
        <v>8223</v>
      </c>
      <c r="H999" t="s">
        <v>8245</v>
      </c>
      <c r="I999" s="14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126</v>
      </c>
      <c r="P999">
        <f t="shared" si="76"/>
        <v>251.88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90000</v>
      </c>
      <c r="E1000" s="7">
        <v>1</v>
      </c>
      <c r="F1000" t="s">
        <v>8220</v>
      </c>
      <c r="G1000" t="s">
        <v>8228</v>
      </c>
      <c r="H1000" t="s">
        <v>8250</v>
      </c>
      <c r="I1000" s="14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0</v>
      </c>
      <c r="P1000">
        <f t="shared" si="76"/>
        <v>0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30000</v>
      </c>
      <c r="E1001" s="7">
        <v>1877</v>
      </c>
      <c r="F1001" t="s">
        <v>8220</v>
      </c>
      <c r="G1001" t="s">
        <v>8228</v>
      </c>
      <c r="H1001" t="s">
        <v>8250</v>
      </c>
      <c r="I1001" s="14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6</v>
      </c>
      <c r="P1001">
        <f t="shared" si="76"/>
        <v>46.93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50000</v>
      </c>
      <c r="E1002" s="7">
        <v>75</v>
      </c>
      <c r="F1002" t="s">
        <v>8220</v>
      </c>
      <c r="G1002" t="s">
        <v>8223</v>
      </c>
      <c r="H1002" t="s">
        <v>8245</v>
      </c>
      <c r="I1002" s="14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0</v>
      </c>
      <c r="P1002">
        <f t="shared" si="76"/>
        <v>12.5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15000</v>
      </c>
      <c r="E1003" s="7">
        <v>0</v>
      </c>
      <c r="F1003" t="s">
        <v>8219</v>
      </c>
      <c r="G1003" t="s">
        <v>8224</v>
      </c>
      <c r="H1003" t="s">
        <v>8246</v>
      </c>
      <c r="I1003" s="14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0</v>
      </c>
      <c r="P1003">
        <f t="shared" si="76"/>
        <v>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8500</v>
      </c>
      <c r="E1004" s="7">
        <v>202</v>
      </c>
      <c r="F1004" t="s">
        <v>8220</v>
      </c>
      <c r="G1004" t="s">
        <v>8223</v>
      </c>
      <c r="H1004" t="s">
        <v>8245</v>
      </c>
      <c r="I1004" s="1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2</v>
      </c>
      <c r="P1004">
        <f t="shared" si="76"/>
        <v>9.18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10000</v>
      </c>
      <c r="E1005" s="7">
        <v>0</v>
      </c>
      <c r="F1005" t="s">
        <v>8219</v>
      </c>
      <c r="G1005" t="s">
        <v>8229</v>
      </c>
      <c r="H1005" t="s">
        <v>8248</v>
      </c>
      <c r="I1005" s="14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0</v>
      </c>
      <c r="P1005">
        <f t="shared" si="76"/>
        <v>0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50000</v>
      </c>
      <c r="E1006" s="7">
        <v>690</v>
      </c>
      <c r="F1006" t="s">
        <v>8219</v>
      </c>
      <c r="G1006" t="s">
        <v>8223</v>
      </c>
      <c r="H1006" t="s">
        <v>8245</v>
      </c>
      <c r="I1006" s="14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1</v>
      </c>
      <c r="P1006">
        <f t="shared" si="76"/>
        <v>7.26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380000</v>
      </c>
      <c r="E1007" s="7">
        <v>30</v>
      </c>
      <c r="F1007" t="s">
        <v>8219</v>
      </c>
      <c r="G1007" t="s">
        <v>8223</v>
      </c>
      <c r="H1007" t="s">
        <v>8245</v>
      </c>
      <c r="I1007" s="14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0</v>
      </c>
      <c r="P1007">
        <f t="shared" si="76"/>
        <v>0.19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2500</v>
      </c>
      <c r="E1008" s="7">
        <v>0</v>
      </c>
      <c r="F1008" t="s">
        <v>8219</v>
      </c>
      <c r="G1008" t="s">
        <v>8223</v>
      </c>
      <c r="H1008" t="s">
        <v>8245</v>
      </c>
      <c r="I1008" s="14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0</v>
      </c>
      <c r="P1008">
        <f t="shared" si="76"/>
        <v>0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35000</v>
      </c>
      <c r="E1009" s="7">
        <v>585</v>
      </c>
      <c r="F1009" t="s">
        <v>8220</v>
      </c>
      <c r="G1009" t="s">
        <v>8223</v>
      </c>
      <c r="H1009" t="s">
        <v>8245</v>
      </c>
      <c r="I1009" s="14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2</v>
      </c>
      <c r="P1009">
        <f t="shared" si="76"/>
        <v>7.7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2500</v>
      </c>
      <c r="E1010" s="7">
        <v>82.01</v>
      </c>
      <c r="F1010" t="s">
        <v>8220</v>
      </c>
      <c r="G1010" t="s">
        <v>8237</v>
      </c>
      <c r="H1010" t="s">
        <v>8255</v>
      </c>
      <c r="I1010" s="14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3</v>
      </c>
      <c r="P1010">
        <f t="shared" si="76"/>
        <v>82.01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19000</v>
      </c>
      <c r="E1011" s="7">
        <v>35076</v>
      </c>
      <c r="F1011" t="s">
        <v>8218</v>
      </c>
      <c r="G1011" t="s">
        <v>8223</v>
      </c>
      <c r="H1011" t="s">
        <v>8245</v>
      </c>
      <c r="I1011" s="14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185</v>
      </c>
      <c r="P1011">
        <f t="shared" si="76"/>
        <v>347.29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2300</v>
      </c>
      <c r="E1012" s="7">
        <v>3925</v>
      </c>
      <c r="F1012" t="s">
        <v>8218</v>
      </c>
      <c r="G1012" t="s">
        <v>8223</v>
      </c>
      <c r="H1012" t="s">
        <v>8245</v>
      </c>
      <c r="I1012" s="14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171</v>
      </c>
      <c r="P1012">
        <f t="shared" si="76"/>
        <v>981.25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1900</v>
      </c>
      <c r="E1013" s="7">
        <v>905</v>
      </c>
      <c r="F1013" t="s">
        <v>8220</v>
      </c>
      <c r="G1013" t="s">
        <v>8223</v>
      </c>
      <c r="H1013" t="s">
        <v>8245</v>
      </c>
      <c r="I1013" s="14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48</v>
      </c>
      <c r="P1013">
        <f t="shared" si="76"/>
        <v>905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30000000</v>
      </c>
      <c r="E1014" s="7">
        <v>0</v>
      </c>
      <c r="F1014" t="s">
        <v>8219</v>
      </c>
      <c r="G1014" t="s">
        <v>8223</v>
      </c>
      <c r="H1014" t="s">
        <v>8245</v>
      </c>
      <c r="I1014" s="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0</v>
      </c>
      <c r="P1014">
        <f t="shared" si="76"/>
        <v>0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0</v>
      </c>
      <c r="F1015" t="s">
        <v>8219</v>
      </c>
      <c r="G1015" t="s">
        <v>8223</v>
      </c>
      <c r="H1015" t="s">
        <v>8245</v>
      </c>
      <c r="I1015" s="14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0</v>
      </c>
      <c r="P1015">
        <f t="shared" si="76"/>
        <v>0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9300</v>
      </c>
      <c r="E1016" s="7">
        <v>0</v>
      </c>
      <c r="F1016" t="s">
        <v>8220</v>
      </c>
      <c r="G1016" t="s">
        <v>8223</v>
      </c>
      <c r="H1016" t="s">
        <v>8245</v>
      </c>
      <c r="I1016" s="14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0</v>
      </c>
      <c r="P1016">
        <f t="shared" si="76"/>
        <v>0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2500</v>
      </c>
      <c r="E1017" s="7">
        <v>1</v>
      </c>
      <c r="F1017" t="s">
        <v>8220</v>
      </c>
      <c r="G1017" t="s">
        <v>8239</v>
      </c>
      <c r="H1017" t="s">
        <v>8256</v>
      </c>
      <c r="I1017" s="14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0</v>
      </c>
      <c r="P1017">
        <f t="shared" si="76"/>
        <v>0.17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8000</v>
      </c>
      <c r="E1018" s="7">
        <v>8832.49</v>
      </c>
      <c r="F1018" t="s">
        <v>8218</v>
      </c>
      <c r="G1018" t="s">
        <v>8223</v>
      </c>
      <c r="H1018" t="s">
        <v>8245</v>
      </c>
      <c r="I1018" s="14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110</v>
      </c>
      <c r="P1018">
        <f t="shared" si="76"/>
        <v>232.43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125000</v>
      </c>
      <c r="E1019" s="7">
        <v>124</v>
      </c>
      <c r="F1019" t="s">
        <v>8219</v>
      </c>
      <c r="G1019" t="s">
        <v>8223</v>
      </c>
      <c r="H1019" t="s">
        <v>8245</v>
      </c>
      <c r="I1019" s="14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0</v>
      </c>
      <c r="P1019">
        <f t="shared" si="76"/>
        <v>0.35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3000</v>
      </c>
      <c r="E1020" s="7">
        <v>3575</v>
      </c>
      <c r="F1020" t="s">
        <v>8218</v>
      </c>
      <c r="G1020" t="s">
        <v>8223</v>
      </c>
      <c r="H1020" t="s">
        <v>8245</v>
      </c>
      <c r="I1020" s="14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119</v>
      </c>
      <c r="P1020">
        <f t="shared" si="76"/>
        <v>510.71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50000</v>
      </c>
      <c r="E1021" s="7">
        <v>3466</v>
      </c>
      <c r="F1021" t="s">
        <v>8220</v>
      </c>
      <c r="G1021" t="s">
        <v>8223</v>
      </c>
      <c r="H1021" t="s">
        <v>8245</v>
      </c>
      <c r="I1021" s="14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7</v>
      </c>
      <c r="P1021">
        <f t="shared" si="76"/>
        <v>8.67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10000</v>
      </c>
      <c r="E1022" s="7">
        <v>0</v>
      </c>
      <c r="F1022" t="s">
        <v>8219</v>
      </c>
      <c r="G1022" t="s">
        <v>8228</v>
      </c>
      <c r="H1022" t="s">
        <v>8250</v>
      </c>
      <c r="I1022" s="14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0</v>
      </c>
      <c r="P1022">
        <f t="shared" si="76"/>
        <v>0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25000</v>
      </c>
      <c r="E1023" s="7">
        <v>76047</v>
      </c>
      <c r="F1023" t="s">
        <v>8218</v>
      </c>
      <c r="G1023" t="s">
        <v>8223</v>
      </c>
      <c r="H1023" t="s">
        <v>8245</v>
      </c>
      <c r="I1023" s="14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304</v>
      </c>
      <c r="P1023">
        <f t="shared" si="76"/>
        <v>159.09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7000</v>
      </c>
      <c r="E1024" s="7">
        <v>0</v>
      </c>
      <c r="F1024" t="s">
        <v>8220</v>
      </c>
      <c r="G1024" t="s">
        <v>8223</v>
      </c>
      <c r="H1024" t="s">
        <v>8245</v>
      </c>
      <c r="I1024" s="1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0</v>
      </c>
      <c r="P1024">
        <f t="shared" si="76"/>
        <v>0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12000</v>
      </c>
      <c r="E1025" s="7">
        <v>31754.69</v>
      </c>
      <c r="F1025" t="s">
        <v>8218</v>
      </c>
      <c r="G1025" t="s">
        <v>8224</v>
      </c>
      <c r="H1025" t="s">
        <v>8246</v>
      </c>
      <c r="I1025" s="14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265</v>
      </c>
      <c r="P1025">
        <f t="shared" si="76"/>
        <v>242.4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50000</v>
      </c>
      <c r="E1026" s="7">
        <v>64974</v>
      </c>
      <c r="F1026" t="s">
        <v>8218</v>
      </c>
      <c r="G1026" t="s">
        <v>8234</v>
      </c>
      <c r="H1026" t="s">
        <v>8254</v>
      </c>
      <c r="I1026" s="14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130</v>
      </c>
      <c r="P1026">
        <f t="shared" si="76"/>
        <v>1065.1500000000001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175000</v>
      </c>
      <c r="E1027" s="7">
        <v>0</v>
      </c>
      <c r="F1027" t="s">
        <v>8219</v>
      </c>
      <c r="G1027" t="s">
        <v>8223</v>
      </c>
      <c r="H1027" t="s">
        <v>8245</v>
      </c>
      <c r="I1027" s="14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0</v>
      </c>
      <c r="P1027">
        <f t="shared" ref="P1027:P1090" si="81">IFERROR(ROUND(E1027/L1027, 2),0)</f>
        <v>0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20000</v>
      </c>
      <c r="E1028" s="7">
        <v>15</v>
      </c>
      <c r="F1028" t="s">
        <v>8220</v>
      </c>
      <c r="G1028" t="s">
        <v>8224</v>
      </c>
      <c r="H1028" t="s">
        <v>8246</v>
      </c>
      <c r="I1028" s="14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0</v>
      </c>
      <c r="P1028">
        <f t="shared" si="81"/>
        <v>0.12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20000</v>
      </c>
      <c r="E1029" s="7">
        <v>20025.14</v>
      </c>
      <c r="F1029" t="s">
        <v>8218</v>
      </c>
      <c r="G1029" t="s">
        <v>8223</v>
      </c>
      <c r="H1029" t="s">
        <v>8245</v>
      </c>
      <c r="I1029" s="14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100</v>
      </c>
      <c r="P1029">
        <f t="shared" si="81"/>
        <v>180.41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30000</v>
      </c>
      <c r="E1030" s="7">
        <v>1888</v>
      </c>
      <c r="F1030" t="s">
        <v>8220</v>
      </c>
      <c r="G1030" t="s">
        <v>8224</v>
      </c>
      <c r="H1030" t="s">
        <v>8246</v>
      </c>
      <c r="I1030" s="14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6</v>
      </c>
      <c r="P1030">
        <f t="shared" si="81"/>
        <v>7.4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30000</v>
      </c>
      <c r="E1031" s="7">
        <v>0</v>
      </c>
      <c r="F1031" t="s">
        <v>8220</v>
      </c>
      <c r="G1031" t="s">
        <v>8234</v>
      </c>
      <c r="H1031" t="s">
        <v>8254</v>
      </c>
      <c r="I1031" s="14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0</v>
      </c>
      <c r="P1031">
        <f t="shared" si="81"/>
        <v>0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20000</v>
      </c>
      <c r="E1032" s="7">
        <v>1</v>
      </c>
      <c r="F1032" t="s">
        <v>8220</v>
      </c>
      <c r="G1032" t="s">
        <v>8223</v>
      </c>
      <c r="H1032" t="s">
        <v>8245</v>
      </c>
      <c r="I1032" s="14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0</v>
      </c>
      <c r="P1032">
        <f t="shared" si="81"/>
        <v>0.01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27000</v>
      </c>
      <c r="E1033" s="7">
        <v>45979.01</v>
      </c>
      <c r="F1033" t="s">
        <v>8218</v>
      </c>
      <c r="G1033" t="s">
        <v>8223</v>
      </c>
      <c r="H1033" t="s">
        <v>8245</v>
      </c>
      <c r="I1033" s="14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170</v>
      </c>
      <c r="P1033">
        <f t="shared" si="81"/>
        <v>464.43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15000</v>
      </c>
      <c r="E1034" s="7">
        <v>21882</v>
      </c>
      <c r="F1034" t="s">
        <v>8218</v>
      </c>
      <c r="G1034" t="s">
        <v>8223</v>
      </c>
      <c r="H1034" t="s">
        <v>8245</v>
      </c>
      <c r="I1034" s="1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146</v>
      </c>
      <c r="P1034">
        <f t="shared" si="81"/>
        <v>227.94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5000</v>
      </c>
      <c r="E1035" s="7">
        <v>131</v>
      </c>
      <c r="F1035" t="s">
        <v>8219</v>
      </c>
      <c r="G1035" t="s">
        <v>8224</v>
      </c>
      <c r="H1035" t="s">
        <v>8246</v>
      </c>
      <c r="I1035" s="14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3</v>
      </c>
      <c r="P1035">
        <f t="shared" si="81"/>
        <v>4.8499999999999996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18500</v>
      </c>
      <c r="E1036" s="7">
        <v>79335.360000000001</v>
      </c>
      <c r="F1036" t="s">
        <v>8218</v>
      </c>
      <c r="G1036" t="s">
        <v>8223</v>
      </c>
      <c r="H1036" t="s">
        <v>8245</v>
      </c>
      <c r="I1036" s="14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429</v>
      </c>
      <c r="P1036">
        <f t="shared" si="81"/>
        <v>477.92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12516</v>
      </c>
      <c r="E1037" s="7">
        <v>13864.17</v>
      </c>
      <c r="F1037" t="s">
        <v>8218</v>
      </c>
      <c r="G1037" t="s">
        <v>8223</v>
      </c>
      <c r="H1037" t="s">
        <v>8245</v>
      </c>
      <c r="I1037" s="14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111</v>
      </c>
      <c r="P1037">
        <f t="shared" si="81"/>
        <v>182.42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14000</v>
      </c>
      <c r="E1038" s="7">
        <v>2</v>
      </c>
      <c r="F1038" t="s">
        <v>8220</v>
      </c>
      <c r="G1038" t="s">
        <v>8223</v>
      </c>
      <c r="H1038" t="s">
        <v>8245</v>
      </c>
      <c r="I1038" s="14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0</v>
      </c>
      <c r="P1038">
        <f t="shared" si="81"/>
        <v>0.01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4000</v>
      </c>
      <c r="E1039" s="7">
        <v>4187</v>
      </c>
      <c r="F1039" t="s">
        <v>8218</v>
      </c>
      <c r="G1039" t="s">
        <v>8223</v>
      </c>
      <c r="H1039" t="s">
        <v>8245</v>
      </c>
      <c r="I1039" s="14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105</v>
      </c>
      <c r="P1039">
        <f t="shared" si="81"/>
        <v>199.38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6300</v>
      </c>
      <c r="E1040" s="7">
        <v>1</v>
      </c>
      <c r="F1040" t="s">
        <v>8220</v>
      </c>
      <c r="G1040" t="s">
        <v>8223</v>
      </c>
      <c r="H1040" t="s">
        <v>8245</v>
      </c>
      <c r="I1040" s="14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0</v>
      </c>
      <c r="P1040">
        <f t="shared" si="81"/>
        <v>0.02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3000</v>
      </c>
      <c r="E1041" s="7">
        <v>4641</v>
      </c>
      <c r="F1041" t="s">
        <v>8218</v>
      </c>
      <c r="G1041" t="s">
        <v>8223</v>
      </c>
      <c r="H1041" t="s">
        <v>8245</v>
      </c>
      <c r="I1041" s="14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155</v>
      </c>
      <c r="P1041">
        <f t="shared" si="81"/>
        <v>154.69999999999999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2500</v>
      </c>
      <c r="E1042" s="7">
        <v>70</v>
      </c>
      <c r="F1042" t="s">
        <v>8220</v>
      </c>
      <c r="G1042" t="s">
        <v>8223</v>
      </c>
      <c r="H1042" t="s">
        <v>8245</v>
      </c>
      <c r="I1042" s="14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3</v>
      </c>
      <c r="P1042">
        <f t="shared" si="81"/>
        <v>70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500</v>
      </c>
      <c r="E1043" s="7">
        <v>1197</v>
      </c>
      <c r="F1043" t="s">
        <v>8218</v>
      </c>
      <c r="G1043" t="s">
        <v>8223</v>
      </c>
      <c r="H1043" t="s">
        <v>8245</v>
      </c>
      <c r="I1043" s="14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239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1000</v>
      </c>
      <c r="E1044" s="7">
        <v>1197</v>
      </c>
      <c r="F1044" t="s">
        <v>8218</v>
      </c>
      <c r="G1044" t="s">
        <v>8223</v>
      </c>
      <c r="H1044" t="s">
        <v>8245</v>
      </c>
      <c r="I1044" s="1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120</v>
      </c>
      <c r="P1044">
        <f t="shared" si="81"/>
        <v>1197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24500</v>
      </c>
      <c r="E1045" s="7">
        <v>335</v>
      </c>
      <c r="F1045" t="s">
        <v>8220</v>
      </c>
      <c r="G1045" t="s">
        <v>8223</v>
      </c>
      <c r="H1045" t="s">
        <v>8245</v>
      </c>
      <c r="I1045" s="14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1</v>
      </c>
      <c r="P1045">
        <f t="shared" si="81"/>
        <v>1.1499999999999999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1000</v>
      </c>
      <c r="E1046" s="7">
        <v>1003</v>
      </c>
      <c r="F1046" t="s">
        <v>8218</v>
      </c>
      <c r="G1046" t="s">
        <v>8223</v>
      </c>
      <c r="H1046" t="s">
        <v>8245</v>
      </c>
      <c r="I1046" s="14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100</v>
      </c>
      <c r="P1046">
        <f t="shared" si="81"/>
        <v>501.5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2500</v>
      </c>
      <c r="E1047" s="7">
        <v>850</v>
      </c>
      <c r="F1047" t="s">
        <v>8220</v>
      </c>
      <c r="G1047" t="s">
        <v>8223</v>
      </c>
      <c r="H1047" t="s">
        <v>8245</v>
      </c>
      <c r="I1047" s="14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34</v>
      </c>
      <c r="P1047">
        <f t="shared" si="81"/>
        <v>106.25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500</v>
      </c>
      <c r="E1048" s="7">
        <v>1115</v>
      </c>
      <c r="F1048" t="s">
        <v>8218</v>
      </c>
      <c r="G1048" t="s">
        <v>8235</v>
      </c>
      <c r="H1048" t="s">
        <v>8248</v>
      </c>
      <c r="I1048" s="14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223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1000</v>
      </c>
      <c r="E1049" s="7">
        <v>0</v>
      </c>
      <c r="F1049" t="s">
        <v>8220</v>
      </c>
      <c r="G1049" t="s">
        <v>8223</v>
      </c>
      <c r="H1049" t="s">
        <v>8245</v>
      </c>
      <c r="I1049" s="14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0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2200</v>
      </c>
      <c r="E1050" s="7">
        <v>3223</v>
      </c>
      <c r="F1050" t="s">
        <v>8218</v>
      </c>
      <c r="G1050" t="s">
        <v>8223</v>
      </c>
      <c r="H1050" t="s">
        <v>8245</v>
      </c>
      <c r="I1050" s="14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147</v>
      </c>
      <c r="P1050">
        <f t="shared" si="81"/>
        <v>805.75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500</v>
      </c>
      <c r="E1051" s="7">
        <v>1105</v>
      </c>
      <c r="F1051" t="s">
        <v>8218</v>
      </c>
      <c r="G1051" t="s">
        <v>8223</v>
      </c>
      <c r="H1051" t="s">
        <v>8245</v>
      </c>
      <c r="I1051" s="14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221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500</v>
      </c>
      <c r="E1052" s="7">
        <v>1090</v>
      </c>
      <c r="F1052" t="s">
        <v>8218</v>
      </c>
      <c r="G1052" t="s">
        <v>8223</v>
      </c>
      <c r="H1052" t="s">
        <v>8245</v>
      </c>
      <c r="I1052" s="14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218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1073</v>
      </c>
      <c r="F1053" t="s">
        <v>8218</v>
      </c>
      <c r="G1053" t="s">
        <v>8223</v>
      </c>
      <c r="H1053" t="s">
        <v>8245</v>
      </c>
      <c r="I1053" s="14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215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500</v>
      </c>
      <c r="E1054" s="7">
        <v>1066</v>
      </c>
      <c r="F1054" t="s">
        <v>8218</v>
      </c>
      <c r="G1054" t="s">
        <v>8223</v>
      </c>
      <c r="H1054" t="s">
        <v>8245</v>
      </c>
      <c r="I1054" s="1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213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1000</v>
      </c>
      <c r="E1055" s="7">
        <v>2870</v>
      </c>
      <c r="F1055" t="s">
        <v>8218</v>
      </c>
      <c r="G1055" t="s">
        <v>8223</v>
      </c>
      <c r="H1055" t="s">
        <v>8245</v>
      </c>
      <c r="I1055" s="14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287</v>
      </c>
      <c r="P1055">
        <f t="shared" si="81"/>
        <v>2870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500</v>
      </c>
      <c r="E1056" s="7">
        <v>1055</v>
      </c>
      <c r="F1056" t="s">
        <v>8218</v>
      </c>
      <c r="G1056" t="s">
        <v>8223</v>
      </c>
      <c r="H1056" t="s">
        <v>8245</v>
      </c>
      <c r="I1056" s="14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211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500</v>
      </c>
      <c r="E1057" s="7">
        <v>1010</v>
      </c>
      <c r="F1057" t="s">
        <v>8218</v>
      </c>
      <c r="G1057" t="s">
        <v>8223</v>
      </c>
      <c r="H1057" t="s">
        <v>8245</v>
      </c>
      <c r="I1057" s="14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202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500</v>
      </c>
      <c r="E1058" s="7">
        <v>950</v>
      </c>
      <c r="F1058" t="s">
        <v>8218</v>
      </c>
      <c r="G1058" t="s">
        <v>8223</v>
      </c>
      <c r="H1058" t="s">
        <v>8245</v>
      </c>
      <c r="I1058" s="14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190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500</v>
      </c>
      <c r="E1059" s="7">
        <v>920</v>
      </c>
      <c r="F1059" t="s">
        <v>8218</v>
      </c>
      <c r="G1059" t="s">
        <v>8223</v>
      </c>
      <c r="H1059" t="s">
        <v>8245</v>
      </c>
      <c r="I1059" s="14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184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500</v>
      </c>
      <c r="E1060" s="7">
        <v>903.14</v>
      </c>
      <c r="F1060" t="s">
        <v>8218</v>
      </c>
      <c r="G1060" t="s">
        <v>8223</v>
      </c>
      <c r="H1060" t="s">
        <v>8245</v>
      </c>
      <c r="I1060" s="14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181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500</v>
      </c>
      <c r="E1061" s="7">
        <v>831</v>
      </c>
      <c r="F1061" t="s">
        <v>8218</v>
      </c>
      <c r="G1061" t="s">
        <v>8223</v>
      </c>
      <c r="H1061" t="s">
        <v>8245</v>
      </c>
      <c r="I1061" s="14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166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1500</v>
      </c>
      <c r="E1062" s="7">
        <v>1720</v>
      </c>
      <c r="F1062" t="s">
        <v>8218</v>
      </c>
      <c r="G1062" t="s">
        <v>8223</v>
      </c>
      <c r="H1062" t="s">
        <v>8245</v>
      </c>
      <c r="I1062" s="14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115</v>
      </c>
      <c r="P1062">
        <f t="shared" si="81"/>
        <v>1720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500</v>
      </c>
      <c r="E1063" s="7">
        <v>813</v>
      </c>
      <c r="F1063" t="s">
        <v>8218</v>
      </c>
      <c r="G1063" t="s">
        <v>8223</v>
      </c>
      <c r="H1063" t="s">
        <v>8245</v>
      </c>
      <c r="I1063" s="14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163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2000</v>
      </c>
      <c r="E1064" s="7">
        <v>3015</v>
      </c>
      <c r="F1064" t="s">
        <v>8218</v>
      </c>
      <c r="G1064" t="s">
        <v>8223</v>
      </c>
      <c r="H1064" t="s">
        <v>8245</v>
      </c>
      <c r="I1064" s="1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151</v>
      </c>
      <c r="P1064">
        <f t="shared" si="81"/>
        <v>753.75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500</v>
      </c>
      <c r="E1065" s="7">
        <v>791</v>
      </c>
      <c r="F1065" t="s">
        <v>8218</v>
      </c>
      <c r="G1065" t="s">
        <v>8223</v>
      </c>
      <c r="H1065" t="s">
        <v>8245</v>
      </c>
      <c r="I1065" s="14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158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20000</v>
      </c>
      <c r="E1066" s="7">
        <v>50863</v>
      </c>
      <c r="F1066" t="s">
        <v>8218</v>
      </c>
      <c r="G1066" t="s">
        <v>8223</v>
      </c>
      <c r="H1066" t="s">
        <v>8245</v>
      </c>
      <c r="I1066" s="14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254</v>
      </c>
      <c r="P1066">
        <f t="shared" si="81"/>
        <v>413.52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2000</v>
      </c>
      <c r="E1067" s="7">
        <v>0</v>
      </c>
      <c r="F1067" t="s">
        <v>8219</v>
      </c>
      <c r="G1067" t="s">
        <v>8225</v>
      </c>
      <c r="H1067" t="s">
        <v>8247</v>
      </c>
      <c r="I1067" s="14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0</v>
      </c>
      <c r="P1067">
        <f t="shared" si="81"/>
        <v>0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13803</v>
      </c>
      <c r="E1068" s="7">
        <v>0</v>
      </c>
      <c r="F1068" t="s">
        <v>8219</v>
      </c>
      <c r="G1068" t="s">
        <v>8223</v>
      </c>
      <c r="H1068" t="s">
        <v>8245</v>
      </c>
      <c r="I1068" s="14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0</v>
      </c>
      <c r="P1068">
        <f t="shared" si="81"/>
        <v>0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2000</v>
      </c>
      <c r="E1069" s="7">
        <v>2107</v>
      </c>
      <c r="F1069" t="s">
        <v>8218</v>
      </c>
      <c r="G1069" t="s">
        <v>8223</v>
      </c>
      <c r="H1069" t="s">
        <v>8245</v>
      </c>
      <c r="I1069" s="14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105</v>
      </c>
      <c r="P1069">
        <f t="shared" si="81"/>
        <v>210.7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1500</v>
      </c>
      <c r="E1070" s="7">
        <v>1525</v>
      </c>
      <c r="F1070" t="s">
        <v>8218</v>
      </c>
      <c r="G1070" t="s">
        <v>8223</v>
      </c>
      <c r="H1070" t="s">
        <v>8245</v>
      </c>
      <c r="I1070" s="14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102</v>
      </c>
      <c r="P1070">
        <f t="shared" si="81"/>
        <v>381.25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3500</v>
      </c>
      <c r="E1071" s="7">
        <v>4219</v>
      </c>
      <c r="F1071" t="s">
        <v>8218</v>
      </c>
      <c r="G1071" t="s">
        <v>8223</v>
      </c>
      <c r="H1071" t="s">
        <v>8245</v>
      </c>
      <c r="I1071" s="14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121</v>
      </c>
      <c r="P1071">
        <f t="shared" si="81"/>
        <v>200.9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1750</v>
      </c>
      <c r="E1072" s="7">
        <v>15</v>
      </c>
      <c r="F1072" t="s">
        <v>8219</v>
      </c>
      <c r="G1072" t="s">
        <v>8223</v>
      </c>
      <c r="H1072" t="s">
        <v>8245</v>
      </c>
      <c r="I1072" s="14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7.5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500</v>
      </c>
      <c r="E1073" s="7">
        <v>760</v>
      </c>
      <c r="F1073" t="s">
        <v>8218</v>
      </c>
      <c r="G1073" t="s">
        <v>8233</v>
      </c>
      <c r="H1073" t="s">
        <v>8253</v>
      </c>
      <c r="I1073" s="14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152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1500</v>
      </c>
      <c r="E1074" s="7">
        <v>1950</v>
      </c>
      <c r="F1074" t="s">
        <v>8218</v>
      </c>
      <c r="G1074" t="s">
        <v>8223</v>
      </c>
      <c r="H1074" t="s">
        <v>8245</v>
      </c>
      <c r="I1074" s="1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130</v>
      </c>
      <c r="P1074">
        <f t="shared" si="81"/>
        <v>487.5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1000</v>
      </c>
      <c r="E1075" s="7">
        <v>1185</v>
      </c>
      <c r="F1075" t="s">
        <v>8218</v>
      </c>
      <c r="G1075" t="s">
        <v>8223</v>
      </c>
      <c r="H1075" t="s">
        <v>8245</v>
      </c>
      <c r="I1075" s="14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119</v>
      </c>
      <c r="P1075">
        <f t="shared" si="81"/>
        <v>1185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10000</v>
      </c>
      <c r="E1076" s="7">
        <v>402</v>
      </c>
      <c r="F1076" t="s">
        <v>8220</v>
      </c>
      <c r="G1076" t="s">
        <v>8223</v>
      </c>
      <c r="H1076" t="s">
        <v>8245</v>
      </c>
      <c r="I1076" s="14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4</v>
      </c>
      <c r="P1076">
        <f t="shared" si="81"/>
        <v>13.4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1500</v>
      </c>
      <c r="E1077" s="7">
        <v>1521</v>
      </c>
      <c r="F1077" t="s">
        <v>8218</v>
      </c>
      <c r="G1077" t="s">
        <v>8223</v>
      </c>
      <c r="H1077" t="s">
        <v>8245</v>
      </c>
      <c r="I1077" s="14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101</v>
      </c>
      <c r="P1077">
        <f t="shared" si="81"/>
        <v>507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100000</v>
      </c>
      <c r="E1078" s="7">
        <v>33791</v>
      </c>
      <c r="F1078" t="s">
        <v>8220</v>
      </c>
      <c r="G1078" t="s">
        <v>8223</v>
      </c>
      <c r="H1078" t="s">
        <v>8245</v>
      </c>
      <c r="I1078" s="14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34</v>
      </c>
      <c r="P1078">
        <f t="shared" si="81"/>
        <v>34.659999999999997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20000</v>
      </c>
      <c r="E1079" s="7">
        <v>486</v>
      </c>
      <c r="F1079" t="s">
        <v>8219</v>
      </c>
      <c r="G1079" t="s">
        <v>8223</v>
      </c>
      <c r="H1079" t="s">
        <v>8245</v>
      </c>
      <c r="I1079" s="14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</v>
      </c>
      <c r="P1079">
        <f t="shared" si="81"/>
        <v>2.91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1500</v>
      </c>
      <c r="E1080" s="7">
        <v>1521</v>
      </c>
      <c r="F1080" t="s">
        <v>8218</v>
      </c>
      <c r="G1080" t="s">
        <v>8223</v>
      </c>
      <c r="H1080" t="s">
        <v>8245</v>
      </c>
      <c r="I1080" s="14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101</v>
      </c>
      <c r="P1080">
        <f t="shared" si="81"/>
        <v>304.2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3200</v>
      </c>
      <c r="E1081" s="7">
        <v>3470</v>
      </c>
      <c r="F1081" t="s">
        <v>8218</v>
      </c>
      <c r="G1081" t="s">
        <v>8235</v>
      </c>
      <c r="H1081" t="s">
        <v>8248</v>
      </c>
      <c r="I1081" s="14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108</v>
      </c>
      <c r="P1081">
        <f t="shared" si="81"/>
        <v>192.78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5000</v>
      </c>
      <c r="E1082" s="7">
        <v>8160</v>
      </c>
      <c r="F1082" t="s">
        <v>8218</v>
      </c>
      <c r="G1082" t="s">
        <v>8223</v>
      </c>
      <c r="H1082" t="s">
        <v>8245</v>
      </c>
      <c r="I1082" s="14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163</v>
      </c>
      <c r="P1082">
        <f t="shared" si="81"/>
        <v>83.27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1000</v>
      </c>
      <c r="E1083" s="7">
        <v>1532</v>
      </c>
      <c r="F1083" t="s">
        <v>8218</v>
      </c>
      <c r="G1083" t="s">
        <v>8223</v>
      </c>
      <c r="H1083" t="s">
        <v>8245</v>
      </c>
      <c r="I1083" s="14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153</v>
      </c>
      <c r="P1083">
        <f t="shared" si="81"/>
        <v>383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1500</v>
      </c>
      <c r="E1084" s="7">
        <v>2560</v>
      </c>
      <c r="F1084" t="s">
        <v>8218</v>
      </c>
      <c r="G1084" t="s">
        <v>8223</v>
      </c>
      <c r="H1084" t="s">
        <v>8245</v>
      </c>
      <c r="I1084" s="1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171</v>
      </c>
      <c r="P1084">
        <f t="shared" si="81"/>
        <v>853.33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2800</v>
      </c>
      <c r="E1085" s="7">
        <v>3419</v>
      </c>
      <c r="F1085" t="s">
        <v>8218</v>
      </c>
      <c r="G1085" t="s">
        <v>8228</v>
      </c>
      <c r="H1085" t="s">
        <v>8250</v>
      </c>
      <c r="I1085" s="14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122</v>
      </c>
      <c r="P1085">
        <f t="shared" si="81"/>
        <v>3419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500</v>
      </c>
      <c r="E1086" s="7">
        <v>754</v>
      </c>
      <c r="F1086" t="s">
        <v>8218</v>
      </c>
      <c r="G1086" t="s">
        <v>8223</v>
      </c>
      <c r="H1086" t="s">
        <v>8245</v>
      </c>
      <c r="I1086" s="14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151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4000</v>
      </c>
      <c r="E1087" s="7">
        <v>4280</v>
      </c>
      <c r="F1087" t="s">
        <v>8218</v>
      </c>
      <c r="G1087" t="s">
        <v>8228</v>
      </c>
      <c r="H1087" t="s">
        <v>8250</v>
      </c>
      <c r="I1087" s="14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107</v>
      </c>
      <c r="P1087">
        <f t="shared" si="81"/>
        <v>475.56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1000</v>
      </c>
      <c r="E1088" s="7">
        <v>2195</v>
      </c>
      <c r="F1088" t="s">
        <v>8218</v>
      </c>
      <c r="G1088" t="s">
        <v>8223</v>
      </c>
      <c r="H1088" t="s">
        <v>8245</v>
      </c>
      <c r="I1088" s="14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220</v>
      </c>
      <c r="P1088">
        <f t="shared" si="81"/>
        <v>1097.5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500</v>
      </c>
      <c r="E1089" s="7">
        <v>745</v>
      </c>
      <c r="F1089" t="s">
        <v>8218</v>
      </c>
      <c r="G1089" t="s">
        <v>8223</v>
      </c>
      <c r="H1089" t="s">
        <v>8245</v>
      </c>
      <c r="I1089" s="14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149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18000</v>
      </c>
      <c r="E1090" s="7">
        <v>63527</v>
      </c>
      <c r="F1090" t="s">
        <v>8218</v>
      </c>
      <c r="G1090" t="s">
        <v>8223</v>
      </c>
      <c r="H1090" t="s">
        <v>8245</v>
      </c>
      <c r="I1090" s="14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353</v>
      </c>
      <c r="P1090">
        <f t="shared" si="81"/>
        <v>432.16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4600</v>
      </c>
      <c r="E1091" s="7">
        <v>28</v>
      </c>
      <c r="F1091" t="s">
        <v>8219</v>
      </c>
      <c r="G1091" t="s">
        <v>8229</v>
      </c>
      <c r="H1091" t="s">
        <v>8248</v>
      </c>
      <c r="I1091" s="14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1</v>
      </c>
      <c r="P1091">
        <f t="shared" ref="P1091:P1154" si="86">IFERROR(ROUND(E1091/L1091, 2),0)</f>
        <v>0.56999999999999995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1000</v>
      </c>
      <c r="E1092" s="7">
        <v>1000</v>
      </c>
      <c r="F1092" t="s">
        <v>8218</v>
      </c>
      <c r="G1092" t="s">
        <v>8225</v>
      </c>
      <c r="H1092" t="s">
        <v>8247</v>
      </c>
      <c r="I1092" s="14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100</v>
      </c>
      <c r="P1092">
        <f t="shared" si="86"/>
        <v>1000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1200</v>
      </c>
      <c r="E1093" s="7">
        <v>1728.07</v>
      </c>
      <c r="F1093" t="s">
        <v>8218</v>
      </c>
      <c r="G1093" t="s">
        <v>8224</v>
      </c>
      <c r="H1093" t="s">
        <v>8246</v>
      </c>
      <c r="I1093" s="14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144</v>
      </c>
      <c r="P1093">
        <f t="shared" si="86"/>
        <v>864.04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1200</v>
      </c>
      <c r="E1094" s="7">
        <v>0</v>
      </c>
      <c r="F1094" t="s">
        <v>8220</v>
      </c>
      <c r="G1094" t="s">
        <v>8223</v>
      </c>
      <c r="H1094" t="s">
        <v>8245</v>
      </c>
      <c r="I1094" s="1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1500</v>
      </c>
      <c r="E1095" s="7">
        <v>1500.76</v>
      </c>
      <c r="F1095" t="s">
        <v>8218</v>
      </c>
      <c r="G1095" t="s">
        <v>8228</v>
      </c>
      <c r="H1095" t="s">
        <v>8250</v>
      </c>
      <c r="I1095" s="14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100</v>
      </c>
      <c r="P1095">
        <f t="shared" si="86"/>
        <v>375.19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10000</v>
      </c>
      <c r="E1096" s="7">
        <v>50</v>
      </c>
      <c r="F1096" t="s">
        <v>8219</v>
      </c>
      <c r="G1096" t="s">
        <v>8223</v>
      </c>
      <c r="H1096" t="s">
        <v>8245</v>
      </c>
      <c r="I1096" s="14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</v>
      </c>
      <c r="P1096">
        <f t="shared" si="86"/>
        <v>1.85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</v>
      </c>
      <c r="E1097" s="7">
        <v>590807.11</v>
      </c>
      <c r="F1097" t="s">
        <v>8218</v>
      </c>
      <c r="G1097" t="s">
        <v>8223</v>
      </c>
      <c r="H1097" t="s">
        <v>8245</v>
      </c>
      <c r="I1097" s="14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1182</v>
      </c>
      <c r="P1097">
        <f t="shared" si="86"/>
        <v>6285.18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6000</v>
      </c>
      <c r="E1098" s="7">
        <v>7934</v>
      </c>
      <c r="F1098" t="s">
        <v>8218</v>
      </c>
      <c r="G1098" t="s">
        <v>8223</v>
      </c>
      <c r="H1098" t="s">
        <v>8245</v>
      </c>
      <c r="I1098" s="14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132</v>
      </c>
      <c r="P1098">
        <f t="shared" si="86"/>
        <v>273.58999999999997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1500</v>
      </c>
      <c r="E1099" s="7">
        <v>1555</v>
      </c>
      <c r="F1099" t="s">
        <v>8218</v>
      </c>
      <c r="G1099" t="s">
        <v>8223</v>
      </c>
      <c r="H1099" t="s">
        <v>8245</v>
      </c>
      <c r="I1099" s="14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104</v>
      </c>
      <c r="P1099">
        <f t="shared" si="86"/>
        <v>222.14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5000</v>
      </c>
      <c r="E1100" s="7">
        <v>7304.04</v>
      </c>
      <c r="F1100" t="s">
        <v>8218</v>
      </c>
      <c r="G1100" t="s">
        <v>8223</v>
      </c>
      <c r="H1100" t="s">
        <v>8245</v>
      </c>
      <c r="I1100" s="14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146</v>
      </c>
      <c r="P1100">
        <f t="shared" si="86"/>
        <v>332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1200</v>
      </c>
      <c r="E1101" s="7">
        <v>1616.14</v>
      </c>
      <c r="F1101" t="s">
        <v>8218</v>
      </c>
      <c r="G1101" t="s">
        <v>8224</v>
      </c>
      <c r="H1101" t="s">
        <v>8246</v>
      </c>
      <c r="I1101" s="14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135</v>
      </c>
      <c r="P1101">
        <f t="shared" si="86"/>
        <v>1616.14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2000</v>
      </c>
      <c r="E1102" s="7">
        <v>576</v>
      </c>
      <c r="F1102" t="s">
        <v>8220</v>
      </c>
      <c r="G1102" t="s">
        <v>8235</v>
      </c>
      <c r="H1102" t="s">
        <v>8248</v>
      </c>
      <c r="I1102" s="14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29</v>
      </c>
      <c r="P1102">
        <f t="shared" si="86"/>
        <v>57.6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1500</v>
      </c>
      <c r="E1103" s="7">
        <v>1500</v>
      </c>
      <c r="F1103" t="s">
        <v>8218</v>
      </c>
      <c r="G1103" t="s">
        <v>8223</v>
      </c>
      <c r="H1103" t="s">
        <v>8245</v>
      </c>
      <c r="I1103" s="14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100</v>
      </c>
      <c r="P1103">
        <f t="shared" si="86"/>
        <v>250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2995</v>
      </c>
      <c r="E1104" s="7">
        <v>8</v>
      </c>
      <c r="F1104" t="s">
        <v>8219</v>
      </c>
      <c r="G1104" t="s">
        <v>8223</v>
      </c>
      <c r="H1104" t="s">
        <v>8245</v>
      </c>
      <c r="I1104" s="1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0</v>
      </c>
      <c r="P1104">
        <f t="shared" si="86"/>
        <v>0.33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2500</v>
      </c>
      <c r="E1105" s="7">
        <v>10</v>
      </c>
      <c r="F1105" t="s">
        <v>8220</v>
      </c>
      <c r="G1105" t="s">
        <v>8223</v>
      </c>
      <c r="H1105" t="s">
        <v>8245</v>
      </c>
      <c r="I1105" s="14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0</v>
      </c>
      <c r="P1105">
        <f t="shared" si="86"/>
        <v>0.67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8500</v>
      </c>
      <c r="E1106" s="7">
        <v>8567</v>
      </c>
      <c r="F1106" t="s">
        <v>8218</v>
      </c>
      <c r="G1106" t="s">
        <v>8224</v>
      </c>
      <c r="H1106" t="s">
        <v>8246</v>
      </c>
      <c r="I1106" s="14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101</v>
      </c>
      <c r="P1106">
        <f t="shared" si="86"/>
        <v>231.54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5000</v>
      </c>
      <c r="E1107" s="7">
        <v>488</v>
      </c>
      <c r="F1107" t="s">
        <v>8220</v>
      </c>
      <c r="G1107" t="s">
        <v>8223</v>
      </c>
      <c r="H1107" t="s">
        <v>8245</v>
      </c>
      <c r="I1107" s="14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10</v>
      </c>
      <c r="P1107">
        <f t="shared" si="86"/>
        <v>24.4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2000</v>
      </c>
      <c r="E1108" s="7">
        <v>2405</v>
      </c>
      <c r="F1108" t="s">
        <v>8218</v>
      </c>
      <c r="G1108" t="s">
        <v>8223</v>
      </c>
      <c r="H1108" t="s">
        <v>8245</v>
      </c>
      <c r="I1108" s="14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120</v>
      </c>
      <c r="P1108">
        <f t="shared" si="86"/>
        <v>343.57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500</v>
      </c>
      <c r="E1109" s="7">
        <v>727</v>
      </c>
      <c r="F1109" t="s">
        <v>8218</v>
      </c>
      <c r="G1109" t="s">
        <v>8223</v>
      </c>
      <c r="H1109" t="s">
        <v>8245</v>
      </c>
      <c r="I1109" s="14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145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3495</v>
      </c>
      <c r="E1110" s="7">
        <v>34.950000000000003</v>
      </c>
      <c r="F1110" t="s">
        <v>8220</v>
      </c>
      <c r="G1110" t="s">
        <v>8223</v>
      </c>
      <c r="H1110" t="s">
        <v>8245</v>
      </c>
      <c r="I1110" s="14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1</v>
      </c>
      <c r="P1110">
        <f t="shared" si="86"/>
        <v>1.66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1500</v>
      </c>
      <c r="E1111" s="7">
        <v>1518</v>
      </c>
      <c r="F1111" t="s">
        <v>8218</v>
      </c>
      <c r="G1111" t="s">
        <v>8223</v>
      </c>
      <c r="H1111" t="s">
        <v>8245</v>
      </c>
      <c r="I1111" s="14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101</v>
      </c>
      <c r="P1111">
        <f t="shared" si="86"/>
        <v>506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2500</v>
      </c>
      <c r="E1112" s="7">
        <v>300</v>
      </c>
      <c r="F1112" t="s">
        <v>8220</v>
      </c>
      <c r="G1112" t="s">
        <v>8223</v>
      </c>
      <c r="H1112" t="s">
        <v>8245</v>
      </c>
      <c r="I1112" s="14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12</v>
      </c>
      <c r="P1112">
        <f t="shared" si="86"/>
        <v>27.27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999</v>
      </c>
      <c r="E1113" s="7">
        <v>2065</v>
      </c>
      <c r="F1113" t="s">
        <v>8218</v>
      </c>
      <c r="G1113" t="s">
        <v>8223</v>
      </c>
      <c r="H1113" t="s">
        <v>8245</v>
      </c>
      <c r="I1113" s="14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207</v>
      </c>
      <c r="P1113">
        <f t="shared" si="86"/>
        <v>2065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75000</v>
      </c>
      <c r="E1114" s="7">
        <v>8471</v>
      </c>
      <c r="F1114" t="s">
        <v>8220</v>
      </c>
      <c r="G1114" t="s">
        <v>8223</v>
      </c>
      <c r="H1114" t="s">
        <v>8245</v>
      </c>
      <c r="I1114" s="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11</v>
      </c>
      <c r="P1114">
        <f t="shared" si="86"/>
        <v>27.15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1000</v>
      </c>
      <c r="F1115" t="s">
        <v>8218</v>
      </c>
      <c r="G1115" t="s">
        <v>8224</v>
      </c>
      <c r="H1115" t="s">
        <v>8246</v>
      </c>
      <c r="I1115" s="14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100</v>
      </c>
      <c r="P1115">
        <f t="shared" si="86"/>
        <v>1000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1000</v>
      </c>
      <c r="E1116" s="7">
        <v>1180</v>
      </c>
      <c r="F1116" t="s">
        <v>8218</v>
      </c>
      <c r="G1116" t="s">
        <v>8224</v>
      </c>
      <c r="H1116" t="s">
        <v>8246</v>
      </c>
      <c r="I1116" s="14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118</v>
      </c>
      <c r="P1116">
        <f t="shared" si="86"/>
        <v>393.33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1500</v>
      </c>
      <c r="E1117" s="7">
        <v>2102</v>
      </c>
      <c r="F1117" t="s">
        <v>8218</v>
      </c>
      <c r="G1117" t="s">
        <v>8223</v>
      </c>
      <c r="H1117" t="s">
        <v>8245</v>
      </c>
      <c r="I1117" s="14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140</v>
      </c>
      <c r="P1117">
        <f t="shared" si="86"/>
        <v>525.5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2000</v>
      </c>
      <c r="E1118" s="7">
        <v>2560</v>
      </c>
      <c r="F1118" t="s">
        <v>8218</v>
      </c>
      <c r="G1118" t="s">
        <v>8223</v>
      </c>
      <c r="H1118" t="s">
        <v>8245</v>
      </c>
      <c r="I1118" s="14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128</v>
      </c>
      <c r="P1118">
        <f t="shared" si="86"/>
        <v>256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2000</v>
      </c>
      <c r="E1119" s="7">
        <v>0</v>
      </c>
      <c r="F1119" t="s">
        <v>8220</v>
      </c>
      <c r="G1119" t="s">
        <v>8235</v>
      </c>
      <c r="H1119" t="s">
        <v>8248</v>
      </c>
      <c r="I1119" s="14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0</v>
      </c>
      <c r="P1119">
        <f t="shared" si="86"/>
        <v>0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2000</v>
      </c>
      <c r="E1120" s="7">
        <v>2010</v>
      </c>
      <c r="F1120" t="s">
        <v>8218</v>
      </c>
      <c r="G1120" t="s">
        <v>8225</v>
      </c>
      <c r="H1120" t="s">
        <v>8247</v>
      </c>
      <c r="I1120" s="14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101</v>
      </c>
      <c r="P1120">
        <f t="shared" si="86"/>
        <v>670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1000</v>
      </c>
      <c r="E1121" s="7">
        <v>1000</v>
      </c>
      <c r="F1121" t="s">
        <v>8218</v>
      </c>
      <c r="G1121" t="s">
        <v>8223</v>
      </c>
      <c r="H1121" t="s">
        <v>8245</v>
      </c>
      <c r="I1121" s="14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100</v>
      </c>
      <c r="P1121">
        <f t="shared" si="86"/>
        <v>1000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500</v>
      </c>
      <c r="E1122" s="7">
        <v>695</v>
      </c>
      <c r="F1122" t="s">
        <v>8218</v>
      </c>
      <c r="G1122" t="s">
        <v>8223</v>
      </c>
      <c r="H1122" t="s">
        <v>8245</v>
      </c>
      <c r="I1122" s="14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139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1300</v>
      </c>
      <c r="E1123" s="7">
        <v>1700</v>
      </c>
      <c r="F1123" t="s">
        <v>8218</v>
      </c>
      <c r="G1123" t="s">
        <v>8223</v>
      </c>
      <c r="H1123" t="s">
        <v>8245</v>
      </c>
      <c r="I1123" s="14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131</v>
      </c>
      <c r="P1123">
        <f t="shared" si="86"/>
        <v>340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500</v>
      </c>
      <c r="E1124" s="7">
        <v>684</v>
      </c>
      <c r="F1124" t="s">
        <v>8218</v>
      </c>
      <c r="G1124" t="s">
        <v>8224</v>
      </c>
      <c r="H1124" t="s">
        <v>8246</v>
      </c>
      <c r="I1124" s="1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137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1000</v>
      </c>
      <c r="E1125" s="7">
        <v>1374.16</v>
      </c>
      <c r="F1125" t="s">
        <v>8218</v>
      </c>
      <c r="G1125" t="s">
        <v>8223</v>
      </c>
      <c r="H1125" t="s">
        <v>8245</v>
      </c>
      <c r="I1125" s="14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137</v>
      </c>
      <c r="P1125">
        <f t="shared" si="86"/>
        <v>458.05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2987</v>
      </c>
      <c r="E1126" s="7">
        <v>3318</v>
      </c>
      <c r="F1126" t="s">
        <v>8218</v>
      </c>
      <c r="G1126" t="s">
        <v>8223</v>
      </c>
      <c r="H1126" t="s">
        <v>8245</v>
      </c>
      <c r="I1126" s="14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111</v>
      </c>
      <c r="P1126">
        <f t="shared" si="86"/>
        <v>474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500</v>
      </c>
      <c r="E1127" s="7">
        <v>683</v>
      </c>
      <c r="F1127" t="s">
        <v>8218</v>
      </c>
      <c r="G1127" t="s">
        <v>8224</v>
      </c>
      <c r="H1127" t="s">
        <v>8246</v>
      </c>
      <c r="I1127" s="14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137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1000</v>
      </c>
      <c r="E1128" s="7">
        <v>1175</v>
      </c>
      <c r="F1128" t="s">
        <v>8218</v>
      </c>
      <c r="G1128" t="s">
        <v>8223</v>
      </c>
      <c r="H1128" t="s">
        <v>8245</v>
      </c>
      <c r="I1128" s="14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118</v>
      </c>
      <c r="P1128">
        <f t="shared" si="86"/>
        <v>587.5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3000</v>
      </c>
      <c r="E1129" s="7">
        <v>3236</v>
      </c>
      <c r="F1129" t="s">
        <v>8218</v>
      </c>
      <c r="G1129" t="s">
        <v>8223</v>
      </c>
      <c r="H1129" t="s">
        <v>8245</v>
      </c>
      <c r="I1129" s="14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108</v>
      </c>
      <c r="P1129">
        <f t="shared" si="86"/>
        <v>140.69999999999999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999</v>
      </c>
      <c r="E1130" s="7">
        <v>1047</v>
      </c>
      <c r="F1130" t="s">
        <v>8218</v>
      </c>
      <c r="G1130" t="s">
        <v>8224</v>
      </c>
      <c r="H1130" t="s">
        <v>8246</v>
      </c>
      <c r="I1130" s="14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105</v>
      </c>
      <c r="P1130">
        <f t="shared" si="86"/>
        <v>1047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1200</v>
      </c>
      <c r="E1131" s="7">
        <v>0</v>
      </c>
      <c r="F1131" t="s">
        <v>8220</v>
      </c>
      <c r="G1131" t="s">
        <v>8223</v>
      </c>
      <c r="H1131" t="s">
        <v>8245</v>
      </c>
      <c r="I1131" s="14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0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1000</v>
      </c>
      <c r="E1132" s="7">
        <v>1360</v>
      </c>
      <c r="F1132" t="s">
        <v>8218</v>
      </c>
      <c r="G1132" t="s">
        <v>8223</v>
      </c>
      <c r="H1132" t="s">
        <v>8245</v>
      </c>
      <c r="I1132" s="14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136</v>
      </c>
      <c r="P1132">
        <f t="shared" si="86"/>
        <v>453.33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500</v>
      </c>
      <c r="E1133" s="7">
        <v>675</v>
      </c>
      <c r="F1133" t="s">
        <v>8218</v>
      </c>
      <c r="G1133" t="s">
        <v>8225</v>
      </c>
      <c r="H1133" t="s">
        <v>8247</v>
      </c>
      <c r="I1133" s="14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135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5000</v>
      </c>
      <c r="E1134" s="7">
        <v>553</v>
      </c>
      <c r="F1134" t="s">
        <v>8220</v>
      </c>
      <c r="G1134" t="s">
        <v>8228</v>
      </c>
      <c r="H1134" t="s">
        <v>8250</v>
      </c>
      <c r="I1134" s="1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11</v>
      </c>
      <c r="P1134">
        <f t="shared" si="86"/>
        <v>42.54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1100</v>
      </c>
      <c r="E1135" s="7">
        <v>1125</v>
      </c>
      <c r="F1135" t="s">
        <v>8218</v>
      </c>
      <c r="G1135" t="s">
        <v>8224</v>
      </c>
      <c r="H1135" t="s">
        <v>8246</v>
      </c>
      <c r="I1135" s="14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102</v>
      </c>
      <c r="P1135">
        <f t="shared" si="86"/>
        <v>1125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978</v>
      </c>
      <c r="E1136" s="7">
        <v>1216</v>
      </c>
      <c r="F1136" t="s">
        <v>8218</v>
      </c>
      <c r="G1136" t="s">
        <v>8225</v>
      </c>
      <c r="H1136" t="s">
        <v>8247</v>
      </c>
      <c r="I1136" s="14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124</v>
      </c>
      <c r="P1136">
        <f t="shared" si="86"/>
        <v>1216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1500</v>
      </c>
      <c r="E1137" s="7">
        <v>1710</v>
      </c>
      <c r="F1137" t="s">
        <v>8218</v>
      </c>
      <c r="G1137" t="s">
        <v>8235</v>
      </c>
      <c r="H1137" t="s">
        <v>8248</v>
      </c>
      <c r="I1137" s="14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114</v>
      </c>
      <c r="P1137">
        <f t="shared" si="86"/>
        <v>1710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2500</v>
      </c>
      <c r="E1138" s="7">
        <v>1148</v>
      </c>
      <c r="F1138" t="s">
        <v>8220</v>
      </c>
      <c r="G1138" t="s">
        <v>8229</v>
      </c>
      <c r="H1138" t="s">
        <v>8248</v>
      </c>
      <c r="I1138" s="14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46</v>
      </c>
      <c r="P1138">
        <f t="shared" si="86"/>
        <v>191.33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4940</v>
      </c>
      <c r="F1139" t="s">
        <v>8219</v>
      </c>
      <c r="G1139" t="s">
        <v>8223</v>
      </c>
      <c r="H1139" t="s">
        <v>8245</v>
      </c>
      <c r="I1139" s="14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20</v>
      </c>
      <c r="P1139">
        <f t="shared" si="86"/>
        <v>126.67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2000</v>
      </c>
      <c r="E1140" s="7">
        <v>2063</v>
      </c>
      <c r="F1140" t="s">
        <v>8218</v>
      </c>
      <c r="G1140" t="s">
        <v>8223</v>
      </c>
      <c r="H1140" t="s">
        <v>8245</v>
      </c>
      <c r="I1140" s="14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103</v>
      </c>
      <c r="P1140">
        <f t="shared" si="86"/>
        <v>515.75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1000</v>
      </c>
      <c r="E1141" s="7">
        <v>1000</v>
      </c>
      <c r="F1141" t="s">
        <v>8218</v>
      </c>
      <c r="G1141" t="s">
        <v>8223</v>
      </c>
      <c r="H1141" t="s">
        <v>8245</v>
      </c>
      <c r="I1141" s="14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100</v>
      </c>
      <c r="P1141">
        <f t="shared" si="86"/>
        <v>1000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</v>
      </c>
      <c r="E1142" s="7">
        <v>666</v>
      </c>
      <c r="F1142" t="s">
        <v>8218</v>
      </c>
      <c r="G1142" t="s">
        <v>8224</v>
      </c>
      <c r="H1142" t="s">
        <v>8246</v>
      </c>
      <c r="I1142" s="14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133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665.21</v>
      </c>
      <c r="F1143" t="s">
        <v>8218</v>
      </c>
      <c r="G1143" t="s">
        <v>8235</v>
      </c>
      <c r="H1143" t="s">
        <v>8248</v>
      </c>
      <c r="I1143" s="14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133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500</v>
      </c>
      <c r="E1144" s="7">
        <v>660</v>
      </c>
      <c r="F1144" t="s">
        <v>8218</v>
      </c>
      <c r="G1144" t="s">
        <v>8223</v>
      </c>
      <c r="H1144" t="s">
        <v>8245</v>
      </c>
      <c r="I1144" s="1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132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2000</v>
      </c>
      <c r="E1145" s="7">
        <v>2833</v>
      </c>
      <c r="F1145" t="s">
        <v>8218</v>
      </c>
      <c r="G1145" t="s">
        <v>8223</v>
      </c>
      <c r="H1145" t="s">
        <v>8245</v>
      </c>
      <c r="I1145" s="14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142</v>
      </c>
      <c r="P1145">
        <f t="shared" si="86"/>
        <v>354.13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500</v>
      </c>
      <c r="E1146" s="7">
        <v>650</v>
      </c>
      <c r="F1146" t="s">
        <v>8218</v>
      </c>
      <c r="G1146" t="s">
        <v>8223</v>
      </c>
      <c r="H1146" t="s">
        <v>8245</v>
      </c>
      <c r="I1146" s="14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130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2000</v>
      </c>
      <c r="E1147" s="7">
        <v>561</v>
      </c>
      <c r="F1147" t="s">
        <v>8220</v>
      </c>
      <c r="G1147" t="s">
        <v>8223</v>
      </c>
      <c r="H1147" t="s">
        <v>8245</v>
      </c>
      <c r="I1147" s="14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28</v>
      </c>
      <c r="P1147">
        <f t="shared" si="86"/>
        <v>561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3000</v>
      </c>
      <c r="E1148" s="7">
        <v>3017</v>
      </c>
      <c r="F1148" t="s">
        <v>8218</v>
      </c>
      <c r="G1148" t="s">
        <v>8223</v>
      </c>
      <c r="H1148" t="s">
        <v>8245</v>
      </c>
      <c r="I1148" s="14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101</v>
      </c>
      <c r="P1148">
        <f t="shared" si="86"/>
        <v>251.42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500</v>
      </c>
      <c r="E1149" s="7">
        <v>650</v>
      </c>
      <c r="F1149" t="s">
        <v>8218</v>
      </c>
      <c r="G1149" t="s">
        <v>8228</v>
      </c>
      <c r="H1149" t="s">
        <v>8250</v>
      </c>
      <c r="I1149" s="14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130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1800</v>
      </c>
      <c r="E1150" s="7">
        <v>1800</v>
      </c>
      <c r="F1150" t="s">
        <v>8218</v>
      </c>
      <c r="G1150" t="s">
        <v>8223</v>
      </c>
      <c r="H1150" t="s">
        <v>8245</v>
      </c>
      <c r="I1150" s="14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100</v>
      </c>
      <c r="P1150">
        <f t="shared" si="86"/>
        <v>600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1897</v>
      </c>
      <c r="E1151" s="7">
        <v>205</v>
      </c>
      <c r="F1151" t="s">
        <v>8219</v>
      </c>
      <c r="G1151" t="s">
        <v>8223</v>
      </c>
      <c r="H1151" t="s">
        <v>8245</v>
      </c>
      <c r="I1151" s="14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11</v>
      </c>
      <c r="P1151">
        <f t="shared" si="86"/>
        <v>102.5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262</v>
      </c>
      <c r="F1152" t="s">
        <v>8220</v>
      </c>
      <c r="G1152" t="s">
        <v>8223</v>
      </c>
      <c r="H1152" t="s">
        <v>8245</v>
      </c>
      <c r="I1152" s="14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43.67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500</v>
      </c>
      <c r="E1153" s="7">
        <v>641</v>
      </c>
      <c r="F1153" t="s">
        <v>8218</v>
      </c>
      <c r="G1153" t="s">
        <v>8223</v>
      </c>
      <c r="H1153" t="s">
        <v>8245</v>
      </c>
      <c r="I1153" s="14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128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4000</v>
      </c>
      <c r="E1154" s="7">
        <v>0</v>
      </c>
      <c r="F1154" t="s">
        <v>8220</v>
      </c>
      <c r="G1154" t="s">
        <v>8223</v>
      </c>
      <c r="H1154" t="s">
        <v>8245</v>
      </c>
      <c r="I1154" s="1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0</v>
      </c>
      <c r="P1154">
        <f t="shared" si="86"/>
        <v>0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1500</v>
      </c>
      <c r="E1155" s="7">
        <v>1686</v>
      </c>
      <c r="F1155" t="s">
        <v>8218</v>
      </c>
      <c r="G1155" t="s">
        <v>8223</v>
      </c>
      <c r="H1155" t="s">
        <v>8245</v>
      </c>
      <c r="I1155" s="14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112</v>
      </c>
      <c r="P1155">
        <f t="shared" ref="P1155:P1218" si="91">IFERROR(ROUND(E1155/L1155, 2),0)</f>
        <v>1686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2500</v>
      </c>
      <c r="E1156" s="7">
        <v>2804.16</v>
      </c>
      <c r="F1156" t="s">
        <v>8218</v>
      </c>
      <c r="G1156" t="s">
        <v>8223</v>
      </c>
      <c r="H1156" t="s">
        <v>8245</v>
      </c>
      <c r="I1156" s="14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112</v>
      </c>
      <c r="P1156">
        <f t="shared" si="91"/>
        <v>934.72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2000</v>
      </c>
      <c r="E1157" s="7">
        <v>2908</v>
      </c>
      <c r="F1157" t="s">
        <v>8218</v>
      </c>
      <c r="G1157" t="s">
        <v>8223</v>
      </c>
      <c r="H1157" t="s">
        <v>8245</v>
      </c>
      <c r="I1157" s="14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145</v>
      </c>
      <c r="P1157">
        <f t="shared" si="91"/>
        <v>363.5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500</v>
      </c>
      <c r="E1158" s="7">
        <v>640</v>
      </c>
      <c r="F1158" t="s">
        <v>8218</v>
      </c>
      <c r="G1158" t="s">
        <v>8223</v>
      </c>
      <c r="H1158" t="s">
        <v>8245</v>
      </c>
      <c r="I1158" s="14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128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2000</v>
      </c>
      <c r="E1159" s="7">
        <v>2311</v>
      </c>
      <c r="F1159" t="s">
        <v>8218</v>
      </c>
      <c r="G1159" t="s">
        <v>8223</v>
      </c>
      <c r="H1159" t="s">
        <v>8245</v>
      </c>
      <c r="I1159" s="14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116</v>
      </c>
      <c r="P1159">
        <f t="shared" si="91"/>
        <v>770.33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1500</v>
      </c>
      <c r="E1160" s="7">
        <v>15</v>
      </c>
      <c r="F1160" t="s">
        <v>8220</v>
      </c>
      <c r="G1160" t="s">
        <v>8223</v>
      </c>
      <c r="H1160" t="s">
        <v>8245</v>
      </c>
      <c r="I1160" s="14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1</v>
      </c>
      <c r="P1160">
        <f t="shared" si="91"/>
        <v>5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500</v>
      </c>
      <c r="E1161" s="7">
        <v>639</v>
      </c>
      <c r="F1161" t="s">
        <v>8221</v>
      </c>
      <c r="G1161" t="s">
        <v>8223</v>
      </c>
      <c r="H1161" t="s">
        <v>8245</v>
      </c>
      <c r="I1161" s="14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128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4500</v>
      </c>
      <c r="E1162" s="7">
        <v>5221</v>
      </c>
      <c r="F1162" t="s">
        <v>8218</v>
      </c>
      <c r="G1162" t="s">
        <v>8223</v>
      </c>
      <c r="H1162" t="s">
        <v>8245</v>
      </c>
      <c r="I1162" s="14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116</v>
      </c>
      <c r="P1162">
        <f t="shared" si="91"/>
        <v>274.79000000000002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500</v>
      </c>
      <c r="E1163" s="7">
        <v>636</v>
      </c>
      <c r="F1163" t="s">
        <v>8218</v>
      </c>
      <c r="G1163" t="s">
        <v>8223</v>
      </c>
      <c r="H1163" t="s">
        <v>8245</v>
      </c>
      <c r="I1163" s="14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127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1500</v>
      </c>
      <c r="E1164" s="7">
        <v>10</v>
      </c>
      <c r="F1164" t="s">
        <v>8220</v>
      </c>
      <c r="G1164" t="s">
        <v>8223</v>
      </c>
      <c r="H1164" t="s">
        <v>8245</v>
      </c>
      <c r="I1164" s="1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1</v>
      </c>
      <c r="P1164">
        <f t="shared" si="91"/>
        <v>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500</v>
      </c>
      <c r="E1165" s="7">
        <v>633</v>
      </c>
      <c r="F1165" t="s">
        <v>8218</v>
      </c>
      <c r="G1165" t="s">
        <v>8223</v>
      </c>
      <c r="H1165" t="s">
        <v>8245</v>
      </c>
      <c r="I1165" s="14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127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500</v>
      </c>
      <c r="E1166" s="7">
        <v>631</v>
      </c>
      <c r="F1166" t="s">
        <v>8218</v>
      </c>
      <c r="G1166" t="s">
        <v>8223</v>
      </c>
      <c r="H1166" t="s">
        <v>8245</v>
      </c>
      <c r="I1166" s="14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126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6000</v>
      </c>
      <c r="E1167" s="7">
        <v>2484</v>
      </c>
      <c r="F1167" t="s">
        <v>8219</v>
      </c>
      <c r="G1167" t="s">
        <v>8223</v>
      </c>
      <c r="H1167" t="s">
        <v>8245</v>
      </c>
      <c r="I1167" s="14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41</v>
      </c>
      <c r="P1167">
        <f t="shared" si="91"/>
        <v>99.36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8000</v>
      </c>
      <c r="E1168" s="7">
        <v>10200</v>
      </c>
      <c r="F1168" t="s">
        <v>8218</v>
      </c>
      <c r="G1168" t="s">
        <v>8223</v>
      </c>
      <c r="H1168" t="s">
        <v>8245</v>
      </c>
      <c r="I1168" s="14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128</v>
      </c>
      <c r="P1168">
        <f t="shared" si="91"/>
        <v>1275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4000</v>
      </c>
      <c r="E1169" s="7">
        <v>35</v>
      </c>
      <c r="F1169" t="s">
        <v>8220</v>
      </c>
      <c r="G1169" t="s">
        <v>8223</v>
      </c>
      <c r="H1169" t="s">
        <v>8245</v>
      </c>
      <c r="I1169" s="14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1</v>
      </c>
      <c r="P1169">
        <f t="shared" si="91"/>
        <v>2.19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4000</v>
      </c>
      <c r="E1170" s="7">
        <v>4151</v>
      </c>
      <c r="F1170" t="s">
        <v>8218</v>
      </c>
      <c r="G1170" t="s">
        <v>8223</v>
      </c>
      <c r="H1170" t="s">
        <v>8245</v>
      </c>
      <c r="I1170" s="14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104</v>
      </c>
      <c r="P1170">
        <f t="shared" si="91"/>
        <v>1383.67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</v>
      </c>
      <c r="E1171" s="7">
        <v>7795</v>
      </c>
      <c r="F1171" t="s">
        <v>8218</v>
      </c>
      <c r="G1171" t="s">
        <v>8223</v>
      </c>
      <c r="H1171" t="s">
        <v>8245</v>
      </c>
      <c r="I1171" s="14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780</v>
      </c>
      <c r="P1171">
        <f t="shared" si="91"/>
        <v>2598.33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2000</v>
      </c>
      <c r="E1172" s="7">
        <v>553</v>
      </c>
      <c r="F1172" t="s">
        <v>8220</v>
      </c>
      <c r="G1172" t="s">
        <v>8224</v>
      </c>
      <c r="H1172" t="s">
        <v>8246</v>
      </c>
      <c r="I1172" s="14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28</v>
      </c>
      <c r="P1172">
        <f t="shared" si="91"/>
        <v>276.5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1200</v>
      </c>
      <c r="E1173" s="7">
        <v>1565</v>
      </c>
      <c r="F1173" t="s">
        <v>8218</v>
      </c>
      <c r="G1173" t="s">
        <v>8223</v>
      </c>
      <c r="H1173" t="s">
        <v>8245</v>
      </c>
      <c r="I1173" s="14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130</v>
      </c>
      <c r="P1173">
        <f t="shared" si="91"/>
        <v>1565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500</v>
      </c>
      <c r="E1174" s="7">
        <v>631</v>
      </c>
      <c r="F1174" t="s">
        <v>8218</v>
      </c>
      <c r="G1174" t="s">
        <v>8223</v>
      </c>
      <c r="H1174" t="s">
        <v>8245</v>
      </c>
      <c r="I1174" s="1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126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1400</v>
      </c>
      <c r="E1175" s="7">
        <v>1430.06</v>
      </c>
      <c r="F1175" t="s">
        <v>8218</v>
      </c>
      <c r="G1175" t="s">
        <v>8223</v>
      </c>
      <c r="H1175" t="s">
        <v>8245</v>
      </c>
      <c r="I1175" s="14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102</v>
      </c>
      <c r="P1175">
        <f t="shared" si="91"/>
        <v>1430.06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3750</v>
      </c>
      <c r="E1176" s="7">
        <v>95</v>
      </c>
      <c r="F1176" t="s">
        <v>8220</v>
      </c>
      <c r="G1176" t="s">
        <v>8223</v>
      </c>
      <c r="H1176" t="s">
        <v>8245</v>
      </c>
      <c r="I1176" s="14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3</v>
      </c>
      <c r="P1176">
        <f t="shared" si="91"/>
        <v>5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3000</v>
      </c>
      <c r="E1177" s="7">
        <v>3231</v>
      </c>
      <c r="F1177" t="s">
        <v>8218</v>
      </c>
      <c r="G1177" t="s">
        <v>8223</v>
      </c>
      <c r="H1177" t="s">
        <v>8245</v>
      </c>
      <c r="I1177" s="14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108</v>
      </c>
      <c r="P1177">
        <f t="shared" si="91"/>
        <v>359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1000</v>
      </c>
      <c r="E1178" s="7">
        <v>1168</v>
      </c>
      <c r="F1178" t="s">
        <v>8218</v>
      </c>
      <c r="G1178" t="s">
        <v>8225</v>
      </c>
      <c r="H1178" t="s">
        <v>8247</v>
      </c>
      <c r="I1178" s="14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117</v>
      </c>
      <c r="P1178">
        <f t="shared" si="91"/>
        <v>1168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500</v>
      </c>
      <c r="E1179" s="7">
        <v>629.99</v>
      </c>
      <c r="F1179" t="s">
        <v>8218</v>
      </c>
      <c r="G1179" t="s">
        <v>8224</v>
      </c>
      <c r="H1179" t="s">
        <v>8246</v>
      </c>
      <c r="I1179" s="14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126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1000</v>
      </c>
      <c r="E1180" s="7">
        <v>1000</v>
      </c>
      <c r="F1180" t="s">
        <v>8218</v>
      </c>
      <c r="G1180" t="s">
        <v>8223</v>
      </c>
      <c r="H1180" t="s">
        <v>8245</v>
      </c>
      <c r="I1180" s="14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100</v>
      </c>
      <c r="P1180">
        <f t="shared" si="91"/>
        <v>1000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10000</v>
      </c>
      <c r="E1181" s="7">
        <v>0</v>
      </c>
      <c r="F1181" t="s">
        <v>8220</v>
      </c>
      <c r="G1181" t="s">
        <v>8228</v>
      </c>
      <c r="H1181" t="s">
        <v>8250</v>
      </c>
      <c r="I1181" s="14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0</v>
      </c>
      <c r="P1181">
        <f t="shared" si="91"/>
        <v>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15000</v>
      </c>
      <c r="E1182" s="7">
        <v>22215</v>
      </c>
      <c r="F1182" t="s">
        <v>8218</v>
      </c>
      <c r="G1182" t="s">
        <v>8223</v>
      </c>
      <c r="H1182" t="s">
        <v>8245</v>
      </c>
      <c r="I1182" s="14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148</v>
      </c>
      <c r="P1182">
        <f t="shared" si="91"/>
        <v>261.35000000000002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1000</v>
      </c>
      <c r="E1183" s="7">
        <v>105</v>
      </c>
      <c r="F1183" t="s">
        <v>8220</v>
      </c>
      <c r="G1183" t="s">
        <v>8223</v>
      </c>
      <c r="H1183" t="s">
        <v>8245</v>
      </c>
      <c r="I1183" s="14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11</v>
      </c>
      <c r="P1183">
        <f t="shared" si="91"/>
        <v>35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1500</v>
      </c>
      <c r="E1184" s="7">
        <v>1500.2</v>
      </c>
      <c r="F1184" t="s">
        <v>8218</v>
      </c>
      <c r="G1184" t="s">
        <v>8223</v>
      </c>
      <c r="H1184" t="s">
        <v>8245</v>
      </c>
      <c r="I1184" s="1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100</v>
      </c>
      <c r="P1184">
        <f t="shared" si="91"/>
        <v>375.05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2000</v>
      </c>
      <c r="E1185" s="7">
        <v>542</v>
      </c>
      <c r="F1185" t="s">
        <v>8220</v>
      </c>
      <c r="G1185" t="s">
        <v>8223</v>
      </c>
      <c r="H1185" t="s">
        <v>8245</v>
      </c>
      <c r="I1185" s="14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27</v>
      </c>
      <c r="P1185">
        <f t="shared" si="91"/>
        <v>180.67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50000</v>
      </c>
      <c r="E1186" s="7">
        <v>55223</v>
      </c>
      <c r="F1186" t="s">
        <v>8218</v>
      </c>
      <c r="G1186" t="s">
        <v>8224</v>
      </c>
      <c r="H1186" t="s">
        <v>8246</v>
      </c>
      <c r="I1186" s="14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110</v>
      </c>
      <c r="P1186">
        <f t="shared" si="91"/>
        <v>147.26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35000</v>
      </c>
      <c r="E1187" s="7">
        <v>106</v>
      </c>
      <c r="F1187" t="s">
        <v>8219</v>
      </c>
      <c r="G1187" t="s">
        <v>8223</v>
      </c>
      <c r="H1187" t="s">
        <v>8245</v>
      </c>
      <c r="I1187" s="14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0</v>
      </c>
      <c r="P1187">
        <f t="shared" si="91"/>
        <v>0.95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20000</v>
      </c>
      <c r="E1188" s="7">
        <v>22933.05</v>
      </c>
      <c r="F1188" t="s">
        <v>8218</v>
      </c>
      <c r="G1188" t="s">
        <v>8224</v>
      </c>
      <c r="H1188" t="s">
        <v>8246</v>
      </c>
      <c r="I1188" s="14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115</v>
      </c>
      <c r="P1188">
        <f t="shared" si="91"/>
        <v>186.45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25000</v>
      </c>
      <c r="E1189" s="7">
        <v>105</v>
      </c>
      <c r="F1189" t="s">
        <v>8220</v>
      </c>
      <c r="G1189" t="s">
        <v>8223</v>
      </c>
      <c r="H1189" t="s">
        <v>8245</v>
      </c>
      <c r="I1189" s="14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0</v>
      </c>
      <c r="P1189">
        <f t="shared" si="91"/>
        <v>1.5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10000</v>
      </c>
      <c r="E1190" s="7">
        <v>0</v>
      </c>
      <c r="F1190" t="s">
        <v>8219</v>
      </c>
      <c r="G1190" t="s">
        <v>8228</v>
      </c>
      <c r="H1190" t="s">
        <v>8250</v>
      </c>
      <c r="I1190" s="14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0</v>
      </c>
      <c r="P1190">
        <f t="shared" si="91"/>
        <v>0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25000</v>
      </c>
      <c r="E1191" s="7">
        <v>2360.3200000000002</v>
      </c>
      <c r="F1191" t="s">
        <v>8220</v>
      </c>
      <c r="G1191" t="s">
        <v>8223</v>
      </c>
      <c r="H1191" t="s">
        <v>8245</v>
      </c>
      <c r="I1191" s="14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9</v>
      </c>
      <c r="P1191">
        <f t="shared" si="91"/>
        <v>27.45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3200</v>
      </c>
      <c r="E1192" s="7">
        <v>3270</v>
      </c>
      <c r="F1192" t="s">
        <v>8218</v>
      </c>
      <c r="G1192" t="s">
        <v>8223</v>
      </c>
      <c r="H1192" t="s">
        <v>8245</v>
      </c>
      <c r="I1192" s="14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102</v>
      </c>
      <c r="P1192">
        <f t="shared" si="91"/>
        <v>251.54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8400</v>
      </c>
      <c r="E1193" s="7">
        <v>8750</v>
      </c>
      <c r="F1193" t="s">
        <v>8218</v>
      </c>
      <c r="G1193" t="s">
        <v>8223</v>
      </c>
      <c r="H1193" t="s">
        <v>8245</v>
      </c>
      <c r="I1193" s="14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104</v>
      </c>
      <c r="P1193">
        <f t="shared" si="91"/>
        <v>265.14999999999998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2500</v>
      </c>
      <c r="E1194" s="7">
        <v>2565</v>
      </c>
      <c r="F1194" t="s">
        <v>8218</v>
      </c>
      <c r="G1194" t="s">
        <v>8224</v>
      </c>
      <c r="H1194" t="s">
        <v>8246</v>
      </c>
      <c r="I1194" s="1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103</v>
      </c>
      <c r="P1194">
        <f t="shared" si="91"/>
        <v>171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50000</v>
      </c>
      <c r="E1195" s="7">
        <v>12792</v>
      </c>
      <c r="F1195" t="s">
        <v>8220</v>
      </c>
      <c r="G1195" t="s">
        <v>8223</v>
      </c>
      <c r="H1195" t="s">
        <v>8245</v>
      </c>
      <c r="I1195" s="14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26</v>
      </c>
      <c r="P1195">
        <f t="shared" si="91"/>
        <v>46.86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100000</v>
      </c>
      <c r="E1196" s="7">
        <v>41</v>
      </c>
      <c r="F1196" t="s">
        <v>8220</v>
      </c>
      <c r="G1196" t="s">
        <v>8240</v>
      </c>
      <c r="H1196" t="s">
        <v>8248</v>
      </c>
      <c r="I1196" s="14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0</v>
      </c>
      <c r="P1196">
        <f t="shared" si="91"/>
        <v>0.06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35000</v>
      </c>
      <c r="E1197" s="7">
        <v>8256</v>
      </c>
      <c r="F1197" t="s">
        <v>8220</v>
      </c>
      <c r="G1197" t="s">
        <v>8236</v>
      </c>
      <c r="H1197" t="s">
        <v>8248</v>
      </c>
      <c r="I1197" s="14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24</v>
      </c>
      <c r="P1197">
        <f t="shared" si="91"/>
        <v>48.56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100000</v>
      </c>
      <c r="E1198" s="7">
        <v>0</v>
      </c>
      <c r="F1198" t="s">
        <v>8220</v>
      </c>
      <c r="G1198" t="s">
        <v>8224</v>
      </c>
      <c r="H1198" t="s">
        <v>8246</v>
      </c>
      <c r="I1198" s="14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0</v>
      </c>
      <c r="P1198">
        <f t="shared" si="91"/>
        <v>0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98000</v>
      </c>
      <c r="E1199" s="7">
        <v>100939</v>
      </c>
      <c r="F1199" t="s">
        <v>8218</v>
      </c>
      <c r="G1199" t="s">
        <v>8223</v>
      </c>
      <c r="H1199" t="s">
        <v>8245</v>
      </c>
      <c r="I1199" s="14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103</v>
      </c>
      <c r="P1199">
        <f t="shared" si="91"/>
        <v>321.45999999999998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25000</v>
      </c>
      <c r="E1200" s="7">
        <v>106</v>
      </c>
      <c r="F1200" t="s">
        <v>8220</v>
      </c>
      <c r="G1200" t="s">
        <v>8223</v>
      </c>
      <c r="H1200" t="s">
        <v>8245</v>
      </c>
      <c r="I1200" s="14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0</v>
      </c>
      <c r="P1200">
        <f t="shared" si="91"/>
        <v>0.63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8000</v>
      </c>
      <c r="E1201" s="7">
        <v>1300</v>
      </c>
      <c r="F1201" t="s">
        <v>8220</v>
      </c>
      <c r="G1201" t="s">
        <v>8224</v>
      </c>
      <c r="H1201" t="s">
        <v>8246</v>
      </c>
      <c r="I1201" s="14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16</v>
      </c>
      <c r="P1201">
        <f t="shared" si="91"/>
        <v>144.44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16000</v>
      </c>
      <c r="E1202" s="7">
        <v>17260.37</v>
      </c>
      <c r="F1202" t="s">
        <v>8218</v>
      </c>
      <c r="G1202" t="s">
        <v>8223</v>
      </c>
      <c r="H1202" t="s">
        <v>8245</v>
      </c>
      <c r="I1202" s="14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108</v>
      </c>
      <c r="P1202">
        <f t="shared" si="91"/>
        <v>167.58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17600</v>
      </c>
      <c r="E1203" s="7">
        <v>0</v>
      </c>
      <c r="F1203" t="s">
        <v>8220</v>
      </c>
      <c r="G1203" t="s">
        <v>8224</v>
      </c>
      <c r="H1203" t="s">
        <v>8246</v>
      </c>
      <c r="I1203" s="14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0</v>
      </c>
      <c r="P1203">
        <f t="shared" si="91"/>
        <v>0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100000</v>
      </c>
      <c r="E1204" s="7">
        <v>113015</v>
      </c>
      <c r="F1204" t="s">
        <v>8218</v>
      </c>
      <c r="G1204" t="s">
        <v>8225</v>
      </c>
      <c r="H1204" t="s">
        <v>8247</v>
      </c>
      <c r="I1204" s="1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113</v>
      </c>
      <c r="P1204">
        <f t="shared" si="91"/>
        <v>417.03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45000</v>
      </c>
      <c r="E1205" s="7">
        <v>0</v>
      </c>
      <c r="F1205" t="s">
        <v>8220</v>
      </c>
      <c r="G1205" t="s">
        <v>8223</v>
      </c>
      <c r="H1205" t="s">
        <v>8245</v>
      </c>
      <c r="I1205" s="14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0</v>
      </c>
      <c r="P1205">
        <f t="shared" si="91"/>
        <v>0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35000</v>
      </c>
      <c r="E1206" s="7">
        <v>4939</v>
      </c>
      <c r="F1206" t="s">
        <v>8220</v>
      </c>
      <c r="G1206" t="s">
        <v>8223</v>
      </c>
      <c r="H1206" t="s">
        <v>8245</v>
      </c>
      <c r="I1206" s="14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14</v>
      </c>
      <c r="P1206">
        <f t="shared" si="91"/>
        <v>86.65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35000</v>
      </c>
      <c r="E1207" s="7">
        <v>1</v>
      </c>
      <c r="F1207" t="s">
        <v>8220</v>
      </c>
      <c r="G1207" t="s">
        <v>8235</v>
      </c>
      <c r="H1207" t="s">
        <v>8248</v>
      </c>
      <c r="I1207" s="14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0</v>
      </c>
      <c r="P1207">
        <f t="shared" si="91"/>
        <v>0.02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4000</v>
      </c>
      <c r="E1208" s="7">
        <v>4443</v>
      </c>
      <c r="F1208" t="s">
        <v>8218</v>
      </c>
      <c r="G1208" t="s">
        <v>8238</v>
      </c>
      <c r="H1208" t="s">
        <v>8248</v>
      </c>
      <c r="I1208" s="14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111</v>
      </c>
      <c r="P1208">
        <f t="shared" si="91"/>
        <v>138.84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48000</v>
      </c>
      <c r="E1209" s="7">
        <v>637</v>
      </c>
      <c r="F1209" t="s">
        <v>8220</v>
      </c>
      <c r="G1209" t="s">
        <v>8236</v>
      </c>
      <c r="H1209" t="s">
        <v>8248</v>
      </c>
      <c r="I1209" s="14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</v>
      </c>
      <c r="P1209">
        <f t="shared" si="91"/>
        <v>4.5199999999999996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40000</v>
      </c>
      <c r="E1210" s="7">
        <v>842</v>
      </c>
      <c r="F1210" t="s">
        <v>8220</v>
      </c>
      <c r="G1210" t="s">
        <v>8223</v>
      </c>
      <c r="H1210" t="s">
        <v>8245</v>
      </c>
      <c r="I1210" s="14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2</v>
      </c>
      <c r="P1210">
        <f t="shared" si="91"/>
        <v>11.23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18000</v>
      </c>
      <c r="E1211" s="7">
        <v>21410</v>
      </c>
      <c r="F1211" t="s">
        <v>8218</v>
      </c>
      <c r="G1211" t="s">
        <v>8223</v>
      </c>
      <c r="H1211" t="s">
        <v>8245</v>
      </c>
      <c r="I1211" s="14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119</v>
      </c>
      <c r="P1211">
        <f t="shared" si="91"/>
        <v>465.43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100000</v>
      </c>
      <c r="E1212" s="7">
        <v>161459</v>
      </c>
      <c r="F1212" t="s">
        <v>8218</v>
      </c>
      <c r="G1212" t="s">
        <v>8234</v>
      </c>
      <c r="H1212" t="s">
        <v>8254</v>
      </c>
      <c r="I1212" s="14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161</v>
      </c>
      <c r="P1212">
        <f t="shared" si="91"/>
        <v>1567.56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4000</v>
      </c>
      <c r="E1213" s="7">
        <v>4085</v>
      </c>
      <c r="F1213" t="s">
        <v>8218</v>
      </c>
      <c r="G1213" t="s">
        <v>8228</v>
      </c>
      <c r="H1213" t="s">
        <v>8250</v>
      </c>
      <c r="I1213" s="14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102</v>
      </c>
      <c r="P1213">
        <f t="shared" si="91"/>
        <v>680.83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10000</v>
      </c>
      <c r="E1214" s="7">
        <v>0</v>
      </c>
      <c r="F1214" t="s">
        <v>8220</v>
      </c>
      <c r="G1214" t="s">
        <v>8223</v>
      </c>
      <c r="H1214" t="s">
        <v>8245</v>
      </c>
      <c r="I1214" s="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0</v>
      </c>
      <c r="P1214">
        <f t="shared" si="91"/>
        <v>0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20000</v>
      </c>
      <c r="E1215" s="7">
        <v>0</v>
      </c>
      <c r="F1215" t="s">
        <v>8220</v>
      </c>
      <c r="G1215" t="s">
        <v>8224</v>
      </c>
      <c r="H1215" t="s">
        <v>8246</v>
      </c>
      <c r="I1215" s="14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0</v>
      </c>
      <c r="P1215">
        <f t="shared" si="91"/>
        <v>0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8000</v>
      </c>
      <c r="E1216" s="7">
        <v>106</v>
      </c>
      <c r="F1216" t="s">
        <v>8220</v>
      </c>
      <c r="G1216" t="s">
        <v>8223</v>
      </c>
      <c r="H1216" t="s">
        <v>8245</v>
      </c>
      <c r="I1216" s="14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</v>
      </c>
      <c r="P1216">
        <f t="shared" si="91"/>
        <v>4.24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100000</v>
      </c>
      <c r="E1217" s="7">
        <v>0</v>
      </c>
      <c r="F1217" t="s">
        <v>8220</v>
      </c>
      <c r="G1217" t="s">
        <v>8223</v>
      </c>
      <c r="H1217" t="s">
        <v>8245</v>
      </c>
      <c r="I1217" s="14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0</v>
      </c>
      <c r="P1217">
        <f t="shared" si="91"/>
        <v>0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50000</v>
      </c>
      <c r="E1218" s="7">
        <v>405</v>
      </c>
      <c r="F1218" t="s">
        <v>8220</v>
      </c>
      <c r="G1218" t="s">
        <v>8223</v>
      </c>
      <c r="H1218" t="s">
        <v>8245</v>
      </c>
      <c r="I1218" s="14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</v>
      </c>
      <c r="P1218">
        <f t="shared" si="91"/>
        <v>1.82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60000</v>
      </c>
      <c r="E1219" s="7">
        <v>636</v>
      </c>
      <c r="F1219" t="s">
        <v>8220</v>
      </c>
      <c r="G1219" t="s">
        <v>8223</v>
      </c>
      <c r="H1219" t="s">
        <v>8245</v>
      </c>
      <c r="I1219" s="14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</v>
      </c>
      <c r="P1219">
        <f t="shared" ref="P1219:P1282" si="96">IFERROR(ROUND(E1219/L1219, 2),0)</f>
        <v>3.48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40000</v>
      </c>
      <c r="E1220" s="7">
        <v>430</v>
      </c>
      <c r="F1220" t="s">
        <v>8220</v>
      </c>
      <c r="G1220" t="s">
        <v>8223</v>
      </c>
      <c r="H1220" t="s">
        <v>8245</v>
      </c>
      <c r="I1220" s="14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</v>
      </c>
      <c r="P1220">
        <f t="shared" si="96"/>
        <v>4.83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55000</v>
      </c>
      <c r="E1221" s="7">
        <v>210171</v>
      </c>
      <c r="F1221" t="s">
        <v>8218</v>
      </c>
      <c r="G1221" t="s">
        <v>8223</v>
      </c>
      <c r="H1221" t="s">
        <v>8245</v>
      </c>
      <c r="I1221" s="14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382</v>
      </c>
      <c r="P1221">
        <f t="shared" si="96"/>
        <v>830.72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40000</v>
      </c>
      <c r="E1222" s="7">
        <v>2200</v>
      </c>
      <c r="F1222" t="s">
        <v>8220</v>
      </c>
      <c r="G1222" t="s">
        <v>8235</v>
      </c>
      <c r="H1222" t="s">
        <v>8248</v>
      </c>
      <c r="I1222" s="14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6</v>
      </c>
      <c r="P1222">
        <f t="shared" si="96"/>
        <v>15.71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7000</v>
      </c>
      <c r="E1223" s="7">
        <v>100490.02</v>
      </c>
      <c r="F1223" t="s">
        <v>8218</v>
      </c>
      <c r="G1223" t="s">
        <v>8224</v>
      </c>
      <c r="H1223" t="s">
        <v>8246</v>
      </c>
      <c r="I1223" s="14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1436</v>
      </c>
      <c r="P1223">
        <f t="shared" si="96"/>
        <v>975.63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30000</v>
      </c>
      <c r="E1224" s="7">
        <v>0</v>
      </c>
      <c r="F1224" t="s">
        <v>8219</v>
      </c>
      <c r="G1224" t="s">
        <v>8228</v>
      </c>
      <c r="H1224" t="s">
        <v>8250</v>
      </c>
      <c r="I1224" s="1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0</v>
      </c>
      <c r="P1224">
        <f t="shared" si="96"/>
        <v>0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50000</v>
      </c>
      <c r="E1225" s="7">
        <v>27849.22</v>
      </c>
      <c r="F1225" t="s">
        <v>8220</v>
      </c>
      <c r="G1225" t="s">
        <v>8223</v>
      </c>
      <c r="H1225" t="s">
        <v>8245</v>
      </c>
      <c r="I1225" s="14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56</v>
      </c>
      <c r="P1225">
        <f t="shared" si="96"/>
        <v>145.81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4000</v>
      </c>
      <c r="E1226" s="7">
        <v>5496</v>
      </c>
      <c r="F1226" t="s">
        <v>8218</v>
      </c>
      <c r="G1226" t="s">
        <v>8223</v>
      </c>
      <c r="H1226" t="s">
        <v>8245</v>
      </c>
      <c r="I1226" s="14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137</v>
      </c>
      <c r="P1226">
        <f t="shared" si="96"/>
        <v>305.33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2000</v>
      </c>
      <c r="E1227" s="7">
        <v>2141</v>
      </c>
      <c r="F1227" t="s">
        <v>8218</v>
      </c>
      <c r="G1227" t="s">
        <v>8223</v>
      </c>
      <c r="H1227" t="s">
        <v>8245</v>
      </c>
      <c r="I1227" s="14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107</v>
      </c>
      <c r="P1227">
        <f t="shared" si="96"/>
        <v>713.67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5105</v>
      </c>
      <c r="E1228" s="7">
        <v>216</v>
      </c>
      <c r="F1228" t="s">
        <v>8221</v>
      </c>
      <c r="G1228" t="s">
        <v>8223</v>
      </c>
      <c r="H1228" t="s">
        <v>8245</v>
      </c>
      <c r="I1228" s="14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5.4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500</v>
      </c>
      <c r="E1229" s="7">
        <v>620</v>
      </c>
      <c r="F1229" t="s">
        <v>8218</v>
      </c>
      <c r="G1229" t="s">
        <v>8223</v>
      </c>
      <c r="H1229" t="s">
        <v>8245</v>
      </c>
      <c r="I1229" s="14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124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800</v>
      </c>
      <c r="F1230" t="s">
        <v>8220</v>
      </c>
      <c r="G1230" t="s">
        <v>8223</v>
      </c>
      <c r="H1230" t="s">
        <v>8245</v>
      </c>
      <c r="I1230" s="14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16</v>
      </c>
      <c r="P1230">
        <f t="shared" si="96"/>
        <v>33.33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1200</v>
      </c>
      <c r="E1231" s="7">
        <v>1563</v>
      </c>
      <c r="F1231" t="s">
        <v>8218</v>
      </c>
      <c r="G1231" t="s">
        <v>8223</v>
      </c>
      <c r="H1231" t="s">
        <v>8245</v>
      </c>
      <c r="I1231" s="14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130</v>
      </c>
      <c r="P1231">
        <f t="shared" si="96"/>
        <v>1563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</v>
      </c>
      <c r="E1232" s="7">
        <v>618</v>
      </c>
      <c r="F1232" t="s">
        <v>8218</v>
      </c>
      <c r="G1232" t="s">
        <v>8223</v>
      </c>
      <c r="H1232" t="s">
        <v>8245</v>
      </c>
      <c r="I1232" s="14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124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</v>
      </c>
      <c r="E1233" s="7">
        <v>610</v>
      </c>
      <c r="F1233" t="s">
        <v>8218</v>
      </c>
      <c r="G1233" t="s">
        <v>8223</v>
      </c>
      <c r="H1233" t="s">
        <v>8245</v>
      </c>
      <c r="I1233" s="14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122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1500</v>
      </c>
      <c r="E1234" s="7">
        <v>455</v>
      </c>
      <c r="F1234" t="s">
        <v>8220</v>
      </c>
      <c r="G1234" t="s">
        <v>8223</v>
      </c>
      <c r="H1234" t="s">
        <v>8245</v>
      </c>
      <c r="I1234" s="1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30</v>
      </c>
      <c r="P1234">
        <f t="shared" si="96"/>
        <v>455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2000</v>
      </c>
      <c r="E1235" s="7">
        <v>2027</v>
      </c>
      <c r="F1235" t="s">
        <v>8218</v>
      </c>
      <c r="G1235" t="s">
        <v>8223</v>
      </c>
      <c r="H1235" t="s">
        <v>8245</v>
      </c>
      <c r="I1235" s="14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101</v>
      </c>
      <c r="P1235">
        <f t="shared" si="96"/>
        <v>337.83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</v>
      </c>
      <c r="E1236" s="7">
        <v>610</v>
      </c>
      <c r="F1236" t="s">
        <v>8218</v>
      </c>
      <c r="G1236" t="s">
        <v>8224</v>
      </c>
      <c r="H1236" t="s">
        <v>8246</v>
      </c>
      <c r="I1236" s="14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122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2200</v>
      </c>
      <c r="E1237" s="7">
        <v>2355</v>
      </c>
      <c r="F1237" t="s">
        <v>8218</v>
      </c>
      <c r="G1237" t="s">
        <v>8223</v>
      </c>
      <c r="H1237" t="s">
        <v>8245</v>
      </c>
      <c r="I1237" s="14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107</v>
      </c>
      <c r="P1237">
        <f t="shared" si="96"/>
        <v>392.5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500</v>
      </c>
      <c r="E1238" s="7">
        <v>607</v>
      </c>
      <c r="F1238" t="s">
        <v>8218</v>
      </c>
      <c r="G1238" t="s">
        <v>8223</v>
      </c>
      <c r="H1238" t="s">
        <v>8245</v>
      </c>
      <c r="I1238" s="14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121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500</v>
      </c>
      <c r="E1239" s="7">
        <v>606</v>
      </c>
      <c r="F1239" t="s">
        <v>8218</v>
      </c>
      <c r="G1239" t="s">
        <v>8223</v>
      </c>
      <c r="H1239" t="s">
        <v>8245</v>
      </c>
      <c r="I1239" s="14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121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2000</v>
      </c>
      <c r="E1240" s="7">
        <v>2555</v>
      </c>
      <c r="F1240" t="s">
        <v>8218</v>
      </c>
      <c r="G1240" t="s">
        <v>8223</v>
      </c>
      <c r="H1240" t="s">
        <v>8245</v>
      </c>
      <c r="I1240" s="14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128</v>
      </c>
      <c r="P1240">
        <f t="shared" si="96"/>
        <v>851.67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500</v>
      </c>
      <c r="E1241" s="7">
        <v>600</v>
      </c>
      <c r="F1241" t="s">
        <v>8218</v>
      </c>
      <c r="G1241" t="s">
        <v>8223</v>
      </c>
      <c r="H1241" t="s">
        <v>8245</v>
      </c>
      <c r="I1241" s="14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120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2500</v>
      </c>
      <c r="E1242" s="7">
        <v>3</v>
      </c>
      <c r="F1242" t="s">
        <v>8220</v>
      </c>
      <c r="G1242" t="s">
        <v>8223</v>
      </c>
      <c r="H1242" t="s">
        <v>8245</v>
      </c>
      <c r="I1242" s="14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0</v>
      </c>
      <c r="P1242">
        <f t="shared" si="96"/>
        <v>0.38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7500</v>
      </c>
      <c r="E1243" s="7">
        <v>8000</v>
      </c>
      <c r="F1243" t="s">
        <v>8218</v>
      </c>
      <c r="G1243" t="s">
        <v>8223</v>
      </c>
      <c r="H1243" t="s">
        <v>8245</v>
      </c>
      <c r="I1243" s="14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107</v>
      </c>
      <c r="P1243">
        <f t="shared" si="96"/>
        <v>235.29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1000</v>
      </c>
      <c r="E1244" s="7">
        <v>1000</v>
      </c>
      <c r="F1244" t="s">
        <v>8218</v>
      </c>
      <c r="G1244" t="s">
        <v>8223</v>
      </c>
      <c r="H1244" t="s">
        <v>8245</v>
      </c>
      <c r="I1244" s="1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100</v>
      </c>
      <c r="P1244">
        <f t="shared" si="96"/>
        <v>1000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5000</v>
      </c>
      <c r="E1245" s="7">
        <v>5635</v>
      </c>
      <c r="F1245" t="s">
        <v>8218</v>
      </c>
      <c r="G1245" t="s">
        <v>8223</v>
      </c>
      <c r="H1245" t="s">
        <v>8245</v>
      </c>
      <c r="I1245" s="14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113</v>
      </c>
      <c r="P1245">
        <f t="shared" si="96"/>
        <v>148.29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6000</v>
      </c>
      <c r="E1246" s="7">
        <v>6000</v>
      </c>
      <c r="F1246" t="s">
        <v>8218</v>
      </c>
      <c r="G1246" t="s">
        <v>8223</v>
      </c>
      <c r="H1246" t="s">
        <v>8245</v>
      </c>
      <c r="I1246" s="14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100</v>
      </c>
      <c r="P1246">
        <f t="shared" si="96"/>
        <v>133.33000000000001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7000</v>
      </c>
      <c r="E1247" s="7">
        <v>7942</v>
      </c>
      <c r="F1247" t="s">
        <v>8218</v>
      </c>
      <c r="G1247" t="s">
        <v>8223</v>
      </c>
      <c r="H1247" t="s">
        <v>8245</v>
      </c>
      <c r="I1247" s="14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113</v>
      </c>
      <c r="P1247">
        <f t="shared" si="96"/>
        <v>467.18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7000</v>
      </c>
      <c r="E1248" s="7">
        <v>1102</v>
      </c>
      <c r="F1248" t="s">
        <v>8220</v>
      </c>
      <c r="G1248" t="s">
        <v>8223</v>
      </c>
      <c r="H1248" t="s">
        <v>8245</v>
      </c>
      <c r="I1248" s="14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16</v>
      </c>
      <c r="P1248">
        <f t="shared" si="96"/>
        <v>35.549999999999997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11000</v>
      </c>
      <c r="E1249" s="7">
        <v>1788</v>
      </c>
      <c r="F1249" t="s">
        <v>8220</v>
      </c>
      <c r="G1249" t="s">
        <v>8223</v>
      </c>
      <c r="H1249" t="s">
        <v>8245</v>
      </c>
      <c r="I1249" s="14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16</v>
      </c>
      <c r="P1249">
        <f t="shared" si="96"/>
        <v>35.76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10000</v>
      </c>
      <c r="E1250" s="7">
        <v>10420</v>
      </c>
      <c r="F1250" t="s">
        <v>8218</v>
      </c>
      <c r="G1250" t="s">
        <v>8223</v>
      </c>
      <c r="H1250" t="s">
        <v>8245</v>
      </c>
      <c r="I1250" s="14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104</v>
      </c>
      <c r="P1250">
        <f t="shared" si="96"/>
        <v>176.61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15000</v>
      </c>
      <c r="E1251" s="7">
        <v>0</v>
      </c>
      <c r="F1251" t="s">
        <v>8220</v>
      </c>
      <c r="G1251" t="s">
        <v>8223</v>
      </c>
      <c r="H1251" t="s">
        <v>8245</v>
      </c>
      <c r="I1251" s="14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0</v>
      </c>
      <c r="P1251">
        <f t="shared" si="96"/>
        <v>0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130000</v>
      </c>
      <c r="E1252" s="7">
        <v>0</v>
      </c>
      <c r="F1252" t="s">
        <v>8220</v>
      </c>
      <c r="G1252" t="s">
        <v>8223</v>
      </c>
      <c r="H1252" t="s">
        <v>8245</v>
      </c>
      <c r="I1252" s="14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0</v>
      </c>
      <c r="P1252">
        <f t="shared" si="96"/>
        <v>0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17482</v>
      </c>
      <c r="E1253" s="7">
        <v>17482</v>
      </c>
      <c r="F1253" t="s">
        <v>8218</v>
      </c>
      <c r="G1253" t="s">
        <v>8223</v>
      </c>
      <c r="H1253" t="s">
        <v>8245</v>
      </c>
      <c r="I1253" s="14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100</v>
      </c>
      <c r="P1253">
        <f t="shared" si="96"/>
        <v>236.24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12200</v>
      </c>
      <c r="E1254" s="7">
        <v>12571</v>
      </c>
      <c r="F1254" t="s">
        <v>8218</v>
      </c>
      <c r="G1254" t="s">
        <v>8223</v>
      </c>
      <c r="H1254" t="s">
        <v>8245</v>
      </c>
      <c r="I1254" s="1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103</v>
      </c>
      <c r="P1254">
        <f t="shared" si="96"/>
        <v>89.16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75000</v>
      </c>
      <c r="E1255" s="7">
        <v>0</v>
      </c>
      <c r="F1255" t="s">
        <v>8219</v>
      </c>
      <c r="G1255" t="s">
        <v>8223</v>
      </c>
      <c r="H1255" t="s">
        <v>8245</v>
      </c>
      <c r="I1255" s="14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0</v>
      </c>
      <c r="P1255">
        <f t="shared" si="96"/>
        <v>0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35000</v>
      </c>
      <c r="E1256" s="7">
        <v>1785</v>
      </c>
      <c r="F1256" t="s">
        <v>8219</v>
      </c>
      <c r="G1256" t="s">
        <v>8223</v>
      </c>
      <c r="H1256" t="s">
        <v>8245</v>
      </c>
      <c r="I1256" s="14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5</v>
      </c>
      <c r="P1256">
        <f t="shared" si="96"/>
        <v>12.66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17000</v>
      </c>
      <c r="E1257" s="7">
        <v>3001</v>
      </c>
      <c r="F1257" t="s">
        <v>8220</v>
      </c>
      <c r="G1257" t="s">
        <v>8223</v>
      </c>
      <c r="H1257" t="s">
        <v>8245</v>
      </c>
      <c r="I1257" s="14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18</v>
      </c>
      <c r="P1257">
        <f t="shared" si="96"/>
        <v>27.53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93500</v>
      </c>
      <c r="E1258" s="7">
        <v>250</v>
      </c>
      <c r="F1258" t="s">
        <v>8219</v>
      </c>
      <c r="G1258" t="s">
        <v>8223</v>
      </c>
      <c r="H1258" t="s">
        <v>8245</v>
      </c>
      <c r="I1258" s="14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0</v>
      </c>
      <c r="P1258">
        <f t="shared" si="96"/>
        <v>0.69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40000</v>
      </c>
      <c r="E1259" s="7">
        <v>315222.2</v>
      </c>
      <c r="F1259" t="s">
        <v>8218</v>
      </c>
      <c r="G1259" t="s">
        <v>8223</v>
      </c>
      <c r="H1259" t="s">
        <v>8245</v>
      </c>
      <c r="I1259" s="14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788</v>
      </c>
      <c r="P1259">
        <f t="shared" si="96"/>
        <v>1791.04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55000</v>
      </c>
      <c r="E1260" s="7">
        <v>481</v>
      </c>
      <c r="F1260" t="s">
        <v>8220</v>
      </c>
      <c r="G1260" t="s">
        <v>8223</v>
      </c>
      <c r="H1260" t="s">
        <v>8245</v>
      </c>
      <c r="I1260" s="14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1</v>
      </c>
      <c r="P1260">
        <f t="shared" si="96"/>
        <v>0.72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8000</v>
      </c>
      <c r="E1261" s="7">
        <v>0</v>
      </c>
      <c r="F1261" t="s">
        <v>8220</v>
      </c>
      <c r="G1261" t="s">
        <v>8223</v>
      </c>
      <c r="H1261" t="s">
        <v>8245</v>
      </c>
      <c r="I1261" s="14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0</v>
      </c>
      <c r="P1261">
        <f t="shared" si="96"/>
        <v>0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10000</v>
      </c>
      <c r="E1262" s="7">
        <v>10300</v>
      </c>
      <c r="F1262" t="s">
        <v>8218</v>
      </c>
      <c r="G1262" t="s">
        <v>8223</v>
      </c>
      <c r="H1262" t="s">
        <v>8245</v>
      </c>
      <c r="I1262" s="14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103</v>
      </c>
      <c r="P1262">
        <f t="shared" si="96"/>
        <v>139.19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6000</v>
      </c>
      <c r="E1263" s="7">
        <v>0</v>
      </c>
      <c r="F1263" t="s">
        <v>8220</v>
      </c>
      <c r="G1263" t="s">
        <v>8223</v>
      </c>
      <c r="H1263" t="s">
        <v>8245</v>
      </c>
      <c r="I1263" s="14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0</v>
      </c>
      <c r="P1263">
        <f t="shared" si="96"/>
        <v>0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21000</v>
      </c>
      <c r="E1264" s="7">
        <v>21904</v>
      </c>
      <c r="F1264" t="s">
        <v>8218</v>
      </c>
      <c r="G1264" t="s">
        <v>8228</v>
      </c>
      <c r="H1264" t="s">
        <v>8250</v>
      </c>
      <c r="I1264" s="1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104</v>
      </c>
      <c r="P1264">
        <f t="shared" si="96"/>
        <v>208.61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5000</v>
      </c>
      <c r="E1265" s="7">
        <v>6500.09</v>
      </c>
      <c r="F1265" t="s">
        <v>8218</v>
      </c>
      <c r="G1265" t="s">
        <v>8223</v>
      </c>
      <c r="H1265" t="s">
        <v>8245</v>
      </c>
      <c r="I1265" s="14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130</v>
      </c>
      <c r="P1265">
        <f t="shared" si="96"/>
        <v>158.54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4100</v>
      </c>
      <c r="E1266" s="7">
        <v>645</v>
      </c>
      <c r="F1266" t="s">
        <v>8221</v>
      </c>
      <c r="G1266" t="s">
        <v>8223</v>
      </c>
      <c r="H1266" t="s">
        <v>8245</v>
      </c>
      <c r="I1266" s="14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</v>
      </c>
      <c r="P1266">
        <f t="shared" si="96"/>
        <v>18.97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10000</v>
      </c>
      <c r="E1267" s="7">
        <v>136009.76</v>
      </c>
      <c r="F1267" t="s">
        <v>8218</v>
      </c>
      <c r="G1267" t="s">
        <v>8223</v>
      </c>
      <c r="H1267" t="s">
        <v>8245</v>
      </c>
      <c r="I1267" s="14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1360</v>
      </c>
      <c r="P1267">
        <f t="shared" si="96"/>
        <v>2060.75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25000</v>
      </c>
      <c r="E1268" s="7">
        <v>1967</v>
      </c>
      <c r="F1268" t="s">
        <v>8220</v>
      </c>
      <c r="G1268" t="s">
        <v>8223</v>
      </c>
      <c r="H1268" t="s">
        <v>8245</v>
      </c>
      <c r="I1268" s="14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8</v>
      </c>
      <c r="P1268">
        <f t="shared" si="96"/>
        <v>39.340000000000003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50000</v>
      </c>
      <c r="E1269" s="7">
        <v>51514.5</v>
      </c>
      <c r="F1269" t="s">
        <v>8218</v>
      </c>
      <c r="G1269" t="s">
        <v>8223</v>
      </c>
      <c r="H1269" t="s">
        <v>8245</v>
      </c>
      <c r="I1269" s="14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103</v>
      </c>
      <c r="P1269">
        <f t="shared" si="96"/>
        <v>323.99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35000</v>
      </c>
      <c r="E1270" s="7">
        <v>38082.69</v>
      </c>
      <c r="F1270" t="s">
        <v>8218</v>
      </c>
      <c r="G1270" t="s">
        <v>8223</v>
      </c>
      <c r="H1270" t="s">
        <v>8245</v>
      </c>
      <c r="I1270" s="14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109</v>
      </c>
      <c r="P1270">
        <f t="shared" si="96"/>
        <v>209.25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50000</v>
      </c>
      <c r="E1271" s="7">
        <v>408</v>
      </c>
      <c r="F1271" t="s">
        <v>8219</v>
      </c>
      <c r="G1271" t="s">
        <v>8223</v>
      </c>
      <c r="H1271" t="s">
        <v>8245</v>
      </c>
      <c r="I1271" s="14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</v>
      </c>
      <c r="P1271">
        <f t="shared" si="96"/>
        <v>1.98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30000</v>
      </c>
      <c r="E1272" s="7">
        <v>100</v>
      </c>
      <c r="F1272" t="s">
        <v>8220</v>
      </c>
      <c r="G1272" t="s">
        <v>8223</v>
      </c>
      <c r="H1272" t="s">
        <v>8245</v>
      </c>
      <c r="I1272" s="14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0</v>
      </c>
      <c r="P1272">
        <f t="shared" si="96"/>
        <v>0.59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20000</v>
      </c>
      <c r="E1273" s="7">
        <v>4315</v>
      </c>
      <c r="F1273" t="s">
        <v>8220</v>
      </c>
      <c r="G1273" t="s">
        <v>8223</v>
      </c>
      <c r="H1273" t="s">
        <v>8245</v>
      </c>
      <c r="I1273" s="14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22</v>
      </c>
      <c r="P1273">
        <f t="shared" si="96"/>
        <v>139.19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15000</v>
      </c>
      <c r="E1274" s="7">
        <v>125</v>
      </c>
      <c r="F1274" t="s">
        <v>8220</v>
      </c>
      <c r="G1274" t="s">
        <v>8223</v>
      </c>
      <c r="H1274" t="s">
        <v>8245</v>
      </c>
      <c r="I1274" s="1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</v>
      </c>
      <c r="P1274">
        <f t="shared" si="96"/>
        <v>4.46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10000</v>
      </c>
      <c r="E1275" s="7">
        <v>47327</v>
      </c>
      <c r="F1275" t="s">
        <v>8218</v>
      </c>
      <c r="G1275" t="s">
        <v>8228</v>
      </c>
      <c r="H1275" t="s">
        <v>8250</v>
      </c>
      <c r="I1275" s="14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473</v>
      </c>
      <c r="P1275">
        <f t="shared" si="96"/>
        <v>876.43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100000</v>
      </c>
      <c r="E1276" s="7">
        <v>0</v>
      </c>
      <c r="F1276" t="s">
        <v>8219</v>
      </c>
      <c r="G1276" t="s">
        <v>8223</v>
      </c>
      <c r="H1276" t="s">
        <v>8245</v>
      </c>
      <c r="I1276" s="14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0</v>
      </c>
      <c r="P1276">
        <f t="shared" si="96"/>
        <v>0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50000</v>
      </c>
      <c r="E1277" s="7">
        <v>123920</v>
      </c>
      <c r="F1277" t="s">
        <v>8218</v>
      </c>
      <c r="G1277" t="s">
        <v>8223</v>
      </c>
      <c r="H1277" t="s">
        <v>8245</v>
      </c>
      <c r="I1277" s="14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248</v>
      </c>
      <c r="P1277">
        <f t="shared" si="96"/>
        <v>318.56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10000</v>
      </c>
      <c r="E1278" s="7">
        <v>0</v>
      </c>
      <c r="F1278" t="s">
        <v>8220</v>
      </c>
      <c r="G1278" t="s">
        <v>8223</v>
      </c>
      <c r="H1278" t="s">
        <v>8245</v>
      </c>
      <c r="I1278" s="14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0</v>
      </c>
      <c r="P1278">
        <f t="shared" si="96"/>
        <v>0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40000</v>
      </c>
      <c r="E1279" s="7">
        <v>50091</v>
      </c>
      <c r="F1279" t="s">
        <v>8218</v>
      </c>
      <c r="G1279" t="s">
        <v>8223</v>
      </c>
      <c r="H1279" t="s">
        <v>8245</v>
      </c>
      <c r="I1279" s="14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125</v>
      </c>
      <c r="P1279">
        <f t="shared" si="96"/>
        <v>121.29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25000</v>
      </c>
      <c r="E1280" s="7">
        <v>25800</v>
      </c>
      <c r="F1280" t="s">
        <v>8218</v>
      </c>
      <c r="G1280" t="s">
        <v>8223</v>
      </c>
      <c r="H1280" t="s">
        <v>8245</v>
      </c>
      <c r="I1280" s="14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103</v>
      </c>
      <c r="P1280">
        <f t="shared" si="96"/>
        <v>135.79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35000</v>
      </c>
      <c r="E1281" s="7">
        <v>37354.269999999997</v>
      </c>
      <c r="F1281" t="s">
        <v>8218</v>
      </c>
      <c r="G1281" t="s">
        <v>8223</v>
      </c>
      <c r="H1281" t="s">
        <v>8245</v>
      </c>
      <c r="I1281" s="14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107</v>
      </c>
      <c r="P1281">
        <f t="shared" si="96"/>
        <v>197.64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44250</v>
      </c>
      <c r="E1282" s="7">
        <v>47978</v>
      </c>
      <c r="F1282" t="s">
        <v>8218</v>
      </c>
      <c r="G1282" t="s">
        <v>8223</v>
      </c>
      <c r="H1282" t="s">
        <v>8245</v>
      </c>
      <c r="I1282" s="14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108</v>
      </c>
      <c r="P1282">
        <f t="shared" si="96"/>
        <v>369.06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20000</v>
      </c>
      <c r="E1283" s="7">
        <v>20032</v>
      </c>
      <c r="F1283" t="s">
        <v>8218</v>
      </c>
      <c r="G1283" t="s">
        <v>8223</v>
      </c>
      <c r="H1283" t="s">
        <v>8245</v>
      </c>
      <c r="I1283" s="14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100</v>
      </c>
      <c r="P1283">
        <f t="shared" ref="P1283:P1346" si="101">IFERROR(ROUND(E1283/L1283, 2),0)</f>
        <v>270.7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50000</v>
      </c>
      <c r="E1284" s="7">
        <v>1</v>
      </c>
      <c r="F1284" t="s">
        <v>8220</v>
      </c>
      <c r="G1284" t="s">
        <v>8223</v>
      </c>
      <c r="H1284" t="s">
        <v>8245</v>
      </c>
      <c r="I1284" s="1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0</v>
      </c>
      <c r="P1284">
        <f t="shared" si="101"/>
        <v>0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6000</v>
      </c>
      <c r="E1285" s="7">
        <v>6215</v>
      </c>
      <c r="F1285" t="s">
        <v>8218</v>
      </c>
      <c r="G1285" t="s">
        <v>8223</v>
      </c>
      <c r="H1285" t="s">
        <v>8245</v>
      </c>
      <c r="I1285" s="14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104</v>
      </c>
      <c r="P1285">
        <f t="shared" si="101"/>
        <v>282.5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5845</v>
      </c>
      <c r="E1286" s="7">
        <v>2476</v>
      </c>
      <c r="F1286" t="s">
        <v>8220</v>
      </c>
      <c r="G1286" t="s">
        <v>8223</v>
      </c>
      <c r="H1286" t="s">
        <v>8245</v>
      </c>
      <c r="I1286" s="14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42</v>
      </c>
      <c r="P1286">
        <f t="shared" si="101"/>
        <v>79.87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6000</v>
      </c>
      <c r="E1287" s="7">
        <v>0</v>
      </c>
      <c r="F1287" t="s">
        <v>8220</v>
      </c>
      <c r="G1287" t="s">
        <v>8224</v>
      </c>
      <c r="H1287" t="s">
        <v>8246</v>
      </c>
      <c r="I1287" s="14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0</v>
      </c>
      <c r="P1287">
        <f>IFERROR(ROUND(E1287/L1287, 2), 0)</f>
        <v>0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5000</v>
      </c>
      <c r="E1288" s="7">
        <v>5343</v>
      </c>
      <c r="F1288" t="s">
        <v>8218</v>
      </c>
      <c r="G1288" t="s">
        <v>8224</v>
      </c>
      <c r="H1288" t="s">
        <v>8246</v>
      </c>
      <c r="I1288" s="14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107</v>
      </c>
      <c r="P1288">
        <f t="shared" ref="P1288:P1305" si="105">IFERROR(ROUND(E1288/L1288, 2), 0)</f>
        <v>267.14999999999998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3000</v>
      </c>
      <c r="E1289" s="7">
        <v>3363</v>
      </c>
      <c r="F1289" t="s">
        <v>8218</v>
      </c>
      <c r="G1289" t="s">
        <v>8224</v>
      </c>
      <c r="H1289" t="s">
        <v>8246</v>
      </c>
      <c r="I1289" s="14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112</v>
      </c>
      <c r="P1289">
        <f t="shared" si="105"/>
        <v>134.52000000000001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10000</v>
      </c>
      <c r="E1290" s="7">
        <v>12041.66</v>
      </c>
      <c r="F1290" t="s">
        <v>8218</v>
      </c>
      <c r="G1290" t="s">
        <v>8223</v>
      </c>
      <c r="H1290" t="s">
        <v>8245</v>
      </c>
      <c r="I1290" s="14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120</v>
      </c>
      <c r="P1290">
        <f t="shared" si="105"/>
        <v>197.4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5000</v>
      </c>
      <c r="E1291" s="7">
        <v>13534</v>
      </c>
      <c r="F1291" t="s">
        <v>8218</v>
      </c>
      <c r="G1291" t="s">
        <v>8223</v>
      </c>
      <c r="H1291" t="s">
        <v>8245</v>
      </c>
      <c r="I1291" s="14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271</v>
      </c>
      <c r="P1291">
        <f t="shared" si="105"/>
        <v>260.27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10000</v>
      </c>
      <c r="E1292" s="7">
        <v>10501</v>
      </c>
      <c r="F1292" t="s">
        <v>8218</v>
      </c>
      <c r="G1292" t="s">
        <v>8223</v>
      </c>
      <c r="H1292" t="s">
        <v>8245</v>
      </c>
      <c r="I1292" s="14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105</v>
      </c>
      <c r="P1292">
        <f t="shared" si="105"/>
        <v>122.1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12000</v>
      </c>
      <c r="E1293" s="7">
        <v>0</v>
      </c>
      <c r="F1293" t="s">
        <v>8220</v>
      </c>
      <c r="G1293" t="s">
        <v>8223</v>
      </c>
      <c r="H1293" t="s">
        <v>8245</v>
      </c>
      <c r="I1293" s="14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0</v>
      </c>
      <c r="P1293">
        <f t="shared" si="105"/>
        <v>0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5000</v>
      </c>
      <c r="E1294" s="7">
        <v>12321</v>
      </c>
      <c r="F1294" t="s">
        <v>8218</v>
      </c>
      <c r="G1294" t="s">
        <v>8224</v>
      </c>
      <c r="H1294" t="s">
        <v>8246</v>
      </c>
      <c r="I1294" s="1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246</v>
      </c>
      <c r="P1294">
        <f t="shared" si="105"/>
        <v>236.94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40000</v>
      </c>
      <c r="E1295" s="7">
        <v>0</v>
      </c>
      <c r="F1295" t="s">
        <v>8220</v>
      </c>
      <c r="G1295" t="s">
        <v>8223</v>
      </c>
      <c r="H1295" t="s">
        <v>8245</v>
      </c>
      <c r="I1295" s="14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0</v>
      </c>
      <c r="P1295">
        <f t="shared" si="105"/>
        <v>0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3000</v>
      </c>
      <c r="E1296" s="7">
        <v>3460</v>
      </c>
      <c r="F1296" t="s">
        <v>8218</v>
      </c>
      <c r="G1296" t="s">
        <v>8224</v>
      </c>
      <c r="H1296" t="s">
        <v>8246</v>
      </c>
      <c r="I1296" s="14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115</v>
      </c>
      <c r="P1296">
        <f t="shared" si="105"/>
        <v>157.27000000000001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7500</v>
      </c>
      <c r="E1297" s="7">
        <v>8207</v>
      </c>
      <c r="F1297" t="s">
        <v>8218</v>
      </c>
      <c r="G1297" t="s">
        <v>8224</v>
      </c>
      <c r="H1297" t="s">
        <v>8246</v>
      </c>
      <c r="I1297" s="14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109</v>
      </c>
      <c r="P1297">
        <f t="shared" si="105"/>
        <v>128.22999999999999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5000</v>
      </c>
      <c r="E1298" s="7">
        <v>0</v>
      </c>
      <c r="F1298" t="s">
        <v>8220</v>
      </c>
      <c r="G1298" t="s">
        <v>8224</v>
      </c>
      <c r="H1298" t="s">
        <v>8246</v>
      </c>
      <c r="I1298" s="14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0</v>
      </c>
      <c r="P1298">
        <f t="shared" si="105"/>
        <v>0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50000</v>
      </c>
      <c r="E1299" s="7">
        <v>19430</v>
      </c>
      <c r="F1299" t="s">
        <v>8220</v>
      </c>
      <c r="G1299" t="s">
        <v>8223</v>
      </c>
      <c r="H1299" t="s">
        <v>8245</v>
      </c>
      <c r="I1299" s="14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39</v>
      </c>
      <c r="P1299">
        <f t="shared" si="105"/>
        <v>81.64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6000</v>
      </c>
      <c r="E1300" s="7">
        <v>6025</v>
      </c>
      <c r="F1300" t="s">
        <v>8218</v>
      </c>
      <c r="G1300" t="s">
        <v>8224</v>
      </c>
      <c r="H1300" t="s">
        <v>8246</v>
      </c>
      <c r="I1300" s="14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100</v>
      </c>
      <c r="P1300">
        <f t="shared" si="105"/>
        <v>182.58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11500</v>
      </c>
      <c r="E1301" s="7">
        <v>12879</v>
      </c>
      <c r="F1301" t="s">
        <v>8219</v>
      </c>
      <c r="G1301" t="s">
        <v>8223</v>
      </c>
      <c r="H1301" t="s">
        <v>8245</v>
      </c>
      <c r="I1301" s="14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112</v>
      </c>
      <c r="P1301">
        <f t="shared" si="105"/>
        <v>402.47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10000</v>
      </c>
      <c r="E1302" s="7">
        <v>13500</v>
      </c>
      <c r="F1302" t="s">
        <v>8218</v>
      </c>
      <c r="G1302" t="s">
        <v>8223</v>
      </c>
      <c r="H1302" t="s">
        <v>8245</v>
      </c>
      <c r="I1302" s="14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5"/>
        <v>562.5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6000</v>
      </c>
      <c r="E1303" s="7">
        <v>341</v>
      </c>
      <c r="F1303" t="s">
        <v>8219</v>
      </c>
      <c r="G1303" t="s">
        <v>8223</v>
      </c>
      <c r="H1303" t="s">
        <v>8245</v>
      </c>
      <c r="I1303" s="14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6</v>
      </c>
      <c r="P1303">
        <f t="shared" si="105"/>
        <v>11.76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7500</v>
      </c>
      <c r="E1304" s="7">
        <v>250</v>
      </c>
      <c r="F1304" t="s">
        <v>8220</v>
      </c>
      <c r="G1304" t="s">
        <v>8223</v>
      </c>
      <c r="H1304" t="s">
        <v>8245</v>
      </c>
      <c r="I1304" s="1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3</v>
      </c>
      <c r="P1304">
        <f t="shared" si="105"/>
        <v>5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12000</v>
      </c>
      <c r="E1305" s="7">
        <v>12000</v>
      </c>
      <c r="F1305" t="s">
        <v>8218</v>
      </c>
      <c r="G1305" t="s">
        <v>8224</v>
      </c>
      <c r="H1305" t="s">
        <v>8246</v>
      </c>
      <c r="I1305" s="14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100</v>
      </c>
      <c r="P1305">
        <f t="shared" si="105"/>
        <v>111.11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46032</v>
      </c>
      <c r="F1306" t="s">
        <v>8218</v>
      </c>
      <c r="G1306" t="s">
        <v>8224</v>
      </c>
      <c r="H1306" t="s">
        <v>8246</v>
      </c>
      <c r="I1306" s="14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115</v>
      </c>
      <c r="P1306">
        <f t="shared" si="101"/>
        <v>442.62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20000</v>
      </c>
      <c r="E1307" s="7">
        <v>20128</v>
      </c>
      <c r="F1307" t="s">
        <v>8218</v>
      </c>
      <c r="G1307" t="s">
        <v>8223</v>
      </c>
      <c r="H1307" t="s">
        <v>8245</v>
      </c>
      <c r="I1307" s="14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101</v>
      </c>
      <c r="P1307">
        <f t="shared" si="101"/>
        <v>234.05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150000</v>
      </c>
      <c r="E1308" s="7">
        <v>2889</v>
      </c>
      <c r="F1308" t="s">
        <v>8220</v>
      </c>
      <c r="G1308" t="s">
        <v>8223</v>
      </c>
      <c r="H1308" t="s">
        <v>8245</v>
      </c>
      <c r="I1308" s="14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2</v>
      </c>
      <c r="P1308">
        <f t="shared" si="101"/>
        <v>8.1199999999999992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15000</v>
      </c>
      <c r="E1309" s="7">
        <v>17390</v>
      </c>
      <c r="F1309" t="s">
        <v>8218</v>
      </c>
      <c r="G1309" t="s">
        <v>8223</v>
      </c>
      <c r="H1309" t="s">
        <v>8245</v>
      </c>
      <c r="I1309" s="14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116</v>
      </c>
      <c r="P1309">
        <f t="shared" si="101"/>
        <v>386.44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4500</v>
      </c>
      <c r="E1310" s="7">
        <v>4530</v>
      </c>
      <c r="F1310" t="s">
        <v>8218</v>
      </c>
      <c r="G1310" t="s">
        <v>8223</v>
      </c>
      <c r="H1310" t="s">
        <v>8245</v>
      </c>
      <c r="I1310" s="14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101</v>
      </c>
      <c r="P1310">
        <f t="shared" si="101"/>
        <v>119.21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34000</v>
      </c>
      <c r="E1311" s="7">
        <v>43296</v>
      </c>
      <c r="F1311" t="s">
        <v>8218</v>
      </c>
      <c r="G1311" t="s">
        <v>8223</v>
      </c>
      <c r="H1311" t="s">
        <v>8245</v>
      </c>
      <c r="I1311" s="14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127</v>
      </c>
      <c r="P1311">
        <f t="shared" si="101"/>
        <v>1237.03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9665</v>
      </c>
      <c r="E1312" s="7">
        <v>12000</v>
      </c>
      <c r="F1312" t="s">
        <v>8218</v>
      </c>
      <c r="G1312" t="s">
        <v>8223</v>
      </c>
      <c r="H1312" t="s">
        <v>8245</v>
      </c>
      <c r="I1312" s="14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124</v>
      </c>
      <c r="P1312">
        <f t="shared" si="101"/>
        <v>500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180000</v>
      </c>
      <c r="E1313" s="7">
        <v>0</v>
      </c>
      <c r="F1313" t="s">
        <v>8220</v>
      </c>
      <c r="G1313" t="s">
        <v>8223</v>
      </c>
      <c r="H1313" t="s">
        <v>8245</v>
      </c>
      <c r="I1313" s="14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0</v>
      </c>
      <c r="P1313">
        <f t="shared" si="101"/>
        <v>0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1300</v>
      </c>
      <c r="E1314" s="7">
        <v>1367</v>
      </c>
      <c r="F1314" t="s">
        <v>8218</v>
      </c>
      <c r="G1314" t="s">
        <v>8223</v>
      </c>
      <c r="H1314" t="s">
        <v>8245</v>
      </c>
      <c r="I1314" s="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105</v>
      </c>
      <c r="P1314">
        <f t="shared" si="101"/>
        <v>1367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30000</v>
      </c>
      <c r="E1315" s="7">
        <v>285309.33</v>
      </c>
      <c r="F1315" t="s">
        <v>8218</v>
      </c>
      <c r="G1315" t="s">
        <v>8223</v>
      </c>
      <c r="H1315" t="s">
        <v>8245</v>
      </c>
      <c r="I1315" s="14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951</v>
      </c>
      <c r="P1315">
        <f t="shared" si="101"/>
        <v>2338.6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6000</v>
      </c>
      <c r="E1316" s="7">
        <v>0</v>
      </c>
      <c r="F1316" t="s">
        <v>8220</v>
      </c>
      <c r="G1316" t="s">
        <v>8223</v>
      </c>
      <c r="H1316" t="s">
        <v>8245</v>
      </c>
      <c r="I1316" s="14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0</v>
      </c>
      <c r="P1316">
        <f t="shared" si="101"/>
        <v>0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50</v>
      </c>
      <c r="F1317" t="s">
        <v>8219</v>
      </c>
      <c r="G1317" t="s">
        <v>8223</v>
      </c>
      <c r="H1317" t="s">
        <v>8245</v>
      </c>
      <c r="I1317" s="14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0</v>
      </c>
      <c r="P1317">
        <f t="shared" si="101"/>
        <v>0.2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960</v>
      </c>
      <c r="E1318" s="7">
        <v>1142</v>
      </c>
      <c r="F1318" t="s">
        <v>8218</v>
      </c>
      <c r="G1318" t="s">
        <v>8223</v>
      </c>
      <c r="H1318" t="s">
        <v>8245</v>
      </c>
      <c r="I1318" s="14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119</v>
      </c>
      <c r="P1318">
        <f t="shared" si="101"/>
        <v>1142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30000</v>
      </c>
      <c r="E1319" s="7">
        <v>90</v>
      </c>
      <c r="F1319" t="s">
        <v>8220</v>
      </c>
      <c r="G1319" t="s">
        <v>8231</v>
      </c>
      <c r="H1319" t="s">
        <v>8252</v>
      </c>
      <c r="I1319" s="14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0</v>
      </c>
      <c r="P1319">
        <f t="shared" si="101"/>
        <v>4.74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17500</v>
      </c>
      <c r="E1320" s="7">
        <v>18100</v>
      </c>
      <c r="F1320" t="s">
        <v>8218</v>
      </c>
      <c r="G1320" t="s">
        <v>8223</v>
      </c>
      <c r="H1320" t="s">
        <v>8245</v>
      </c>
      <c r="I1320" s="14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103</v>
      </c>
      <c r="P1320">
        <f t="shared" si="101"/>
        <v>134.07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3500</v>
      </c>
      <c r="E1321" s="7">
        <v>5907</v>
      </c>
      <c r="F1321" t="s">
        <v>8218</v>
      </c>
      <c r="G1321" t="s">
        <v>8224</v>
      </c>
      <c r="H1321" t="s">
        <v>8246</v>
      </c>
      <c r="I1321" s="14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169</v>
      </c>
      <c r="P1321">
        <f t="shared" si="101"/>
        <v>656.33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3000</v>
      </c>
      <c r="E1322" s="7">
        <v>587</v>
      </c>
      <c r="F1322" t="s">
        <v>8220</v>
      </c>
      <c r="G1322" t="s">
        <v>8232</v>
      </c>
      <c r="H1322" t="s">
        <v>8248</v>
      </c>
      <c r="I1322" s="14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20</v>
      </c>
      <c r="P1322">
        <f t="shared" si="101"/>
        <v>195.67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16000</v>
      </c>
      <c r="E1323" s="7">
        <v>911</v>
      </c>
      <c r="F1323" t="s">
        <v>8220</v>
      </c>
      <c r="G1323" t="s">
        <v>8234</v>
      </c>
      <c r="H1323" t="s">
        <v>8254</v>
      </c>
      <c r="I1323" s="14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6</v>
      </c>
      <c r="P1323">
        <f t="shared" si="101"/>
        <v>130.13999999999999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2000</v>
      </c>
      <c r="E1324" s="7">
        <v>2001</v>
      </c>
      <c r="F1324" t="s">
        <v>8218</v>
      </c>
      <c r="G1324" t="s">
        <v>8224</v>
      </c>
      <c r="H1324" t="s">
        <v>8246</v>
      </c>
      <c r="I1324" s="1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100</v>
      </c>
      <c r="P1324">
        <f t="shared" si="101"/>
        <v>500.25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5000</v>
      </c>
      <c r="E1325" s="7">
        <v>50</v>
      </c>
      <c r="F1325" t="s">
        <v>8219</v>
      </c>
      <c r="G1325" t="s">
        <v>8223</v>
      </c>
      <c r="H1325" t="s">
        <v>8245</v>
      </c>
      <c r="I1325" s="14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1</v>
      </c>
      <c r="P1325">
        <f t="shared" si="101"/>
        <v>1.1399999999999999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12500</v>
      </c>
      <c r="E1326" s="7">
        <v>13014</v>
      </c>
      <c r="F1326" t="s">
        <v>8218</v>
      </c>
      <c r="G1326" t="s">
        <v>8223</v>
      </c>
      <c r="H1326" t="s">
        <v>8245</v>
      </c>
      <c r="I1326" s="14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104</v>
      </c>
      <c r="P1326">
        <f t="shared" si="101"/>
        <v>144.6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3000</v>
      </c>
      <c r="E1327" s="7">
        <v>59</v>
      </c>
      <c r="F1327" t="s">
        <v>8220</v>
      </c>
      <c r="G1327" t="s">
        <v>8223</v>
      </c>
      <c r="H1327" t="s">
        <v>8245</v>
      </c>
      <c r="I1327" s="14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7.38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4500</v>
      </c>
      <c r="E1328" s="7">
        <v>4522.22</v>
      </c>
      <c r="F1328" t="s">
        <v>8218</v>
      </c>
      <c r="G1328" t="s">
        <v>8223</v>
      </c>
      <c r="H1328" t="s">
        <v>8245</v>
      </c>
      <c r="I1328" s="14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100</v>
      </c>
      <c r="P1328">
        <f t="shared" si="101"/>
        <v>411.11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5000</v>
      </c>
      <c r="E1329" s="7">
        <v>5700</v>
      </c>
      <c r="F1329" t="s">
        <v>8218</v>
      </c>
      <c r="G1329" t="s">
        <v>8223</v>
      </c>
      <c r="H1329" t="s">
        <v>8245</v>
      </c>
      <c r="I1329" s="14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114</v>
      </c>
      <c r="P1329">
        <f t="shared" si="101"/>
        <v>139.02000000000001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5000</v>
      </c>
      <c r="E1330" s="7">
        <v>6001</v>
      </c>
      <c r="F1330" t="s">
        <v>8218</v>
      </c>
      <c r="G1330" t="s">
        <v>8223</v>
      </c>
      <c r="H1330" t="s">
        <v>8245</v>
      </c>
      <c r="I1330" s="14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120</v>
      </c>
      <c r="P1330">
        <f t="shared" si="101"/>
        <v>400.07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2800</v>
      </c>
      <c r="E1331" s="7">
        <v>3145</v>
      </c>
      <c r="F1331" t="s">
        <v>8218</v>
      </c>
      <c r="G1331" t="s">
        <v>8223</v>
      </c>
      <c r="H1331" t="s">
        <v>8245</v>
      </c>
      <c r="I1331" s="14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112</v>
      </c>
      <c r="P1331">
        <f t="shared" si="101"/>
        <v>349.44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20000</v>
      </c>
      <c r="E1332" s="7">
        <v>21316</v>
      </c>
      <c r="F1332" t="s">
        <v>8218</v>
      </c>
      <c r="G1332" t="s">
        <v>8223</v>
      </c>
      <c r="H1332" t="s">
        <v>8245</v>
      </c>
      <c r="I1332" s="14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107</v>
      </c>
      <c r="P1332">
        <f t="shared" si="101"/>
        <v>426.32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10000</v>
      </c>
      <c r="E1333" s="7">
        <v>481</v>
      </c>
      <c r="F1333" t="s">
        <v>8220</v>
      </c>
      <c r="G1333" t="s">
        <v>8223</v>
      </c>
      <c r="H1333" t="s">
        <v>8245</v>
      </c>
      <c r="I1333" s="14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5</v>
      </c>
      <c r="P1333">
        <f t="shared" si="101"/>
        <v>14.15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500</v>
      </c>
      <c r="E1334" s="7">
        <v>600</v>
      </c>
      <c r="F1334" t="s">
        <v>8218</v>
      </c>
      <c r="G1334" t="s">
        <v>8239</v>
      </c>
      <c r="H1334" t="s">
        <v>8256</v>
      </c>
      <c r="I1334" s="1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120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500</v>
      </c>
      <c r="E1335" s="7">
        <v>570</v>
      </c>
      <c r="F1335" t="s">
        <v>8218</v>
      </c>
      <c r="G1335" t="s">
        <v>8225</v>
      </c>
      <c r="H1335" t="s">
        <v>8247</v>
      </c>
      <c r="I1335" s="14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114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35000</v>
      </c>
      <c r="E1336" s="7">
        <v>44388</v>
      </c>
      <c r="F1336" t="s">
        <v>8218</v>
      </c>
      <c r="G1336" t="s">
        <v>8223</v>
      </c>
      <c r="H1336" t="s">
        <v>8245</v>
      </c>
      <c r="I1336" s="14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127</v>
      </c>
      <c r="P1336">
        <f t="shared" si="101"/>
        <v>160.83000000000001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12500</v>
      </c>
      <c r="E1337" s="7">
        <v>40280</v>
      </c>
      <c r="F1337" t="s">
        <v>8218</v>
      </c>
      <c r="G1337" t="s">
        <v>8223</v>
      </c>
      <c r="H1337" t="s">
        <v>8245</v>
      </c>
      <c r="I1337" s="14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322</v>
      </c>
      <c r="P1337">
        <f t="shared" si="101"/>
        <v>2517.5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180000</v>
      </c>
      <c r="E1338" s="7">
        <v>2028</v>
      </c>
      <c r="F1338" t="s">
        <v>8219</v>
      </c>
      <c r="G1338" t="s">
        <v>8223</v>
      </c>
      <c r="H1338" t="s">
        <v>8245</v>
      </c>
      <c r="I1338" s="14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1</v>
      </c>
      <c r="P1338">
        <f t="shared" si="101"/>
        <v>9.0500000000000007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201165</v>
      </c>
      <c r="F1339" t="s">
        <v>8218</v>
      </c>
      <c r="G1339" t="s">
        <v>8223</v>
      </c>
      <c r="H1339" t="s">
        <v>8245</v>
      </c>
      <c r="I1339" s="14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402</v>
      </c>
      <c r="P1339">
        <f t="shared" si="101"/>
        <v>1436.89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4000</v>
      </c>
      <c r="E1340" s="7">
        <v>100</v>
      </c>
      <c r="F1340" t="s">
        <v>8219</v>
      </c>
      <c r="G1340" t="s">
        <v>8223</v>
      </c>
      <c r="H1340" t="s">
        <v>8245</v>
      </c>
      <c r="I1340" s="14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6.67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10000</v>
      </c>
      <c r="E1341" s="7">
        <v>67</v>
      </c>
      <c r="F1341" t="s">
        <v>8219</v>
      </c>
      <c r="G1341" t="s">
        <v>8223</v>
      </c>
      <c r="H1341" t="s">
        <v>8245</v>
      </c>
      <c r="I1341" s="14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1</v>
      </c>
      <c r="P1341">
        <f t="shared" si="101"/>
        <v>1.81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500</v>
      </c>
      <c r="E1342" s="7">
        <v>570</v>
      </c>
      <c r="F1342" t="s">
        <v>8218</v>
      </c>
      <c r="G1342" t="s">
        <v>8223</v>
      </c>
      <c r="H1342" t="s">
        <v>8245</v>
      </c>
      <c r="I1342" s="14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114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49000</v>
      </c>
      <c r="E1343" s="7">
        <v>1333</v>
      </c>
      <c r="F1343" t="s">
        <v>8219</v>
      </c>
      <c r="G1343" t="s">
        <v>8224</v>
      </c>
      <c r="H1343" t="s">
        <v>8246</v>
      </c>
      <c r="I1343" s="14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3</v>
      </c>
      <c r="P1343">
        <f t="shared" si="101"/>
        <v>28.98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2000</v>
      </c>
      <c r="E1344" s="7">
        <v>437</v>
      </c>
      <c r="F1344" t="s">
        <v>8220</v>
      </c>
      <c r="G1344" t="s">
        <v>8223</v>
      </c>
      <c r="H1344" t="s">
        <v>8245</v>
      </c>
      <c r="I1344" s="1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22</v>
      </c>
      <c r="P1344">
        <f t="shared" si="101"/>
        <v>437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100000</v>
      </c>
      <c r="E1345" s="7">
        <v>206743.09</v>
      </c>
      <c r="F1345" t="s">
        <v>8218</v>
      </c>
      <c r="G1345" t="s">
        <v>8223</v>
      </c>
      <c r="H1345" t="s">
        <v>8245</v>
      </c>
      <c r="I1345" s="14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207</v>
      </c>
      <c r="P1345">
        <f t="shared" si="101"/>
        <v>640.07000000000005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15000</v>
      </c>
      <c r="E1346" s="7">
        <v>16232</v>
      </c>
      <c r="F1346" t="s">
        <v>8218</v>
      </c>
      <c r="G1346" t="s">
        <v>8228</v>
      </c>
      <c r="H1346" t="s">
        <v>8250</v>
      </c>
      <c r="I1346" s="14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108</v>
      </c>
      <c r="P1346">
        <f t="shared" si="101"/>
        <v>116.78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2500</v>
      </c>
      <c r="E1347" s="7">
        <v>15903.5</v>
      </c>
      <c r="F1347" t="s">
        <v>8218</v>
      </c>
      <c r="G1347" t="s">
        <v>8223</v>
      </c>
      <c r="H1347" t="s">
        <v>8245</v>
      </c>
      <c r="I1347" s="14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636</v>
      </c>
      <c r="P1347">
        <f t="shared" ref="P1347:P1410" si="107">IFERROR(ROUND(E1347/L1347, 2),0)</f>
        <v>2271.9299999999998</v>
      </c>
      <c r="Q1347" s="11" t="s">
        <v>8320</v>
      </c>
      <c r="R1347" t="s">
        <v>8321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ref="U1347:U1410" si="110">YEAR(T1347)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20000</v>
      </c>
      <c r="E1348" s="7">
        <v>153</v>
      </c>
      <c r="F1348" t="s">
        <v>8220</v>
      </c>
      <c r="G1348" t="s">
        <v>8223</v>
      </c>
      <c r="H1348" t="s">
        <v>8245</v>
      </c>
      <c r="I1348" s="14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</v>
      </c>
      <c r="P1348">
        <f t="shared" si="107"/>
        <v>1.03</v>
      </c>
      <c r="Q1348" s="11" t="s">
        <v>8320</v>
      </c>
      <c r="R1348" t="s">
        <v>8321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7500</v>
      </c>
      <c r="E1349" s="7">
        <v>9486.69</v>
      </c>
      <c r="F1349" t="s">
        <v>8218</v>
      </c>
      <c r="G1349" t="s">
        <v>8223</v>
      </c>
      <c r="H1349" t="s">
        <v>8245</v>
      </c>
      <c r="I1349" s="14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126</v>
      </c>
      <c r="P1349">
        <f t="shared" si="107"/>
        <v>306.02</v>
      </c>
      <c r="Q1349" s="11" t="s">
        <v>8320</v>
      </c>
      <c r="R1349" t="s">
        <v>8321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15000</v>
      </c>
      <c r="E1350" s="7">
        <v>30805</v>
      </c>
      <c r="F1350" t="s">
        <v>8218</v>
      </c>
      <c r="G1350" t="s">
        <v>8223</v>
      </c>
      <c r="H1350" t="s">
        <v>8245</v>
      </c>
      <c r="I1350" s="14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205</v>
      </c>
      <c r="P1350">
        <f t="shared" si="107"/>
        <v>1184.81</v>
      </c>
      <c r="Q1350" s="11" t="s">
        <v>8320</v>
      </c>
      <c r="R1350" t="s">
        <v>8321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25000</v>
      </c>
      <c r="E1351" s="7">
        <v>29209.78</v>
      </c>
      <c r="F1351" t="s">
        <v>8218</v>
      </c>
      <c r="G1351" t="s">
        <v>8228</v>
      </c>
      <c r="H1351" t="s">
        <v>8250</v>
      </c>
      <c r="I1351" s="14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117</v>
      </c>
      <c r="P1351">
        <f t="shared" si="107"/>
        <v>169.82</v>
      </c>
      <c r="Q1351" s="11" t="s">
        <v>8320</v>
      </c>
      <c r="R1351" t="s">
        <v>8321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15000</v>
      </c>
      <c r="E1352" s="7">
        <v>0</v>
      </c>
      <c r="F1352" t="s">
        <v>8220</v>
      </c>
      <c r="G1352" t="s">
        <v>8223</v>
      </c>
      <c r="H1352" t="s">
        <v>8245</v>
      </c>
      <c r="I1352" s="14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0</v>
      </c>
      <c r="P1352">
        <f t="shared" si="107"/>
        <v>0</v>
      </c>
      <c r="Q1352" s="11" t="s">
        <v>8320</v>
      </c>
      <c r="R1352" t="s">
        <v>8321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50000</v>
      </c>
      <c r="E1353" s="7">
        <v>360</v>
      </c>
      <c r="F1353" t="s">
        <v>8220</v>
      </c>
      <c r="G1353" t="s">
        <v>8223</v>
      </c>
      <c r="H1353" t="s">
        <v>8245</v>
      </c>
      <c r="I1353" s="14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</v>
      </c>
      <c r="P1353">
        <f t="shared" si="107"/>
        <v>3</v>
      </c>
      <c r="Q1353" s="11" t="s">
        <v>8320</v>
      </c>
      <c r="R1353" t="s">
        <v>8321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35000</v>
      </c>
      <c r="E1354" s="7">
        <v>35123</v>
      </c>
      <c r="F1354" t="s">
        <v>8218</v>
      </c>
      <c r="G1354" t="s">
        <v>8223</v>
      </c>
      <c r="H1354" t="s">
        <v>8245</v>
      </c>
      <c r="I1354" s="1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100</v>
      </c>
      <c r="P1354">
        <f t="shared" si="107"/>
        <v>154.72999999999999</v>
      </c>
      <c r="Q1354" s="11" t="s">
        <v>8320</v>
      </c>
      <c r="R1354" t="s">
        <v>8321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5000</v>
      </c>
      <c r="E1355" s="7">
        <v>53</v>
      </c>
      <c r="F1355" t="s">
        <v>8220</v>
      </c>
      <c r="G1355" t="s">
        <v>8223</v>
      </c>
      <c r="H1355" t="s">
        <v>8245</v>
      </c>
      <c r="I1355" s="14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</v>
      </c>
      <c r="P1355">
        <f t="shared" si="107"/>
        <v>1.26</v>
      </c>
      <c r="Q1355" s="11" t="s">
        <v>8320</v>
      </c>
      <c r="R1355" t="s">
        <v>8321</v>
      </c>
      <c r="S1355" s="16">
        <f t="shared" si="108"/>
        <v>41309.11791666667</v>
      </c>
      <c r="T1355" s="16">
        <f t="shared" si="109"/>
        <v>41344</v>
      </c>
      <c r="U1355">
        <f t="shared" si="110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5000</v>
      </c>
      <c r="E1356" s="7">
        <v>5105</v>
      </c>
      <c r="F1356" t="s">
        <v>8218</v>
      </c>
      <c r="G1356" t="s">
        <v>8224</v>
      </c>
      <c r="H1356" t="s">
        <v>8246</v>
      </c>
      <c r="I1356" s="14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102</v>
      </c>
      <c r="P1356">
        <f t="shared" si="107"/>
        <v>79.77</v>
      </c>
      <c r="Q1356" s="11" t="s">
        <v>8320</v>
      </c>
      <c r="R1356" t="s">
        <v>8321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9500</v>
      </c>
      <c r="E1357" s="7">
        <v>9525</v>
      </c>
      <c r="F1357" t="s">
        <v>8218</v>
      </c>
      <c r="G1357" t="s">
        <v>8224</v>
      </c>
      <c r="H1357" t="s">
        <v>8246</v>
      </c>
      <c r="I1357" s="14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100</v>
      </c>
      <c r="P1357">
        <f t="shared" si="107"/>
        <v>78.72</v>
      </c>
      <c r="Q1357" s="11" t="s">
        <v>8320</v>
      </c>
      <c r="R1357" t="s">
        <v>8321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18000</v>
      </c>
      <c r="E1358" s="7">
        <v>1020</v>
      </c>
      <c r="F1358" t="s">
        <v>8220</v>
      </c>
      <c r="G1358" t="s">
        <v>8223</v>
      </c>
      <c r="H1358" t="s">
        <v>8245</v>
      </c>
      <c r="I1358" s="14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6</v>
      </c>
      <c r="P1358">
        <f t="shared" si="107"/>
        <v>11.72</v>
      </c>
      <c r="Q1358" s="11" t="s">
        <v>8320</v>
      </c>
      <c r="R1358" t="s">
        <v>8321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7500</v>
      </c>
      <c r="E1359" s="7">
        <v>2070</v>
      </c>
      <c r="F1359" t="s">
        <v>8219</v>
      </c>
      <c r="G1359" t="s">
        <v>8223</v>
      </c>
      <c r="H1359" t="s">
        <v>8245</v>
      </c>
      <c r="I1359" s="14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28</v>
      </c>
      <c r="P1359">
        <f t="shared" si="107"/>
        <v>31.85</v>
      </c>
      <c r="Q1359" s="11" t="s">
        <v>8320</v>
      </c>
      <c r="R1359" t="s">
        <v>8321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10000</v>
      </c>
      <c r="E1360" s="7">
        <v>100</v>
      </c>
      <c r="F1360" t="s">
        <v>8220</v>
      </c>
      <c r="G1360" t="s">
        <v>8223</v>
      </c>
      <c r="H1360" t="s">
        <v>8245</v>
      </c>
      <c r="I1360" s="14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</v>
      </c>
      <c r="P1360">
        <f t="shared" si="107"/>
        <v>2.04</v>
      </c>
      <c r="Q1360" s="11" t="s">
        <v>8320</v>
      </c>
      <c r="R1360" t="s">
        <v>8321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3500</v>
      </c>
      <c r="E1361" s="7">
        <v>380</v>
      </c>
      <c r="F1361" t="s">
        <v>8220</v>
      </c>
      <c r="G1361" t="s">
        <v>8223</v>
      </c>
      <c r="H1361" t="s">
        <v>8245</v>
      </c>
      <c r="I1361" s="14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</v>
      </c>
      <c r="P1361">
        <f t="shared" si="107"/>
        <v>20</v>
      </c>
      <c r="Q1361" s="11" t="s">
        <v>8320</v>
      </c>
      <c r="R1361" t="s">
        <v>8321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8000</v>
      </c>
      <c r="E1362" s="7">
        <v>0</v>
      </c>
      <c r="F1362" t="s">
        <v>8220</v>
      </c>
      <c r="G1362" t="s">
        <v>8223</v>
      </c>
      <c r="H1362" t="s">
        <v>8245</v>
      </c>
      <c r="I1362" s="14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0</v>
      </c>
      <c r="P1362">
        <f t="shared" si="107"/>
        <v>0</v>
      </c>
      <c r="Q1362" s="11" t="s">
        <v>8320</v>
      </c>
      <c r="R1362" t="s">
        <v>8321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20000</v>
      </c>
      <c r="E1363" s="7">
        <v>2468</v>
      </c>
      <c r="F1363" t="s">
        <v>8220</v>
      </c>
      <c r="G1363" t="s">
        <v>8224</v>
      </c>
      <c r="H1363" t="s">
        <v>8246</v>
      </c>
      <c r="I1363" s="14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</v>
      </c>
      <c r="P1363">
        <f t="shared" si="107"/>
        <v>9.35</v>
      </c>
      <c r="Q1363" s="11" t="s">
        <v>8320</v>
      </c>
      <c r="R1363" t="s">
        <v>8321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4200</v>
      </c>
      <c r="E1364" s="7">
        <v>4230</v>
      </c>
      <c r="F1364" t="s">
        <v>8218</v>
      </c>
      <c r="G1364" t="s">
        <v>8223</v>
      </c>
      <c r="H1364" t="s">
        <v>8245</v>
      </c>
      <c r="I1364" s="1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101</v>
      </c>
      <c r="P1364">
        <f t="shared" si="107"/>
        <v>169.2</v>
      </c>
      <c r="Q1364" s="11" t="s">
        <v>8320</v>
      </c>
      <c r="R1364" t="s">
        <v>8321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2000</v>
      </c>
      <c r="E1365" s="7">
        <v>5437</v>
      </c>
      <c r="F1365" t="s">
        <v>8218</v>
      </c>
      <c r="G1365" t="s">
        <v>8223</v>
      </c>
      <c r="H1365" t="s">
        <v>8245</v>
      </c>
      <c r="I1365" s="14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272</v>
      </c>
      <c r="P1365">
        <f t="shared" si="107"/>
        <v>1087.4000000000001</v>
      </c>
      <c r="Q1365" s="11" t="s">
        <v>8320</v>
      </c>
      <c r="R1365" t="s">
        <v>8321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100000</v>
      </c>
      <c r="E1366" s="7">
        <v>114977</v>
      </c>
      <c r="F1366" t="s">
        <v>8218</v>
      </c>
      <c r="G1366" t="s">
        <v>8231</v>
      </c>
      <c r="H1366" t="s">
        <v>8252</v>
      </c>
      <c r="I1366" s="14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115</v>
      </c>
      <c r="P1366">
        <f t="shared" si="107"/>
        <v>798.45</v>
      </c>
      <c r="Q1366" s="11" t="s">
        <v>8323</v>
      </c>
      <c r="R1366" t="s">
        <v>8324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2015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20000</v>
      </c>
      <c r="E1367" s="7">
        <v>1821</v>
      </c>
      <c r="F1367" t="s">
        <v>8220</v>
      </c>
      <c r="G1367" t="s">
        <v>8223</v>
      </c>
      <c r="H1367" t="s">
        <v>8245</v>
      </c>
      <c r="I1367" s="14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9</v>
      </c>
      <c r="P1367">
        <f t="shared" si="107"/>
        <v>19.79</v>
      </c>
      <c r="Q1367" s="11" t="s">
        <v>8323</v>
      </c>
      <c r="R1367" t="s">
        <v>8324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25000</v>
      </c>
      <c r="E1368" s="7">
        <v>1241</v>
      </c>
      <c r="F1368" t="s">
        <v>8219</v>
      </c>
      <c r="G1368" t="s">
        <v>8223</v>
      </c>
      <c r="H1368" t="s">
        <v>8245</v>
      </c>
      <c r="I1368" s="14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5</v>
      </c>
      <c r="P1368">
        <f t="shared" si="107"/>
        <v>8.44</v>
      </c>
      <c r="Q1368" s="11" t="s">
        <v>8323</v>
      </c>
      <c r="R1368" t="s">
        <v>8324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15000</v>
      </c>
      <c r="E1369" s="7">
        <v>16636.78</v>
      </c>
      <c r="F1369" t="s">
        <v>8218</v>
      </c>
      <c r="G1369" t="s">
        <v>8223</v>
      </c>
      <c r="H1369" t="s">
        <v>8245</v>
      </c>
      <c r="I1369" s="14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111</v>
      </c>
      <c r="P1369">
        <f t="shared" si="107"/>
        <v>184.85</v>
      </c>
      <c r="Q1369" s="11" t="s">
        <v>8323</v>
      </c>
      <c r="R1369" t="s">
        <v>8324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15000</v>
      </c>
      <c r="E1370" s="7">
        <v>15265</v>
      </c>
      <c r="F1370" t="s">
        <v>8218</v>
      </c>
      <c r="G1370" t="s">
        <v>8223</v>
      </c>
      <c r="H1370" t="s">
        <v>8245</v>
      </c>
      <c r="I1370" s="14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102</v>
      </c>
      <c r="P1370">
        <f t="shared" si="107"/>
        <v>175.46</v>
      </c>
      <c r="Q1370" s="11" t="s">
        <v>8323</v>
      </c>
      <c r="R1370" t="s">
        <v>8324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85000</v>
      </c>
      <c r="E1371" s="7">
        <v>126082.45</v>
      </c>
      <c r="F1371" t="s">
        <v>8218</v>
      </c>
      <c r="G1371" t="s">
        <v>8223</v>
      </c>
      <c r="H1371" t="s">
        <v>8245</v>
      </c>
      <c r="I1371" s="14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148</v>
      </c>
      <c r="P1371">
        <f t="shared" si="107"/>
        <v>310.55</v>
      </c>
      <c r="Q1371" s="11" t="s">
        <v>8323</v>
      </c>
      <c r="R1371" t="s">
        <v>8324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5000</v>
      </c>
      <c r="E1372" s="7">
        <v>5070</v>
      </c>
      <c r="F1372" t="s">
        <v>8218</v>
      </c>
      <c r="G1372" t="s">
        <v>8223</v>
      </c>
      <c r="H1372" t="s">
        <v>8245</v>
      </c>
      <c r="I1372" s="14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101</v>
      </c>
      <c r="P1372">
        <f t="shared" si="107"/>
        <v>253.5</v>
      </c>
      <c r="Q1372" s="11" t="s">
        <v>8323</v>
      </c>
      <c r="R1372" t="s">
        <v>8324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20000</v>
      </c>
      <c r="E1373" s="7">
        <v>1297</v>
      </c>
      <c r="F1373" t="s">
        <v>8220</v>
      </c>
      <c r="G1373" t="s">
        <v>8223</v>
      </c>
      <c r="H1373" t="s">
        <v>8245</v>
      </c>
      <c r="I1373" s="14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6</v>
      </c>
      <c r="P1373">
        <f t="shared" si="107"/>
        <v>18.53</v>
      </c>
      <c r="Q1373" s="11" t="s">
        <v>8323</v>
      </c>
      <c r="R1373" t="s">
        <v>8324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3000</v>
      </c>
      <c r="E1374" s="7">
        <v>3555</v>
      </c>
      <c r="F1374" t="s">
        <v>8218</v>
      </c>
      <c r="G1374" t="s">
        <v>8223</v>
      </c>
      <c r="H1374" t="s">
        <v>8245</v>
      </c>
      <c r="I1374" s="1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119</v>
      </c>
      <c r="P1374">
        <f t="shared" si="107"/>
        <v>222.19</v>
      </c>
      <c r="Q1374" s="11" t="s">
        <v>8323</v>
      </c>
      <c r="R1374" t="s">
        <v>8324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25000</v>
      </c>
      <c r="E1375" s="7">
        <v>49811</v>
      </c>
      <c r="F1375" t="s">
        <v>8218</v>
      </c>
      <c r="G1375" t="s">
        <v>8223</v>
      </c>
      <c r="H1375" t="s">
        <v>8245</v>
      </c>
      <c r="I1375" s="14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199</v>
      </c>
      <c r="P1375">
        <f t="shared" si="107"/>
        <v>957.9</v>
      </c>
      <c r="Q1375" s="11" t="s">
        <v>8323</v>
      </c>
      <c r="R1375" t="s">
        <v>8324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8000</v>
      </c>
      <c r="E1376" s="7">
        <v>8730</v>
      </c>
      <c r="F1376" t="s">
        <v>8221</v>
      </c>
      <c r="G1376" t="s">
        <v>8223</v>
      </c>
      <c r="H1376" t="s">
        <v>8245</v>
      </c>
      <c r="I1376" s="14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109</v>
      </c>
      <c r="P1376">
        <f t="shared" si="107"/>
        <v>132.27000000000001</v>
      </c>
      <c r="Q1376" s="11" t="s">
        <v>8323</v>
      </c>
      <c r="R1376" t="s">
        <v>8324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20000</v>
      </c>
      <c r="E1377" s="7">
        <v>5</v>
      </c>
      <c r="F1377" t="s">
        <v>8220</v>
      </c>
      <c r="G1377" t="s">
        <v>8229</v>
      </c>
      <c r="H1377" t="s">
        <v>8248</v>
      </c>
      <c r="I1377" s="14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0</v>
      </c>
      <c r="P1377">
        <f t="shared" si="107"/>
        <v>0.05</v>
      </c>
      <c r="Q1377" s="11" t="s">
        <v>8323</v>
      </c>
      <c r="R1377" t="s">
        <v>8324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2017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25000</v>
      </c>
      <c r="E1378" s="7">
        <v>310</v>
      </c>
      <c r="F1378" t="s">
        <v>8220</v>
      </c>
      <c r="G1378" t="s">
        <v>8224</v>
      </c>
      <c r="H1378" t="s">
        <v>8246</v>
      </c>
      <c r="I1378" s="14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1</v>
      </c>
      <c r="P1378">
        <f t="shared" si="107"/>
        <v>1.85</v>
      </c>
      <c r="Q1378" s="11" t="s">
        <v>8323</v>
      </c>
      <c r="R1378" t="s">
        <v>8324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5000</v>
      </c>
      <c r="E1379" s="7">
        <v>2965</v>
      </c>
      <c r="F1379" t="s">
        <v>8220</v>
      </c>
      <c r="G1379" t="s">
        <v>8223</v>
      </c>
      <c r="H1379" t="s">
        <v>8245</v>
      </c>
      <c r="I1379" s="14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59</v>
      </c>
      <c r="P1379">
        <f t="shared" si="107"/>
        <v>95.65</v>
      </c>
      <c r="Q1379" s="11" t="s">
        <v>8323</v>
      </c>
      <c r="R1379" t="s">
        <v>8324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10000</v>
      </c>
      <c r="E1380" s="7">
        <v>15591</v>
      </c>
      <c r="F1380" t="s">
        <v>8218</v>
      </c>
      <c r="G1380" t="s">
        <v>8224</v>
      </c>
      <c r="H1380" t="s">
        <v>8246</v>
      </c>
      <c r="I1380" s="14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156</v>
      </c>
      <c r="P1380">
        <f t="shared" si="107"/>
        <v>117.23</v>
      </c>
      <c r="Q1380" s="11" t="s">
        <v>8323</v>
      </c>
      <c r="R1380" t="s">
        <v>8324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30000</v>
      </c>
      <c r="E1381" s="7">
        <v>0</v>
      </c>
      <c r="F1381" t="s">
        <v>8220</v>
      </c>
      <c r="G1381" t="s">
        <v>8223</v>
      </c>
      <c r="H1381" t="s">
        <v>8245</v>
      </c>
      <c r="I1381" s="14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0</v>
      </c>
      <c r="P1381">
        <f t="shared" si="107"/>
        <v>0</v>
      </c>
      <c r="Q1381" s="11" t="s">
        <v>8323</v>
      </c>
      <c r="R1381" t="s">
        <v>8324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2000</v>
      </c>
      <c r="E1382" s="7">
        <v>2000.66</v>
      </c>
      <c r="F1382" t="s">
        <v>8218</v>
      </c>
      <c r="G1382" t="s">
        <v>8223</v>
      </c>
      <c r="H1382" t="s">
        <v>8245</v>
      </c>
      <c r="I1382" s="14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100</v>
      </c>
      <c r="P1382">
        <f t="shared" si="107"/>
        <v>400.13</v>
      </c>
      <c r="Q1382" s="11" t="s">
        <v>8323</v>
      </c>
      <c r="R1382" t="s">
        <v>8324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15000</v>
      </c>
      <c r="E1383" s="7">
        <v>301</v>
      </c>
      <c r="F1383" t="s">
        <v>8220</v>
      </c>
      <c r="G1383" t="s">
        <v>8223</v>
      </c>
      <c r="H1383" t="s">
        <v>8245</v>
      </c>
      <c r="I1383" s="14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2</v>
      </c>
      <c r="P1383">
        <f t="shared" si="107"/>
        <v>4.12</v>
      </c>
      <c r="Q1383" s="11" t="s">
        <v>8323</v>
      </c>
      <c r="R1383" t="s">
        <v>8324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23000</v>
      </c>
      <c r="E1384" s="7">
        <v>23530</v>
      </c>
      <c r="F1384" t="s">
        <v>8218</v>
      </c>
      <c r="G1384" t="s">
        <v>8223</v>
      </c>
      <c r="H1384" t="s">
        <v>8245</v>
      </c>
      <c r="I1384" s="1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102</v>
      </c>
      <c r="P1384">
        <f t="shared" si="107"/>
        <v>158.99</v>
      </c>
      <c r="Q1384" s="11" t="s">
        <v>8323</v>
      </c>
      <c r="R1384" t="s">
        <v>8324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12000</v>
      </c>
      <c r="E1385" s="7">
        <v>17350.13</v>
      </c>
      <c r="F1385" t="s">
        <v>8218</v>
      </c>
      <c r="G1385" t="s">
        <v>8228</v>
      </c>
      <c r="H1385" t="s">
        <v>8250</v>
      </c>
      <c r="I1385" s="14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145</v>
      </c>
      <c r="P1385">
        <f t="shared" si="107"/>
        <v>186.56</v>
      </c>
      <c r="Q1385" s="11" t="s">
        <v>8323</v>
      </c>
      <c r="R1385" t="s">
        <v>8324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11999</v>
      </c>
      <c r="E1386" s="7">
        <v>10</v>
      </c>
      <c r="F1386" t="s">
        <v>8219</v>
      </c>
      <c r="G1386" t="s">
        <v>8223</v>
      </c>
      <c r="H1386" t="s">
        <v>8245</v>
      </c>
      <c r="I1386" s="14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0</v>
      </c>
      <c r="P1386">
        <f t="shared" si="107"/>
        <v>0.16</v>
      </c>
      <c r="Q1386" s="11" t="s">
        <v>8323</v>
      </c>
      <c r="R1386" t="s">
        <v>8324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25000</v>
      </c>
      <c r="E1387" s="7">
        <v>25</v>
      </c>
      <c r="F1387" t="s">
        <v>8220</v>
      </c>
      <c r="G1387" t="s">
        <v>8235</v>
      </c>
      <c r="H1387" t="s">
        <v>8248</v>
      </c>
      <c r="I1387" s="14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0</v>
      </c>
      <c r="P1387">
        <f t="shared" si="107"/>
        <v>0.19</v>
      </c>
      <c r="Q1387" s="11" t="s">
        <v>8323</v>
      </c>
      <c r="R1387" t="s">
        <v>8324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3500</v>
      </c>
      <c r="E1388" s="7">
        <v>5599</v>
      </c>
      <c r="F1388" t="s">
        <v>8218</v>
      </c>
      <c r="G1388" t="s">
        <v>8223</v>
      </c>
      <c r="H1388" t="s">
        <v>8245</v>
      </c>
      <c r="I1388" s="14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160</v>
      </c>
      <c r="P1388">
        <f t="shared" si="107"/>
        <v>399.93</v>
      </c>
      <c r="Q1388" s="11" t="s">
        <v>8323</v>
      </c>
      <c r="R1388" t="s">
        <v>8324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15000</v>
      </c>
      <c r="E1389" s="7">
        <v>3172</v>
      </c>
      <c r="F1389" t="s">
        <v>8220</v>
      </c>
      <c r="G1389" t="s">
        <v>8223</v>
      </c>
      <c r="H1389" t="s">
        <v>8245</v>
      </c>
      <c r="I1389" s="14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21</v>
      </c>
      <c r="P1389">
        <f t="shared" si="107"/>
        <v>40.67</v>
      </c>
      <c r="Q1389" s="11" t="s">
        <v>8323</v>
      </c>
      <c r="R1389" t="s">
        <v>8324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20000</v>
      </c>
      <c r="E1390" s="7">
        <v>0</v>
      </c>
      <c r="F1390" t="s">
        <v>8220</v>
      </c>
      <c r="G1390" t="s">
        <v>8223</v>
      </c>
      <c r="H1390" t="s">
        <v>8245</v>
      </c>
      <c r="I1390" s="14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0</v>
      </c>
      <c r="P1390">
        <f t="shared" si="107"/>
        <v>0</v>
      </c>
      <c r="Q1390" s="11" t="s">
        <v>8323</v>
      </c>
      <c r="R1390" t="s">
        <v>8324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3400</v>
      </c>
      <c r="E1391" s="7">
        <v>4313</v>
      </c>
      <c r="F1391" t="s">
        <v>8218</v>
      </c>
      <c r="G1391" t="s">
        <v>8224</v>
      </c>
      <c r="H1391" t="s">
        <v>8246</v>
      </c>
      <c r="I1391" s="14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127</v>
      </c>
      <c r="P1391">
        <f t="shared" si="107"/>
        <v>126.85</v>
      </c>
      <c r="Q1391" s="11" t="s">
        <v>8323</v>
      </c>
      <c r="R1391" t="s">
        <v>8324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9041</v>
      </c>
      <c r="E1392" s="7">
        <v>90</v>
      </c>
      <c r="F1392" t="s">
        <v>8220</v>
      </c>
      <c r="G1392" t="s">
        <v>8223</v>
      </c>
      <c r="H1392" t="s">
        <v>8245</v>
      </c>
      <c r="I1392" s="14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</v>
      </c>
      <c r="P1392">
        <f t="shared" si="107"/>
        <v>4.74</v>
      </c>
      <c r="Q1392" s="11" t="s">
        <v>8323</v>
      </c>
      <c r="R1392" t="s">
        <v>8324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3000</v>
      </c>
      <c r="E1393" s="7">
        <v>3080</v>
      </c>
      <c r="F1393" t="s">
        <v>8218</v>
      </c>
      <c r="G1393" t="s">
        <v>8223</v>
      </c>
      <c r="H1393" t="s">
        <v>8245</v>
      </c>
      <c r="I1393" s="14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103</v>
      </c>
      <c r="P1393">
        <f t="shared" si="107"/>
        <v>236.92</v>
      </c>
      <c r="Q1393" s="11" t="s">
        <v>8323</v>
      </c>
      <c r="R1393" t="s">
        <v>8324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8000</v>
      </c>
      <c r="E1394" s="7">
        <v>8620</v>
      </c>
      <c r="F1394" t="s">
        <v>8218</v>
      </c>
      <c r="G1394" t="s">
        <v>8223</v>
      </c>
      <c r="H1394" t="s">
        <v>8245</v>
      </c>
      <c r="I1394" s="1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108</v>
      </c>
      <c r="P1394">
        <f t="shared" si="107"/>
        <v>82.88</v>
      </c>
      <c r="Q1394" s="11" t="s">
        <v>8323</v>
      </c>
      <c r="R1394" t="s">
        <v>8324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25000</v>
      </c>
      <c r="E1395" s="7">
        <v>29531</v>
      </c>
      <c r="F1395" t="s">
        <v>8218</v>
      </c>
      <c r="G1395" t="s">
        <v>8223</v>
      </c>
      <c r="H1395" t="s">
        <v>8245</v>
      </c>
      <c r="I1395" s="14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118</v>
      </c>
      <c r="P1395">
        <f t="shared" si="107"/>
        <v>567.9</v>
      </c>
      <c r="Q1395" s="11" t="s">
        <v>8323</v>
      </c>
      <c r="R1395" t="s">
        <v>8324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4000</v>
      </c>
      <c r="E1396" s="7">
        <v>0</v>
      </c>
      <c r="F1396" t="s">
        <v>8220</v>
      </c>
      <c r="G1396" t="s">
        <v>8223</v>
      </c>
      <c r="H1396" t="s">
        <v>8245</v>
      </c>
      <c r="I1396" s="14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0</v>
      </c>
      <c r="P1396">
        <f t="shared" si="107"/>
        <v>0</v>
      </c>
      <c r="Q1396" s="11" t="s">
        <v>8323</v>
      </c>
      <c r="R1396" t="s">
        <v>8324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10000</v>
      </c>
      <c r="E1397" s="7">
        <v>11070</v>
      </c>
      <c r="F1397" t="s">
        <v>8218</v>
      </c>
      <c r="G1397" t="s">
        <v>8223</v>
      </c>
      <c r="H1397" t="s">
        <v>8245</v>
      </c>
      <c r="I1397" s="14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111</v>
      </c>
      <c r="P1397">
        <f t="shared" si="107"/>
        <v>135</v>
      </c>
      <c r="Q1397" s="11" t="s">
        <v>8323</v>
      </c>
      <c r="R1397" t="s">
        <v>8324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2017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18500</v>
      </c>
      <c r="E1398" s="7">
        <v>20190</v>
      </c>
      <c r="F1398" t="s">
        <v>8218</v>
      </c>
      <c r="G1398" t="s">
        <v>8223</v>
      </c>
      <c r="H1398" t="s">
        <v>8245</v>
      </c>
      <c r="I1398" s="14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109</v>
      </c>
      <c r="P1398">
        <f t="shared" si="107"/>
        <v>276.58</v>
      </c>
      <c r="Q1398" s="11" t="s">
        <v>8323</v>
      </c>
      <c r="R1398" t="s">
        <v>8324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30000</v>
      </c>
      <c r="E1399" s="7">
        <v>50</v>
      </c>
      <c r="F1399" t="s">
        <v>8220</v>
      </c>
      <c r="G1399" t="s">
        <v>8223</v>
      </c>
      <c r="H1399" t="s">
        <v>8245</v>
      </c>
      <c r="I1399" s="14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0</v>
      </c>
      <c r="P1399">
        <f t="shared" si="107"/>
        <v>0.32</v>
      </c>
      <c r="Q1399" s="11" t="s">
        <v>8323</v>
      </c>
      <c r="R1399" t="s">
        <v>8324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12444</v>
      </c>
      <c r="E1400" s="7">
        <v>12929.35</v>
      </c>
      <c r="F1400" t="s">
        <v>8218</v>
      </c>
      <c r="G1400" t="s">
        <v>8223</v>
      </c>
      <c r="H1400" t="s">
        <v>8245</v>
      </c>
      <c r="I1400" s="14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104</v>
      </c>
      <c r="P1400">
        <f t="shared" si="107"/>
        <v>198.91</v>
      </c>
      <c r="Q1400" s="11" t="s">
        <v>8323</v>
      </c>
      <c r="R1400" t="s">
        <v>8324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30000</v>
      </c>
      <c r="E1401" s="7">
        <v>5</v>
      </c>
      <c r="F1401" t="s">
        <v>8220</v>
      </c>
      <c r="G1401" t="s">
        <v>8223</v>
      </c>
      <c r="H1401" t="s">
        <v>8245</v>
      </c>
      <c r="I1401" s="14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0</v>
      </c>
      <c r="P1401">
        <f t="shared" si="107"/>
        <v>0.03</v>
      </c>
      <c r="Q1401" s="11" t="s">
        <v>8323</v>
      </c>
      <c r="R1401" t="s">
        <v>8324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3000</v>
      </c>
      <c r="E1402" s="7">
        <v>3250</v>
      </c>
      <c r="F1402" t="s">
        <v>8218</v>
      </c>
      <c r="G1402" t="s">
        <v>8224</v>
      </c>
      <c r="H1402" t="s">
        <v>8246</v>
      </c>
      <c r="I1402" s="14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108</v>
      </c>
      <c r="P1402">
        <f t="shared" si="107"/>
        <v>95.59</v>
      </c>
      <c r="Q1402" s="11" t="s">
        <v>8323</v>
      </c>
      <c r="R1402" t="s">
        <v>8324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30000</v>
      </c>
      <c r="E1403" s="7">
        <v>136924.35</v>
      </c>
      <c r="F1403" t="s">
        <v>8218</v>
      </c>
      <c r="G1403" t="s">
        <v>8223</v>
      </c>
      <c r="H1403" t="s">
        <v>8245</v>
      </c>
      <c r="I1403" s="14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456</v>
      </c>
      <c r="P1403">
        <f t="shared" si="107"/>
        <v>570.52</v>
      </c>
      <c r="Q1403" s="11" t="s">
        <v>8323</v>
      </c>
      <c r="R1403" t="s">
        <v>8324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8000</v>
      </c>
      <c r="E1404" s="7">
        <v>8084</v>
      </c>
      <c r="F1404" t="s">
        <v>8218</v>
      </c>
      <c r="G1404" t="s">
        <v>8224</v>
      </c>
      <c r="H1404" t="s">
        <v>8246</v>
      </c>
      <c r="I1404" s="1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101</v>
      </c>
      <c r="P1404">
        <f t="shared" si="107"/>
        <v>71.540000000000006</v>
      </c>
      <c r="Q1404" s="11" t="s">
        <v>8323</v>
      </c>
      <c r="R1404" t="s">
        <v>8324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10000</v>
      </c>
      <c r="E1405" s="7">
        <v>24315</v>
      </c>
      <c r="F1405" t="s">
        <v>8218</v>
      </c>
      <c r="G1405" t="s">
        <v>8223</v>
      </c>
      <c r="H1405" t="s">
        <v>8245</v>
      </c>
      <c r="I1405" s="14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243</v>
      </c>
      <c r="P1405">
        <f t="shared" si="107"/>
        <v>368.41</v>
      </c>
      <c r="Q1405" s="11" t="s">
        <v>8323</v>
      </c>
      <c r="R1405" t="s">
        <v>8324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2500</v>
      </c>
      <c r="E1406" s="7">
        <v>2</v>
      </c>
      <c r="F1406" t="s">
        <v>8220</v>
      </c>
      <c r="G1406" t="s">
        <v>8224</v>
      </c>
      <c r="H1406" t="s">
        <v>8246</v>
      </c>
      <c r="I1406" s="14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0</v>
      </c>
      <c r="P1406">
        <f t="shared" si="107"/>
        <v>0.4</v>
      </c>
      <c r="Q1406" s="11" t="s">
        <v>8320</v>
      </c>
      <c r="R1406" t="s">
        <v>8339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2000</v>
      </c>
      <c r="E1407" s="7">
        <v>2000</v>
      </c>
      <c r="F1407" t="s">
        <v>8218</v>
      </c>
      <c r="G1407" t="s">
        <v>8223</v>
      </c>
      <c r="H1407" t="s">
        <v>8245</v>
      </c>
      <c r="I1407" s="14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100</v>
      </c>
      <c r="P1407">
        <f t="shared" si="107"/>
        <v>117.65</v>
      </c>
      <c r="Q1407" s="11" t="s">
        <v>8320</v>
      </c>
      <c r="R1407" t="s">
        <v>8339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1000</v>
      </c>
      <c r="E1408" s="7">
        <v>2110.5</v>
      </c>
      <c r="F1408" t="s">
        <v>8218</v>
      </c>
      <c r="G1408" t="s">
        <v>8236</v>
      </c>
      <c r="H1408" t="s">
        <v>8248</v>
      </c>
      <c r="I1408" s="14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211</v>
      </c>
      <c r="P1408">
        <f t="shared" si="107"/>
        <v>703.5</v>
      </c>
      <c r="Q1408" s="11" t="s">
        <v>8320</v>
      </c>
      <c r="R1408" t="s">
        <v>8339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1000</v>
      </c>
      <c r="E1409" s="7">
        <v>2053</v>
      </c>
      <c r="F1409" t="s">
        <v>8218</v>
      </c>
      <c r="G1409" t="s">
        <v>8223</v>
      </c>
      <c r="H1409" t="s">
        <v>8245</v>
      </c>
      <c r="I1409" s="14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205</v>
      </c>
      <c r="P1409">
        <f t="shared" si="107"/>
        <v>1026.5</v>
      </c>
      <c r="Q1409" s="11" t="s">
        <v>8320</v>
      </c>
      <c r="R1409" t="s">
        <v>8339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1750</v>
      </c>
      <c r="E1410" s="7">
        <v>2210</v>
      </c>
      <c r="F1410" t="s">
        <v>8218</v>
      </c>
      <c r="G1410" t="s">
        <v>8224</v>
      </c>
      <c r="H1410" t="s">
        <v>8246</v>
      </c>
      <c r="I1410" s="14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126</v>
      </c>
      <c r="P1410">
        <f t="shared" si="107"/>
        <v>368.33</v>
      </c>
      <c r="Q1410" s="11" t="s">
        <v>8320</v>
      </c>
      <c r="R1410" t="s">
        <v>8339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500</v>
      </c>
      <c r="E1411" s="7">
        <v>565</v>
      </c>
      <c r="F1411" t="s">
        <v>8218</v>
      </c>
      <c r="G1411" t="s">
        <v>8223</v>
      </c>
      <c r="H1411" t="s">
        <v>8245</v>
      </c>
      <c r="I1411" s="14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113</v>
      </c>
      <c r="P1411">
        <f t="shared" ref="P1411:P1474" si="112">IFERROR(ROUND(E1411/L1411, 2),0)</f>
        <v>0</v>
      </c>
      <c r="Q1411" s="11" t="s">
        <v>8320</v>
      </c>
      <c r="R1411" t="s">
        <v>8339</v>
      </c>
      <c r="S1411" s="16">
        <f t="shared" ref="S1411:S1474" si="113">(((J1411/60)/60)/24)+DATE(1970,1,1)</f>
        <v>41945.133506944447</v>
      </c>
      <c r="T1411" s="16">
        <f t="shared" ref="T1411:T1474" si="114">(((I1411/60)/60)/24)+DATE(1970,1,1)</f>
        <v>42005.175173611111</v>
      </c>
      <c r="U1411">
        <f t="shared" ref="U1411:U1474" si="115">YEAR(T1411)</f>
        <v>2015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930</v>
      </c>
      <c r="E1412" s="7">
        <v>986</v>
      </c>
      <c r="F1412" t="s">
        <v>8218</v>
      </c>
      <c r="G1412" t="s">
        <v>8236</v>
      </c>
      <c r="H1412" t="s">
        <v>8248</v>
      </c>
      <c r="I1412" s="14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106</v>
      </c>
      <c r="P1412">
        <f t="shared" si="112"/>
        <v>986</v>
      </c>
      <c r="Q1412" s="11" t="s">
        <v>8320</v>
      </c>
      <c r="R1412" t="s">
        <v>8339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1000</v>
      </c>
      <c r="E1413" s="7">
        <v>1015</v>
      </c>
      <c r="F1413" t="s">
        <v>8218</v>
      </c>
      <c r="G1413" t="s">
        <v>8224</v>
      </c>
      <c r="H1413" t="s">
        <v>8246</v>
      </c>
      <c r="I1413" s="14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102</v>
      </c>
      <c r="P1413">
        <f t="shared" si="112"/>
        <v>338.33</v>
      </c>
      <c r="Q1413" s="11" t="s">
        <v>8320</v>
      </c>
      <c r="R1413" t="s">
        <v>8339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2500</v>
      </c>
      <c r="E1414" s="7">
        <v>2800</v>
      </c>
      <c r="F1414" t="s">
        <v>8218</v>
      </c>
      <c r="G1414" t="s">
        <v>8223</v>
      </c>
      <c r="H1414" t="s">
        <v>8245</v>
      </c>
      <c r="I1414" s="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112</v>
      </c>
      <c r="P1414">
        <f t="shared" si="112"/>
        <v>215.38</v>
      </c>
      <c r="Q1414" s="11" t="s">
        <v>8320</v>
      </c>
      <c r="R1414" t="s">
        <v>8339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385</v>
      </c>
      <c r="F1415" t="s">
        <v>8220</v>
      </c>
      <c r="G1415" t="s">
        <v>8236</v>
      </c>
      <c r="H1415" t="s">
        <v>8248</v>
      </c>
      <c r="I1415" s="14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19</v>
      </c>
      <c r="P1415">
        <f t="shared" si="112"/>
        <v>385</v>
      </c>
      <c r="Q1415" s="11" t="s">
        <v>8320</v>
      </c>
      <c r="R1415" t="s">
        <v>8339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2016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911</v>
      </c>
      <c r="E1416" s="7">
        <v>5</v>
      </c>
      <c r="F1416" t="s">
        <v>8219</v>
      </c>
      <c r="G1416" t="s">
        <v>8223</v>
      </c>
      <c r="H1416" t="s">
        <v>8245</v>
      </c>
      <c r="I1416" s="14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1</v>
      </c>
      <c r="P1416">
        <f t="shared" si="112"/>
        <v>5</v>
      </c>
      <c r="Q1416" s="11" t="s">
        <v>8320</v>
      </c>
      <c r="R1416" t="s">
        <v>8339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2017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3500</v>
      </c>
      <c r="E1417" s="7">
        <v>3540</v>
      </c>
      <c r="F1417" t="s">
        <v>8218</v>
      </c>
      <c r="G1417" t="s">
        <v>8223</v>
      </c>
      <c r="H1417" t="s">
        <v>8245</v>
      </c>
      <c r="I1417" s="14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101</v>
      </c>
      <c r="P1417">
        <f t="shared" si="112"/>
        <v>393.33</v>
      </c>
      <c r="Q1417" s="11" t="s">
        <v>8320</v>
      </c>
      <c r="R1417" t="s">
        <v>8339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</v>
      </c>
      <c r="E1418" s="7">
        <v>564.66</v>
      </c>
      <c r="F1418" t="s">
        <v>8218</v>
      </c>
      <c r="G1418" t="s">
        <v>8223</v>
      </c>
      <c r="H1418" t="s">
        <v>8245</v>
      </c>
      <c r="I1418" s="14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113</v>
      </c>
      <c r="P1418">
        <f t="shared" si="112"/>
        <v>0</v>
      </c>
      <c r="Q1418" s="11" t="s">
        <v>8320</v>
      </c>
      <c r="R1418" t="s">
        <v>8339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1500</v>
      </c>
      <c r="E1419" s="7">
        <v>2370</v>
      </c>
      <c r="F1419" t="s">
        <v>8218</v>
      </c>
      <c r="G1419" t="s">
        <v>8223</v>
      </c>
      <c r="H1419" t="s">
        <v>8245</v>
      </c>
      <c r="I1419" s="14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158</v>
      </c>
      <c r="P1419">
        <f t="shared" si="112"/>
        <v>1185</v>
      </c>
      <c r="Q1419" s="11" t="s">
        <v>8320</v>
      </c>
      <c r="R1419" t="s">
        <v>8339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1000</v>
      </c>
      <c r="E1420" s="7">
        <v>1001.49</v>
      </c>
      <c r="F1420" t="s">
        <v>8218</v>
      </c>
      <c r="G1420" t="s">
        <v>8226</v>
      </c>
      <c r="H1420" t="s">
        <v>8248</v>
      </c>
      <c r="I1420" s="14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100</v>
      </c>
      <c r="P1420">
        <f t="shared" si="112"/>
        <v>1001.49</v>
      </c>
      <c r="Q1420" s="11" t="s">
        <v>8320</v>
      </c>
      <c r="R1420" t="s">
        <v>8339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3000</v>
      </c>
      <c r="E1421" s="7">
        <v>0</v>
      </c>
      <c r="F1421" t="s">
        <v>8220</v>
      </c>
      <c r="G1421" t="s">
        <v>8223</v>
      </c>
      <c r="H1421" t="s">
        <v>8245</v>
      </c>
      <c r="I1421" s="14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0</v>
      </c>
      <c r="P1421">
        <f t="shared" si="112"/>
        <v>0</v>
      </c>
      <c r="Q1421" s="11" t="s">
        <v>8320</v>
      </c>
      <c r="R1421" t="s">
        <v>8339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1000</v>
      </c>
      <c r="E1422" s="7">
        <v>78</v>
      </c>
      <c r="F1422" t="s">
        <v>8220</v>
      </c>
      <c r="G1422" t="s">
        <v>8223</v>
      </c>
      <c r="H1422" t="s">
        <v>8245</v>
      </c>
      <c r="I1422" s="14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8</v>
      </c>
      <c r="P1422">
        <f t="shared" si="112"/>
        <v>26</v>
      </c>
      <c r="Q1422" s="11" t="s">
        <v>8320</v>
      </c>
      <c r="R1422" t="s">
        <v>8339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</v>
      </c>
      <c r="E1423" s="7">
        <v>5414</v>
      </c>
      <c r="F1423" t="s">
        <v>8218</v>
      </c>
      <c r="G1423" t="s">
        <v>8234</v>
      </c>
      <c r="H1423" t="s">
        <v>8254</v>
      </c>
      <c r="I1423" s="14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271</v>
      </c>
      <c r="P1423">
        <f t="shared" si="112"/>
        <v>2707</v>
      </c>
      <c r="Q1423" s="11" t="s">
        <v>8320</v>
      </c>
      <c r="R1423" t="s">
        <v>8339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1250</v>
      </c>
      <c r="E1424" s="7">
        <v>1300</v>
      </c>
      <c r="F1424" t="s">
        <v>8218</v>
      </c>
      <c r="G1424" t="s">
        <v>8227</v>
      </c>
      <c r="H1424" t="s">
        <v>8249</v>
      </c>
      <c r="I1424" s="1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104</v>
      </c>
      <c r="P1424">
        <f t="shared" si="112"/>
        <v>650</v>
      </c>
      <c r="Q1424" s="11" t="s">
        <v>8320</v>
      </c>
      <c r="R1424" t="s">
        <v>8339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2000</v>
      </c>
      <c r="E1425" s="7">
        <v>380</v>
      </c>
      <c r="F1425" t="s">
        <v>8220</v>
      </c>
      <c r="G1425" t="s">
        <v>8225</v>
      </c>
      <c r="H1425" t="s">
        <v>8247</v>
      </c>
      <c r="I1425" s="14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19</v>
      </c>
      <c r="P1425">
        <f t="shared" si="112"/>
        <v>380</v>
      </c>
      <c r="Q1425" s="11" t="s">
        <v>8320</v>
      </c>
      <c r="R1425" t="s">
        <v>8339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2016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5000</v>
      </c>
      <c r="E1426" s="7">
        <v>5000</v>
      </c>
      <c r="F1426" t="s">
        <v>8218</v>
      </c>
      <c r="G1426" t="s">
        <v>8223</v>
      </c>
      <c r="H1426" t="s">
        <v>8245</v>
      </c>
      <c r="I1426" s="14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100</v>
      </c>
      <c r="P1426">
        <f t="shared" si="112"/>
        <v>357.14</v>
      </c>
      <c r="Q1426" s="11" t="s">
        <v>8320</v>
      </c>
      <c r="R1426" t="s">
        <v>8339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500</v>
      </c>
      <c r="E1427" s="7">
        <v>564</v>
      </c>
      <c r="F1427" t="s">
        <v>8218</v>
      </c>
      <c r="G1427" t="s">
        <v>8223</v>
      </c>
      <c r="H1427" t="s">
        <v>8245</v>
      </c>
      <c r="I1427" s="14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113</v>
      </c>
      <c r="P1427">
        <f t="shared" si="112"/>
        <v>0</v>
      </c>
      <c r="Q1427" s="11" t="s">
        <v>8320</v>
      </c>
      <c r="R1427" t="s">
        <v>8339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500</v>
      </c>
      <c r="E1428" s="7">
        <v>551</v>
      </c>
      <c r="F1428" t="s">
        <v>8218</v>
      </c>
      <c r="G1428" t="s">
        <v>8235</v>
      </c>
      <c r="H1428" t="s">
        <v>8248</v>
      </c>
      <c r="I1428" s="14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110</v>
      </c>
      <c r="P1428">
        <f t="shared" si="112"/>
        <v>0</v>
      </c>
      <c r="Q1428" s="11" t="s">
        <v>8320</v>
      </c>
      <c r="R1428" t="s">
        <v>8339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2885</v>
      </c>
      <c r="E1429" s="7">
        <v>2485</v>
      </c>
      <c r="F1429" t="s">
        <v>8220</v>
      </c>
      <c r="G1429" t="s">
        <v>8235</v>
      </c>
      <c r="H1429" t="s">
        <v>8248</v>
      </c>
      <c r="I1429" s="14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86</v>
      </c>
      <c r="P1429">
        <f t="shared" si="112"/>
        <v>621.25</v>
      </c>
      <c r="Q1429" s="11" t="s">
        <v>8320</v>
      </c>
      <c r="R1429" t="s">
        <v>8339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1500</v>
      </c>
      <c r="E1430" s="7">
        <v>1515.08</v>
      </c>
      <c r="F1430" t="s">
        <v>8218</v>
      </c>
      <c r="G1430" t="s">
        <v>8226</v>
      </c>
      <c r="H1430" t="s">
        <v>8248</v>
      </c>
      <c r="I1430" s="14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101</v>
      </c>
      <c r="P1430">
        <f t="shared" si="112"/>
        <v>505.03</v>
      </c>
      <c r="Q1430" s="11" t="s">
        <v>8320</v>
      </c>
      <c r="R1430" t="s">
        <v>8339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500</v>
      </c>
      <c r="E1431" s="7">
        <v>550</v>
      </c>
      <c r="F1431" t="s">
        <v>8218</v>
      </c>
      <c r="G1431" t="s">
        <v>8223</v>
      </c>
      <c r="H1431" t="s">
        <v>8245</v>
      </c>
      <c r="I1431" s="14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110</v>
      </c>
      <c r="P1431">
        <f t="shared" si="112"/>
        <v>0</v>
      </c>
      <c r="Q1431" s="11" t="s">
        <v>8320</v>
      </c>
      <c r="R1431" t="s">
        <v>8339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2800</v>
      </c>
      <c r="E1432" s="7">
        <v>435</v>
      </c>
      <c r="F1432" t="s">
        <v>8220</v>
      </c>
      <c r="G1432" t="s">
        <v>8223</v>
      </c>
      <c r="H1432" t="s">
        <v>8245</v>
      </c>
      <c r="I1432" s="14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16</v>
      </c>
      <c r="P1432">
        <f t="shared" si="112"/>
        <v>87</v>
      </c>
      <c r="Q1432" s="11" t="s">
        <v>8320</v>
      </c>
      <c r="R1432" t="s">
        <v>8339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15000</v>
      </c>
      <c r="E1433" s="7">
        <v>1575</v>
      </c>
      <c r="F1433" t="s">
        <v>8219</v>
      </c>
      <c r="G1433" t="s">
        <v>8223</v>
      </c>
      <c r="H1433" t="s">
        <v>8245</v>
      </c>
      <c r="I1433" s="14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11</v>
      </c>
      <c r="P1433">
        <f t="shared" si="112"/>
        <v>33.51</v>
      </c>
      <c r="Q1433" s="11" t="s">
        <v>8320</v>
      </c>
      <c r="R1433" t="s">
        <v>8339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500</v>
      </c>
      <c r="E1434" s="7">
        <v>550</v>
      </c>
      <c r="F1434" t="s">
        <v>8218</v>
      </c>
      <c r="G1434" t="s">
        <v>8223</v>
      </c>
      <c r="H1434" t="s">
        <v>8245</v>
      </c>
      <c r="I1434" s="1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110</v>
      </c>
      <c r="P1434">
        <f t="shared" si="112"/>
        <v>0</v>
      </c>
      <c r="Q1434" s="11" t="s">
        <v>8320</v>
      </c>
      <c r="R1434" t="s">
        <v>8339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3500</v>
      </c>
      <c r="E1435" s="7">
        <v>3660</v>
      </c>
      <c r="F1435" t="s">
        <v>8218</v>
      </c>
      <c r="G1435" t="s">
        <v>8236</v>
      </c>
      <c r="H1435" t="s">
        <v>8248</v>
      </c>
      <c r="I1435" s="14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105</v>
      </c>
      <c r="P1435">
        <f t="shared" si="112"/>
        <v>366</v>
      </c>
      <c r="Q1435" s="11" t="s">
        <v>8320</v>
      </c>
      <c r="R1435" t="s">
        <v>8339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22000</v>
      </c>
      <c r="E1436" s="7">
        <v>10</v>
      </c>
      <c r="F1436" t="s">
        <v>8219</v>
      </c>
      <c r="G1436" t="s">
        <v>8231</v>
      </c>
      <c r="H1436" t="s">
        <v>8252</v>
      </c>
      <c r="I1436" s="14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0</v>
      </c>
      <c r="P1436">
        <f t="shared" si="112"/>
        <v>0.91</v>
      </c>
      <c r="Q1436" s="11" t="s">
        <v>8320</v>
      </c>
      <c r="R1436" t="s">
        <v>8339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1000</v>
      </c>
      <c r="E1437" s="7">
        <v>2035.05</v>
      </c>
      <c r="F1437" t="s">
        <v>8218</v>
      </c>
      <c r="G1437" t="s">
        <v>8236</v>
      </c>
      <c r="H1437" t="s">
        <v>8248</v>
      </c>
      <c r="I1437" s="14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204</v>
      </c>
      <c r="P1437">
        <f t="shared" si="112"/>
        <v>1017.53</v>
      </c>
      <c r="Q1437" s="11" t="s">
        <v>8320</v>
      </c>
      <c r="R1437" t="s">
        <v>8339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1930</v>
      </c>
      <c r="E1438" s="7">
        <v>75</v>
      </c>
      <c r="F1438" t="s">
        <v>8220</v>
      </c>
      <c r="G1438" t="s">
        <v>8235</v>
      </c>
      <c r="H1438" t="s">
        <v>8248</v>
      </c>
      <c r="I1438" s="14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4</v>
      </c>
      <c r="P1438">
        <f t="shared" si="112"/>
        <v>37.5</v>
      </c>
      <c r="Q1438" s="11" t="s">
        <v>8320</v>
      </c>
      <c r="R1438" t="s">
        <v>8339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3500</v>
      </c>
      <c r="E1439" s="7">
        <v>3710</v>
      </c>
      <c r="F1439" t="s">
        <v>8218</v>
      </c>
      <c r="G1439" t="s">
        <v>8223</v>
      </c>
      <c r="H1439" t="s">
        <v>8245</v>
      </c>
      <c r="I1439" s="14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106</v>
      </c>
      <c r="P1439">
        <f t="shared" si="112"/>
        <v>168.64</v>
      </c>
      <c r="Q1439" s="11" t="s">
        <v>8320</v>
      </c>
      <c r="R1439" t="s">
        <v>8339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3000</v>
      </c>
      <c r="E1440" s="7">
        <v>3292</v>
      </c>
      <c r="F1440" t="s">
        <v>8218</v>
      </c>
      <c r="G1440" t="s">
        <v>8231</v>
      </c>
      <c r="H1440" t="s">
        <v>8252</v>
      </c>
      <c r="I1440" s="14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110</v>
      </c>
      <c r="P1440">
        <f t="shared" si="112"/>
        <v>411.5</v>
      </c>
      <c r="Q1440" s="11" t="s">
        <v>8320</v>
      </c>
      <c r="R1440" t="s">
        <v>8339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2000</v>
      </c>
      <c r="E1441" s="7">
        <v>2681</v>
      </c>
      <c r="F1441" t="s">
        <v>8218</v>
      </c>
      <c r="G1441" t="s">
        <v>8228</v>
      </c>
      <c r="H1441" t="s">
        <v>8250</v>
      </c>
      <c r="I1441" s="14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134</v>
      </c>
      <c r="P1441">
        <f t="shared" si="112"/>
        <v>446.83</v>
      </c>
      <c r="Q1441" s="11" t="s">
        <v>8320</v>
      </c>
      <c r="R1441" t="s">
        <v>8339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900</v>
      </c>
      <c r="E1442" s="7">
        <v>1408</v>
      </c>
      <c r="F1442" t="s">
        <v>8218</v>
      </c>
      <c r="G1442" t="s">
        <v>8236</v>
      </c>
      <c r="H1442" t="s">
        <v>8248</v>
      </c>
      <c r="I1442" s="14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156</v>
      </c>
      <c r="P1442">
        <f t="shared" si="112"/>
        <v>1408</v>
      </c>
      <c r="Q1442" s="11" t="s">
        <v>8320</v>
      </c>
      <c r="R1442" t="s">
        <v>8339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5800</v>
      </c>
      <c r="E1443" s="7">
        <v>6628</v>
      </c>
      <c r="F1443" t="s">
        <v>8218</v>
      </c>
      <c r="G1443" t="s">
        <v>8224</v>
      </c>
      <c r="H1443" t="s">
        <v>8246</v>
      </c>
      <c r="I1443" s="14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114</v>
      </c>
      <c r="P1443">
        <f t="shared" si="112"/>
        <v>2209.33</v>
      </c>
      <c r="Q1443" s="11" t="s">
        <v>8320</v>
      </c>
      <c r="R1443" t="s">
        <v>8339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500</v>
      </c>
      <c r="E1444" s="7">
        <v>545</v>
      </c>
      <c r="F1444" t="s">
        <v>8218</v>
      </c>
      <c r="G1444" t="s">
        <v>8223</v>
      </c>
      <c r="H1444" t="s">
        <v>8245</v>
      </c>
      <c r="I1444" s="1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109</v>
      </c>
      <c r="P1444">
        <f t="shared" si="112"/>
        <v>0</v>
      </c>
      <c r="Q1444" s="11" t="s">
        <v>8320</v>
      </c>
      <c r="R1444" t="s">
        <v>8339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500</v>
      </c>
      <c r="E1445" s="7">
        <v>540</v>
      </c>
      <c r="F1445" t="s">
        <v>8221</v>
      </c>
      <c r="G1445" t="s">
        <v>8229</v>
      </c>
      <c r="H1445" t="s">
        <v>8248</v>
      </c>
      <c r="I1445" s="14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108</v>
      </c>
      <c r="P1445">
        <f t="shared" si="112"/>
        <v>0</v>
      </c>
      <c r="Q1445" s="11" t="s">
        <v>8320</v>
      </c>
      <c r="R1445" t="s">
        <v>8339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2017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500</v>
      </c>
      <c r="E1446" s="7">
        <v>540</v>
      </c>
      <c r="F1446" t="s">
        <v>8218</v>
      </c>
      <c r="G1446" t="s">
        <v>8235</v>
      </c>
      <c r="H1446" t="s">
        <v>8248</v>
      </c>
      <c r="I1446" s="14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108</v>
      </c>
      <c r="P1446">
        <f t="shared" si="112"/>
        <v>0</v>
      </c>
      <c r="Q1446" s="11" t="s">
        <v>8320</v>
      </c>
      <c r="R1446" t="s">
        <v>8339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500</v>
      </c>
      <c r="E1447" s="7">
        <v>537</v>
      </c>
      <c r="F1447" t="s">
        <v>8218</v>
      </c>
      <c r="G1447" t="s">
        <v>8235</v>
      </c>
      <c r="H1447" t="s">
        <v>8248</v>
      </c>
      <c r="I1447" s="14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107</v>
      </c>
      <c r="P1447">
        <f t="shared" si="112"/>
        <v>0</v>
      </c>
      <c r="Q1447" s="11" t="s">
        <v>8320</v>
      </c>
      <c r="R1447" t="s">
        <v>8339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500</v>
      </c>
      <c r="E1448" s="7">
        <v>530.11</v>
      </c>
      <c r="F1448" t="s">
        <v>8218</v>
      </c>
      <c r="G1448" t="s">
        <v>8236</v>
      </c>
      <c r="H1448" t="s">
        <v>8248</v>
      </c>
      <c r="I1448" s="14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106</v>
      </c>
      <c r="P1448">
        <f t="shared" si="112"/>
        <v>0</v>
      </c>
      <c r="Q1448" s="11" t="s">
        <v>8320</v>
      </c>
      <c r="R1448" t="s">
        <v>8339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1850</v>
      </c>
      <c r="E1449" s="7">
        <v>145</v>
      </c>
      <c r="F1449" t="s">
        <v>8220</v>
      </c>
      <c r="G1449" t="s">
        <v>8223</v>
      </c>
      <c r="H1449" t="s">
        <v>8245</v>
      </c>
      <c r="I1449" s="14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8</v>
      </c>
      <c r="P1449">
        <f t="shared" si="112"/>
        <v>48.33</v>
      </c>
      <c r="Q1449" s="11" t="s">
        <v>8320</v>
      </c>
      <c r="R1449" t="s">
        <v>8339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500</v>
      </c>
      <c r="E1450" s="7">
        <v>530</v>
      </c>
      <c r="F1450" t="s">
        <v>8218</v>
      </c>
      <c r="G1450" t="s">
        <v>8225</v>
      </c>
      <c r="H1450" t="s">
        <v>8247</v>
      </c>
      <c r="I1450" s="14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106</v>
      </c>
      <c r="P1450">
        <f t="shared" si="112"/>
        <v>0</v>
      </c>
      <c r="Q1450" s="11" t="s">
        <v>8320</v>
      </c>
      <c r="R1450" t="s">
        <v>8339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500</v>
      </c>
      <c r="E1451" s="7">
        <v>527.45000000000005</v>
      </c>
      <c r="F1451" t="s">
        <v>8218</v>
      </c>
      <c r="G1451" t="s">
        <v>8223</v>
      </c>
      <c r="H1451" t="s">
        <v>8245</v>
      </c>
      <c r="I1451" s="14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105</v>
      </c>
      <c r="P1451">
        <f t="shared" si="112"/>
        <v>0</v>
      </c>
      <c r="Q1451" s="11" t="s">
        <v>8320</v>
      </c>
      <c r="R1451" t="s">
        <v>8339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900</v>
      </c>
      <c r="E1452" s="7">
        <v>1290</v>
      </c>
      <c r="F1452" t="s">
        <v>8218</v>
      </c>
      <c r="G1452" t="s">
        <v>8223</v>
      </c>
      <c r="H1452" t="s">
        <v>8245</v>
      </c>
      <c r="I1452" s="14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143</v>
      </c>
      <c r="P1452">
        <f t="shared" si="112"/>
        <v>1290</v>
      </c>
      <c r="Q1452" s="11" t="s">
        <v>8320</v>
      </c>
      <c r="R1452" t="s">
        <v>8339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1000</v>
      </c>
      <c r="E1453" s="7">
        <v>41</v>
      </c>
      <c r="F1453" t="s">
        <v>8220</v>
      </c>
      <c r="G1453" t="s">
        <v>8223</v>
      </c>
      <c r="H1453" t="s">
        <v>8245</v>
      </c>
      <c r="I1453" s="14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4</v>
      </c>
      <c r="P1453">
        <f t="shared" si="112"/>
        <v>20.5</v>
      </c>
      <c r="Q1453" s="11" t="s">
        <v>8320</v>
      </c>
      <c r="R1453" t="s">
        <v>8339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500</v>
      </c>
      <c r="E1454" s="7">
        <v>525</v>
      </c>
      <c r="F1454" t="s">
        <v>8218</v>
      </c>
      <c r="G1454" t="s">
        <v>8223</v>
      </c>
      <c r="H1454" t="s">
        <v>8245</v>
      </c>
      <c r="I1454" s="1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105</v>
      </c>
      <c r="P1454">
        <f t="shared" si="112"/>
        <v>0</v>
      </c>
      <c r="Q1454" s="11" t="s">
        <v>8320</v>
      </c>
      <c r="R1454" t="s">
        <v>8339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500</v>
      </c>
      <c r="E1455" s="7">
        <v>525</v>
      </c>
      <c r="F1455" t="s">
        <v>8218</v>
      </c>
      <c r="G1455" t="s">
        <v>8229</v>
      </c>
      <c r="H1455" t="s">
        <v>8248</v>
      </c>
      <c r="I1455" s="14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105</v>
      </c>
      <c r="P1455">
        <f t="shared" si="112"/>
        <v>0</v>
      </c>
      <c r="Q1455" s="11" t="s">
        <v>8320</v>
      </c>
      <c r="R1455" t="s">
        <v>8339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1000</v>
      </c>
      <c r="E1456" s="7">
        <v>1884</v>
      </c>
      <c r="F1456" t="s">
        <v>8218</v>
      </c>
      <c r="G1456" t="s">
        <v>8226</v>
      </c>
      <c r="H1456" t="s">
        <v>8248</v>
      </c>
      <c r="I1456" s="14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188</v>
      </c>
      <c r="P1456">
        <f t="shared" si="112"/>
        <v>1884</v>
      </c>
      <c r="Q1456" s="11" t="s">
        <v>8320</v>
      </c>
      <c r="R1456" t="s">
        <v>8339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5000</v>
      </c>
      <c r="E1457" s="7">
        <v>5195</v>
      </c>
      <c r="F1457" t="s">
        <v>8218</v>
      </c>
      <c r="G1457" t="s">
        <v>8223</v>
      </c>
      <c r="H1457" t="s">
        <v>8245</v>
      </c>
      <c r="I1457" s="14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104</v>
      </c>
      <c r="P1457">
        <f t="shared" si="112"/>
        <v>742.14</v>
      </c>
      <c r="Q1457" s="11" t="s">
        <v>8320</v>
      </c>
      <c r="R1457" t="s">
        <v>8339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2000</v>
      </c>
      <c r="E1458" s="7">
        <v>2215</v>
      </c>
      <c r="F1458" t="s">
        <v>8218</v>
      </c>
      <c r="G1458" t="s">
        <v>8236</v>
      </c>
      <c r="H1458" t="s">
        <v>8248</v>
      </c>
      <c r="I1458" s="14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111</v>
      </c>
      <c r="P1458">
        <f t="shared" si="112"/>
        <v>738.33</v>
      </c>
      <c r="Q1458" s="11" t="s">
        <v>8320</v>
      </c>
      <c r="R1458" t="s">
        <v>8339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2017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500</v>
      </c>
      <c r="E1459" s="7">
        <v>520</v>
      </c>
      <c r="F1459" t="s">
        <v>8218</v>
      </c>
      <c r="G1459" t="s">
        <v>8223</v>
      </c>
      <c r="H1459" t="s">
        <v>8245</v>
      </c>
      <c r="I1459" s="14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104</v>
      </c>
      <c r="P1459">
        <f t="shared" si="112"/>
        <v>0</v>
      </c>
      <c r="Q1459" s="11" t="s">
        <v>8320</v>
      </c>
      <c r="R1459" t="s">
        <v>8339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</v>
      </c>
      <c r="E1460" s="7">
        <v>520</v>
      </c>
      <c r="F1460" t="s">
        <v>8218</v>
      </c>
      <c r="G1460" t="s">
        <v>8223</v>
      </c>
      <c r="H1460" t="s">
        <v>8245</v>
      </c>
      <c r="I1460" s="14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104</v>
      </c>
      <c r="P1460">
        <f t="shared" si="112"/>
        <v>0</v>
      </c>
      <c r="Q1460" s="11" t="s">
        <v>8320</v>
      </c>
      <c r="R1460" t="s">
        <v>8339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500</v>
      </c>
      <c r="E1461" s="7">
        <v>520</v>
      </c>
      <c r="F1461" t="s">
        <v>8218</v>
      </c>
      <c r="G1461" t="s">
        <v>8231</v>
      </c>
      <c r="H1461" t="s">
        <v>8252</v>
      </c>
      <c r="I1461" s="14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104</v>
      </c>
      <c r="P1461">
        <f t="shared" si="112"/>
        <v>0</v>
      </c>
      <c r="Q1461" s="11" t="s">
        <v>8320</v>
      </c>
      <c r="R1461" t="s">
        <v>8339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500</v>
      </c>
      <c r="E1462" s="7">
        <v>519</v>
      </c>
      <c r="F1462" t="s">
        <v>8218</v>
      </c>
      <c r="G1462" t="s">
        <v>8223</v>
      </c>
      <c r="H1462" t="s">
        <v>8245</v>
      </c>
      <c r="I1462" s="14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104</v>
      </c>
      <c r="P1462">
        <f t="shared" si="112"/>
        <v>0</v>
      </c>
      <c r="Q1462" s="11" t="s">
        <v>8320</v>
      </c>
      <c r="R1462" t="s">
        <v>8339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38000</v>
      </c>
      <c r="E1463" s="7">
        <v>10</v>
      </c>
      <c r="F1463" t="s">
        <v>8220</v>
      </c>
      <c r="G1463" t="s">
        <v>8223</v>
      </c>
      <c r="H1463" t="s">
        <v>8245</v>
      </c>
      <c r="I1463" s="14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0</v>
      </c>
      <c r="P1463">
        <f t="shared" si="112"/>
        <v>0.03</v>
      </c>
      <c r="Q1463" s="11" t="s">
        <v>8320</v>
      </c>
      <c r="R1463" t="s">
        <v>8340</v>
      </c>
      <c r="S1463" s="16">
        <f t="shared" si="113"/>
        <v>41899.645300925928</v>
      </c>
      <c r="T1463" s="16">
        <f t="shared" si="114"/>
        <v>41933</v>
      </c>
      <c r="U1463">
        <f t="shared" si="115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11737</v>
      </c>
      <c r="E1464" s="7">
        <v>11747.18</v>
      </c>
      <c r="F1464" t="s">
        <v>8218</v>
      </c>
      <c r="G1464" t="s">
        <v>8223</v>
      </c>
      <c r="H1464" t="s">
        <v>8245</v>
      </c>
      <c r="I1464" s="1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100</v>
      </c>
      <c r="P1464">
        <f t="shared" si="112"/>
        <v>78.31</v>
      </c>
      <c r="Q1464" s="11" t="s">
        <v>8320</v>
      </c>
      <c r="R1464" t="s">
        <v>8340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3750</v>
      </c>
      <c r="E1465" s="7">
        <v>30</v>
      </c>
      <c r="F1465" t="s">
        <v>8220</v>
      </c>
      <c r="G1465" t="s">
        <v>8223</v>
      </c>
      <c r="H1465" t="s">
        <v>8245</v>
      </c>
      <c r="I1465" s="14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</v>
      </c>
      <c r="P1465">
        <f t="shared" si="112"/>
        <v>1.2</v>
      </c>
      <c r="Q1465" s="11" t="s">
        <v>8320</v>
      </c>
      <c r="R1465" t="s">
        <v>8340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21000</v>
      </c>
      <c r="E1466" s="7">
        <v>198415.01</v>
      </c>
      <c r="F1466" t="s">
        <v>8218</v>
      </c>
      <c r="G1466" t="s">
        <v>8223</v>
      </c>
      <c r="H1466" t="s">
        <v>8245</v>
      </c>
      <c r="I1466" s="14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945</v>
      </c>
      <c r="P1466">
        <f t="shared" si="112"/>
        <v>847.93</v>
      </c>
      <c r="Q1466" s="11" t="s">
        <v>8320</v>
      </c>
      <c r="R1466" t="s">
        <v>8340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350000</v>
      </c>
      <c r="E1467" s="7">
        <v>0</v>
      </c>
      <c r="F1467" t="s">
        <v>8220</v>
      </c>
      <c r="G1467" t="s">
        <v>8223</v>
      </c>
      <c r="H1467" t="s">
        <v>8245</v>
      </c>
      <c r="I1467" s="14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0</v>
      </c>
      <c r="P1467">
        <f t="shared" si="112"/>
        <v>0</v>
      </c>
      <c r="Q1467" s="11" t="s">
        <v>8320</v>
      </c>
      <c r="R1467" t="s">
        <v>8340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45000</v>
      </c>
      <c r="E1468" s="7">
        <v>46100.69</v>
      </c>
      <c r="F1468" t="s">
        <v>8218</v>
      </c>
      <c r="G1468" t="s">
        <v>8223</v>
      </c>
      <c r="H1468" t="s">
        <v>8245</v>
      </c>
      <c r="I1468" s="14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102</v>
      </c>
      <c r="P1468">
        <f t="shared" si="112"/>
        <v>185.89</v>
      </c>
      <c r="Q1468" s="11" t="s">
        <v>8320</v>
      </c>
      <c r="R1468" t="s">
        <v>8340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2016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100000</v>
      </c>
      <c r="E1469" s="7">
        <v>8537</v>
      </c>
      <c r="F1469" t="s">
        <v>8219</v>
      </c>
      <c r="G1469" t="s">
        <v>8223</v>
      </c>
      <c r="H1469" t="s">
        <v>8245</v>
      </c>
      <c r="I1469" s="14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9</v>
      </c>
      <c r="P1469">
        <f t="shared" si="112"/>
        <v>14.23</v>
      </c>
      <c r="Q1469" s="11" t="s">
        <v>8320</v>
      </c>
      <c r="R1469" t="s">
        <v>8340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25000</v>
      </c>
      <c r="E1470" s="7">
        <v>2630</v>
      </c>
      <c r="F1470" t="s">
        <v>8219</v>
      </c>
      <c r="G1470" t="s">
        <v>8223</v>
      </c>
      <c r="H1470" t="s">
        <v>8245</v>
      </c>
      <c r="I1470" s="14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11</v>
      </c>
      <c r="P1470">
        <f t="shared" si="112"/>
        <v>8.98</v>
      </c>
      <c r="Q1470" s="11" t="s">
        <v>8320</v>
      </c>
      <c r="R1470" t="s">
        <v>8340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100000</v>
      </c>
      <c r="E1471" s="7">
        <v>100036</v>
      </c>
      <c r="F1471" t="s">
        <v>8218</v>
      </c>
      <c r="G1471" t="s">
        <v>8223</v>
      </c>
      <c r="H1471" t="s">
        <v>8245</v>
      </c>
      <c r="I1471" s="14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100</v>
      </c>
      <c r="P1471">
        <f t="shared" si="112"/>
        <v>311.64</v>
      </c>
      <c r="Q1471" s="11" t="s">
        <v>8320</v>
      </c>
      <c r="R1471" t="s">
        <v>8340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5000</v>
      </c>
      <c r="E1472" s="7">
        <v>15121</v>
      </c>
      <c r="F1472" t="s">
        <v>8218</v>
      </c>
      <c r="G1472" t="s">
        <v>8223</v>
      </c>
      <c r="H1472" t="s">
        <v>8245</v>
      </c>
      <c r="I1472" s="14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302</v>
      </c>
      <c r="P1472">
        <f t="shared" si="112"/>
        <v>186.68</v>
      </c>
      <c r="Q1472" s="11" t="s">
        <v>8320</v>
      </c>
      <c r="R1472" t="s">
        <v>8340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80000</v>
      </c>
      <c r="E1473" s="7">
        <v>160920</v>
      </c>
      <c r="F1473" t="s">
        <v>8218</v>
      </c>
      <c r="G1473" t="s">
        <v>8223</v>
      </c>
      <c r="H1473" t="s">
        <v>8245</v>
      </c>
      <c r="I1473" s="14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201</v>
      </c>
      <c r="P1473">
        <f t="shared" si="112"/>
        <v>469.15</v>
      </c>
      <c r="Q1473" s="11" t="s">
        <v>8320</v>
      </c>
      <c r="R1473" t="s">
        <v>8340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88888</v>
      </c>
      <c r="E1474" s="7">
        <v>11</v>
      </c>
      <c r="F1474" t="s">
        <v>8220</v>
      </c>
      <c r="G1474" t="s">
        <v>8223</v>
      </c>
      <c r="H1474" t="s">
        <v>8245</v>
      </c>
      <c r="I1474" s="1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0</v>
      </c>
      <c r="P1474">
        <f t="shared" si="112"/>
        <v>0.03</v>
      </c>
      <c r="Q1474" s="11" t="s">
        <v>8320</v>
      </c>
      <c r="R1474" t="s">
        <v>8340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5000</v>
      </c>
      <c r="E1475" s="7">
        <v>7415</v>
      </c>
      <c r="F1475" t="s">
        <v>8218</v>
      </c>
      <c r="G1475" t="s">
        <v>8223</v>
      </c>
      <c r="H1475" t="s">
        <v>8245</v>
      </c>
      <c r="I1475" s="14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148</v>
      </c>
      <c r="P1475">
        <f t="shared" ref="P1475:P1538" si="117">IFERROR(ROUND(E1475/L1475, 2),0)</f>
        <v>157.77000000000001</v>
      </c>
      <c r="Q1475" s="11" t="s">
        <v>8320</v>
      </c>
      <c r="R1475" t="s">
        <v>8340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ref="U1475:U1538" si="120">YEAR(T1475)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10000</v>
      </c>
      <c r="E1476" s="7">
        <v>110</v>
      </c>
      <c r="F1476" t="s">
        <v>8220</v>
      </c>
      <c r="G1476" t="s">
        <v>8223</v>
      </c>
      <c r="H1476" t="s">
        <v>8245</v>
      </c>
      <c r="I1476" s="14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</v>
      </c>
      <c r="P1476">
        <f t="shared" si="117"/>
        <v>1.45</v>
      </c>
      <c r="Q1476" s="11" t="s">
        <v>8320</v>
      </c>
      <c r="R1476" t="s">
        <v>8340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65000</v>
      </c>
      <c r="E1477" s="7">
        <v>35</v>
      </c>
      <c r="F1477" t="s">
        <v>8220</v>
      </c>
      <c r="G1477" t="s">
        <v>8223</v>
      </c>
      <c r="H1477" t="s">
        <v>8245</v>
      </c>
      <c r="I1477" s="14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0</v>
      </c>
      <c r="P1477">
        <f t="shared" si="117"/>
        <v>0.08</v>
      </c>
      <c r="Q1477" s="11" t="s">
        <v>8320</v>
      </c>
      <c r="R1477" t="s">
        <v>8340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100000</v>
      </c>
      <c r="E1478" s="7">
        <v>0</v>
      </c>
      <c r="F1478" t="s">
        <v>8220</v>
      </c>
      <c r="G1478" t="s">
        <v>8223</v>
      </c>
      <c r="H1478" t="s">
        <v>8245</v>
      </c>
      <c r="I1478" s="14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0</v>
      </c>
      <c r="P1478">
        <f t="shared" si="117"/>
        <v>0</v>
      </c>
      <c r="Q1478" s="11" t="s">
        <v>8320</v>
      </c>
      <c r="R1478" t="s">
        <v>8340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82000</v>
      </c>
      <c r="E1479" s="7">
        <v>8190</v>
      </c>
      <c r="F1479" t="s">
        <v>8220</v>
      </c>
      <c r="G1479" t="s">
        <v>8223</v>
      </c>
      <c r="H1479" t="s">
        <v>8245</v>
      </c>
      <c r="I1479" s="14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10</v>
      </c>
      <c r="P1479">
        <f t="shared" si="117"/>
        <v>22.2</v>
      </c>
      <c r="Q1479" s="11" t="s">
        <v>8320</v>
      </c>
      <c r="R1479" t="s">
        <v>8340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5000000</v>
      </c>
      <c r="E1480" s="7">
        <v>0</v>
      </c>
      <c r="F1480" t="s">
        <v>8220</v>
      </c>
      <c r="G1480" t="s">
        <v>8223</v>
      </c>
      <c r="H1480" t="s">
        <v>8245</v>
      </c>
      <c r="I1480" s="14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0</v>
      </c>
      <c r="P1480">
        <f t="shared" si="117"/>
        <v>0</v>
      </c>
      <c r="Q1480" s="11" t="s">
        <v>8320</v>
      </c>
      <c r="R1480" t="s">
        <v>8340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6500</v>
      </c>
      <c r="E1481" s="7">
        <v>114</v>
      </c>
      <c r="F1481" t="s">
        <v>8220</v>
      </c>
      <c r="G1481" t="s">
        <v>8223</v>
      </c>
      <c r="H1481" t="s">
        <v>8245</v>
      </c>
      <c r="I1481" s="14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2</v>
      </c>
      <c r="P1481">
        <f t="shared" si="117"/>
        <v>1.61</v>
      </c>
      <c r="Q1481" s="11" t="s">
        <v>8320</v>
      </c>
      <c r="R1481" t="s">
        <v>8340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126000</v>
      </c>
      <c r="E1482" s="7">
        <v>137254.84</v>
      </c>
      <c r="F1482" t="s">
        <v>8218</v>
      </c>
      <c r="G1482" t="s">
        <v>8223</v>
      </c>
      <c r="H1482" t="s">
        <v>8245</v>
      </c>
      <c r="I1482" s="14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109</v>
      </c>
      <c r="P1482">
        <f t="shared" si="117"/>
        <v>216.15</v>
      </c>
      <c r="Q1482" s="11" t="s">
        <v>8320</v>
      </c>
      <c r="R1482" t="s">
        <v>8340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2000</v>
      </c>
      <c r="E1483" s="7">
        <v>2000</v>
      </c>
      <c r="F1483" t="s">
        <v>8218</v>
      </c>
      <c r="G1483" t="s">
        <v>8228</v>
      </c>
      <c r="H1483" t="s">
        <v>8250</v>
      </c>
      <c r="I1483" s="14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100</v>
      </c>
      <c r="P1483">
        <f t="shared" si="117"/>
        <v>333.33</v>
      </c>
      <c r="Q1483" s="11" t="s">
        <v>8320</v>
      </c>
      <c r="R1483" t="s">
        <v>8322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1000</v>
      </c>
      <c r="E1484" s="7">
        <v>750</v>
      </c>
      <c r="F1484" t="s">
        <v>8220</v>
      </c>
      <c r="G1484" t="s">
        <v>8223</v>
      </c>
      <c r="H1484" t="s">
        <v>8245</v>
      </c>
      <c r="I1484" s="1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75</v>
      </c>
      <c r="P1484">
        <f t="shared" si="117"/>
        <v>750</v>
      </c>
      <c r="Q1484" s="11" t="s">
        <v>8320</v>
      </c>
      <c r="R1484" t="s">
        <v>8322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1500</v>
      </c>
      <c r="E1485" s="7">
        <v>1671</v>
      </c>
      <c r="F1485" t="s">
        <v>8218</v>
      </c>
      <c r="G1485" t="s">
        <v>8223</v>
      </c>
      <c r="H1485" t="s">
        <v>8245</v>
      </c>
      <c r="I1485" s="14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111</v>
      </c>
      <c r="P1485">
        <f t="shared" si="117"/>
        <v>835.5</v>
      </c>
      <c r="Q1485" s="11" t="s">
        <v>8320</v>
      </c>
      <c r="R1485" t="s">
        <v>8322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500</v>
      </c>
      <c r="E1486" s="7">
        <v>516</v>
      </c>
      <c r="F1486" t="s">
        <v>8218</v>
      </c>
      <c r="G1486" t="s">
        <v>8223</v>
      </c>
      <c r="H1486" t="s">
        <v>8245</v>
      </c>
      <c r="I1486" s="14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103</v>
      </c>
      <c r="P1486">
        <f t="shared" si="117"/>
        <v>0</v>
      </c>
      <c r="Q1486" s="11" t="s">
        <v>8320</v>
      </c>
      <c r="R1486" t="s">
        <v>8322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2000</v>
      </c>
      <c r="E1487" s="7">
        <v>2270.37</v>
      </c>
      <c r="F1487" t="s">
        <v>8218</v>
      </c>
      <c r="G1487" t="s">
        <v>8223</v>
      </c>
      <c r="H1487" t="s">
        <v>8245</v>
      </c>
      <c r="I1487" s="14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114</v>
      </c>
      <c r="P1487">
        <f t="shared" si="117"/>
        <v>756.79</v>
      </c>
      <c r="Q1487" s="11" t="s">
        <v>8320</v>
      </c>
      <c r="R1487" t="s">
        <v>8322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1500</v>
      </c>
      <c r="E1488" s="7">
        <v>1561</v>
      </c>
      <c r="F1488" t="s">
        <v>8218</v>
      </c>
      <c r="G1488" t="s">
        <v>8223</v>
      </c>
      <c r="H1488" t="s">
        <v>8245</v>
      </c>
      <c r="I1488" s="14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104</v>
      </c>
      <c r="P1488">
        <f t="shared" si="117"/>
        <v>520.33000000000004</v>
      </c>
      <c r="Q1488" s="11" t="s">
        <v>8320</v>
      </c>
      <c r="R1488" t="s">
        <v>8322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500</v>
      </c>
      <c r="E1489" s="7">
        <v>503.22</v>
      </c>
      <c r="F1489" t="s">
        <v>8218</v>
      </c>
      <c r="G1489" t="s">
        <v>8223</v>
      </c>
      <c r="H1489" t="s">
        <v>8245</v>
      </c>
      <c r="I1489" s="14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101</v>
      </c>
      <c r="P1489">
        <f t="shared" si="117"/>
        <v>0</v>
      </c>
      <c r="Q1489" s="11" t="s">
        <v>8320</v>
      </c>
      <c r="R1489" t="s">
        <v>8322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2500</v>
      </c>
      <c r="E1490" s="7">
        <v>4890</v>
      </c>
      <c r="F1490" t="s">
        <v>8218</v>
      </c>
      <c r="G1490" t="s">
        <v>8225</v>
      </c>
      <c r="H1490" t="s">
        <v>8247</v>
      </c>
      <c r="I1490" s="14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196</v>
      </c>
      <c r="P1490">
        <f t="shared" si="117"/>
        <v>815</v>
      </c>
      <c r="Q1490" s="11" t="s">
        <v>8320</v>
      </c>
      <c r="R1490" t="s">
        <v>8322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2014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</v>
      </c>
      <c r="E1491" s="7">
        <v>502</v>
      </c>
      <c r="F1491" t="s">
        <v>8218</v>
      </c>
      <c r="G1491" t="s">
        <v>8223</v>
      </c>
      <c r="H1491" t="s">
        <v>8245</v>
      </c>
      <c r="I1491" s="14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100</v>
      </c>
      <c r="P1491">
        <f t="shared" si="117"/>
        <v>0</v>
      </c>
      <c r="Q1491" s="11" t="s">
        <v>8320</v>
      </c>
      <c r="R1491" t="s">
        <v>8322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3759</v>
      </c>
      <c r="E1492" s="7">
        <v>32</v>
      </c>
      <c r="F1492" t="s">
        <v>8220</v>
      </c>
      <c r="G1492" t="s">
        <v>8223</v>
      </c>
      <c r="H1492" t="s">
        <v>8245</v>
      </c>
      <c r="I1492" s="14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1</v>
      </c>
      <c r="P1492">
        <f t="shared" si="117"/>
        <v>1.68</v>
      </c>
      <c r="Q1492" s="11" t="s">
        <v>8320</v>
      </c>
      <c r="R1492" t="s">
        <v>8322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2000</v>
      </c>
      <c r="E1493" s="7">
        <v>358</v>
      </c>
      <c r="F1493" t="s">
        <v>8220</v>
      </c>
      <c r="G1493" t="s">
        <v>8223</v>
      </c>
      <c r="H1493" t="s">
        <v>8245</v>
      </c>
      <c r="I1493" s="14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18</v>
      </c>
      <c r="P1493">
        <f t="shared" si="117"/>
        <v>358</v>
      </c>
      <c r="Q1493" s="11" t="s">
        <v>8320</v>
      </c>
      <c r="R1493" t="s">
        <v>8322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2015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1400</v>
      </c>
      <c r="E1494" s="7">
        <v>45</v>
      </c>
      <c r="F1494" t="s">
        <v>8220</v>
      </c>
      <c r="G1494" t="s">
        <v>8223</v>
      </c>
      <c r="H1494" t="s">
        <v>8245</v>
      </c>
      <c r="I1494" s="1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3</v>
      </c>
      <c r="P1494">
        <f t="shared" si="117"/>
        <v>22.5</v>
      </c>
      <c r="Q1494" s="11" t="s">
        <v>8320</v>
      </c>
      <c r="R1494" t="s">
        <v>8322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500</v>
      </c>
      <c r="E1495" s="7">
        <v>501</v>
      </c>
      <c r="F1495" t="s">
        <v>8218</v>
      </c>
      <c r="G1495" t="s">
        <v>8223</v>
      </c>
      <c r="H1495" t="s">
        <v>8245</v>
      </c>
      <c r="I1495" s="14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100</v>
      </c>
      <c r="P1495">
        <f t="shared" si="117"/>
        <v>0</v>
      </c>
      <c r="Q1495" s="11" t="s">
        <v>8320</v>
      </c>
      <c r="R1495" t="s">
        <v>8322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3000</v>
      </c>
      <c r="E1496" s="7">
        <v>0</v>
      </c>
      <c r="F1496" t="s">
        <v>8220</v>
      </c>
      <c r="G1496" t="s">
        <v>8223</v>
      </c>
      <c r="H1496" t="s">
        <v>8245</v>
      </c>
      <c r="I1496" s="14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0</v>
      </c>
      <c r="P1496">
        <f t="shared" si="117"/>
        <v>0</v>
      </c>
      <c r="Q1496" s="11" t="s">
        <v>8320</v>
      </c>
      <c r="R1496" t="s">
        <v>8322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500</v>
      </c>
      <c r="E1497" s="7">
        <v>500</v>
      </c>
      <c r="F1497" t="s">
        <v>8218</v>
      </c>
      <c r="G1497" t="s">
        <v>8223</v>
      </c>
      <c r="H1497" t="s">
        <v>8245</v>
      </c>
      <c r="I1497" s="14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100</v>
      </c>
      <c r="P1497">
        <f t="shared" si="117"/>
        <v>0</v>
      </c>
      <c r="Q1497" s="11" t="s">
        <v>8320</v>
      </c>
      <c r="R1497" t="s">
        <v>8322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500</v>
      </c>
      <c r="E1498" s="7">
        <v>500</v>
      </c>
      <c r="F1498" t="s">
        <v>8219</v>
      </c>
      <c r="G1498" t="s">
        <v>8223</v>
      </c>
      <c r="H1498" t="s">
        <v>8245</v>
      </c>
      <c r="I1498" s="14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100</v>
      </c>
      <c r="P1498">
        <f t="shared" si="117"/>
        <v>0</v>
      </c>
      <c r="Q1498" s="11" t="s">
        <v>8320</v>
      </c>
      <c r="R1498" t="s">
        <v>8322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900</v>
      </c>
      <c r="E1499" s="7">
        <v>1200</v>
      </c>
      <c r="F1499" t="s">
        <v>8218</v>
      </c>
      <c r="G1499" t="s">
        <v>8223</v>
      </c>
      <c r="H1499" t="s">
        <v>8245</v>
      </c>
      <c r="I1499" s="14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133</v>
      </c>
      <c r="P1499">
        <f t="shared" si="117"/>
        <v>1200</v>
      </c>
      <c r="Q1499" s="11" t="s">
        <v>8320</v>
      </c>
      <c r="R1499" t="s">
        <v>8322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1500</v>
      </c>
      <c r="E1500" s="7">
        <v>2598</v>
      </c>
      <c r="F1500" t="s">
        <v>8218</v>
      </c>
      <c r="G1500" t="s">
        <v>8223</v>
      </c>
      <c r="H1500" t="s">
        <v>8245</v>
      </c>
      <c r="I1500" s="14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173</v>
      </c>
      <c r="P1500">
        <f t="shared" si="117"/>
        <v>866</v>
      </c>
      <c r="Q1500" s="11" t="s">
        <v>8320</v>
      </c>
      <c r="R1500" t="s">
        <v>8322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1000</v>
      </c>
      <c r="E1501" s="7">
        <v>611</v>
      </c>
      <c r="F1501" t="s">
        <v>8220</v>
      </c>
      <c r="G1501" t="s">
        <v>8223</v>
      </c>
      <c r="H1501" t="s">
        <v>8245</v>
      </c>
      <c r="I1501" s="14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61</v>
      </c>
      <c r="P1501">
        <f t="shared" si="117"/>
        <v>611</v>
      </c>
      <c r="Q1501" s="11" t="s">
        <v>8320</v>
      </c>
      <c r="R1501" t="s">
        <v>8322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3300</v>
      </c>
      <c r="E1502" s="7">
        <v>14.5</v>
      </c>
      <c r="F1502" t="s">
        <v>8220</v>
      </c>
      <c r="G1502" t="s">
        <v>8223</v>
      </c>
      <c r="H1502" t="s">
        <v>8245</v>
      </c>
      <c r="I1502" s="14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0</v>
      </c>
      <c r="P1502">
        <f t="shared" si="117"/>
        <v>0.97</v>
      </c>
      <c r="Q1502" s="11" t="s">
        <v>8320</v>
      </c>
      <c r="R1502" t="s">
        <v>8322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200000</v>
      </c>
      <c r="E1503" s="7">
        <v>0</v>
      </c>
      <c r="F1503" t="s">
        <v>8219</v>
      </c>
      <c r="G1503" t="s">
        <v>8228</v>
      </c>
      <c r="H1503" t="s">
        <v>8250</v>
      </c>
      <c r="I1503" s="14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0</v>
      </c>
      <c r="P1503">
        <f t="shared" si="117"/>
        <v>0</v>
      </c>
      <c r="Q1503" s="11" t="s">
        <v>8336</v>
      </c>
      <c r="R1503" t="s">
        <v>8337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50000</v>
      </c>
      <c r="E1504" s="7">
        <v>50803</v>
      </c>
      <c r="F1504" t="s">
        <v>8218</v>
      </c>
      <c r="G1504" t="s">
        <v>8224</v>
      </c>
      <c r="H1504" t="s">
        <v>8246</v>
      </c>
      <c r="I1504" s="1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102</v>
      </c>
      <c r="P1504">
        <f t="shared" si="117"/>
        <v>154.41999999999999</v>
      </c>
      <c r="Q1504" s="11" t="s">
        <v>8336</v>
      </c>
      <c r="R1504" t="s">
        <v>8337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10000</v>
      </c>
      <c r="E1505" s="7">
        <v>12800</v>
      </c>
      <c r="F1505" t="s">
        <v>8218</v>
      </c>
      <c r="G1505" t="s">
        <v>8241</v>
      </c>
      <c r="H1505" t="s">
        <v>8248</v>
      </c>
      <c r="I1505" s="14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128</v>
      </c>
      <c r="P1505">
        <f t="shared" si="117"/>
        <v>180.28</v>
      </c>
      <c r="Q1505" s="11" t="s">
        <v>8336</v>
      </c>
      <c r="R1505" t="s">
        <v>8337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50000</v>
      </c>
      <c r="E1506" s="7">
        <v>0</v>
      </c>
      <c r="F1506" t="s">
        <v>8220</v>
      </c>
      <c r="G1506" t="s">
        <v>8224</v>
      </c>
      <c r="H1506" t="s">
        <v>8246</v>
      </c>
      <c r="I1506" s="14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0</v>
      </c>
      <c r="P1506">
        <f t="shared" si="117"/>
        <v>0</v>
      </c>
      <c r="Q1506" s="11" t="s">
        <v>8336</v>
      </c>
      <c r="R1506" t="s">
        <v>8337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44000</v>
      </c>
      <c r="E1507" s="7">
        <v>54116.28</v>
      </c>
      <c r="F1507" t="s">
        <v>8218</v>
      </c>
      <c r="G1507" t="s">
        <v>8235</v>
      </c>
      <c r="H1507" t="s">
        <v>8248</v>
      </c>
      <c r="I1507" s="14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123</v>
      </c>
      <c r="P1507">
        <f t="shared" si="117"/>
        <v>156.86000000000001</v>
      </c>
      <c r="Q1507" s="11" t="s">
        <v>8336</v>
      </c>
      <c r="R1507" t="s">
        <v>8337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5000</v>
      </c>
      <c r="E1508" s="7">
        <v>5535</v>
      </c>
      <c r="F1508" t="s">
        <v>8218</v>
      </c>
      <c r="G1508" t="s">
        <v>8224</v>
      </c>
      <c r="H1508" t="s">
        <v>8246</v>
      </c>
      <c r="I1508" s="14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128.72</v>
      </c>
      <c r="Q1508" s="11" t="s">
        <v>8336</v>
      </c>
      <c r="R1508" t="s">
        <v>8337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7900</v>
      </c>
      <c r="E1509" s="7">
        <v>1322</v>
      </c>
      <c r="F1509" t="s">
        <v>8219</v>
      </c>
      <c r="G1509" t="s">
        <v>8223</v>
      </c>
      <c r="H1509" t="s">
        <v>8245</v>
      </c>
      <c r="I1509" s="14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17</v>
      </c>
      <c r="P1509">
        <f t="shared" si="117"/>
        <v>40.06</v>
      </c>
      <c r="Q1509" s="11" t="s">
        <v>8336</v>
      </c>
      <c r="R1509" t="s">
        <v>8337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50000</v>
      </c>
      <c r="E1510" s="7">
        <v>670</v>
      </c>
      <c r="F1510" t="s">
        <v>8219</v>
      </c>
      <c r="G1510" t="s">
        <v>8223</v>
      </c>
      <c r="H1510" t="s">
        <v>8245</v>
      </c>
      <c r="I1510" s="14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</v>
      </c>
      <c r="P1510">
        <f t="shared" si="117"/>
        <v>3.18</v>
      </c>
      <c r="Q1510" s="11" t="s">
        <v>8336</v>
      </c>
      <c r="R1510" t="s">
        <v>8337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50000</v>
      </c>
      <c r="E1511" s="7">
        <v>6962</v>
      </c>
      <c r="F1511" t="s">
        <v>8220</v>
      </c>
      <c r="G1511" t="s">
        <v>8235</v>
      </c>
      <c r="H1511" t="s">
        <v>8248</v>
      </c>
      <c r="I1511" s="14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14</v>
      </c>
      <c r="P1511">
        <f t="shared" si="117"/>
        <v>35.520000000000003</v>
      </c>
      <c r="Q1511" s="11" t="s">
        <v>8336</v>
      </c>
      <c r="R1511" t="s">
        <v>8337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40000</v>
      </c>
      <c r="E1512" s="7">
        <v>79686.05</v>
      </c>
      <c r="F1512" t="s">
        <v>8218</v>
      </c>
      <c r="G1512" t="s">
        <v>8224</v>
      </c>
      <c r="H1512" t="s">
        <v>8246</v>
      </c>
      <c r="I1512" s="14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199</v>
      </c>
      <c r="P1512">
        <f t="shared" si="117"/>
        <v>196.76</v>
      </c>
      <c r="Q1512" s="11" t="s">
        <v>8336</v>
      </c>
      <c r="R1512" t="s">
        <v>8337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40000</v>
      </c>
      <c r="E1513" s="7">
        <v>11032</v>
      </c>
      <c r="F1513" t="s">
        <v>8220</v>
      </c>
      <c r="G1513" t="s">
        <v>8223</v>
      </c>
      <c r="H1513" t="s">
        <v>8245</v>
      </c>
      <c r="I1513" s="14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28</v>
      </c>
      <c r="P1513">
        <f t="shared" si="117"/>
        <v>53.55</v>
      </c>
      <c r="Q1513" s="11" t="s">
        <v>8336</v>
      </c>
      <c r="R1513" t="s">
        <v>8337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50000</v>
      </c>
      <c r="E1514" s="7">
        <v>50</v>
      </c>
      <c r="F1514" t="s">
        <v>8220</v>
      </c>
      <c r="G1514" t="s">
        <v>8223</v>
      </c>
      <c r="H1514" t="s">
        <v>8245</v>
      </c>
      <c r="I1514" s="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0</v>
      </c>
      <c r="P1514">
        <f t="shared" si="117"/>
        <v>0.15</v>
      </c>
      <c r="Q1514" s="11" t="s">
        <v>8336</v>
      </c>
      <c r="R1514" t="s">
        <v>8337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30000</v>
      </c>
      <c r="E1515" s="7">
        <v>30610</v>
      </c>
      <c r="F1515" t="s">
        <v>8218</v>
      </c>
      <c r="G1515" t="s">
        <v>8224</v>
      </c>
      <c r="H1515" t="s">
        <v>8246</v>
      </c>
      <c r="I1515" s="14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102</v>
      </c>
      <c r="P1515">
        <f t="shared" si="117"/>
        <v>142.37</v>
      </c>
      <c r="Q1515" s="11" t="s">
        <v>8336</v>
      </c>
      <c r="R1515" t="s">
        <v>8337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60000</v>
      </c>
      <c r="E1516" s="7">
        <v>259</v>
      </c>
      <c r="F1516" t="s">
        <v>8220</v>
      </c>
      <c r="G1516" t="s">
        <v>8223</v>
      </c>
      <c r="H1516" t="s">
        <v>8245</v>
      </c>
      <c r="I1516" s="14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0</v>
      </c>
      <c r="P1516">
        <f t="shared" si="117"/>
        <v>1.47</v>
      </c>
      <c r="Q1516" s="11" t="s">
        <v>8336</v>
      </c>
      <c r="R1516" t="s">
        <v>8337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2000000</v>
      </c>
      <c r="E1517" s="7">
        <v>376</v>
      </c>
      <c r="F1517" t="s">
        <v>8220</v>
      </c>
      <c r="G1517" t="s">
        <v>8233</v>
      </c>
      <c r="H1517" t="s">
        <v>8253</v>
      </c>
      <c r="I1517" s="14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0</v>
      </c>
      <c r="P1517">
        <f t="shared" si="117"/>
        <v>0.68</v>
      </c>
      <c r="Q1517" s="11" t="s">
        <v>8336</v>
      </c>
      <c r="R1517" t="s">
        <v>8337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50000</v>
      </c>
      <c r="E1518" s="7">
        <v>0</v>
      </c>
      <c r="F1518" t="s">
        <v>8220</v>
      </c>
      <c r="G1518" t="s">
        <v>8223</v>
      </c>
      <c r="H1518" t="s">
        <v>8245</v>
      </c>
      <c r="I1518" s="14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0</v>
      </c>
      <c r="P1518">
        <f t="shared" si="117"/>
        <v>0</v>
      </c>
      <c r="Q1518" s="11" t="s">
        <v>8336</v>
      </c>
      <c r="R1518" t="s">
        <v>8337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50000</v>
      </c>
      <c r="E1519" s="7">
        <v>108397.11</v>
      </c>
      <c r="F1519" t="s">
        <v>8218</v>
      </c>
      <c r="G1519" t="s">
        <v>8223</v>
      </c>
      <c r="H1519" t="s">
        <v>8245</v>
      </c>
      <c r="I1519" s="14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217</v>
      </c>
      <c r="P1519">
        <f t="shared" si="117"/>
        <v>176.26</v>
      </c>
      <c r="Q1519" s="11" t="s">
        <v>8336</v>
      </c>
      <c r="R1519" t="s">
        <v>8337</v>
      </c>
      <c r="S1519" s="16">
        <f t="shared" si="118"/>
        <v>41948.56658564815</v>
      </c>
      <c r="T1519" s="16">
        <f t="shared" si="119"/>
        <v>41979.25</v>
      </c>
      <c r="U1519">
        <f t="shared" si="120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75000</v>
      </c>
      <c r="E1520" s="7">
        <v>1748</v>
      </c>
      <c r="F1520" t="s">
        <v>8219</v>
      </c>
      <c r="G1520" t="s">
        <v>8223</v>
      </c>
      <c r="H1520" t="s">
        <v>8245</v>
      </c>
      <c r="I1520" s="14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</v>
      </c>
      <c r="P1520">
        <f t="shared" si="117"/>
        <v>7.41</v>
      </c>
      <c r="Q1520" s="11" t="s">
        <v>8336</v>
      </c>
      <c r="R1520" t="s">
        <v>8337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25000</v>
      </c>
      <c r="E1521" s="7">
        <v>298</v>
      </c>
      <c r="F1521" t="s">
        <v>8220</v>
      </c>
      <c r="G1521" t="s">
        <v>8223</v>
      </c>
      <c r="H1521" t="s">
        <v>8245</v>
      </c>
      <c r="I1521" s="14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</v>
      </c>
      <c r="P1521">
        <f t="shared" si="117"/>
        <v>2.06</v>
      </c>
      <c r="Q1521" s="11" t="s">
        <v>8336</v>
      </c>
      <c r="R1521" t="s">
        <v>8337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50000</v>
      </c>
      <c r="E1522" s="7">
        <v>1</v>
      </c>
      <c r="F1522" t="s">
        <v>8220</v>
      </c>
      <c r="G1522" t="s">
        <v>8223</v>
      </c>
      <c r="H1522" t="s">
        <v>8245</v>
      </c>
      <c r="I1522" s="14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0</v>
      </c>
      <c r="P1522">
        <f t="shared" si="117"/>
        <v>0.01</v>
      </c>
      <c r="Q1522" s="11" t="s">
        <v>8336</v>
      </c>
      <c r="R1522" t="s">
        <v>8337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100000</v>
      </c>
      <c r="E1523" s="7">
        <v>2</v>
      </c>
      <c r="F1523" t="s">
        <v>8220</v>
      </c>
      <c r="G1523" t="s">
        <v>8223</v>
      </c>
      <c r="H1523" t="s">
        <v>8245</v>
      </c>
      <c r="I1523" s="14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0</v>
      </c>
      <c r="P1523">
        <f t="shared" si="117"/>
        <v>0.01</v>
      </c>
      <c r="Q1523" s="11" t="s">
        <v>8336</v>
      </c>
      <c r="R1523" t="s">
        <v>8337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133800</v>
      </c>
      <c r="E1524" s="7">
        <v>0</v>
      </c>
      <c r="F1524" t="s">
        <v>8220</v>
      </c>
      <c r="G1524" t="s">
        <v>8223</v>
      </c>
      <c r="H1524" t="s">
        <v>8245</v>
      </c>
      <c r="I1524" s="1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0</v>
      </c>
      <c r="P1524">
        <f t="shared" si="117"/>
        <v>0</v>
      </c>
      <c r="Q1524" s="11" t="s">
        <v>8336</v>
      </c>
      <c r="R1524" t="s">
        <v>8337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50000</v>
      </c>
      <c r="E1525" s="7">
        <v>57754</v>
      </c>
      <c r="F1525" t="s">
        <v>8218</v>
      </c>
      <c r="G1525" t="s">
        <v>8223</v>
      </c>
      <c r="H1525" t="s">
        <v>8245</v>
      </c>
      <c r="I1525" s="14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116</v>
      </c>
      <c r="P1525">
        <f t="shared" si="117"/>
        <v>239.64</v>
      </c>
      <c r="Q1525" s="11" t="s">
        <v>8336</v>
      </c>
      <c r="R1525" t="s">
        <v>8337</v>
      </c>
      <c r="S1525" s="16">
        <f t="shared" si="118"/>
        <v>41964.751342592594</v>
      </c>
      <c r="T1525" s="16">
        <f t="shared" si="119"/>
        <v>41996</v>
      </c>
      <c r="U1525">
        <f t="shared" si="120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18000</v>
      </c>
      <c r="E1526" s="7">
        <v>10</v>
      </c>
      <c r="F1526" t="s">
        <v>8219</v>
      </c>
      <c r="G1526" t="s">
        <v>8234</v>
      </c>
      <c r="H1526" t="s">
        <v>8254</v>
      </c>
      <c r="I1526" s="14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0</v>
      </c>
      <c r="P1526">
        <f t="shared" si="117"/>
        <v>0.36</v>
      </c>
      <c r="Q1526" s="11" t="s">
        <v>8336</v>
      </c>
      <c r="R1526" t="s">
        <v>8337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12000</v>
      </c>
      <c r="E1527" s="7">
        <v>2358</v>
      </c>
      <c r="F1527" t="s">
        <v>8220</v>
      </c>
      <c r="G1527" t="s">
        <v>8223</v>
      </c>
      <c r="H1527" t="s">
        <v>8245</v>
      </c>
      <c r="I1527" s="14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20</v>
      </c>
      <c r="P1527">
        <f t="shared" si="117"/>
        <v>16.84</v>
      </c>
      <c r="Q1527" s="11" t="s">
        <v>8336</v>
      </c>
      <c r="R1527" t="s">
        <v>8337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60000</v>
      </c>
      <c r="E1528" s="7">
        <v>3200</v>
      </c>
      <c r="F1528" t="s">
        <v>8220</v>
      </c>
      <c r="G1528" t="s">
        <v>8223</v>
      </c>
      <c r="H1528" t="s">
        <v>8245</v>
      </c>
      <c r="I1528" s="14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5</v>
      </c>
      <c r="P1528">
        <f t="shared" si="117"/>
        <v>11.43</v>
      </c>
      <c r="Q1528" s="11" t="s">
        <v>8336</v>
      </c>
      <c r="R1528" t="s">
        <v>8337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2016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10000</v>
      </c>
      <c r="E1529" s="7">
        <v>10556</v>
      </c>
      <c r="F1529" t="s">
        <v>8218</v>
      </c>
      <c r="G1529" t="s">
        <v>8223</v>
      </c>
      <c r="H1529" t="s">
        <v>8245</v>
      </c>
      <c r="I1529" s="14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106</v>
      </c>
      <c r="P1529">
        <f t="shared" si="117"/>
        <v>150.80000000000001</v>
      </c>
      <c r="Q1529" s="11" t="s">
        <v>8336</v>
      </c>
      <c r="R1529" t="s">
        <v>8337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24000</v>
      </c>
      <c r="E1530" s="7">
        <v>4853</v>
      </c>
      <c r="F1530" t="s">
        <v>8220</v>
      </c>
      <c r="G1530" t="s">
        <v>8223</v>
      </c>
      <c r="H1530" t="s">
        <v>8245</v>
      </c>
      <c r="I1530" s="14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20</v>
      </c>
      <c r="P1530">
        <f t="shared" si="117"/>
        <v>30.33</v>
      </c>
      <c r="Q1530" s="11" t="s">
        <v>8336</v>
      </c>
      <c r="R1530" t="s">
        <v>8337</v>
      </c>
      <c r="S1530" s="16">
        <f t="shared" si="118"/>
        <v>42736.732893518521</v>
      </c>
      <c r="T1530" s="16">
        <f t="shared" si="119"/>
        <v>42767</v>
      </c>
      <c r="U1530">
        <f t="shared" si="120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50000</v>
      </c>
      <c r="E1531" s="7">
        <v>10</v>
      </c>
      <c r="F1531" t="s">
        <v>8220</v>
      </c>
      <c r="G1531" t="s">
        <v>8223</v>
      </c>
      <c r="H1531" t="s">
        <v>8245</v>
      </c>
      <c r="I1531" s="14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0</v>
      </c>
      <c r="P1531">
        <f t="shared" si="117"/>
        <v>7.0000000000000007E-2</v>
      </c>
      <c r="Q1531" s="11" t="s">
        <v>8336</v>
      </c>
      <c r="R1531" t="s">
        <v>8337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100000</v>
      </c>
      <c r="E1532" s="7">
        <v>35338</v>
      </c>
      <c r="F1532" t="s">
        <v>8220</v>
      </c>
      <c r="G1532" t="s">
        <v>8223</v>
      </c>
      <c r="H1532" t="s">
        <v>8245</v>
      </c>
      <c r="I1532" s="14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35</v>
      </c>
      <c r="P1532">
        <f t="shared" si="117"/>
        <v>40.43</v>
      </c>
      <c r="Q1532" s="11" t="s">
        <v>8336</v>
      </c>
      <c r="R1532" t="s">
        <v>8337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10000</v>
      </c>
      <c r="E1533" s="7">
        <v>30047.64</v>
      </c>
      <c r="F1533" t="s">
        <v>8218</v>
      </c>
      <c r="G1533" t="s">
        <v>8223</v>
      </c>
      <c r="H1533" t="s">
        <v>8245</v>
      </c>
      <c r="I1533" s="14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300</v>
      </c>
      <c r="P1533">
        <f t="shared" si="117"/>
        <v>411.61</v>
      </c>
      <c r="Q1533" s="11" t="s">
        <v>8336</v>
      </c>
      <c r="R1533" t="s">
        <v>8337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50000</v>
      </c>
      <c r="E1534" s="7">
        <v>106222</v>
      </c>
      <c r="F1534" t="s">
        <v>8218</v>
      </c>
      <c r="G1534" t="s">
        <v>8225</v>
      </c>
      <c r="H1534" t="s">
        <v>8247</v>
      </c>
      <c r="I1534" s="1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212</v>
      </c>
      <c r="P1534">
        <f t="shared" si="117"/>
        <v>361.3</v>
      </c>
      <c r="Q1534" s="11" t="s">
        <v>8336</v>
      </c>
      <c r="R1534" t="s">
        <v>8337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150000</v>
      </c>
      <c r="E1535" s="7">
        <v>3</v>
      </c>
      <c r="F1535" t="s">
        <v>8220</v>
      </c>
      <c r="G1535" t="s">
        <v>8223</v>
      </c>
      <c r="H1535" t="s">
        <v>8245</v>
      </c>
      <c r="I1535" s="14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0</v>
      </c>
      <c r="P1535">
        <f t="shared" si="117"/>
        <v>0</v>
      </c>
      <c r="Q1535" s="11" t="s">
        <v>8336</v>
      </c>
      <c r="R1535" t="s">
        <v>8337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75000</v>
      </c>
      <c r="E1536" s="7">
        <v>47074</v>
      </c>
      <c r="F1536" t="s">
        <v>8220</v>
      </c>
      <c r="G1536" t="s">
        <v>8223</v>
      </c>
      <c r="H1536" t="s">
        <v>8245</v>
      </c>
      <c r="I1536" s="14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63</v>
      </c>
      <c r="P1536">
        <f t="shared" si="117"/>
        <v>127.57</v>
      </c>
      <c r="Q1536" s="11" t="s">
        <v>8336</v>
      </c>
      <c r="R1536" t="s">
        <v>8337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15000</v>
      </c>
      <c r="E1537" s="7">
        <v>108</v>
      </c>
      <c r="F1537" t="s">
        <v>8221</v>
      </c>
      <c r="G1537" t="s">
        <v>8223</v>
      </c>
      <c r="H1537" t="s">
        <v>8245</v>
      </c>
      <c r="I1537" s="14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</v>
      </c>
      <c r="P1537">
        <f t="shared" si="117"/>
        <v>0.98</v>
      </c>
      <c r="Q1537" s="11" t="s">
        <v>8336</v>
      </c>
      <c r="R1537" t="s">
        <v>8337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70000</v>
      </c>
      <c r="E1538" s="7">
        <v>800</v>
      </c>
      <c r="F1538" t="s">
        <v>8220</v>
      </c>
      <c r="G1538" t="s">
        <v>8223</v>
      </c>
      <c r="H1538" t="s">
        <v>8245</v>
      </c>
      <c r="I1538" s="14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1</v>
      </c>
      <c r="P1538">
        <f t="shared" si="117"/>
        <v>1.76</v>
      </c>
      <c r="Q1538" s="11" t="s">
        <v>8336</v>
      </c>
      <c r="R1538" t="s">
        <v>8337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50000</v>
      </c>
      <c r="E1539" s="7">
        <v>6663</v>
      </c>
      <c r="F1539" t="s">
        <v>8220</v>
      </c>
      <c r="G1539" t="s">
        <v>8235</v>
      </c>
      <c r="H1539" t="s">
        <v>8248</v>
      </c>
      <c r="I1539" s="14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13</v>
      </c>
      <c r="P1539">
        <f t="shared" ref="P1539:P1602" si="122">IFERROR(ROUND(E1539/L1539, 2),0)</f>
        <v>29.75</v>
      </c>
      <c r="Q1539" s="11" t="s">
        <v>8336</v>
      </c>
      <c r="R1539" t="s">
        <v>8337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ref="U1539:U1602" si="125">YEAR(T1539)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20000</v>
      </c>
      <c r="E1540" s="7">
        <v>115</v>
      </c>
      <c r="F1540" t="s">
        <v>8219</v>
      </c>
      <c r="G1540" t="s">
        <v>8223</v>
      </c>
      <c r="H1540" t="s">
        <v>8245</v>
      </c>
      <c r="I1540" s="14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</v>
      </c>
      <c r="P1540">
        <f t="shared" si="122"/>
        <v>2.5</v>
      </c>
      <c r="Q1540" s="11" t="s">
        <v>8336</v>
      </c>
      <c r="R1540" t="s">
        <v>8337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2015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60000</v>
      </c>
      <c r="E1541" s="7">
        <v>979</v>
      </c>
      <c r="F1541" t="s">
        <v>8220</v>
      </c>
      <c r="G1541" t="s">
        <v>8223</v>
      </c>
      <c r="H1541" t="s">
        <v>8245</v>
      </c>
      <c r="I1541" s="14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2</v>
      </c>
      <c r="P1541">
        <f t="shared" si="122"/>
        <v>3.45</v>
      </c>
      <c r="Q1541" s="11" t="s">
        <v>8336</v>
      </c>
      <c r="R1541" t="s">
        <v>8337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2017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49000</v>
      </c>
      <c r="E1542" s="7">
        <v>19572</v>
      </c>
      <c r="F1542" t="s">
        <v>8220</v>
      </c>
      <c r="G1542" t="s">
        <v>8223</v>
      </c>
      <c r="H1542" t="s">
        <v>8245</v>
      </c>
      <c r="I1542" s="14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40</v>
      </c>
      <c r="P1542">
        <f t="shared" si="122"/>
        <v>199.71</v>
      </c>
      <c r="Q1542" s="11" t="s">
        <v>8336</v>
      </c>
      <c r="R1542" t="s">
        <v>8337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1000</v>
      </c>
      <c r="E1543" s="7">
        <v>1001</v>
      </c>
      <c r="F1543" t="s">
        <v>8218</v>
      </c>
      <c r="G1543" t="s">
        <v>8223</v>
      </c>
      <c r="H1543" t="s">
        <v>8245</v>
      </c>
      <c r="I1543" s="14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100</v>
      </c>
      <c r="P1543">
        <f t="shared" si="122"/>
        <v>500.5</v>
      </c>
      <c r="Q1543" s="11" t="s">
        <v>8336</v>
      </c>
      <c r="R1543" t="s">
        <v>8341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1100</v>
      </c>
      <c r="E1544" s="7">
        <v>1100</v>
      </c>
      <c r="F1544" t="s">
        <v>8218</v>
      </c>
      <c r="G1544" t="s">
        <v>8228</v>
      </c>
      <c r="H1544" t="s">
        <v>8250</v>
      </c>
      <c r="I1544" s="1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100</v>
      </c>
      <c r="P1544">
        <f t="shared" si="122"/>
        <v>1100</v>
      </c>
      <c r="Q1544" s="11" t="s">
        <v>8336</v>
      </c>
      <c r="R1544" t="s">
        <v>8341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1000</v>
      </c>
      <c r="E1545" s="7">
        <v>1150</v>
      </c>
      <c r="F1545" t="s">
        <v>8218</v>
      </c>
      <c r="G1545" t="s">
        <v>8223</v>
      </c>
      <c r="H1545" t="s">
        <v>8245</v>
      </c>
      <c r="I1545" s="14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115</v>
      </c>
      <c r="P1545">
        <f t="shared" si="122"/>
        <v>1150</v>
      </c>
      <c r="Q1545" s="11" t="s">
        <v>8336</v>
      </c>
      <c r="R1545" t="s">
        <v>8341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500</v>
      </c>
      <c r="E1546" s="7">
        <v>500</v>
      </c>
      <c r="F1546" t="s">
        <v>8218</v>
      </c>
      <c r="G1546" t="s">
        <v>8223</v>
      </c>
      <c r="H1546" t="s">
        <v>8245</v>
      </c>
      <c r="I1546" s="14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100</v>
      </c>
      <c r="P1546">
        <f t="shared" si="122"/>
        <v>0</v>
      </c>
      <c r="Q1546" s="11" t="s">
        <v>8336</v>
      </c>
      <c r="R1546" t="s">
        <v>8341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900</v>
      </c>
      <c r="E1547" s="7">
        <v>1175</v>
      </c>
      <c r="F1547" t="s">
        <v>8218</v>
      </c>
      <c r="G1547" t="s">
        <v>8223</v>
      </c>
      <c r="H1547" t="s">
        <v>8245</v>
      </c>
      <c r="I1547" s="14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131</v>
      </c>
      <c r="P1547">
        <f t="shared" si="122"/>
        <v>1175</v>
      </c>
      <c r="Q1547" s="11" t="s">
        <v>8336</v>
      </c>
      <c r="R1547" t="s">
        <v>8341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2500</v>
      </c>
      <c r="E1548" s="7">
        <v>2565</v>
      </c>
      <c r="F1548" t="s">
        <v>8218</v>
      </c>
      <c r="G1548" t="s">
        <v>8224</v>
      </c>
      <c r="H1548" t="s">
        <v>8246</v>
      </c>
      <c r="I1548" s="14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103</v>
      </c>
      <c r="P1548">
        <f t="shared" si="122"/>
        <v>233.18</v>
      </c>
      <c r="Q1548" s="11" t="s">
        <v>8336</v>
      </c>
      <c r="R1548" t="s">
        <v>8341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500</v>
      </c>
      <c r="E1549" s="7">
        <v>500</v>
      </c>
      <c r="F1549" t="s">
        <v>8218</v>
      </c>
      <c r="G1549" t="s">
        <v>8223</v>
      </c>
      <c r="H1549" t="s">
        <v>8245</v>
      </c>
      <c r="I1549" s="14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100</v>
      </c>
      <c r="P1549">
        <f t="shared" si="122"/>
        <v>0</v>
      </c>
      <c r="Q1549" s="11" t="s">
        <v>8336</v>
      </c>
      <c r="R1549" t="s">
        <v>8341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1500</v>
      </c>
      <c r="E1550" s="7">
        <v>3385</v>
      </c>
      <c r="F1550" t="s">
        <v>8218</v>
      </c>
      <c r="G1550" t="s">
        <v>8223</v>
      </c>
      <c r="H1550" t="s">
        <v>8245</v>
      </c>
      <c r="I1550" s="14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226</v>
      </c>
      <c r="P1550">
        <f t="shared" si="122"/>
        <v>3385</v>
      </c>
      <c r="Q1550" s="11" t="s">
        <v>8336</v>
      </c>
      <c r="R1550" t="s">
        <v>8341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2000</v>
      </c>
      <c r="E1551" s="7">
        <v>2412.02</v>
      </c>
      <c r="F1551" t="s">
        <v>8218</v>
      </c>
      <c r="G1551" t="s">
        <v>8223</v>
      </c>
      <c r="H1551" t="s">
        <v>8245</v>
      </c>
      <c r="I1551" s="14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121</v>
      </c>
      <c r="P1551">
        <f t="shared" si="122"/>
        <v>402</v>
      </c>
      <c r="Q1551" s="11" t="s">
        <v>8336</v>
      </c>
      <c r="R1551" t="s">
        <v>8341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2000</v>
      </c>
      <c r="E1552" s="7">
        <v>1351</v>
      </c>
      <c r="F1552" t="s">
        <v>8220</v>
      </c>
      <c r="G1552" t="s">
        <v>8224</v>
      </c>
      <c r="H1552" t="s">
        <v>8246</v>
      </c>
      <c r="I1552" s="14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68</v>
      </c>
      <c r="P1552">
        <f t="shared" si="122"/>
        <v>193</v>
      </c>
      <c r="Q1552" s="11" t="s">
        <v>8336</v>
      </c>
      <c r="R1552" t="s">
        <v>8341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500</v>
      </c>
      <c r="E1553" s="7">
        <v>500</v>
      </c>
      <c r="F1553" t="s">
        <v>8218</v>
      </c>
      <c r="G1553" t="s">
        <v>8223</v>
      </c>
      <c r="H1553" t="s">
        <v>8245</v>
      </c>
      <c r="I1553" s="14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100</v>
      </c>
      <c r="P1553">
        <f t="shared" si="122"/>
        <v>0</v>
      </c>
      <c r="Q1553" s="11" t="s">
        <v>8336</v>
      </c>
      <c r="R1553" t="s">
        <v>8341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6000</v>
      </c>
      <c r="E1554" s="7">
        <v>6360</v>
      </c>
      <c r="F1554" t="s">
        <v>8218</v>
      </c>
      <c r="G1554" t="s">
        <v>8223</v>
      </c>
      <c r="H1554" t="s">
        <v>8245</v>
      </c>
      <c r="I1554" s="1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106</v>
      </c>
      <c r="P1554">
        <f t="shared" si="122"/>
        <v>397.5</v>
      </c>
      <c r="Q1554" s="11" t="s">
        <v>8336</v>
      </c>
      <c r="R1554" t="s">
        <v>8341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500</v>
      </c>
      <c r="E1555" s="7">
        <v>500</v>
      </c>
      <c r="F1555" t="s">
        <v>8218</v>
      </c>
      <c r="G1555" t="s">
        <v>8223</v>
      </c>
      <c r="H1555" t="s">
        <v>8245</v>
      </c>
      <c r="I1555" s="14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100</v>
      </c>
      <c r="P1555">
        <f t="shared" si="122"/>
        <v>0</v>
      </c>
      <c r="Q1555" s="11" t="s">
        <v>8336</v>
      </c>
      <c r="R1555" t="s">
        <v>8341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500</v>
      </c>
      <c r="E1556" s="7">
        <v>500</v>
      </c>
      <c r="F1556" t="s">
        <v>8218</v>
      </c>
      <c r="G1556" t="s">
        <v>8225</v>
      </c>
      <c r="H1556" t="s">
        <v>8247</v>
      </c>
      <c r="I1556" s="14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100</v>
      </c>
      <c r="P1556">
        <f t="shared" si="122"/>
        <v>0</v>
      </c>
      <c r="Q1556" s="11" t="s">
        <v>8336</v>
      </c>
      <c r="R1556" t="s">
        <v>8341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500</v>
      </c>
      <c r="E1557" s="7">
        <v>500</v>
      </c>
      <c r="F1557" t="s">
        <v>8218</v>
      </c>
      <c r="G1557" t="s">
        <v>8223</v>
      </c>
      <c r="H1557" t="s">
        <v>8245</v>
      </c>
      <c r="I1557" s="14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100</v>
      </c>
      <c r="P1557">
        <f t="shared" si="122"/>
        <v>0</v>
      </c>
      <c r="Q1557" s="11" t="s">
        <v>8336</v>
      </c>
      <c r="R1557" t="s">
        <v>8341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3200</v>
      </c>
      <c r="E1558" s="7">
        <v>3400</v>
      </c>
      <c r="F1558" t="s">
        <v>8218</v>
      </c>
      <c r="G1558" t="s">
        <v>8228</v>
      </c>
      <c r="H1558" t="s">
        <v>8250</v>
      </c>
      <c r="I1558" s="14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106</v>
      </c>
      <c r="P1558">
        <f t="shared" si="122"/>
        <v>283.33</v>
      </c>
      <c r="Q1558" s="11" t="s">
        <v>8336</v>
      </c>
      <c r="R1558" t="s">
        <v>8341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2000</v>
      </c>
      <c r="E1559" s="7">
        <v>285</v>
      </c>
      <c r="F1559" t="s">
        <v>8220</v>
      </c>
      <c r="G1559" t="s">
        <v>8223</v>
      </c>
      <c r="H1559" t="s">
        <v>8245</v>
      </c>
      <c r="I1559" s="14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14</v>
      </c>
      <c r="P1559">
        <f t="shared" si="122"/>
        <v>285</v>
      </c>
      <c r="Q1559" s="11" t="s">
        <v>8336</v>
      </c>
      <c r="R1559" t="s">
        <v>8341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1500</v>
      </c>
      <c r="E1560" s="7">
        <v>10</v>
      </c>
      <c r="F1560" t="s">
        <v>8219</v>
      </c>
      <c r="G1560" t="s">
        <v>8224</v>
      </c>
      <c r="H1560" t="s">
        <v>8246</v>
      </c>
      <c r="I1560" s="14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1</v>
      </c>
      <c r="P1560">
        <f t="shared" si="122"/>
        <v>3.33</v>
      </c>
      <c r="Q1560" s="11" t="s">
        <v>8336</v>
      </c>
      <c r="R1560" t="s">
        <v>8341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</v>
      </c>
      <c r="E1561" s="7">
        <v>1668</v>
      </c>
      <c r="F1561" t="s">
        <v>8218</v>
      </c>
      <c r="G1561" t="s">
        <v>8223</v>
      </c>
      <c r="H1561" t="s">
        <v>8245</v>
      </c>
      <c r="I1561" s="14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111</v>
      </c>
      <c r="P1561">
        <f t="shared" si="122"/>
        <v>1668</v>
      </c>
      <c r="Q1561" s="11" t="s">
        <v>8336</v>
      </c>
      <c r="R1561" t="s">
        <v>8341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2000</v>
      </c>
      <c r="E1562" s="7">
        <v>45</v>
      </c>
      <c r="F1562" t="s">
        <v>8220</v>
      </c>
      <c r="G1562" t="s">
        <v>8223</v>
      </c>
      <c r="H1562" t="s">
        <v>8245</v>
      </c>
      <c r="I1562" s="14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2</v>
      </c>
      <c r="P1562">
        <f t="shared" si="122"/>
        <v>11.25</v>
      </c>
      <c r="Q1562" s="11" t="s">
        <v>8336</v>
      </c>
      <c r="R1562" t="s">
        <v>8341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1650</v>
      </c>
      <c r="E1563" s="7">
        <v>1660</v>
      </c>
      <c r="F1563" t="s">
        <v>8218</v>
      </c>
      <c r="G1563" t="s">
        <v>8223</v>
      </c>
      <c r="H1563" t="s">
        <v>8245</v>
      </c>
      <c r="I1563" s="14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101</v>
      </c>
      <c r="P1563">
        <f t="shared" si="122"/>
        <v>1660</v>
      </c>
      <c r="Q1563" s="11" t="s">
        <v>8320</v>
      </c>
      <c r="R1563" t="s">
        <v>8342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500</v>
      </c>
      <c r="E1564" s="7">
        <v>500</v>
      </c>
      <c r="F1564" t="s">
        <v>8218</v>
      </c>
      <c r="G1564" t="s">
        <v>8223</v>
      </c>
      <c r="H1564" t="s">
        <v>8245</v>
      </c>
      <c r="I1564" s="1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100</v>
      </c>
      <c r="P1564">
        <f t="shared" si="122"/>
        <v>0</v>
      </c>
      <c r="Q1564" s="11" t="s">
        <v>8320</v>
      </c>
      <c r="R1564" t="s">
        <v>8342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2000</v>
      </c>
      <c r="E1565" s="7">
        <v>5</v>
      </c>
      <c r="F1565" t="s">
        <v>8220</v>
      </c>
      <c r="G1565" t="s">
        <v>8224</v>
      </c>
      <c r="H1565" t="s">
        <v>8246</v>
      </c>
      <c r="I1565" s="14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0</v>
      </c>
      <c r="P1565">
        <f t="shared" si="122"/>
        <v>2.5</v>
      </c>
      <c r="Q1565" s="11" t="s">
        <v>8320</v>
      </c>
      <c r="R1565" t="s">
        <v>8342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</v>
      </c>
      <c r="E1566" s="7">
        <v>1150</v>
      </c>
      <c r="F1566" t="s">
        <v>8218</v>
      </c>
      <c r="G1566" t="s">
        <v>8223</v>
      </c>
      <c r="H1566" t="s">
        <v>8245</v>
      </c>
      <c r="I1566" s="14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115</v>
      </c>
      <c r="P1566">
        <f t="shared" si="122"/>
        <v>1150</v>
      </c>
      <c r="Q1566" s="11" t="s">
        <v>8320</v>
      </c>
      <c r="R1566" t="s">
        <v>8342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2000</v>
      </c>
      <c r="E1567" s="7">
        <v>278</v>
      </c>
      <c r="F1567" t="s">
        <v>8220</v>
      </c>
      <c r="G1567" t="s">
        <v>8223</v>
      </c>
      <c r="H1567" t="s">
        <v>8245</v>
      </c>
      <c r="I1567" s="14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14</v>
      </c>
      <c r="P1567">
        <f t="shared" si="122"/>
        <v>278</v>
      </c>
      <c r="Q1567" s="11" t="s">
        <v>8320</v>
      </c>
      <c r="R1567" t="s">
        <v>8342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18000</v>
      </c>
      <c r="E1568" s="7">
        <v>21884.69</v>
      </c>
      <c r="F1568" t="s">
        <v>8218</v>
      </c>
      <c r="G1568" t="s">
        <v>8223</v>
      </c>
      <c r="H1568" t="s">
        <v>8245</v>
      </c>
      <c r="I1568" s="14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122</v>
      </c>
      <c r="P1568">
        <f t="shared" si="122"/>
        <v>370.93</v>
      </c>
      <c r="Q1568" s="11" t="s">
        <v>8320</v>
      </c>
      <c r="R1568" t="s">
        <v>8342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2500</v>
      </c>
      <c r="E1569" s="7">
        <v>3226</v>
      </c>
      <c r="F1569" t="s">
        <v>8218</v>
      </c>
      <c r="G1569" t="s">
        <v>8223</v>
      </c>
      <c r="H1569" t="s">
        <v>8245</v>
      </c>
      <c r="I1569" s="14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129</v>
      </c>
      <c r="P1569">
        <f t="shared" si="122"/>
        <v>248.15</v>
      </c>
      <c r="Q1569" s="11" t="s">
        <v>8320</v>
      </c>
      <c r="R1569" t="s">
        <v>8342</v>
      </c>
      <c r="S1569" s="16">
        <f t="shared" si="123"/>
        <v>41671.936863425923</v>
      </c>
      <c r="T1569" s="16">
        <f t="shared" si="124"/>
        <v>41687</v>
      </c>
      <c r="U1569">
        <f t="shared" si="125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10000</v>
      </c>
      <c r="E1570" s="7">
        <v>435</v>
      </c>
      <c r="F1570" t="s">
        <v>8219</v>
      </c>
      <c r="G1570" t="s">
        <v>8223</v>
      </c>
      <c r="H1570" t="s">
        <v>8245</v>
      </c>
      <c r="I1570" s="14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4</v>
      </c>
      <c r="P1570">
        <f t="shared" si="122"/>
        <v>19.77</v>
      </c>
      <c r="Q1570" s="11" t="s">
        <v>8320</v>
      </c>
      <c r="R1570" t="s">
        <v>8342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500</v>
      </c>
      <c r="E1571" s="7">
        <v>351</v>
      </c>
      <c r="F1571" t="s">
        <v>8220</v>
      </c>
      <c r="G1571" t="s">
        <v>8223</v>
      </c>
      <c r="H1571" t="s">
        <v>8245</v>
      </c>
      <c r="I1571" s="14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70</v>
      </c>
      <c r="P1571">
        <f t="shared" si="122"/>
        <v>0</v>
      </c>
      <c r="Q1571" s="11" t="s">
        <v>8320</v>
      </c>
      <c r="R1571" t="s">
        <v>8342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7214</v>
      </c>
      <c r="E1572" s="7">
        <v>22991.01</v>
      </c>
      <c r="F1572" t="s">
        <v>8218</v>
      </c>
      <c r="G1572" t="s">
        <v>8223</v>
      </c>
      <c r="H1572" t="s">
        <v>8245</v>
      </c>
      <c r="I1572" s="14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319</v>
      </c>
      <c r="P1572">
        <f t="shared" si="122"/>
        <v>442.13</v>
      </c>
      <c r="Q1572" s="11" t="s">
        <v>8320</v>
      </c>
      <c r="R1572" t="s">
        <v>8342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2000</v>
      </c>
      <c r="E1573" s="7">
        <v>0</v>
      </c>
      <c r="F1573" t="s">
        <v>8220</v>
      </c>
      <c r="G1573" t="s">
        <v>8224</v>
      </c>
      <c r="H1573" t="s">
        <v>8246</v>
      </c>
      <c r="I1573" s="14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0</v>
      </c>
      <c r="P1573">
        <f t="shared" si="122"/>
        <v>0</v>
      </c>
      <c r="Q1573" s="11" t="s">
        <v>8320</v>
      </c>
      <c r="R1573" t="s">
        <v>8342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2000</v>
      </c>
      <c r="E1574" s="7">
        <v>2060</v>
      </c>
      <c r="F1574" t="s">
        <v>8218</v>
      </c>
      <c r="G1574" t="s">
        <v>8224</v>
      </c>
      <c r="H1574" t="s">
        <v>8246</v>
      </c>
      <c r="I1574" s="1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103</v>
      </c>
      <c r="P1574">
        <f t="shared" si="122"/>
        <v>686.67</v>
      </c>
      <c r="Q1574" s="11" t="s">
        <v>8320</v>
      </c>
      <c r="R1574" t="s">
        <v>8342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2350</v>
      </c>
      <c r="E1575" s="7">
        <v>4135</v>
      </c>
      <c r="F1575" t="s">
        <v>8218</v>
      </c>
      <c r="G1575" t="s">
        <v>8228</v>
      </c>
      <c r="H1575" t="s">
        <v>8250</v>
      </c>
      <c r="I1575" s="14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176</v>
      </c>
      <c r="P1575">
        <f t="shared" si="122"/>
        <v>1378.33</v>
      </c>
      <c r="Q1575" s="11" t="s">
        <v>8320</v>
      </c>
      <c r="R1575" t="s">
        <v>8342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3000</v>
      </c>
      <c r="E1576" s="7">
        <v>807</v>
      </c>
      <c r="F1576" t="s">
        <v>8220</v>
      </c>
      <c r="G1576" t="s">
        <v>8223</v>
      </c>
      <c r="H1576" t="s">
        <v>8245</v>
      </c>
      <c r="I1576" s="14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27</v>
      </c>
      <c r="P1576">
        <f t="shared" si="122"/>
        <v>134.5</v>
      </c>
      <c r="Q1576" s="11" t="s">
        <v>8320</v>
      </c>
      <c r="R1576" t="s">
        <v>8342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6999</v>
      </c>
      <c r="E1577" s="7">
        <v>7495</v>
      </c>
      <c r="F1577" t="s">
        <v>8218</v>
      </c>
      <c r="G1577" t="s">
        <v>8223</v>
      </c>
      <c r="H1577" t="s">
        <v>8245</v>
      </c>
      <c r="I1577" s="14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107</v>
      </c>
      <c r="P1577">
        <f t="shared" si="122"/>
        <v>214.14</v>
      </c>
      <c r="Q1577" s="11" t="s">
        <v>8320</v>
      </c>
      <c r="R1577" t="s">
        <v>8342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3000</v>
      </c>
      <c r="E1578" s="7">
        <v>8014</v>
      </c>
      <c r="F1578" t="s">
        <v>8218</v>
      </c>
      <c r="G1578" t="s">
        <v>8223</v>
      </c>
      <c r="H1578" t="s">
        <v>8245</v>
      </c>
      <c r="I1578" s="14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267</v>
      </c>
      <c r="P1578">
        <f t="shared" si="122"/>
        <v>801.4</v>
      </c>
      <c r="Q1578" s="11" t="s">
        <v>8320</v>
      </c>
      <c r="R1578" t="s">
        <v>8342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1500</v>
      </c>
      <c r="E1579" s="7">
        <v>2333</v>
      </c>
      <c r="F1579" t="s">
        <v>8218</v>
      </c>
      <c r="G1579" t="s">
        <v>8223</v>
      </c>
      <c r="H1579" t="s">
        <v>8245</v>
      </c>
      <c r="I1579" s="14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156</v>
      </c>
      <c r="P1579">
        <f t="shared" si="122"/>
        <v>1166.5</v>
      </c>
      <c r="Q1579" s="11" t="s">
        <v>8320</v>
      </c>
      <c r="R1579" t="s">
        <v>8342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2200</v>
      </c>
      <c r="E1580" s="7">
        <v>0</v>
      </c>
      <c r="F1580" t="s">
        <v>8220</v>
      </c>
      <c r="G1580" t="s">
        <v>8223</v>
      </c>
      <c r="H1580" t="s">
        <v>8245</v>
      </c>
      <c r="I1580" s="14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0</v>
      </c>
      <c r="P1580">
        <f t="shared" si="122"/>
        <v>0</v>
      </c>
      <c r="Q1580" s="11" t="s">
        <v>8320</v>
      </c>
      <c r="R1580" t="s">
        <v>8342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1300</v>
      </c>
      <c r="E1581" s="7">
        <v>1301</v>
      </c>
      <c r="F1581" t="s">
        <v>8218</v>
      </c>
      <c r="G1581" t="s">
        <v>8223</v>
      </c>
      <c r="H1581" t="s">
        <v>8245</v>
      </c>
      <c r="I1581" s="14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100</v>
      </c>
      <c r="P1581">
        <f t="shared" si="122"/>
        <v>650.5</v>
      </c>
      <c r="Q1581" s="11" t="s">
        <v>8320</v>
      </c>
      <c r="R1581" t="s">
        <v>8342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500</v>
      </c>
      <c r="E1582" s="7">
        <v>300</v>
      </c>
      <c r="F1582" t="s">
        <v>8220</v>
      </c>
      <c r="G1582" t="s">
        <v>8223</v>
      </c>
      <c r="H1582" t="s">
        <v>8245</v>
      </c>
      <c r="I1582" s="14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60</v>
      </c>
      <c r="P1582">
        <f t="shared" si="122"/>
        <v>0</v>
      </c>
      <c r="Q1582" s="11" t="s">
        <v>8320</v>
      </c>
      <c r="R1582" t="s">
        <v>8342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417</v>
      </c>
      <c r="F1583" t="s">
        <v>8220</v>
      </c>
      <c r="G1583" t="s">
        <v>8224</v>
      </c>
      <c r="H1583" t="s">
        <v>8246</v>
      </c>
      <c r="I1583" s="14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42</v>
      </c>
      <c r="P1583">
        <f t="shared" si="122"/>
        <v>417</v>
      </c>
      <c r="Q1583" s="11" t="s">
        <v>8336</v>
      </c>
      <c r="R1583" t="s">
        <v>8343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2000</v>
      </c>
      <c r="E1584" s="7">
        <v>35</v>
      </c>
      <c r="F1584" t="s">
        <v>8220</v>
      </c>
      <c r="G1584" t="s">
        <v>8223</v>
      </c>
      <c r="H1584" t="s">
        <v>8245</v>
      </c>
      <c r="I1584" s="1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2</v>
      </c>
      <c r="P1584">
        <f t="shared" si="122"/>
        <v>11.67</v>
      </c>
      <c r="Q1584" s="11" t="s">
        <v>8336</v>
      </c>
      <c r="R1584" t="s">
        <v>8343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1000</v>
      </c>
      <c r="E1585" s="7">
        <v>1873</v>
      </c>
      <c r="F1585" t="s">
        <v>8218</v>
      </c>
      <c r="G1585" t="s">
        <v>8224</v>
      </c>
      <c r="H1585" t="s">
        <v>8246</v>
      </c>
      <c r="I1585" s="14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187</v>
      </c>
      <c r="P1585">
        <f t="shared" si="122"/>
        <v>1873</v>
      </c>
      <c r="Q1585" s="11" t="s">
        <v>8336</v>
      </c>
      <c r="R1585" t="s">
        <v>8343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500</v>
      </c>
      <c r="E1586" s="7">
        <v>260</v>
      </c>
      <c r="F1586" t="s">
        <v>8220</v>
      </c>
      <c r="G1586" t="s">
        <v>8223</v>
      </c>
      <c r="H1586" t="s">
        <v>8245</v>
      </c>
      <c r="I1586" s="14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52</v>
      </c>
      <c r="P1586">
        <f t="shared" si="122"/>
        <v>0</v>
      </c>
      <c r="Q1586" s="11" t="s">
        <v>8336</v>
      </c>
      <c r="R1586" t="s">
        <v>8343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5000</v>
      </c>
      <c r="E1587" s="7">
        <v>5226</v>
      </c>
      <c r="F1587" t="s">
        <v>8218</v>
      </c>
      <c r="G1587" t="s">
        <v>8228</v>
      </c>
      <c r="H1587" t="s">
        <v>8250</v>
      </c>
      <c r="I1587" s="14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105</v>
      </c>
      <c r="P1587">
        <f t="shared" si="122"/>
        <v>435.5</v>
      </c>
      <c r="Q1587" s="11" t="s">
        <v>8336</v>
      </c>
      <c r="R1587" t="s">
        <v>8343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500</v>
      </c>
      <c r="E1588" s="7">
        <v>258</v>
      </c>
      <c r="F1588" t="s">
        <v>8221</v>
      </c>
      <c r="G1588" t="s">
        <v>8223</v>
      </c>
      <c r="H1588" t="s">
        <v>8245</v>
      </c>
      <c r="I1588" s="14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52</v>
      </c>
      <c r="P1588">
        <f t="shared" si="122"/>
        <v>0</v>
      </c>
      <c r="Q1588" s="11" t="s">
        <v>8336</v>
      </c>
      <c r="R1588" t="s">
        <v>8343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900</v>
      </c>
      <c r="E1589" s="7">
        <v>1066</v>
      </c>
      <c r="F1589" t="s">
        <v>8218</v>
      </c>
      <c r="G1589" t="s">
        <v>8223</v>
      </c>
      <c r="H1589" t="s">
        <v>8245</v>
      </c>
      <c r="I1589" s="14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118</v>
      </c>
      <c r="P1589">
        <f t="shared" si="122"/>
        <v>1066</v>
      </c>
      <c r="Q1589" s="11" t="s">
        <v>8336</v>
      </c>
      <c r="R1589" t="s">
        <v>8343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500</v>
      </c>
      <c r="E1590" s="7">
        <v>237</v>
      </c>
      <c r="F1590" t="s">
        <v>8220</v>
      </c>
      <c r="G1590" t="s">
        <v>8223</v>
      </c>
      <c r="H1590" t="s">
        <v>8245</v>
      </c>
      <c r="I1590" s="14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47</v>
      </c>
      <c r="P1590">
        <f t="shared" si="122"/>
        <v>0</v>
      </c>
      <c r="Q1590" s="11" t="s">
        <v>8336</v>
      </c>
      <c r="R1590" t="s">
        <v>8343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500</v>
      </c>
      <c r="E1591" s="7">
        <v>205</v>
      </c>
      <c r="F1591" t="s">
        <v>8220</v>
      </c>
      <c r="G1591" t="s">
        <v>8223</v>
      </c>
      <c r="H1591" t="s">
        <v>8245</v>
      </c>
      <c r="I1591" s="14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41</v>
      </c>
      <c r="P1591">
        <f t="shared" si="122"/>
        <v>0</v>
      </c>
      <c r="Q1591" s="11" t="s">
        <v>8336</v>
      </c>
      <c r="R1591" t="s">
        <v>8343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4000</v>
      </c>
      <c r="E1592" s="7">
        <v>4140</v>
      </c>
      <c r="F1592" t="s">
        <v>8218</v>
      </c>
      <c r="G1592" t="s">
        <v>8236</v>
      </c>
      <c r="H1592" t="s">
        <v>8248</v>
      </c>
      <c r="I1592" s="14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104</v>
      </c>
      <c r="P1592">
        <f t="shared" si="122"/>
        <v>2070</v>
      </c>
      <c r="Q1592" s="11" t="s">
        <v>8336</v>
      </c>
      <c r="R1592" t="s">
        <v>8343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10000</v>
      </c>
      <c r="E1593" s="7">
        <v>19292.5</v>
      </c>
      <c r="F1593" t="s">
        <v>8218</v>
      </c>
      <c r="G1593" t="s">
        <v>8224</v>
      </c>
      <c r="H1593" t="s">
        <v>8246</v>
      </c>
      <c r="I1593" s="14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193</v>
      </c>
      <c r="P1593">
        <f t="shared" si="122"/>
        <v>209.7</v>
      </c>
      <c r="Q1593" s="11" t="s">
        <v>8336</v>
      </c>
      <c r="R1593" t="s">
        <v>8343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500</v>
      </c>
      <c r="E1594" s="7">
        <v>170</v>
      </c>
      <c r="F1594" t="s">
        <v>8220</v>
      </c>
      <c r="G1594" t="s">
        <v>8223</v>
      </c>
      <c r="H1594" t="s">
        <v>8245</v>
      </c>
      <c r="I1594" s="1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34</v>
      </c>
      <c r="P1594">
        <f t="shared" si="122"/>
        <v>0</v>
      </c>
      <c r="Q1594" s="11" t="s">
        <v>8336</v>
      </c>
      <c r="R1594" t="s">
        <v>8343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1000</v>
      </c>
      <c r="E1595" s="7">
        <v>72</v>
      </c>
      <c r="F1595" t="s">
        <v>8220</v>
      </c>
      <c r="G1595" t="s">
        <v>8223</v>
      </c>
      <c r="H1595" t="s">
        <v>8245</v>
      </c>
      <c r="I1595" s="14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7</v>
      </c>
      <c r="P1595">
        <f t="shared" si="122"/>
        <v>24</v>
      </c>
      <c r="Q1595" s="11" t="s">
        <v>8336</v>
      </c>
      <c r="R1595" t="s">
        <v>8343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2100</v>
      </c>
      <c r="E1596" s="7">
        <v>2690</v>
      </c>
      <c r="F1596" t="s">
        <v>8218</v>
      </c>
      <c r="G1596" t="s">
        <v>8223</v>
      </c>
      <c r="H1596" t="s">
        <v>8245</v>
      </c>
      <c r="I1596" s="14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128</v>
      </c>
      <c r="P1596">
        <f t="shared" si="122"/>
        <v>269</v>
      </c>
      <c r="Q1596" s="11" t="s">
        <v>8336</v>
      </c>
      <c r="R1596" t="s">
        <v>8343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2500</v>
      </c>
      <c r="E1597" s="7">
        <v>2525</v>
      </c>
      <c r="F1597" t="s">
        <v>8218</v>
      </c>
      <c r="G1597" t="s">
        <v>8223</v>
      </c>
      <c r="H1597" t="s">
        <v>8245</v>
      </c>
      <c r="I1597" s="14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101</v>
      </c>
      <c r="P1597">
        <f t="shared" si="122"/>
        <v>360.71</v>
      </c>
      <c r="Q1597" s="11" t="s">
        <v>8336</v>
      </c>
      <c r="R1597" t="s">
        <v>8343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1800</v>
      </c>
      <c r="E1598" s="7">
        <v>8807</v>
      </c>
      <c r="F1598" t="s">
        <v>8218</v>
      </c>
      <c r="G1598" t="s">
        <v>8224</v>
      </c>
      <c r="H1598" t="s">
        <v>8246</v>
      </c>
      <c r="I1598" s="14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489</v>
      </c>
      <c r="P1598">
        <f t="shared" si="122"/>
        <v>2935.67</v>
      </c>
      <c r="Q1598" s="11" t="s">
        <v>8336</v>
      </c>
      <c r="R1598" t="s">
        <v>8343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500</v>
      </c>
      <c r="E1599" s="7">
        <v>140</v>
      </c>
      <c r="F1599" t="s">
        <v>8220</v>
      </c>
      <c r="G1599" t="s">
        <v>8223</v>
      </c>
      <c r="H1599" t="s">
        <v>8245</v>
      </c>
      <c r="I1599" s="14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28</v>
      </c>
      <c r="P1599">
        <f t="shared" si="122"/>
        <v>0</v>
      </c>
      <c r="Q1599" s="11" t="s">
        <v>8336</v>
      </c>
      <c r="R1599" t="s">
        <v>8343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900</v>
      </c>
      <c r="E1600" s="7">
        <v>1035</v>
      </c>
      <c r="F1600" t="s">
        <v>8218</v>
      </c>
      <c r="G1600" t="s">
        <v>8223</v>
      </c>
      <c r="H1600" t="s">
        <v>8245</v>
      </c>
      <c r="I1600" s="14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115</v>
      </c>
      <c r="P1600">
        <f t="shared" si="122"/>
        <v>1035</v>
      </c>
      <c r="Q1600" s="11" t="s">
        <v>8336</v>
      </c>
      <c r="R1600" t="s">
        <v>8343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137</v>
      </c>
      <c r="F1601" t="s">
        <v>8220</v>
      </c>
      <c r="G1601" t="s">
        <v>8224</v>
      </c>
      <c r="H1601" t="s">
        <v>8246</v>
      </c>
      <c r="I1601" s="14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27</v>
      </c>
      <c r="P1601">
        <f t="shared" si="122"/>
        <v>0</v>
      </c>
      <c r="Q1601" s="11" t="s">
        <v>8336</v>
      </c>
      <c r="R1601" t="s">
        <v>8343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2500</v>
      </c>
      <c r="E1602" s="7">
        <v>8173</v>
      </c>
      <c r="F1602" t="s">
        <v>8218</v>
      </c>
      <c r="G1602" t="s">
        <v>8223</v>
      </c>
      <c r="H1602" t="s">
        <v>8245</v>
      </c>
      <c r="I1602" s="14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327</v>
      </c>
      <c r="P1602">
        <f t="shared" si="122"/>
        <v>908.11</v>
      </c>
      <c r="Q1602" s="11" t="s">
        <v>8336</v>
      </c>
      <c r="R1602" t="s">
        <v>8343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8000</v>
      </c>
      <c r="E1603" s="7">
        <v>8001</v>
      </c>
      <c r="F1603" t="s">
        <v>8218</v>
      </c>
      <c r="G1603" t="s">
        <v>8223</v>
      </c>
      <c r="H1603" t="s">
        <v>8245</v>
      </c>
      <c r="I1603" s="14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100</v>
      </c>
      <c r="P1603">
        <f t="shared" ref="P1603:P1666" si="127">IFERROR(ROUND(E1603/L1603, 2),0)</f>
        <v>142.88</v>
      </c>
      <c r="Q1603" s="11" t="s">
        <v>8323</v>
      </c>
      <c r="R1603" t="s">
        <v>8324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ref="U1603:U1666" si="130">YEAR(T1603)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5000</v>
      </c>
      <c r="E1604" s="7">
        <v>2286</v>
      </c>
      <c r="F1604" t="s">
        <v>8220</v>
      </c>
      <c r="G1604" t="s">
        <v>8223</v>
      </c>
      <c r="H1604" t="s">
        <v>8245</v>
      </c>
      <c r="I1604" s="1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46</v>
      </c>
      <c r="P1604">
        <f t="shared" si="127"/>
        <v>71.44</v>
      </c>
      <c r="Q1604" s="11" t="s">
        <v>8323</v>
      </c>
      <c r="R1604" t="s">
        <v>8324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5500</v>
      </c>
      <c r="E1605" s="7">
        <v>2336</v>
      </c>
      <c r="F1605" t="s">
        <v>8220</v>
      </c>
      <c r="G1605" t="s">
        <v>8223</v>
      </c>
      <c r="H1605" t="s">
        <v>8245</v>
      </c>
      <c r="I1605" s="14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42</v>
      </c>
      <c r="P1605">
        <f t="shared" si="127"/>
        <v>77.87</v>
      </c>
      <c r="Q1605" s="11" t="s">
        <v>8323</v>
      </c>
      <c r="R1605" t="s">
        <v>8324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2012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10000</v>
      </c>
      <c r="E1606" s="7">
        <v>506</v>
      </c>
      <c r="F1606" t="s">
        <v>8219</v>
      </c>
      <c r="G1606" t="s">
        <v>8223</v>
      </c>
      <c r="H1606" t="s">
        <v>8245</v>
      </c>
      <c r="I1606" s="14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5</v>
      </c>
      <c r="P1606">
        <f t="shared" si="127"/>
        <v>7.23</v>
      </c>
      <c r="Q1606" s="11" t="s">
        <v>8323</v>
      </c>
      <c r="R1606" t="s">
        <v>8324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16500</v>
      </c>
      <c r="E1607" s="7">
        <v>1</v>
      </c>
      <c r="F1607" t="s">
        <v>8220</v>
      </c>
      <c r="G1607" t="s">
        <v>8223</v>
      </c>
      <c r="H1607" t="s">
        <v>8245</v>
      </c>
      <c r="I1607" s="14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0</v>
      </c>
      <c r="P1607">
        <f t="shared" si="127"/>
        <v>0.02</v>
      </c>
      <c r="Q1607" s="11" t="s">
        <v>8323</v>
      </c>
      <c r="R1607" t="s">
        <v>8324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20000</v>
      </c>
      <c r="E1608" s="7">
        <v>56146</v>
      </c>
      <c r="F1608" t="s">
        <v>8218</v>
      </c>
      <c r="G1608" t="s">
        <v>8223</v>
      </c>
      <c r="H1608" t="s">
        <v>8245</v>
      </c>
      <c r="I1608" s="14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281</v>
      </c>
      <c r="P1608">
        <f t="shared" si="127"/>
        <v>610.28</v>
      </c>
      <c r="Q1608" s="11" t="s">
        <v>8323</v>
      </c>
      <c r="R1608" t="s">
        <v>8324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2011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35000</v>
      </c>
      <c r="E1609" s="7">
        <v>60180</v>
      </c>
      <c r="F1609" t="s">
        <v>8218</v>
      </c>
      <c r="G1609" t="s">
        <v>8223</v>
      </c>
      <c r="H1609" t="s">
        <v>8245</v>
      </c>
      <c r="I1609" s="14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172</v>
      </c>
      <c r="P1609">
        <f t="shared" si="127"/>
        <v>293.56</v>
      </c>
      <c r="Q1609" s="11" t="s">
        <v>8323</v>
      </c>
      <c r="R1609" t="s">
        <v>8324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5000</v>
      </c>
      <c r="E1610" s="7">
        <v>0</v>
      </c>
      <c r="F1610" t="s">
        <v>8220</v>
      </c>
      <c r="G1610" t="s">
        <v>8223</v>
      </c>
      <c r="H1610" t="s">
        <v>8245</v>
      </c>
      <c r="I1610" s="14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0</v>
      </c>
      <c r="P1610">
        <f t="shared" si="127"/>
        <v>0</v>
      </c>
      <c r="Q1610" s="11" t="s">
        <v>8323</v>
      </c>
      <c r="R1610" t="s">
        <v>8324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2014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5000</v>
      </c>
      <c r="E1611" s="7">
        <v>6300</v>
      </c>
      <c r="F1611" t="s">
        <v>8218</v>
      </c>
      <c r="G1611" t="s">
        <v>8223</v>
      </c>
      <c r="H1611" t="s">
        <v>8245</v>
      </c>
      <c r="I1611" s="14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126</v>
      </c>
      <c r="P1611">
        <f t="shared" si="127"/>
        <v>1575</v>
      </c>
      <c r="Q1611" s="11" t="s">
        <v>8323</v>
      </c>
      <c r="R1611" t="s">
        <v>8324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15000</v>
      </c>
      <c r="E1612" s="7">
        <v>2249</v>
      </c>
      <c r="F1612" t="s">
        <v>8220</v>
      </c>
      <c r="G1612" t="s">
        <v>8223</v>
      </c>
      <c r="H1612" t="s">
        <v>8245</v>
      </c>
      <c r="I1612" s="14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15</v>
      </c>
      <c r="P1612">
        <f t="shared" si="127"/>
        <v>20.079999999999998</v>
      </c>
      <c r="Q1612" s="11" t="s">
        <v>8323</v>
      </c>
      <c r="R1612" t="s">
        <v>8324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4000</v>
      </c>
      <c r="E1613" s="7">
        <v>4028</v>
      </c>
      <c r="F1613" t="s">
        <v>8218</v>
      </c>
      <c r="G1613" t="s">
        <v>8223</v>
      </c>
      <c r="H1613" t="s">
        <v>8245</v>
      </c>
      <c r="I1613" s="14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101</v>
      </c>
      <c r="P1613">
        <f t="shared" si="127"/>
        <v>149.19</v>
      </c>
      <c r="Q1613" s="11" t="s">
        <v>8323</v>
      </c>
      <c r="R1613" t="s">
        <v>8324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3000</v>
      </c>
      <c r="E1614" s="7">
        <v>3080</v>
      </c>
      <c r="F1614" t="s">
        <v>8218</v>
      </c>
      <c r="G1614" t="s">
        <v>8223</v>
      </c>
      <c r="H1614" t="s">
        <v>8245</v>
      </c>
      <c r="I1614" s="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103</v>
      </c>
      <c r="P1614">
        <f t="shared" si="127"/>
        <v>280</v>
      </c>
      <c r="Q1614" s="11" t="s">
        <v>8323</v>
      </c>
      <c r="R1614" t="s">
        <v>8324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2013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4000</v>
      </c>
      <c r="E1615" s="7">
        <v>4103</v>
      </c>
      <c r="F1615" t="s">
        <v>8218</v>
      </c>
      <c r="G1615" t="s">
        <v>8223</v>
      </c>
      <c r="H1615" t="s">
        <v>8245</v>
      </c>
      <c r="I1615" s="14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103</v>
      </c>
      <c r="P1615">
        <f t="shared" si="127"/>
        <v>157.81</v>
      </c>
      <c r="Q1615" s="11" t="s">
        <v>8323</v>
      </c>
      <c r="R1615" t="s">
        <v>8324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14500</v>
      </c>
      <c r="E1616" s="7">
        <v>39137</v>
      </c>
      <c r="F1616" t="s">
        <v>8218</v>
      </c>
      <c r="G1616" t="s">
        <v>8223</v>
      </c>
      <c r="H1616" t="s">
        <v>8245</v>
      </c>
      <c r="I1616" s="14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270</v>
      </c>
      <c r="P1616">
        <f t="shared" si="127"/>
        <v>508.27</v>
      </c>
      <c r="Q1616" s="11" t="s">
        <v>8323</v>
      </c>
      <c r="R1616" t="s">
        <v>8324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25000</v>
      </c>
      <c r="E1617" s="7">
        <v>125</v>
      </c>
      <c r="F1617" t="s">
        <v>8220</v>
      </c>
      <c r="G1617" t="s">
        <v>8223</v>
      </c>
      <c r="H1617" t="s">
        <v>8245</v>
      </c>
      <c r="I1617" s="14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</v>
      </c>
      <c r="P1617">
        <f t="shared" si="127"/>
        <v>0.92</v>
      </c>
      <c r="Q1617" s="11" t="s">
        <v>8323</v>
      </c>
      <c r="R1617" t="s">
        <v>8324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25000</v>
      </c>
      <c r="E1618" s="7">
        <v>34676</v>
      </c>
      <c r="F1618" t="s">
        <v>8218</v>
      </c>
      <c r="G1618" t="s">
        <v>8223</v>
      </c>
      <c r="H1618" t="s">
        <v>8245</v>
      </c>
      <c r="I1618" s="14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139</v>
      </c>
      <c r="P1618">
        <f t="shared" si="127"/>
        <v>220.87</v>
      </c>
      <c r="Q1618" s="11" t="s">
        <v>8323</v>
      </c>
      <c r="R1618" t="s">
        <v>8324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25000</v>
      </c>
      <c r="E1619" s="7">
        <v>29089</v>
      </c>
      <c r="F1619" t="s">
        <v>8218</v>
      </c>
      <c r="G1619" t="s">
        <v>8223</v>
      </c>
      <c r="H1619" t="s">
        <v>8245</v>
      </c>
      <c r="I1619" s="14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116</v>
      </c>
      <c r="P1619">
        <f t="shared" si="127"/>
        <v>184.11</v>
      </c>
      <c r="Q1619" s="11" t="s">
        <v>8323</v>
      </c>
      <c r="R1619" t="s">
        <v>8324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5000</v>
      </c>
      <c r="E1620" s="7">
        <v>5202.5</v>
      </c>
      <c r="F1620" t="s">
        <v>8218</v>
      </c>
      <c r="G1620" t="s">
        <v>8223</v>
      </c>
      <c r="H1620" t="s">
        <v>8245</v>
      </c>
      <c r="I1620" s="14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104</v>
      </c>
      <c r="P1620">
        <f t="shared" si="127"/>
        <v>192.69</v>
      </c>
      <c r="Q1620" s="11" t="s">
        <v>8323</v>
      </c>
      <c r="R1620" t="s">
        <v>8324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5500</v>
      </c>
      <c r="E1621" s="7">
        <v>858</v>
      </c>
      <c r="F1621" t="s">
        <v>8220</v>
      </c>
      <c r="G1621" t="s">
        <v>8223</v>
      </c>
      <c r="H1621" t="s">
        <v>8245</v>
      </c>
      <c r="I1621" s="14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16</v>
      </c>
      <c r="P1621">
        <f t="shared" si="127"/>
        <v>37.299999999999997</v>
      </c>
      <c r="Q1621" s="11" t="s">
        <v>8323</v>
      </c>
      <c r="R1621" t="s">
        <v>8324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4500</v>
      </c>
      <c r="E1622" s="7">
        <v>4518</v>
      </c>
      <c r="F1622" t="s">
        <v>8218</v>
      </c>
      <c r="G1622" t="s">
        <v>8223</v>
      </c>
      <c r="H1622" t="s">
        <v>8245</v>
      </c>
      <c r="I1622" s="14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100</v>
      </c>
      <c r="P1622">
        <f t="shared" si="127"/>
        <v>265.76</v>
      </c>
      <c r="Q1622" s="11" t="s">
        <v>8323</v>
      </c>
      <c r="R1622" t="s">
        <v>8324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17000</v>
      </c>
      <c r="E1623" s="7">
        <v>0</v>
      </c>
      <c r="F1623" t="s">
        <v>8220</v>
      </c>
      <c r="G1623" t="s">
        <v>8223</v>
      </c>
      <c r="H1623" t="s">
        <v>8245</v>
      </c>
      <c r="I1623" s="14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0</v>
      </c>
      <c r="P1623">
        <f t="shared" si="127"/>
        <v>0</v>
      </c>
      <c r="Q1623" s="11" t="s">
        <v>8323</v>
      </c>
      <c r="R1623" t="s">
        <v>8324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20000</v>
      </c>
      <c r="E1624" s="7">
        <v>25</v>
      </c>
      <c r="F1624" t="s">
        <v>8219</v>
      </c>
      <c r="G1624" t="s">
        <v>8223</v>
      </c>
      <c r="H1624" t="s">
        <v>8245</v>
      </c>
      <c r="I1624" s="1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0</v>
      </c>
      <c r="P1624">
        <f t="shared" si="127"/>
        <v>0.38</v>
      </c>
      <c r="Q1624" s="11" t="s">
        <v>8323</v>
      </c>
      <c r="R1624" t="s">
        <v>8324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3500</v>
      </c>
      <c r="E1625" s="7">
        <v>30</v>
      </c>
      <c r="F1625" t="s">
        <v>8220</v>
      </c>
      <c r="G1625" t="s">
        <v>8224</v>
      </c>
      <c r="H1625" t="s">
        <v>8246</v>
      </c>
      <c r="I1625" s="14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</v>
      </c>
      <c r="P1625">
        <f t="shared" si="127"/>
        <v>1.67</v>
      </c>
      <c r="Q1625" s="11" t="s">
        <v>8323</v>
      </c>
      <c r="R1625" t="s">
        <v>8324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4700</v>
      </c>
      <c r="E1626" s="7">
        <v>5259</v>
      </c>
      <c r="F1626" t="s">
        <v>8218</v>
      </c>
      <c r="G1626" t="s">
        <v>8223</v>
      </c>
      <c r="H1626" t="s">
        <v>8245</v>
      </c>
      <c r="I1626" s="14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112</v>
      </c>
      <c r="P1626">
        <f t="shared" si="127"/>
        <v>210.36</v>
      </c>
      <c r="Q1626" s="11" t="s">
        <v>8323</v>
      </c>
      <c r="R1626" t="s">
        <v>8324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2013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30000</v>
      </c>
      <c r="E1627" s="7">
        <v>1626</v>
      </c>
      <c r="F1627" t="s">
        <v>8220</v>
      </c>
      <c r="G1627" t="s">
        <v>8223</v>
      </c>
      <c r="H1627" t="s">
        <v>8245</v>
      </c>
      <c r="I1627" s="14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5</v>
      </c>
      <c r="P1627">
        <f t="shared" si="127"/>
        <v>15.63</v>
      </c>
      <c r="Q1627" s="11" t="s">
        <v>8323</v>
      </c>
      <c r="R1627" t="s">
        <v>8324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20000</v>
      </c>
      <c r="E1628" s="7">
        <v>75099.199999999997</v>
      </c>
      <c r="F1628" t="s">
        <v>8218</v>
      </c>
      <c r="G1628" t="s">
        <v>8223</v>
      </c>
      <c r="H1628" t="s">
        <v>8245</v>
      </c>
      <c r="I1628" s="14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375</v>
      </c>
      <c r="P1628">
        <f t="shared" si="127"/>
        <v>695.36</v>
      </c>
      <c r="Q1628" s="11" t="s">
        <v>8323</v>
      </c>
      <c r="R1628" t="s">
        <v>8324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7000</v>
      </c>
      <c r="E1629" s="7">
        <v>1002</v>
      </c>
      <c r="F1629" t="s">
        <v>8220</v>
      </c>
      <c r="G1629" t="s">
        <v>8223</v>
      </c>
      <c r="H1629" t="s">
        <v>8245</v>
      </c>
      <c r="I1629" s="14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14</v>
      </c>
      <c r="P1629">
        <f t="shared" si="127"/>
        <v>26.37</v>
      </c>
      <c r="Q1629" s="11" t="s">
        <v>8323</v>
      </c>
      <c r="R1629" t="s">
        <v>8324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10000</v>
      </c>
      <c r="E1630" s="7">
        <v>12400.61</v>
      </c>
      <c r="F1630" t="s">
        <v>8218</v>
      </c>
      <c r="G1630" t="s">
        <v>8223</v>
      </c>
      <c r="H1630" t="s">
        <v>8245</v>
      </c>
      <c r="I1630" s="14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124</v>
      </c>
      <c r="P1630">
        <f t="shared" si="127"/>
        <v>140.91999999999999</v>
      </c>
      <c r="Q1630" s="11" t="s">
        <v>8323</v>
      </c>
      <c r="R1630" t="s">
        <v>8324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18000</v>
      </c>
      <c r="E1631" s="7">
        <v>1455</v>
      </c>
      <c r="F1631" t="s">
        <v>8220</v>
      </c>
      <c r="G1631" t="s">
        <v>8223</v>
      </c>
      <c r="H1631" t="s">
        <v>8245</v>
      </c>
      <c r="I1631" s="14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8</v>
      </c>
      <c r="P1631">
        <f t="shared" si="127"/>
        <v>17.739999999999998</v>
      </c>
      <c r="Q1631" s="11" t="s">
        <v>8323</v>
      </c>
      <c r="R1631" t="s">
        <v>8324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26000</v>
      </c>
      <c r="E1632" s="7">
        <v>678</v>
      </c>
      <c r="F1632" t="s">
        <v>8220</v>
      </c>
      <c r="G1632" t="s">
        <v>8223</v>
      </c>
      <c r="H1632" t="s">
        <v>8245</v>
      </c>
      <c r="I1632" s="14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3</v>
      </c>
      <c r="P1632">
        <f t="shared" si="127"/>
        <v>5.38</v>
      </c>
      <c r="Q1632" s="11" t="s">
        <v>8323</v>
      </c>
      <c r="R1632" t="s">
        <v>8324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40000</v>
      </c>
      <c r="E1633" s="7">
        <v>6130</v>
      </c>
      <c r="F1633" t="s">
        <v>8219</v>
      </c>
      <c r="G1633" t="s">
        <v>8223</v>
      </c>
      <c r="H1633" t="s">
        <v>8245</v>
      </c>
      <c r="I1633" s="14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</v>
      </c>
      <c r="P1633">
        <f t="shared" si="127"/>
        <v>46.09</v>
      </c>
      <c r="Q1633" s="11" t="s">
        <v>8323</v>
      </c>
      <c r="R1633" t="s">
        <v>8324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10000</v>
      </c>
      <c r="E1634" s="7">
        <v>15443</v>
      </c>
      <c r="F1634" t="s">
        <v>8218</v>
      </c>
      <c r="G1634" t="s">
        <v>8223</v>
      </c>
      <c r="H1634" t="s">
        <v>8245</v>
      </c>
      <c r="I1634" s="1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154</v>
      </c>
      <c r="P1634">
        <f t="shared" si="127"/>
        <v>328.57</v>
      </c>
      <c r="Q1634" s="11" t="s">
        <v>8323</v>
      </c>
      <c r="R1634" t="s">
        <v>8324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25000</v>
      </c>
      <c r="E1635" s="7">
        <v>7344</v>
      </c>
      <c r="F1635" t="s">
        <v>8220</v>
      </c>
      <c r="G1635" t="s">
        <v>8223</v>
      </c>
      <c r="H1635" t="s">
        <v>8245</v>
      </c>
      <c r="I1635" s="14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29</v>
      </c>
      <c r="P1635">
        <f t="shared" si="127"/>
        <v>126.62</v>
      </c>
      <c r="Q1635" s="11" t="s">
        <v>8323</v>
      </c>
      <c r="R1635" t="s">
        <v>8324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2012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5500</v>
      </c>
      <c r="E1636" s="7">
        <v>5845</v>
      </c>
      <c r="F1636" t="s">
        <v>8218</v>
      </c>
      <c r="G1636" t="s">
        <v>8223</v>
      </c>
      <c r="H1636" t="s">
        <v>8245</v>
      </c>
      <c r="I1636" s="14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106</v>
      </c>
      <c r="P1636">
        <f t="shared" si="127"/>
        <v>182.66</v>
      </c>
      <c r="Q1636" s="11" t="s">
        <v>8323</v>
      </c>
      <c r="R1636" t="s">
        <v>8324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7500</v>
      </c>
      <c r="E1637" s="7">
        <v>1555</v>
      </c>
      <c r="F1637" t="s">
        <v>8221</v>
      </c>
      <c r="G1637" t="s">
        <v>8223</v>
      </c>
      <c r="H1637" t="s">
        <v>8245</v>
      </c>
      <c r="I1637" s="14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21</v>
      </c>
      <c r="P1637">
        <f t="shared" si="127"/>
        <v>42.03</v>
      </c>
      <c r="Q1637" s="11" t="s">
        <v>8323</v>
      </c>
      <c r="R1637" t="s">
        <v>8324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12000</v>
      </c>
      <c r="E1638" s="7">
        <v>14000</v>
      </c>
      <c r="F1638" t="s">
        <v>8218</v>
      </c>
      <c r="G1638" t="s">
        <v>8223</v>
      </c>
      <c r="H1638" t="s">
        <v>8245</v>
      </c>
      <c r="I1638" s="14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117</v>
      </c>
      <c r="P1638">
        <f t="shared" si="127"/>
        <v>160.91999999999999</v>
      </c>
      <c r="Q1638" s="11" t="s">
        <v>8323</v>
      </c>
      <c r="R1638" t="s">
        <v>8324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3000</v>
      </c>
      <c r="E1639" s="7">
        <v>1170</v>
      </c>
      <c r="F1639" t="s">
        <v>8220</v>
      </c>
      <c r="G1639" t="s">
        <v>8223</v>
      </c>
      <c r="H1639" t="s">
        <v>8245</v>
      </c>
      <c r="I1639" s="14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39</v>
      </c>
      <c r="P1639">
        <f t="shared" si="127"/>
        <v>78</v>
      </c>
      <c r="Q1639" s="11" t="s">
        <v>8323</v>
      </c>
      <c r="R1639" t="s">
        <v>8324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4000</v>
      </c>
      <c r="E1640" s="7">
        <v>5100</v>
      </c>
      <c r="F1640" t="s">
        <v>8218</v>
      </c>
      <c r="G1640" t="s">
        <v>8223</v>
      </c>
      <c r="H1640" t="s">
        <v>8245</v>
      </c>
      <c r="I1640" s="14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128</v>
      </c>
      <c r="P1640">
        <f t="shared" si="127"/>
        <v>188.89</v>
      </c>
      <c r="Q1640" s="11" t="s">
        <v>8323</v>
      </c>
      <c r="R1640" t="s">
        <v>8324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5000</v>
      </c>
      <c r="E1641" s="7">
        <v>7220</v>
      </c>
      <c r="F1641" t="s">
        <v>8218</v>
      </c>
      <c r="G1641" t="s">
        <v>8223</v>
      </c>
      <c r="H1641" t="s">
        <v>8245</v>
      </c>
      <c r="I1641" s="14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144</v>
      </c>
      <c r="P1641">
        <f t="shared" si="127"/>
        <v>380</v>
      </c>
      <c r="Q1641" s="11" t="s">
        <v>8323</v>
      </c>
      <c r="R1641" t="s">
        <v>8324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3250</v>
      </c>
      <c r="E1642" s="7">
        <v>25</v>
      </c>
      <c r="F1642" t="s">
        <v>8220</v>
      </c>
      <c r="G1642" t="s">
        <v>8223</v>
      </c>
      <c r="H1642" t="s">
        <v>8245</v>
      </c>
      <c r="I1642" s="14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</v>
      </c>
      <c r="P1642">
        <f t="shared" si="127"/>
        <v>1.47</v>
      </c>
      <c r="Q1642" s="11" t="s">
        <v>8323</v>
      </c>
      <c r="R1642" t="s">
        <v>8324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7500</v>
      </c>
      <c r="E1643" s="7">
        <v>7833</v>
      </c>
      <c r="F1643" t="s">
        <v>8218</v>
      </c>
      <c r="G1643" t="s">
        <v>8223</v>
      </c>
      <c r="H1643" t="s">
        <v>8245</v>
      </c>
      <c r="I1643" s="14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104</v>
      </c>
      <c r="P1643">
        <f t="shared" si="127"/>
        <v>301.27</v>
      </c>
      <c r="Q1643" s="11" t="s">
        <v>8323</v>
      </c>
      <c r="R1643" t="s">
        <v>8344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5000</v>
      </c>
      <c r="E1644" s="7">
        <v>0</v>
      </c>
      <c r="F1644" t="s">
        <v>8220</v>
      </c>
      <c r="G1644" t="s">
        <v>8223</v>
      </c>
      <c r="H1644" t="s">
        <v>8245</v>
      </c>
      <c r="I1644" s="1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0</v>
      </c>
      <c r="P1644">
        <f t="shared" si="127"/>
        <v>0</v>
      </c>
      <c r="Q1644" s="11" t="s">
        <v>8323</v>
      </c>
      <c r="R1644" t="s">
        <v>8344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18000</v>
      </c>
      <c r="E1645" s="7">
        <v>1767</v>
      </c>
      <c r="F1645" t="s">
        <v>8220</v>
      </c>
      <c r="G1645" t="s">
        <v>8223</v>
      </c>
      <c r="H1645" t="s">
        <v>8245</v>
      </c>
      <c r="I1645" s="14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10</v>
      </c>
      <c r="P1645">
        <f t="shared" si="127"/>
        <v>47.76</v>
      </c>
      <c r="Q1645" s="11" t="s">
        <v>8323</v>
      </c>
      <c r="R1645" t="s">
        <v>8344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28000</v>
      </c>
      <c r="E1646" s="7">
        <v>11594</v>
      </c>
      <c r="F1646" t="s">
        <v>8220</v>
      </c>
      <c r="G1646" t="s">
        <v>8223</v>
      </c>
      <c r="H1646" t="s">
        <v>8245</v>
      </c>
      <c r="I1646" s="14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41</v>
      </c>
      <c r="P1646">
        <f t="shared" si="127"/>
        <v>90.58</v>
      </c>
      <c r="Q1646" s="11" t="s">
        <v>8323</v>
      </c>
      <c r="R1646" t="s">
        <v>8344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15000</v>
      </c>
      <c r="E1647" s="7">
        <v>15285</v>
      </c>
      <c r="F1647" t="s">
        <v>8218</v>
      </c>
      <c r="G1647" t="s">
        <v>8223</v>
      </c>
      <c r="H1647" t="s">
        <v>8245</v>
      </c>
      <c r="I1647" s="14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102</v>
      </c>
      <c r="P1647">
        <f t="shared" si="127"/>
        <v>1528.5</v>
      </c>
      <c r="Q1647" s="11" t="s">
        <v>8323</v>
      </c>
      <c r="R1647" t="s">
        <v>8344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6500</v>
      </c>
      <c r="E1648" s="7">
        <v>215</v>
      </c>
      <c r="F1648" t="s">
        <v>8220</v>
      </c>
      <c r="G1648" t="s">
        <v>8224</v>
      </c>
      <c r="H1648" t="s">
        <v>8246</v>
      </c>
      <c r="I1648" s="14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3</v>
      </c>
      <c r="P1648">
        <f t="shared" si="127"/>
        <v>2.59</v>
      </c>
      <c r="Q1648" s="11" t="s">
        <v>8323</v>
      </c>
      <c r="R1648" t="s">
        <v>8344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15000</v>
      </c>
      <c r="E1649" s="7">
        <v>25</v>
      </c>
      <c r="F1649" t="s">
        <v>8220</v>
      </c>
      <c r="G1649" t="s">
        <v>8223</v>
      </c>
      <c r="H1649" t="s">
        <v>8245</v>
      </c>
      <c r="I1649" s="14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0</v>
      </c>
      <c r="P1649">
        <f t="shared" si="127"/>
        <v>0.54</v>
      </c>
      <c r="Q1649" s="11" t="s">
        <v>8323</v>
      </c>
      <c r="R1649" t="s">
        <v>8344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8000</v>
      </c>
      <c r="E1650" s="7">
        <v>11751</v>
      </c>
      <c r="F1650" t="s">
        <v>8218</v>
      </c>
      <c r="G1650" t="s">
        <v>8223</v>
      </c>
      <c r="H1650" t="s">
        <v>8245</v>
      </c>
      <c r="I1650" s="14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147</v>
      </c>
      <c r="P1650">
        <f t="shared" si="127"/>
        <v>130.57</v>
      </c>
      <c r="Q1650" s="11" t="s">
        <v>8323</v>
      </c>
      <c r="R1650" t="s">
        <v>8344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10000</v>
      </c>
      <c r="E1651" s="7">
        <v>10555</v>
      </c>
      <c r="F1651" t="s">
        <v>8218</v>
      </c>
      <c r="G1651" t="s">
        <v>8223</v>
      </c>
      <c r="H1651" t="s">
        <v>8245</v>
      </c>
      <c r="I1651" s="14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106</v>
      </c>
      <c r="P1651">
        <f t="shared" si="127"/>
        <v>130.31</v>
      </c>
      <c r="Q1651" s="11" t="s">
        <v>8323</v>
      </c>
      <c r="R1651" t="s">
        <v>8344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8000</v>
      </c>
      <c r="E1652" s="7">
        <v>8519</v>
      </c>
      <c r="F1652" t="s">
        <v>8218</v>
      </c>
      <c r="G1652" t="s">
        <v>8223</v>
      </c>
      <c r="H1652" t="s">
        <v>8245</v>
      </c>
      <c r="I1652" s="14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106</v>
      </c>
      <c r="P1652">
        <f t="shared" si="127"/>
        <v>266.22000000000003</v>
      </c>
      <c r="Q1652" s="11" t="s">
        <v>8323</v>
      </c>
      <c r="R1652" t="s">
        <v>8344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5500</v>
      </c>
      <c r="E1653" s="7">
        <v>16210</v>
      </c>
      <c r="F1653" t="s">
        <v>8218</v>
      </c>
      <c r="G1653" t="s">
        <v>8223</v>
      </c>
      <c r="H1653" t="s">
        <v>8245</v>
      </c>
      <c r="I1653" s="14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295</v>
      </c>
      <c r="P1653">
        <f t="shared" si="127"/>
        <v>810.5</v>
      </c>
      <c r="Q1653" s="11" t="s">
        <v>8323</v>
      </c>
      <c r="R1653" t="s">
        <v>8344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12000</v>
      </c>
      <c r="E1654" s="7">
        <v>2800</v>
      </c>
      <c r="F1654" t="s">
        <v>8220</v>
      </c>
      <c r="G1654" t="s">
        <v>8223</v>
      </c>
      <c r="H1654" t="s">
        <v>8245</v>
      </c>
      <c r="I1654" s="1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23</v>
      </c>
      <c r="P1654">
        <f t="shared" si="127"/>
        <v>40</v>
      </c>
      <c r="Q1654" s="11" t="s">
        <v>8323</v>
      </c>
      <c r="R1654" t="s">
        <v>8344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25000</v>
      </c>
      <c r="E1655" s="7">
        <v>0</v>
      </c>
      <c r="F1655" t="s">
        <v>8220</v>
      </c>
      <c r="G1655" t="s">
        <v>8223</v>
      </c>
      <c r="H1655" t="s">
        <v>8245</v>
      </c>
      <c r="I1655" s="14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0</v>
      </c>
      <c r="P1655">
        <f t="shared" si="127"/>
        <v>0</v>
      </c>
      <c r="Q1655" s="11" t="s">
        <v>8323</v>
      </c>
      <c r="R1655" t="s">
        <v>8344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5000</v>
      </c>
      <c r="E1656" s="7">
        <v>36</v>
      </c>
      <c r="F1656" t="s">
        <v>8220</v>
      </c>
      <c r="G1656" t="s">
        <v>8223</v>
      </c>
      <c r="H1656" t="s">
        <v>8245</v>
      </c>
      <c r="I1656" s="14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</v>
      </c>
      <c r="P1656">
        <f t="shared" si="127"/>
        <v>1.06</v>
      </c>
      <c r="Q1656" s="11" t="s">
        <v>8323</v>
      </c>
      <c r="R1656" t="s">
        <v>8344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6000</v>
      </c>
      <c r="E1657" s="7">
        <v>7015</v>
      </c>
      <c r="F1657" t="s">
        <v>8218</v>
      </c>
      <c r="G1657" t="s">
        <v>8223</v>
      </c>
      <c r="H1657" t="s">
        <v>8245</v>
      </c>
      <c r="I1657" s="14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117</v>
      </c>
      <c r="P1657">
        <f t="shared" si="127"/>
        <v>146.15</v>
      </c>
      <c r="Q1657" s="11" t="s">
        <v>8323</v>
      </c>
      <c r="R1657" t="s">
        <v>8344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20000</v>
      </c>
      <c r="E1658" s="7">
        <v>1862</v>
      </c>
      <c r="F1658" t="s">
        <v>8220</v>
      </c>
      <c r="G1658" t="s">
        <v>8223</v>
      </c>
      <c r="H1658" t="s">
        <v>8245</v>
      </c>
      <c r="I1658" s="14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9</v>
      </c>
      <c r="P1658">
        <f t="shared" si="127"/>
        <v>38.79</v>
      </c>
      <c r="Q1658" s="11" t="s">
        <v>8323</v>
      </c>
      <c r="R1658" t="s">
        <v>8344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57000</v>
      </c>
      <c r="E1659" s="7">
        <v>8827</v>
      </c>
      <c r="F1659" t="s">
        <v>8220</v>
      </c>
      <c r="G1659" t="s">
        <v>8223</v>
      </c>
      <c r="H1659" t="s">
        <v>8245</v>
      </c>
      <c r="I1659" s="14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15</v>
      </c>
      <c r="P1659">
        <f t="shared" si="127"/>
        <v>39.94</v>
      </c>
      <c r="Q1659" s="11" t="s">
        <v>8323</v>
      </c>
      <c r="R1659" t="s">
        <v>8344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20000</v>
      </c>
      <c r="E1660" s="7">
        <v>21742.78</v>
      </c>
      <c r="F1660" t="s">
        <v>8218</v>
      </c>
      <c r="G1660" t="s">
        <v>8223</v>
      </c>
      <c r="H1660" t="s">
        <v>8245</v>
      </c>
      <c r="I1660" s="14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109</v>
      </c>
      <c r="P1660">
        <f t="shared" si="127"/>
        <v>203.2</v>
      </c>
      <c r="Q1660" s="11" t="s">
        <v>8323</v>
      </c>
      <c r="R1660" t="s">
        <v>8344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3000</v>
      </c>
      <c r="E1661" s="7">
        <v>3150</v>
      </c>
      <c r="F1661" t="s">
        <v>8218</v>
      </c>
      <c r="G1661" t="s">
        <v>8224</v>
      </c>
      <c r="H1661" t="s">
        <v>8246</v>
      </c>
      <c r="I1661" s="14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105</v>
      </c>
      <c r="P1661">
        <f t="shared" si="127"/>
        <v>70</v>
      </c>
      <c r="Q1661" s="11" t="s">
        <v>8323</v>
      </c>
      <c r="R1661" t="s">
        <v>8344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4000</v>
      </c>
      <c r="E1662" s="7">
        <v>4040</v>
      </c>
      <c r="F1662" t="s">
        <v>8218</v>
      </c>
      <c r="G1662" t="s">
        <v>8236</v>
      </c>
      <c r="H1662" t="s">
        <v>8248</v>
      </c>
      <c r="I1662" s="14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101</v>
      </c>
      <c r="P1662">
        <f t="shared" si="127"/>
        <v>112.22</v>
      </c>
      <c r="Q1662" s="11" t="s">
        <v>8323</v>
      </c>
      <c r="R1662" t="s">
        <v>8344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20000</v>
      </c>
      <c r="E1663" s="7">
        <v>76105</v>
      </c>
      <c r="F1663" t="s">
        <v>8218</v>
      </c>
      <c r="G1663" t="s">
        <v>8238</v>
      </c>
      <c r="H1663" t="s">
        <v>8248</v>
      </c>
      <c r="I1663" s="14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381</v>
      </c>
      <c r="P1663">
        <f t="shared" si="127"/>
        <v>753.51</v>
      </c>
      <c r="Q1663" s="11" t="s">
        <v>8323</v>
      </c>
      <c r="R1663" t="s">
        <v>8344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2016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22000</v>
      </c>
      <c r="E1664" s="7">
        <v>5557</v>
      </c>
      <c r="F1664" t="s">
        <v>8220</v>
      </c>
      <c r="G1664" t="s">
        <v>8223</v>
      </c>
      <c r="H1664" t="s">
        <v>8245</v>
      </c>
      <c r="I1664" s="1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25</v>
      </c>
      <c r="P1664">
        <f t="shared" si="127"/>
        <v>89.63</v>
      </c>
      <c r="Q1664" s="11" t="s">
        <v>8323</v>
      </c>
      <c r="R1664" t="s">
        <v>8344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4000</v>
      </c>
      <c r="E1665" s="7">
        <v>105881</v>
      </c>
      <c r="F1665" t="s">
        <v>8218</v>
      </c>
      <c r="G1665" t="s">
        <v>8223</v>
      </c>
      <c r="H1665" t="s">
        <v>8245</v>
      </c>
      <c r="I1665" s="14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2647</v>
      </c>
      <c r="P1665">
        <f t="shared" si="127"/>
        <v>3308.78</v>
      </c>
      <c r="Q1665" s="11" t="s">
        <v>8323</v>
      </c>
      <c r="R1665" t="s">
        <v>8344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9500</v>
      </c>
      <c r="E1666" s="7">
        <v>0</v>
      </c>
      <c r="F1666" t="s">
        <v>8220</v>
      </c>
      <c r="G1666" t="s">
        <v>8223</v>
      </c>
      <c r="H1666" t="s">
        <v>8245</v>
      </c>
      <c r="I1666" s="14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0</v>
      </c>
      <c r="P1666">
        <f t="shared" si="127"/>
        <v>0</v>
      </c>
      <c r="Q1666" s="11" t="s">
        <v>8323</v>
      </c>
      <c r="R1666" t="s">
        <v>8344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10275</v>
      </c>
      <c r="E1667" s="7">
        <v>14653</v>
      </c>
      <c r="F1667" t="s">
        <v>8218</v>
      </c>
      <c r="G1667" t="s">
        <v>8223</v>
      </c>
      <c r="H1667" t="s">
        <v>8245</v>
      </c>
      <c r="I1667" s="14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143</v>
      </c>
      <c r="P1667">
        <f t="shared" ref="P1667:P1730" si="132">IFERROR(ROUND(E1667/L1667, 2),0)</f>
        <v>157.56</v>
      </c>
      <c r="Q1667" s="11" t="s">
        <v>8323</v>
      </c>
      <c r="R1667" t="s">
        <v>8344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ref="U1667:U1730" si="135">YEAR(T1667)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10000</v>
      </c>
      <c r="E1668" s="7">
        <v>12165</v>
      </c>
      <c r="F1668" t="s">
        <v>8218</v>
      </c>
      <c r="G1668" t="s">
        <v>8223</v>
      </c>
      <c r="H1668" t="s">
        <v>8245</v>
      </c>
      <c r="I1668" s="14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122</v>
      </c>
      <c r="P1668">
        <f t="shared" si="132"/>
        <v>124.13</v>
      </c>
      <c r="Q1668" s="11" t="s">
        <v>8323</v>
      </c>
      <c r="R1668" t="s">
        <v>8344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11260</v>
      </c>
      <c r="E1669" s="7">
        <v>12007.18</v>
      </c>
      <c r="F1669" t="s">
        <v>8218</v>
      </c>
      <c r="G1669" t="s">
        <v>8223</v>
      </c>
      <c r="H1669" t="s">
        <v>8245</v>
      </c>
      <c r="I1669" s="14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107</v>
      </c>
      <c r="P1669">
        <f t="shared" si="132"/>
        <v>146.43</v>
      </c>
      <c r="Q1669" s="11" t="s">
        <v>8323</v>
      </c>
      <c r="R1669" t="s">
        <v>8344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22000</v>
      </c>
      <c r="E1670" s="7">
        <v>881</v>
      </c>
      <c r="F1670" t="s">
        <v>8220</v>
      </c>
      <c r="G1670" t="s">
        <v>8223</v>
      </c>
      <c r="H1670" t="s">
        <v>8245</v>
      </c>
      <c r="I1670" s="14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4</v>
      </c>
      <c r="P1670">
        <f t="shared" si="132"/>
        <v>7.59</v>
      </c>
      <c r="Q1670" s="11" t="s">
        <v>8323</v>
      </c>
      <c r="R1670" t="s">
        <v>8344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8000</v>
      </c>
      <c r="E1671" s="7">
        <v>8227</v>
      </c>
      <c r="F1671" t="s">
        <v>8218</v>
      </c>
      <c r="G1671" t="s">
        <v>8223</v>
      </c>
      <c r="H1671" t="s">
        <v>8245</v>
      </c>
      <c r="I1671" s="14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103</v>
      </c>
      <c r="P1671">
        <f t="shared" si="132"/>
        <v>158.21</v>
      </c>
      <c r="Q1671" s="11" t="s">
        <v>8323</v>
      </c>
      <c r="R1671" t="s">
        <v>8344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4000</v>
      </c>
      <c r="E1672" s="7">
        <v>4261</v>
      </c>
      <c r="F1672" t="s">
        <v>8218</v>
      </c>
      <c r="G1672" t="s">
        <v>8223</v>
      </c>
      <c r="H1672" t="s">
        <v>8245</v>
      </c>
      <c r="I1672" s="14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107</v>
      </c>
      <c r="P1672">
        <f t="shared" si="132"/>
        <v>185.26</v>
      </c>
      <c r="Q1672" s="11" t="s">
        <v>8323</v>
      </c>
      <c r="R1672" t="s">
        <v>8344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5500</v>
      </c>
      <c r="E1673" s="7">
        <v>6515</v>
      </c>
      <c r="F1673" t="s">
        <v>8218</v>
      </c>
      <c r="G1673" t="s">
        <v>8223</v>
      </c>
      <c r="H1673" t="s">
        <v>8245</v>
      </c>
      <c r="I1673" s="14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118</v>
      </c>
      <c r="P1673">
        <f t="shared" si="132"/>
        <v>84.61</v>
      </c>
      <c r="Q1673" s="11" t="s">
        <v>8323</v>
      </c>
      <c r="R1673" t="s">
        <v>8344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5050</v>
      </c>
      <c r="E1674" s="7">
        <v>10</v>
      </c>
      <c r="F1674" t="s">
        <v>8220</v>
      </c>
      <c r="G1674" t="s">
        <v>8223</v>
      </c>
      <c r="H1674" t="s">
        <v>8245</v>
      </c>
      <c r="I1674" s="1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0</v>
      </c>
      <c r="P1674">
        <f t="shared" si="132"/>
        <v>0.2</v>
      </c>
      <c r="Q1674" s="11" t="s">
        <v>8323</v>
      </c>
      <c r="R1674" t="s">
        <v>8344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8000</v>
      </c>
      <c r="E1675" s="7">
        <v>425</v>
      </c>
      <c r="F1675" t="s">
        <v>8220</v>
      </c>
      <c r="G1675" t="s">
        <v>8223</v>
      </c>
      <c r="H1675" t="s">
        <v>8245</v>
      </c>
      <c r="I1675" s="14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5</v>
      </c>
      <c r="P1675">
        <f t="shared" si="132"/>
        <v>7.2</v>
      </c>
      <c r="Q1675" s="11" t="s">
        <v>8323</v>
      </c>
      <c r="R1675" t="s">
        <v>8344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25000</v>
      </c>
      <c r="E1676" s="7">
        <v>26233.45</v>
      </c>
      <c r="F1676" t="s">
        <v>8218</v>
      </c>
      <c r="G1676" t="s">
        <v>8223</v>
      </c>
      <c r="H1676" t="s">
        <v>8245</v>
      </c>
      <c r="I1676" s="14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105</v>
      </c>
      <c r="P1676">
        <f t="shared" si="132"/>
        <v>232.15</v>
      </c>
      <c r="Q1676" s="11" t="s">
        <v>8323</v>
      </c>
      <c r="R1676" t="s">
        <v>8344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5000</v>
      </c>
      <c r="E1677" s="7">
        <v>177</v>
      </c>
      <c r="F1677" t="s">
        <v>8220</v>
      </c>
      <c r="G1677" t="s">
        <v>8223</v>
      </c>
      <c r="H1677" t="s">
        <v>8245</v>
      </c>
      <c r="I1677" s="14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4</v>
      </c>
      <c r="P1677">
        <f t="shared" si="132"/>
        <v>5.21</v>
      </c>
      <c r="Q1677" s="11" t="s">
        <v>8323</v>
      </c>
      <c r="R1677" t="s">
        <v>8344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10000</v>
      </c>
      <c r="E1678" s="7">
        <v>1000</v>
      </c>
      <c r="F1678" t="s">
        <v>8220</v>
      </c>
      <c r="G1678" t="s">
        <v>8223</v>
      </c>
      <c r="H1678" t="s">
        <v>8245</v>
      </c>
      <c r="I1678" s="14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10</v>
      </c>
      <c r="P1678">
        <f t="shared" si="132"/>
        <v>23.81</v>
      </c>
      <c r="Q1678" s="11" t="s">
        <v>8323</v>
      </c>
      <c r="R1678" t="s">
        <v>8344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20000</v>
      </c>
      <c r="E1679" s="7">
        <v>0</v>
      </c>
      <c r="F1679" t="s">
        <v>8220</v>
      </c>
      <c r="G1679" t="s">
        <v>8226</v>
      </c>
      <c r="H1679" t="s">
        <v>8248</v>
      </c>
      <c r="I1679" s="14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0</v>
      </c>
      <c r="P1679">
        <f t="shared" si="132"/>
        <v>0</v>
      </c>
      <c r="Q1679" s="11" t="s">
        <v>8323</v>
      </c>
      <c r="R1679" t="s">
        <v>8344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5000</v>
      </c>
      <c r="E1680" s="7">
        <v>6301</v>
      </c>
      <c r="F1680" t="s">
        <v>8218</v>
      </c>
      <c r="G1680" t="s">
        <v>8223</v>
      </c>
      <c r="H1680" t="s">
        <v>8245</v>
      </c>
      <c r="I1680" s="14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126</v>
      </c>
      <c r="P1680">
        <f t="shared" si="132"/>
        <v>128.59</v>
      </c>
      <c r="Q1680" s="11" t="s">
        <v>8323</v>
      </c>
      <c r="R1680" t="s">
        <v>8344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10000</v>
      </c>
      <c r="E1681" s="7">
        <v>1506</v>
      </c>
      <c r="F1681" t="s">
        <v>8220</v>
      </c>
      <c r="G1681" t="s">
        <v>8223</v>
      </c>
      <c r="H1681" t="s">
        <v>8245</v>
      </c>
      <c r="I1681" s="14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15</v>
      </c>
      <c r="P1681">
        <f t="shared" si="132"/>
        <v>26.89</v>
      </c>
      <c r="Q1681" s="11" t="s">
        <v>8323</v>
      </c>
      <c r="R1681" t="s">
        <v>8344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4600</v>
      </c>
      <c r="E1682" s="7">
        <v>5535</v>
      </c>
      <c r="F1682" t="s">
        <v>8218</v>
      </c>
      <c r="G1682" t="s">
        <v>8223</v>
      </c>
      <c r="H1682" t="s">
        <v>8245</v>
      </c>
      <c r="I1682" s="14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120</v>
      </c>
      <c r="P1682">
        <f t="shared" si="132"/>
        <v>221.4</v>
      </c>
      <c r="Q1682" s="11" t="s">
        <v>8323</v>
      </c>
      <c r="R1682" t="s">
        <v>8344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150000</v>
      </c>
      <c r="E1683" s="7">
        <v>25</v>
      </c>
      <c r="F1683" t="s">
        <v>8220</v>
      </c>
      <c r="G1683" t="s">
        <v>8223</v>
      </c>
      <c r="H1683" t="s">
        <v>8245</v>
      </c>
      <c r="I1683" s="14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0</v>
      </c>
      <c r="P1683">
        <f t="shared" si="132"/>
        <v>0.03</v>
      </c>
      <c r="Q1683" s="11" t="s">
        <v>8323</v>
      </c>
      <c r="R1683" t="s">
        <v>8345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500</v>
      </c>
      <c r="E1684" s="7">
        <v>130</v>
      </c>
      <c r="F1684" t="s">
        <v>8220</v>
      </c>
      <c r="G1684" t="s">
        <v>8223</v>
      </c>
      <c r="H1684" t="s">
        <v>8245</v>
      </c>
      <c r="I1684" s="1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26</v>
      </c>
      <c r="P1684">
        <f t="shared" si="132"/>
        <v>0</v>
      </c>
      <c r="Q1684" s="11" t="s">
        <v>8323</v>
      </c>
      <c r="R1684" t="s">
        <v>8345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50</v>
      </c>
      <c r="F1685" t="s">
        <v>8220</v>
      </c>
      <c r="G1685" t="s">
        <v>8229</v>
      </c>
      <c r="H1685" t="s">
        <v>8248</v>
      </c>
      <c r="I1685" s="14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1</v>
      </c>
      <c r="P1685">
        <f t="shared" si="132"/>
        <v>5</v>
      </c>
      <c r="Q1685" s="11" t="s">
        <v>8323</v>
      </c>
      <c r="R1685" t="s">
        <v>8345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25000</v>
      </c>
      <c r="E1686" s="7">
        <v>0</v>
      </c>
      <c r="F1686" t="s">
        <v>8220</v>
      </c>
      <c r="G1686" t="s">
        <v>8223</v>
      </c>
      <c r="H1686" t="s">
        <v>8245</v>
      </c>
      <c r="I1686" s="14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0</v>
      </c>
      <c r="P1686">
        <f t="shared" si="132"/>
        <v>0</v>
      </c>
      <c r="Q1686" s="11" t="s">
        <v>8323</v>
      </c>
      <c r="R1686" t="s">
        <v>8345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2500</v>
      </c>
      <c r="E1687" s="7">
        <v>4320</v>
      </c>
      <c r="F1687" t="s">
        <v>8218</v>
      </c>
      <c r="G1687" t="s">
        <v>8223</v>
      </c>
      <c r="H1687" t="s">
        <v>8245</v>
      </c>
      <c r="I1687" s="14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173</v>
      </c>
      <c r="P1687">
        <f t="shared" si="132"/>
        <v>288</v>
      </c>
      <c r="Q1687" s="11" t="s">
        <v>8323</v>
      </c>
      <c r="R1687" t="s">
        <v>8345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1000</v>
      </c>
      <c r="E1688" s="7">
        <v>11744.9</v>
      </c>
      <c r="F1688" t="s">
        <v>8218</v>
      </c>
      <c r="G1688" t="s">
        <v>8228</v>
      </c>
      <c r="H1688" t="s">
        <v>8250</v>
      </c>
      <c r="I1688" s="14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1174</v>
      </c>
      <c r="P1688">
        <f t="shared" si="132"/>
        <v>11744.9</v>
      </c>
      <c r="Q1688" s="11" t="s">
        <v>8323</v>
      </c>
      <c r="R1688" t="s">
        <v>8345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0</v>
      </c>
      <c r="F1689" t="s">
        <v>8220</v>
      </c>
      <c r="G1689" t="s">
        <v>8223</v>
      </c>
      <c r="H1689" t="s">
        <v>8245</v>
      </c>
      <c r="I1689" s="14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0</v>
      </c>
      <c r="P1689">
        <f t="shared" si="132"/>
        <v>0</v>
      </c>
      <c r="Q1689" s="11" t="s">
        <v>8323</v>
      </c>
      <c r="R1689" t="s">
        <v>8345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5000</v>
      </c>
      <c r="E1690" s="7">
        <v>6181</v>
      </c>
      <c r="F1690" t="s">
        <v>8218</v>
      </c>
      <c r="G1690" t="s">
        <v>8223</v>
      </c>
      <c r="H1690" t="s">
        <v>8245</v>
      </c>
      <c r="I1690" s="14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124</v>
      </c>
      <c r="P1690">
        <f t="shared" si="132"/>
        <v>883</v>
      </c>
      <c r="Q1690" s="11" t="s">
        <v>8323</v>
      </c>
      <c r="R1690" t="s">
        <v>8345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7000</v>
      </c>
      <c r="E1691" s="7">
        <v>7711.3</v>
      </c>
      <c r="F1691" t="s">
        <v>8218</v>
      </c>
      <c r="G1691" t="s">
        <v>8223</v>
      </c>
      <c r="H1691" t="s">
        <v>8245</v>
      </c>
      <c r="I1691" s="14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110</v>
      </c>
      <c r="P1691">
        <f t="shared" si="132"/>
        <v>550.80999999999995</v>
      </c>
      <c r="Q1691" s="11" t="s">
        <v>8323</v>
      </c>
      <c r="R1691" t="s">
        <v>8345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3000</v>
      </c>
      <c r="E1692" s="7">
        <v>3955</v>
      </c>
      <c r="F1692" t="s">
        <v>8218</v>
      </c>
      <c r="G1692" t="s">
        <v>8223</v>
      </c>
      <c r="H1692" t="s">
        <v>8245</v>
      </c>
      <c r="I1692" s="14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132</v>
      </c>
      <c r="P1692">
        <f t="shared" si="132"/>
        <v>359.55</v>
      </c>
      <c r="Q1692" s="11" t="s">
        <v>8323</v>
      </c>
      <c r="R1692" t="s">
        <v>8345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25000</v>
      </c>
      <c r="E1693" s="7">
        <v>25312</v>
      </c>
      <c r="F1693" t="s">
        <v>8218</v>
      </c>
      <c r="G1693" t="s">
        <v>8223</v>
      </c>
      <c r="H1693" t="s">
        <v>8245</v>
      </c>
      <c r="I1693" s="14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101</v>
      </c>
      <c r="P1693">
        <f t="shared" si="132"/>
        <v>666.11</v>
      </c>
      <c r="Q1693" s="11" t="s">
        <v>8323</v>
      </c>
      <c r="R1693" t="s">
        <v>8345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7000</v>
      </c>
      <c r="E1694" s="7">
        <v>7527</v>
      </c>
      <c r="F1694" t="s">
        <v>8218</v>
      </c>
      <c r="G1694" t="s">
        <v>8223</v>
      </c>
      <c r="H1694" t="s">
        <v>8245</v>
      </c>
      <c r="I1694" s="1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108</v>
      </c>
      <c r="P1694">
        <f t="shared" si="132"/>
        <v>501.8</v>
      </c>
      <c r="Q1694" s="11" t="s">
        <v>8323</v>
      </c>
      <c r="R1694" t="s">
        <v>8345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2500</v>
      </c>
      <c r="E1695" s="7">
        <v>2520</v>
      </c>
      <c r="F1695" t="s">
        <v>8218</v>
      </c>
      <c r="G1695" t="s">
        <v>8224</v>
      </c>
      <c r="H1695" t="s">
        <v>8246</v>
      </c>
      <c r="I1695" s="14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101</v>
      </c>
      <c r="P1695">
        <f t="shared" si="132"/>
        <v>315</v>
      </c>
      <c r="Q1695" s="11" t="s">
        <v>8323</v>
      </c>
      <c r="R1695" t="s">
        <v>8345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</v>
      </c>
      <c r="E1696" s="7">
        <v>401</v>
      </c>
      <c r="F1696" t="s">
        <v>8220</v>
      </c>
      <c r="G1696" t="s">
        <v>8223</v>
      </c>
      <c r="H1696" t="s">
        <v>8245</v>
      </c>
      <c r="I1696" s="14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40</v>
      </c>
      <c r="P1696">
        <f t="shared" si="132"/>
        <v>401</v>
      </c>
      <c r="Q1696" s="11" t="s">
        <v>8323</v>
      </c>
      <c r="R1696" t="s">
        <v>8345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5000</v>
      </c>
      <c r="E1697" s="7">
        <v>403</v>
      </c>
      <c r="F1697" t="s">
        <v>8220</v>
      </c>
      <c r="G1697" t="s">
        <v>8223</v>
      </c>
      <c r="H1697" t="s">
        <v>8245</v>
      </c>
      <c r="I1697" s="14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8</v>
      </c>
      <c r="P1697">
        <f t="shared" si="132"/>
        <v>17.52</v>
      </c>
      <c r="Q1697" s="11" t="s">
        <v>8323</v>
      </c>
      <c r="R1697" t="s">
        <v>8345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500</v>
      </c>
      <c r="E1698" s="7">
        <v>115</v>
      </c>
      <c r="F1698" t="s">
        <v>8220</v>
      </c>
      <c r="G1698" t="s">
        <v>8223</v>
      </c>
      <c r="H1698" t="s">
        <v>8245</v>
      </c>
      <c r="I1698" s="14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23</v>
      </c>
      <c r="P1698">
        <f t="shared" si="132"/>
        <v>0</v>
      </c>
      <c r="Q1698" s="11" t="s">
        <v>8323</v>
      </c>
      <c r="R1698" t="s">
        <v>8345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7500</v>
      </c>
      <c r="E1699" s="7">
        <v>7785</v>
      </c>
      <c r="F1699" t="s">
        <v>8218</v>
      </c>
      <c r="G1699" t="s">
        <v>8223</v>
      </c>
      <c r="H1699" t="s">
        <v>8245</v>
      </c>
      <c r="I1699" s="14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104</v>
      </c>
      <c r="P1699">
        <f t="shared" si="132"/>
        <v>353.86</v>
      </c>
      <c r="Q1699" s="11" t="s">
        <v>8323</v>
      </c>
      <c r="R1699" t="s">
        <v>8345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500</v>
      </c>
      <c r="E1700" s="7">
        <v>110</v>
      </c>
      <c r="F1700" t="s">
        <v>8220</v>
      </c>
      <c r="G1700" t="s">
        <v>8223</v>
      </c>
      <c r="H1700" t="s">
        <v>8245</v>
      </c>
      <c r="I1700" s="14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22</v>
      </c>
      <c r="P1700">
        <f t="shared" si="132"/>
        <v>0</v>
      </c>
      <c r="Q1700" s="11" t="s">
        <v>8323</v>
      </c>
      <c r="R1700" t="s">
        <v>8345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2300</v>
      </c>
      <c r="E1701" s="7">
        <v>3510</v>
      </c>
      <c r="F1701" t="s">
        <v>8218</v>
      </c>
      <c r="G1701" t="s">
        <v>8223</v>
      </c>
      <c r="H1701" t="s">
        <v>8245</v>
      </c>
      <c r="I1701" s="14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153</v>
      </c>
      <c r="P1701">
        <f t="shared" si="132"/>
        <v>877.5</v>
      </c>
      <c r="Q1701" s="11" t="s">
        <v>8323</v>
      </c>
      <c r="R1701" t="s">
        <v>8345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15000</v>
      </c>
      <c r="E1702" s="7">
        <v>0</v>
      </c>
      <c r="F1702" t="s">
        <v>8220</v>
      </c>
      <c r="G1702" t="s">
        <v>8223</v>
      </c>
      <c r="H1702" t="s">
        <v>8245</v>
      </c>
      <c r="I1702" s="14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0</v>
      </c>
      <c r="P1702">
        <f t="shared" si="132"/>
        <v>0</v>
      </c>
      <c r="Q1702" s="11" t="s">
        <v>8323</v>
      </c>
      <c r="R1702" t="s">
        <v>8345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1000</v>
      </c>
      <c r="E1703" s="7">
        <v>1147</v>
      </c>
      <c r="F1703" t="s">
        <v>8218</v>
      </c>
      <c r="G1703" t="s">
        <v>8223</v>
      </c>
      <c r="H1703" t="s">
        <v>8245</v>
      </c>
      <c r="I1703" s="14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115</v>
      </c>
      <c r="P1703">
        <f t="shared" si="132"/>
        <v>573.5</v>
      </c>
      <c r="Q1703" s="11" t="s">
        <v>8323</v>
      </c>
      <c r="R1703" t="s">
        <v>8345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2015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900</v>
      </c>
      <c r="E1704" s="7">
        <v>1025</v>
      </c>
      <c r="F1704" t="s">
        <v>8218</v>
      </c>
      <c r="G1704" t="s">
        <v>8223</v>
      </c>
      <c r="H1704" t="s">
        <v>8245</v>
      </c>
      <c r="I1704" s="1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114</v>
      </c>
      <c r="P1704">
        <f t="shared" si="132"/>
        <v>1025</v>
      </c>
      <c r="Q1704" s="11" t="s">
        <v>8323</v>
      </c>
      <c r="R1704" t="s">
        <v>8345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1500</v>
      </c>
      <c r="E1705" s="7">
        <v>1920</v>
      </c>
      <c r="F1705" t="s">
        <v>8218</v>
      </c>
      <c r="G1705" t="s">
        <v>8223</v>
      </c>
      <c r="H1705" t="s">
        <v>8245</v>
      </c>
      <c r="I1705" s="14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128</v>
      </c>
      <c r="P1705">
        <f t="shared" si="132"/>
        <v>960</v>
      </c>
      <c r="Q1705" s="11" t="s">
        <v>8323</v>
      </c>
      <c r="R1705" t="s">
        <v>8345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5000</v>
      </c>
      <c r="E1706" s="7">
        <v>25</v>
      </c>
      <c r="F1706" t="s">
        <v>8220</v>
      </c>
      <c r="G1706" t="s">
        <v>8223</v>
      </c>
      <c r="H1706" t="s">
        <v>8245</v>
      </c>
      <c r="I1706" s="14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1</v>
      </c>
      <c r="P1706">
        <f t="shared" si="132"/>
        <v>2.27</v>
      </c>
      <c r="Q1706" s="11" t="s">
        <v>8323</v>
      </c>
      <c r="R1706" t="s">
        <v>8345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500</v>
      </c>
      <c r="E1707" s="7">
        <v>100</v>
      </c>
      <c r="F1707" t="s">
        <v>8220</v>
      </c>
      <c r="G1707" t="s">
        <v>8223</v>
      </c>
      <c r="H1707" t="s">
        <v>8245</v>
      </c>
      <c r="I1707" s="14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20</v>
      </c>
      <c r="P1707">
        <f t="shared" si="132"/>
        <v>0</v>
      </c>
      <c r="Q1707" s="11" t="s">
        <v>8323</v>
      </c>
      <c r="R1707" t="s">
        <v>8345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500</v>
      </c>
      <c r="E1708" s="7">
        <v>100</v>
      </c>
      <c r="F1708" t="s">
        <v>8220</v>
      </c>
      <c r="G1708" t="s">
        <v>8235</v>
      </c>
      <c r="H1708" t="s">
        <v>8248</v>
      </c>
      <c r="I1708" s="14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20</v>
      </c>
      <c r="P1708">
        <f t="shared" si="132"/>
        <v>0</v>
      </c>
      <c r="Q1708" s="11" t="s">
        <v>8323</v>
      </c>
      <c r="R1708" t="s">
        <v>8345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3000</v>
      </c>
      <c r="E1709" s="7">
        <v>63</v>
      </c>
      <c r="F1709" t="s">
        <v>8220</v>
      </c>
      <c r="G1709" t="s">
        <v>8223</v>
      </c>
      <c r="H1709" t="s">
        <v>8245</v>
      </c>
      <c r="I1709" s="14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2</v>
      </c>
      <c r="P1709">
        <f t="shared" si="132"/>
        <v>7</v>
      </c>
      <c r="Q1709" s="11" t="s">
        <v>8323</v>
      </c>
      <c r="R1709" t="s">
        <v>8345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500</v>
      </c>
      <c r="E1710" s="7">
        <v>70</v>
      </c>
      <c r="F1710" t="s">
        <v>8219</v>
      </c>
      <c r="G1710" t="s">
        <v>8223</v>
      </c>
      <c r="H1710" t="s">
        <v>8245</v>
      </c>
      <c r="I1710" s="14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14</v>
      </c>
      <c r="P1710">
        <f t="shared" si="132"/>
        <v>0</v>
      </c>
      <c r="Q1710" s="11" t="s">
        <v>8323</v>
      </c>
      <c r="R1710" t="s">
        <v>8345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2000</v>
      </c>
      <c r="E1711" s="7">
        <v>4</v>
      </c>
      <c r="F1711" t="s">
        <v>8219</v>
      </c>
      <c r="G1711" t="s">
        <v>8223</v>
      </c>
      <c r="H1711" t="s">
        <v>8245</v>
      </c>
      <c r="I1711" s="14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0</v>
      </c>
      <c r="P1711">
        <f t="shared" si="132"/>
        <v>1</v>
      </c>
      <c r="Q1711" s="11" t="s">
        <v>8323</v>
      </c>
      <c r="R1711" t="s">
        <v>8345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1500</v>
      </c>
      <c r="E1712" s="7">
        <v>0</v>
      </c>
      <c r="F1712" t="s">
        <v>8219</v>
      </c>
      <c r="G1712" t="s">
        <v>8235</v>
      </c>
      <c r="H1712" t="s">
        <v>8248</v>
      </c>
      <c r="I1712" s="14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0</v>
      </c>
      <c r="P1712">
        <f t="shared" si="132"/>
        <v>0</v>
      </c>
      <c r="Q1712" s="11" t="s">
        <v>8323</v>
      </c>
      <c r="R1712" t="s">
        <v>8345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2016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4000</v>
      </c>
      <c r="E1713" s="7">
        <v>5086</v>
      </c>
      <c r="F1713" t="s">
        <v>8218</v>
      </c>
      <c r="G1713" t="s">
        <v>8223</v>
      </c>
      <c r="H1713" t="s">
        <v>8245</v>
      </c>
      <c r="I1713" s="14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127</v>
      </c>
      <c r="P1713">
        <f t="shared" si="132"/>
        <v>2543</v>
      </c>
      <c r="Q1713" s="11" t="s">
        <v>8323</v>
      </c>
      <c r="R1713" t="s">
        <v>8345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</v>
      </c>
      <c r="E1714" s="7">
        <v>70</v>
      </c>
      <c r="F1714" t="s">
        <v>8220</v>
      </c>
      <c r="G1714" t="s">
        <v>8223</v>
      </c>
      <c r="H1714" t="s">
        <v>8245</v>
      </c>
      <c r="I1714" s="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14</v>
      </c>
      <c r="P1714">
        <f t="shared" si="132"/>
        <v>0</v>
      </c>
      <c r="Q1714" s="11" t="s">
        <v>8323</v>
      </c>
      <c r="R1714" t="s">
        <v>8345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1500</v>
      </c>
      <c r="E1715" s="7">
        <v>1661</v>
      </c>
      <c r="F1715" t="s">
        <v>8218</v>
      </c>
      <c r="G1715" t="s">
        <v>8223</v>
      </c>
      <c r="H1715" t="s">
        <v>8245</v>
      </c>
      <c r="I1715" s="14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111</v>
      </c>
      <c r="P1715">
        <f t="shared" si="132"/>
        <v>1661</v>
      </c>
      <c r="Q1715" s="11" t="s">
        <v>8323</v>
      </c>
      <c r="R1715" t="s">
        <v>8345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5400</v>
      </c>
      <c r="E1716" s="7">
        <v>6646</v>
      </c>
      <c r="F1716" t="s">
        <v>8218</v>
      </c>
      <c r="G1716" t="s">
        <v>8223</v>
      </c>
      <c r="H1716" t="s">
        <v>8245</v>
      </c>
      <c r="I1716" s="14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123</v>
      </c>
      <c r="P1716">
        <f t="shared" si="132"/>
        <v>390.94</v>
      </c>
      <c r="Q1716" s="11" t="s">
        <v>8323</v>
      </c>
      <c r="R1716" t="s">
        <v>8345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1000</v>
      </c>
      <c r="E1717" s="7">
        <v>1351</v>
      </c>
      <c r="F1717" t="s">
        <v>8218</v>
      </c>
      <c r="G1717" t="s">
        <v>8223</v>
      </c>
      <c r="H1717" t="s">
        <v>8245</v>
      </c>
      <c r="I1717" s="14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135</v>
      </c>
      <c r="P1717">
        <f t="shared" si="132"/>
        <v>675.5</v>
      </c>
      <c r="Q1717" s="11" t="s">
        <v>8323</v>
      </c>
      <c r="R1717" t="s">
        <v>8345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2265</v>
      </c>
      <c r="F1718" t="s">
        <v>8218</v>
      </c>
      <c r="G1718" t="s">
        <v>8223</v>
      </c>
      <c r="H1718" t="s">
        <v>8245</v>
      </c>
      <c r="I1718" s="14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113</v>
      </c>
      <c r="P1718">
        <f t="shared" si="132"/>
        <v>755</v>
      </c>
      <c r="Q1718" s="11" t="s">
        <v>8323</v>
      </c>
      <c r="R1718" t="s">
        <v>8345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5000</v>
      </c>
      <c r="E1719" s="7">
        <v>271</v>
      </c>
      <c r="F1719" t="s">
        <v>8220</v>
      </c>
      <c r="G1719" t="s">
        <v>8223</v>
      </c>
      <c r="H1719" t="s">
        <v>8245</v>
      </c>
      <c r="I1719" s="14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5</v>
      </c>
      <c r="P1719">
        <f t="shared" si="132"/>
        <v>6.61</v>
      </c>
      <c r="Q1719" s="11" t="s">
        <v>8323</v>
      </c>
      <c r="R1719" t="s">
        <v>8345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1800</v>
      </c>
      <c r="E1720" s="7">
        <v>2635</v>
      </c>
      <c r="F1720" t="s">
        <v>8218</v>
      </c>
      <c r="G1720" t="s">
        <v>8223</v>
      </c>
      <c r="H1720" t="s">
        <v>8245</v>
      </c>
      <c r="I1720" s="14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146</v>
      </c>
      <c r="P1720">
        <f t="shared" si="132"/>
        <v>1317.5</v>
      </c>
      <c r="Q1720" s="11" t="s">
        <v>8323</v>
      </c>
      <c r="R1720" t="s">
        <v>8345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1500</v>
      </c>
      <c r="E1721" s="7">
        <v>10</v>
      </c>
      <c r="F1721" t="s">
        <v>8220</v>
      </c>
      <c r="G1721" t="s">
        <v>8223</v>
      </c>
      <c r="H1721" t="s">
        <v>8245</v>
      </c>
      <c r="I1721" s="14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3.33</v>
      </c>
      <c r="Q1721" s="11" t="s">
        <v>8323</v>
      </c>
      <c r="R1721" t="s">
        <v>8345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2413</v>
      </c>
      <c r="E1722" s="7">
        <v>650</v>
      </c>
      <c r="F1722" t="s">
        <v>8220</v>
      </c>
      <c r="G1722" t="s">
        <v>8223</v>
      </c>
      <c r="H1722" t="s">
        <v>8245</v>
      </c>
      <c r="I1722" s="14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27</v>
      </c>
      <c r="P1722">
        <f t="shared" si="132"/>
        <v>81.25</v>
      </c>
      <c r="Q1722" s="11" t="s">
        <v>8323</v>
      </c>
      <c r="R1722" t="s">
        <v>8345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</v>
      </c>
      <c r="E1723" s="7">
        <v>50</v>
      </c>
      <c r="F1723" t="s">
        <v>8220</v>
      </c>
      <c r="G1723" t="s">
        <v>8223</v>
      </c>
      <c r="H1723" t="s">
        <v>8245</v>
      </c>
      <c r="I1723" s="14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10</v>
      </c>
      <c r="P1723">
        <f t="shared" si="132"/>
        <v>0</v>
      </c>
      <c r="Q1723" s="11" t="s">
        <v>8323</v>
      </c>
      <c r="R1723" t="s">
        <v>8345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900</v>
      </c>
      <c r="E1724" s="7">
        <v>980</v>
      </c>
      <c r="F1724" t="s">
        <v>8218</v>
      </c>
      <c r="G1724" t="s">
        <v>8223</v>
      </c>
      <c r="H1724" t="s">
        <v>8245</v>
      </c>
      <c r="I1724" s="1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109</v>
      </c>
      <c r="P1724">
        <f t="shared" si="132"/>
        <v>980</v>
      </c>
      <c r="Q1724" s="11" t="s">
        <v>8323</v>
      </c>
      <c r="R1724" t="s">
        <v>8345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3000</v>
      </c>
      <c r="E1725" s="7">
        <v>7445.14</v>
      </c>
      <c r="F1725" t="s">
        <v>8218</v>
      </c>
      <c r="G1725" t="s">
        <v>8223</v>
      </c>
      <c r="H1725" t="s">
        <v>8245</v>
      </c>
      <c r="I1725" s="14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248</v>
      </c>
      <c r="P1725">
        <f t="shared" si="132"/>
        <v>2481.71</v>
      </c>
      <c r="Q1725" s="11" t="s">
        <v>8323</v>
      </c>
      <c r="R1725" t="s">
        <v>8345</v>
      </c>
      <c r="S1725" s="16">
        <f t="shared" si="133"/>
        <v>42129.82540509259</v>
      </c>
      <c r="T1725" s="16">
        <f t="shared" si="134"/>
        <v>42186.25</v>
      </c>
      <c r="U1725">
        <f t="shared" si="135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1500</v>
      </c>
      <c r="E1726" s="7">
        <v>5</v>
      </c>
      <c r="F1726" t="s">
        <v>8220</v>
      </c>
      <c r="G1726" t="s">
        <v>8223</v>
      </c>
      <c r="H1726" t="s">
        <v>8245</v>
      </c>
      <c r="I1726" s="14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0</v>
      </c>
      <c r="P1726">
        <f t="shared" si="132"/>
        <v>1.25</v>
      </c>
      <c r="Q1726" s="11" t="s">
        <v>8323</v>
      </c>
      <c r="R1726" t="s">
        <v>8345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3000</v>
      </c>
      <c r="E1727" s="7">
        <v>3133</v>
      </c>
      <c r="F1727" t="s">
        <v>8218</v>
      </c>
      <c r="G1727" t="s">
        <v>8223</v>
      </c>
      <c r="H1727" t="s">
        <v>8245</v>
      </c>
      <c r="I1727" s="14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104</v>
      </c>
      <c r="P1727">
        <f t="shared" si="132"/>
        <v>348.11</v>
      </c>
      <c r="Q1727" s="11" t="s">
        <v>8323</v>
      </c>
      <c r="R1727" t="s">
        <v>8345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0</v>
      </c>
      <c r="F1728" t="s">
        <v>8220</v>
      </c>
      <c r="G1728" t="s">
        <v>8223</v>
      </c>
      <c r="H1728" t="s">
        <v>8245</v>
      </c>
      <c r="I1728" s="14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0</v>
      </c>
      <c r="P1728">
        <f t="shared" si="132"/>
        <v>0</v>
      </c>
      <c r="Q1728" s="11" t="s">
        <v>8323</v>
      </c>
      <c r="R1728" t="s">
        <v>8345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900</v>
      </c>
      <c r="E1729" s="7">
        <v>905</v>
      </c>
      <c r="F1729" t="s">
        <v>8218</v>
      </c>
      <c r="G1729" t="s">
        <v>8224</v>
      </c>
      <c r="H1729" t="s">
        <v>8246</v>
      </c>
      <c r="I1729" s="14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101</v>
      </c>
      <c r="P1729">
        <f t="shared" si="132"/>
        <v>905</v>
      </c>
      <c r="Q1729" s="11" t="s">
        <v>8323</v>
      </c>
      <c r="R1729" t="s">
        <v>8345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3500</v>
      </c>
      <c r="E1730" s="7">
        <v>4340</v>
      </c>
      <c r="F1730" t="s">
        <v>8218</v>
      </c>
      <c r="G1730" t="s">
        <v>8223</v>
      </c>
      <c r="H1730" t="s">
        <v>8245</v>
      </c>
      <c r="I1730" s="14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124</v>
      </c>
      <c r="P1730">
        <f t="shared" si="132"/>
        <v>620</v>
      </c>
      <c r="Q1730" s="11" t="s">
        <v>8323</v>
      </c>
      <c r="R1730" t="s">
        <v>8345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500</v>
      </c>
      <c r="E1731" s="7">
        <v>30</v>
      </c>
      <c r="F1731" t="s">
        <v>8220</v>
      </c>
      <c r="G1731" t="s">
        <v>8223</v>
      </c>
      <c r="H1731" t="s">
        <v>8245</v>
      </c>
      <c r="I1731" s="14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6</v>
      </c>
      <c r="P1731">
        <f t="shared" ref="P1731:P1794" si="137">IFERROR(ROUND(E1731/L1731, 2),0)</f>
        <v>0</v>
      </c>
      <c r="Q1731" s="11" t="s">
        <v>8323</v>
      </c>
      <c r="R1731" t="s">
        <v>8345</v>
      </c>
      <c r="S1731" s="16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ref="U1731:U1794" si="140">YEAR(T1731)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500</v>
      </c>
      <c r="E1732" s="7">
        <v>25</v>
      </c>
      <c r="F1732" t="s">
        <v>8220</v>
      </c>
      <c r="G1732" t="s">
        <v>8223</v>
      </c>
      <c r="H1732" t="s">
        <v>8245</v>
      </c>
      <c r="I1732" s="14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5</v>
      </c>
      <c r="P1732">
        <f t="shared" si="137"/>
        <v>0</v>
      </c>
      <c r="Q1732" s="11" t="s">
        <v>8323</v>
      </c>
      <c r="R1732" t="s">
        <v>8345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500</v>
      </c>
      <c r="E1733" s="7">
        <v>25</v>
      </c>
      <c r="F1733" t="s">
        <v>8219</v>
      </c>
      <c r="G1733" t="s">
        <v>8223</v>
      </c>
      <c r="H1733" t="s">
        <v>8245</v>
      </c>
      <c r="I1733" s="14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5</v>
      </c>
      <c r="P1733">
        <f t="shared" si="137"/>
        <v>0</v>
      </c>
      <c r="Q1733" s="11" t="s">
        <v>8323</v>
      </c>
      <c r="R1733" t="s">
        <v>8345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500</v>
      </c>
      <c r="E1734" s="7">
        <v>23</v>
      </c>
      <c r="F1734" t="s">
        <v>8220</v>
      </c>
      <c r="G1734" t="s">
        <v>8223</v>
      </c>
      <c r="H1734" t="s">
        <v>8245</v>
      </c>
      <c r="I1734" s="1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5</v>
      </c>
      <c r="P1734">
        <f t="shared" si="137"/>
        <v>0</v>
      </c>
      <c r="Q1734" s="11" t="s">
        <v>8323</v>
      </c>
      <c r="R1734" t="s">
        <v>8345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2016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500</v>
      </c>
      <c r="E1735" s="7">
        <v>20</v>
      </c>
      <c r="F1735" t="s">
        <v>8220</v>
      </c>
      <c r="G1735" t="s">
        <v>8223</v>
      </c>
      <c r="H1735" t="s">
        <v>8245</v>
      </c>
      <c r="I1735" s="14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4</v>
      </c>
      <c r="P1735">
        <f t="shared" si="137"/>
        <v>0</v>
      </c>
      <c r="Q1735" s="11" t="s">
        <v>8323</v>
      </c>
      <c r="R1735" t="s">
        <v>8345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900</v>
      </c>
      <c r="E1736" s="7">
        <v>900</v>
      </c>
      <c r="F1736" t="s">
        <v>8218</v>
      </c>
      <c r="G1736" t="s">
        <v>8223</v>
      </c>
      <c r="H1736" t="s">
        <v>8245</v>
      </c>
      <c r="I1736" s="14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100</v>
      </c>
      <c r="P1736">
        <f t="shared" si="137"/>
        <v>900</v>
      </c>
      <c r="Q1736" s="11" t="s">
        <v>8323</v>
      </c>
      <c r="R1736" t="s">
        <v>8345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2000</v>
      </c>
      <c r="E1737" s="7">
        <v>2015</v>
      </c>
      <c r="F1737" t="s">
        <v>8218</v>
      </c>
      <c r="G1737" t="s">
        <v>8223</v>
      </c>
      <c r="H1737" t="s">
        <v>8245</v>
      </c>
      <c r="I1737" s="14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101</v>
      </c>
      <c r="P1737">
        <f t="shared" si="137"/>
        <v>1007.5</v>
      </c>
      <c r="Q1737" s="11" t="s">
        <v>8323</v>
      </c>
      <c r="R1737" t="s">
        <v>8345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1200</v>
      </c>
      <c r="E1738" s="7">
        <v>0</v>
      </c>
      <c r="F1738" t="s">
        <v>8220</v>
      </c>
      <c r="G1738" t="s">
        <v>8223</v>
      </c>
      <c r="H1738" t="s">
        <v>8245</v>
      </c>
      <c r="I1738" s="14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0</v>
      </c>
      <c r="P1738">
        <f t="shared" si="137"/>
        <v>0</v>
      </c>
      <c r="Q1738" s="11" t="s">
        <v>8323</v>
      </c>
      <c r="R1738" t="s">
        <v>8345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3500</v>
      </c>
      <c r="E1739" s="7">
        <v>4181</v>
      </c>
      <c r="F1739" t="s">
        <v>8218</v>
      </c>
      <c r="G1739" t="s">
        <v>8223</v>
      </c>
      <c r="H1739" t="s">
        <v>8245</v>
      </c>
      <c r="I1739" s="14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119</v>
      </c>
      <c r="P1739">
        <f t="shared" si="137"/>
        <v>278.73</v>
      </c>
      <c r="Q1739" s="11" t="s">
        <v>8323</v>
      </c>
      <c r="R1739" t="s">
        <v>8345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1100</v>
      </c>
      <c r="E1740" s="7">
        <v>115</v>
      </c>
      <c r="F1740" t="s">
        <v>8220</v>
      </c>
      <c r="G1740" t="s">
        <v>8223</v>
      </c>
      <c r="H1740" t="s">
        <v>8245</v>
      </c>
      <c r="I1740" s="14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10</v>
      </c>
      <c r="P1740">
        <f t="shared" si="137"/>
        <v>115</v>
      </c>
      <c r="Q1740" s="11" t="s">
        <v>8323</v>
      </c>
      <c r="R1740" t="s">
        <v>8345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900</v>
      </c>
      <c r="E1741" s="7">
        <v>345</v>
      </c>
      <c r="F1741" t="s">
        <v>8220</v>
      </c>
      <c r="G1741" t="s">
        <v>8223</v>
      </c>
      <c r="H1741" t="s">
        <v>8245</v>
      </c>
      <c r="I1741" s="14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38</v>
      </c>
      <c r="P1741">
        <f t="shared" si="137"/>
        <v>345</v>
      </c>
      <c r="Q1741" s="11" t="s">
        <v>8323</v>
      </c>
      <c r="R1741" t="s">
        <v>8345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500</v>
      </c>
      <c r="E1742" s="7">
        <v>10</v>
      </c>
      <c r="F1742" t="s">
        <v>8220</v>
      </c>
      <c r="G1742" t="s">
        <v>8223</v>
      </c>
      <c r="H1742" t="s">
        <v>8245</v>
      </c>
      <c r="I1742" s="14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2</v>
      </c>
      <c r="P1742">
        <f t="shared" si="137"/>
        <v>0</v>
      </c>
      <c r="Q1742" s="11" t="s">
        <v>8323</v>
      </c>
      <c r="R1742" t="s">
        <v>8345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5000</v>
      </c>
      <c r="E1743" s="7">
        <v>50</v>
      </c>
      <c r="F1743" t="s">
        <v>8220</v>
      </c>
      <c r="G1743" t="s">
        <v>8224</v>
      </c>
      <c r="H1743" t="s">
        <v>8246</v>
      </c>
      <c r="I1743" s="14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</v>
      </c>
      <c r="P1743">
        <f t="shared" si="137"/>
        <v>0.96</v>
      </c>
      <c r="Q1743" s="11" t="s">
        <v>8336</v>
      </c>
      <c r="R1743" t="s">
        <v>8337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6048</v>
      </c>
      <c r="E1744" s="7">
        <v>413</v>
      </c>
      <c r="F1744" t="s">
        <v>8220</v>
      </c>
      <c r="G1744" t="s">
        <v>8223</v>
      </c>
      <c r="H1744" t="s">
        <v>8245</v>
      </c>
      <c r="I1744" s="1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7</v>
      </c>
      <c r="P1744">
        <f t="shared" si="137"/>
        <v>12.15</v>
      </c>
      <c r="Q1744" s="11" t="s">
        <v>8336</v>
      </c>
      <c r="R1744" t="s">
        <v>8337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2017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16000</v>
      </c>
      <c r="E1745" s="7">
        <v>16165.6</v>
      </c>
      <c r="F1745" t="s">
        <v>8218</v>
      </c>
      <c r="G1745" t="s">
        <v>8223</v>
      </c>
      <c r="H1745" t="s">
        <v>8245</v>
      </c>
      <c r="I1745" s="14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101</v>
      </c>
      <c r="P1745">
        <f t="shared" si="137"/>
        <v>241.28</v>
      </c>
      <c r="Q1745" s="11" t="s">
        <v>8336</v>
      </c>
      <c r="R1745" t="s">
        <v>8337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19000</v>
      </c>
      <c r="E1746" s="7">
        <v>1145</v>
      </c>
      <c r="F1746" t="s">
        <v>8221</v>
      </c>
      <c r="G1746" t="s">
        <v>8224</v>
      </c>
      <c r="H1746" t="s">
        <v>8246</v>
      </c>
      <c r="I1746" s="14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6</v>
      </c>
      <c r="P1746">
        <f t="shared" si="137"/>
        <v>16.36</v>
      </c>
      <c r="Q1746" s="11" t="s">
        <v>8336</v>
      </c>
      <c r="R1746" t="s">
        <v>8337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20000</v>
      </c>
      <c r="E1747" s="7">
        <v>21935</v>
      </c>
      <c r="F1747" t="s">
        <v>8218</v>
      </c>
      <c r="G1747" t="s">
        <v>8223</v>
      </c>
      <c r="H1747" t="s">
        <v>8245</v>
      </c>
      <c r="I1747" s="14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110</v>
      </c>
      <c r="P1747">
        <f t="shared" si="137"/>
        <v>246.46</v>
      </c>
      <c r="Q1747" s="11" t="s">
        <v>8336</v>
      </c>
      <c r="R1747" t="s">
        <v>8337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50000</v>
      </c>
      <c r="E1748" s="7">
        <v>50653.11</v>
      </c>
      <c r="F1748" t="s">
        <v>8218</v>
      </c>
      <c r="G1748" t="s">
        <v>8223</v>
      </c>
      <c r="H1748" t="s">
        <v>8245</v>
      </c>
      <c r="I1748" s="14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101</v>
      </c>
      <c r="P1748">
        <f t="shared" si="137"/>
        <v>473.39</v>
      </c>
      <c r="Q1748" s="11" t="s">
        <v>8336</v>
      </c>
      <c r="R1748" t="s">
        <v>8337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25000</v>
      </c>
      <c r="E1749" s="7">
        <v>1040</v>
      </c>
      <c r="F1749" t="s">
        <v>8219</v>
      </c>
      <c r="G1749" t="s">
        <v>8224</v>
      </c>
      <c r="H1749" t="s">
        <v>8246</v>
      </c>
      <c r="I1749" s="14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4</v>
      </c>
      <c r="P1749">
        <f t="shared" si="137"/>
        <v>6.54</v>
      </c>
      <c r="Q1749" s="11" t="s">
        <v>8336</v>
      </c>
      <c r="R1749" t="s">
        <v>8337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150000</v>
      </c>
      <c r="E1750" s="7">
        <v>0</v>
      </c>
      <c r="F1750" t="s">
        <v>8220</v>
      </c>
      <c r="G1750" t="s">
        <v>8228</v>
      </c>
      <c r="H1750" t="s">
        <v>8250</v>
      </c>
      <c r="I1750" s="14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0</v>
      </c>
      <c r="P1750">
        <f t="shared" si="137"/>
        <v>0</v>
      </c>
      <c r="Q1750" s="11" t="s">
        <v>8336</v>
      </c>
      <c r="R1750" t="s">
        <v>8337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30000</v>
      </c>
      <c r="E1751" s="7">
        <v>96015.9</v>
      </c>
      <c r="F1751" t="s">
        <v>8218</v>
      </c>
      <c r="G1751" t="s">
        <v>8242</v>
      </c>
      <c r="H1751" t="s">
        <v>8248</v>
      </c>
      <c r="I1751" s="14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320</v>
      </c>
      <c r="P1751">
        <f t="shared" si="137"/>
        <v>732.95</v>
      </c>
      <c r="Q1751" s="11" t="s">
        <v>8336</v>
      </c>
      <c r="R1751" t="s">
        <v>8337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25000</v>
      </c>
      <c r="E1752" s="7">
        <v>26182.5</v>
      </c>
      <c r="F1752" t="s">
        <v>8218</v>
      </c>
      <c r="G1752" t="s">
        <v>8223</v>
      </c>
      <c r="H1752" t="s">
        <v>8245</v>
      </c>
      <c r="I1752" s="14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105</v>
      </c>
      <c r="P1752">
        <f t="shared" si="137"/>
        <v>209.46</v>
      </c>
      <c r="Q1752" s="11" t="s">
        <v>8336</v>
      </c>
      <c r="R1752" t="s">
        <v>8337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25000</v>
      </c>
      <c r="E1753" s="7">
        <v>29939</v>
      </c>
      <c r="F1753" t="s">
        <v>8218</v>
      </c>
      <c r="G1753" t="s">
        <v>8223</v>
      </c>
      <c r="H1753" t="s">
        <v>8245</v>
      </c>
      <c r="I1753" s="14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120</v>
      </c>
      <c r="P1753">
        <f t="shared" si="137"/>
        <v>490.8</v>
      </c>
      <c r="Q1753" s="11" t="s">
        <v>8336</v>
      </c>
      <c r="R1753" t="s">
        <v>8337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9999</v>
      </c>
      <c r="E1754" s="7">
        <v>167820.6</v>
      </c>
      <c r="F1754" t="s">
        <v>8218</v>
      </c>
      <c r="G1754" t="s">
        <v>8224</v>
      </c>
      <c r="H1754" t="s">
        <v>8246</v>
      </c>
      <c r="I1754" s="1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1678</v>
      </c>
      <c r="P1754">
        <f t="shared" si="137"/>
        <v>1864.67</v>
      </c>
      <c r="Q1754" s="11" t="s">
        <v>8336</v>
      </c>
      <c r="R1754" t="s">
        <v>8337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40000</v>
      </c>
      <c r="E1755" s="7">
        <v>193963.9</v>
      </c>
      <c r="F1755" t="s">
        <v>8218</v>
      </c>
      <c r="G1755" t="s">
        <v>8231</v>
      </c>
      <c r="H1755" t="s">
        <v>8252</v>
      </c>
      <c r="I1755" s="14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485</v>
      </c>
      <c r="P1755">
        <f t="shared" si="137"/>
        <v>5541.83</v>
      </c>
      <c r="Q1755" s="11" t="s">
        <v>8336</v>
      </c>
      <c r="R1755" t="s">
        <v>8337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25000</v>
      </c>
      <c r="E1756" s="7">
        <v>509</v>
      </c>
      <c r="F1756" t="s">
        <v>8220</v>
      </c>
      <c r="G1756" t="s">
        <v>8228</v>
      </c>
      <c r="H1756" t="s">
        <v>8250</v>
      </c>
      <c r="I1756" s="14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2</v>
      </c>
      <c r="P1756">
        <f t="shared" si="137"/>
        <v>5.66</v>
      </c>
      <c r="Q1756" s="11" t="s">
        <v>8336</v>
      </c>
      <c r="R1756" t="s">
        <v>8337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1400</v>
      </c>
      <c r="E1757" s="7">
        <v>0</v>
      </c>
      <c r="F1757" t="s">
        <v>8220</v>
      </c>
      <c r="G1757" t="s">
        <v>8223</v>
      </c>
      <c r="H1757" t="s">
        <v>8245</v>
      </c>
      <c r="I1757" s="14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0</v>
      </c>
      <c r="P1757">
        <f t="shared" si="137"/>
        <v>0</v>
      </c>
      <c r="Q1757" s="11" t="s">
        <v>8336</v>
      </c>
      <c r="R1757" t="s">
        <v>8337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15000</v>
      </c>
      <c r="E1758" s="7">
        <v>16000</v>
      </c>
      <c r="F1758" t="s">
        <v>8218</v>
      </c>
      <c r="G1758" t="s">
        <v>8223</v>
      </c>
      <c r="H1758" t="s">
        <v>8245</v>
      </c>
      <c r="I1758" s="14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107</v>
      </c>
      <c r="P1758">
        <f t="shared" si="137"/>
        <v>133.33000000000001</v>
      </c>
      <c r="Q1758" s="11" t="s">
        <v>8336</v>
      </c>
      <c r="R1758" t="s">
        <v>8337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15000</v>
      </c>
      <c r="E1759" s="7">
        <v>17444</v>
      </c>
      <c r="F1759" t="s">
        <v>8218</v>
      </c>
      <c r="G1759" t="s">
        <v>8223</v>
      </c>
      <c r="H1759" t="s">
        <v>8245</v>
      </c>
      <c r="I1759" s="14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1246</v>
      </c>
      <c r="Q1759" s="11" t="s">
        <v>8336</v>
      </c>
      <c r="R1759" t="s">
        <v>8337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2017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4500</v>
      </c>
      <c r="E1760" s="7">
        <v>4935</v>
      </c>
      <c r="F1760" t="s">
        <v>8218</v>
      </c>
      <c r="G1760" t="s">
        <v>8223</v>
      </c>
      <c r="H1760" t="s">
        <v>8245</v>
      </c>
      <c r="I1760" s="14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110</v>
      </c>
      <c r="P1760">
        <f t="shared" si="137"/>
        <v>182.78</v>
      </c>
      <c r="Q1760" s="11" t="s">
        <v>8336</v>
      </c>
      <c r="R1760" t="s">
        <v>8337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15000</v>
      </c>
      <c r="E1761" s="7">
        <v>243</v>
      </c>
      <c r="F1761" t="s">
        <v>8220</v>
      </c>
      <c r="G1761" t="s">
        <v>8223</v>
      </c>
      <c r="H1761" t="s">
        <v>8245</v>
      </c>
      <c r="I1761" s="14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2</v>
      </c>
      <c r="P1761">
        <f t="shared" si="137"/>
        <v>4.96</v>
      </c>
      <c r="Q1761" s="11" t="s">
        <v>8336</v>
      </c>
      <c r="R1761" t="s">
        <v>8337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22000</v>
      </c>
      <c r="E1762" s="7">
        <v>40357</v>
      </c>
      <c r="F1762" t="s">
        <v>8218</v>
      </c>
      <c r="G1762" t="s">
        <v>8223</v>
      </c>
      <c r="H1762" t="s">
        <v>8245</v>
      </c>
      <c r="I1762" s="14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183</v>
      </c>
      <c r="P1762">
        <f t="shared" si="137"/>
        <v>395.66</v>
      </c>
      <c r="Q1762" s="11" t="s">
        <v>8336</v>
      </c>
      <c r="R1762" t="s">
        <v>8337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2000</v>
      </c>
      <c r="E1763" s="7">
        <v>2340</v>
      </c>
      <c r="F1763" t="s">
        <v>8218</v>
      </c>
      <c r="G1763" t="s">
        <v>8224</v>
      </c>
      <c r="H1763" t="s">
        <v>8246</v>
      </c>
      <c r="I1763" s="14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117</v>
      </c>
      <c r="P1763">
        <f t="shared" si="137"/>
        <v>780</v>
      </c>
      <c r="Q1763" s="11" t="s">
        <v>8336</v>
      </c>
      <c r="R1763" t="s">
        <v>8337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3700</v>
      </c>
      <c r="E1764" s="7">
        <v>9342</v>
      </c>
      <c r="F1764" t="s">
        <v>8218</v>
      </c>
      <c r="G1764" t="s">
        <v>8223</v>
      </c>
      <c r="H1764" t="s">
        <v>8245</v>
      </c>
      <c r="I1764" s="1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252</v>
      </c>
      <c r="P1764">
        <f t="shared" si="137"/>
        <v>373.68</v>
      </c>
      <c r="Q1764" s="11" t="s">
        <v>8336</v>
      </c>
      <c r="R1764" t="s">
        <v>8337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30000</v>
      </c>
      <c r="E1765" s="7">
        <v>37104.03</v>
      </c>
      <c r="F1765" t="s">
        <v>8218</v>
      </c>
      <c r="G1765" t="s">
        <v>8223</v>
      </c>
      <c r="H1765" t="s">
        <v>8245</v>
      </c>
      <c r="I1765" s="14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124</v>
      </c>
      <c r="P1765">
        <f t="shared" si="137"/>
        <v>314.44</v>
      </c>
      <c r="Q1765" s="11" t="s">
        <v>8336</v>
      </c>
      <c r="R1765" t="s">
        <v>8337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6000</v>
      </c>
      <c r="E1766" s="7">
        <v>9500</v>
      </c>
      <c r="F1766" t="s">
        <v>8218</v>
      </c>
      <c r="G1766" t="s">
        <v>8224</v>
      </c>
      <c r="H1766" t="s">
        <v>8246</v>
      </c>
      <c r="I1766" s="14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158</v>
      </c>
      <c r="P1766">
        <f t="shared" si="137"/>
        <v>243.59</v>
      </c>
      <c r="Q1766" s="11" t="s">
        <v>8336</v>
      </c>
      <c r="R1766" t="s">
        <v>8337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20000</v>
      </c>
      <c r="E1767" s="7">
        <v>640</v>
      </c>
      <c r="F1767" t="s">
        <v>8220</v>
      </c>
      <c r="G1767" t="s">
        <v>8223</v>
      </c>
      <c r="H1767" t="s">
        <v>8245</v>
      </c>
      <c r="I1767" s="14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3</v>
      </c>
      <c r="P1767">
        <f t="shared" si="137"/>
        <v>6.21</v>
      </c>
      <c r="Q1767" s="11" t="s">
        <v>8336</v>
      </c>
      <c r="R1767" t="s">
        <v>8337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500</v>
      </c>
      <c r="E1768" s="7">
        <v>8</v>
      </c>
      <c r="F1768" t="s">
        <v>8220</v>
      </c>
      <c r="G1768" t="s">
        <v>8225</v>
      </c>
      <c r="H1768" t="s">
        <v>8247</v>
      </c>
      <c r="I1768" s="14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2</v>
      </c>
      <c r="P1768">
        <f t="shared" si="137"/>
        <v>0</v>
      </c>
      <c r="Q1768" s="11" t="s">
        <v>8336</v>
      </c>
      <c r="R1768" t="s">
        <v>8337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6700</v>
      </c>
      <c r="E1769" s="7">
        <v>13323</v>
      </c>
      <c r="F1769" t="s">
        <v>8218</v>
      </c>
      <c r="G1769" t="s">
        <v>8223</v>
      </c>
      <c r="H1769" t="s">
        <v>8245</v>
      </c>
      <c r="I1769" s="14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199</v>
      </c>
      <c r="P1769">
        <f t="shared" si="137"/>
        <v>341.62</v>
      </c>
      <c r="Q1769" s="11" t="s">
        <v>8336</v>
      </c>
      <c r="R1769" t="s">
        <v>8337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2000</v>
      </c>
      <c r="E1770" s="7">
        <v>2864</v>
      </c>
      <c r="F1770" t="s">
        <v>8218</v>
      </c>
      <c r="G1770" t="s">
        <v>8223</v>
      </c>
      <c r="H1770" t="s">
        <v>8245</v>
      </c>
      <c r="I1770" s="14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143</v>
      </c>
      <c r="P1770">
        <f t="shared" si="137"/>
        <v>190.93</v>
      </c>
      <c r="Q1770" s="11" t="s">
        <v>8336</v>
      </c>
      <c r="R1770" t="s">
        <v>8337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4059</v>
      </c>
      <c r="E1771" s="7">
        <v>470</v>
      </c>
      <c r="F1771" t="s">
        <v>8220</v>
      </c>
      <c r="G1771" t="s">
        <v>8223</v>
      </c>
      <c r="H1771" t="s">
        <v>8245</v>
      </c>
      <c r="I1771" s="14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12</v>
      </c>
      <c r="P1771">
        <f t="shared" si="137"/>
        <v>21.36</v>
      </c>
      <c r="Q1771" s="11" t="s">
        <v>8336</v>
      </c>
      <c r="R1771" t="s">
        <v>8337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2015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35000</v>
      </c>
      <c r="E1772" s="7">
        <v>35932</v>
      </c>
      <c r="F1772" t="s">
        <v>8218</v>
      </c>
      <c r="G1772" t="s">
        <v>8223</v>
      </c>
      <c r="H1772" t="s">
        <v>8245</v>
      </c>
      <c r="I1772" s="14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103</v>
      </c>
      <c r="P1772">
        <f t="shared" si="137"/>
        <v>390.57</v>
      </c>
      <c r="Q1772" s="11" t="s">
        <v>8336</v>
      </c>
      <c r="R1772" t="s">
        <v>8337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3750</v>
      </c>
      <c r="E1773" s="7">
        <v>4055</v>
      </c>
      <c r="F1773" t="s">
        <v>8218</v>
      </c>
      <c r="G1773" t="s">
        <v>8224</v>
      </c>
      <c r="H1773" t="s">
        <v>8246</v>
      </c>
      <c r="I1773" s="14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108</v>
      </c>
      <c r="P1773">
        <f t="shared" si="137"/>
        <v>162.19999999999999</v>
      </c>
      <c r="Q1773" s="11" t="s">
        <v>8336</v>
      </c>
      <c r="R1773" t="s">
        <v>8337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3500</v>
      </c>
      <c r="E1774" s="7">
        <v>4343</v>
      </c>
      <c r="F1774" t="s">
        <v>8218</v>
      </c>
      <c r="G1774" t="s">
        <v>8224</v>
      </c>
      <c r="H1774" t="s">
        <v>8246</v>
      </c>
      <c r="I1774" s="1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124</v>
      </c>
      <c r="P1774">
        <f t="shared" si="137"/>
        <v>228.58</v>
      </c>
      <c r="Q1774" s="11" t="s">
        <v>8336</v>
      </c>
      <c r="R1774" t="s">
        <v>8337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5000</v>
      </c>
      <c r="E1775" s="7">
        <v>14166</v>
      </c>
      <c r="F1775" t="s">
        <v>8218</v>
      </c>
      <c r="G1775" t="s">
        <v>8223</v>
      </c>
      <c r="H1775" t="s">
        <v>8245</v>
      </c>
      <c r="I1775" s="14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283</v>
      </c>
      <c r="P1775">
        <f t="shared" si="137"/>
        <v>745.58</v>
      </c>
      <c r="Q1775" s="11" t="s">
        <v>8336</v>
      </c>
      <c r="R1775" t="s">
        <v>8337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2015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4500</v>
      </c>
      <c r="E1776" s="7">
        <v>5052</v>
      </c>
      <c r="F1776" t="s">
        <v>8218</v>
      </c>
      <c r="G1776" t="s">
        <v>8223</v>
      </c>
      <c r="H1776" t="s">
        <v>8245</v>
      </c>
      <c r="I1776" s="14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112</v>
      </c>
      <c r="P1776">
        <f t="shared" si="137"/>
        <v>388.62</v>
      </c>
      <c r="Q1776" s="11" t="s">
        <v>8336</v>
      </c>
      <c r="R1776" t="s">
        <v>8337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50000</v>
      </c>
      <c r="E1777" s="7">
        <v>3317</v>
      </c>
      <c r="F1777" t="s">
        <v>8219</v>
      </c>
      <c r="G1777" t="s">
        <v>8223</v>
      </c>
      <c r="H1777" t="s">
        <v>8245</v>
      </c>
      <c r="I1777" s="14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7</v>
      </c>
      <c r="P1777">
        <f t="shared" si="137"/>
        <v>26.75</v>
      </c>
      <c r="Q1777" s="11" t="s">
        <v>8336</v>
      </c>
      <c r="R1777" t="s">
        <v>8337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2500</v>
      </c>
      <c r="E1778" s="7">
        <v>3010.01</v>
      </c>
      <c r="F1778" t="s">
        <v>8218</v>
      </c>
      <c r="G1778" t="s">
        <v>8224</v>
      </c>
      <c r="H1778" t="s">
        <v>8246</v>
      </c>
      <c r="I1778" s="14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120</v>
      </c>
      <c r="P1778">
        <f t="shared" si="137"/>
        <v>752.5</v>
      </c>
      <c r="Q1778" s="11" t="s">
        <v>8336</v>
      </c>
      <c r="R1778" t="s">
        <v>8337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3000</v>
      </c>
      <c r="E1779" s="7">
        <v>10067.5</v>
      </c>
      <c r="F1779" t="s">
        <v>8218</v>
      </c>
      <c r="G1779" t="s">
        <v>8232</v>
      </c>
      <c r="H1779" t="s">
        <v>8248</v>
      </c>
      <c r="I1779" s="14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336</v>
      </c>
      <c r="P1779">
        <f t="shared" si="137"/>
        <v>1006.75</v>
      </c>
      <c r="Q1779" s="11" t="s">
        <v>8336</v>
      </c>
      <c r="R1779" t="s">
        <v>8337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4000</v>
      </c>
      <c r="E1780" s="7">
        <v>100</v>
      </c>
      <c r="F1780" t="s">
        <v>8220</v>
      </c>
      <c r="G1780" t="s">
        <v>8223</v>
      </c>
      <c r="H1780" t="s">
        <v>8245</v>
      </c>
      <c r="I1780" s="14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3</v>
      </c>
      <c r="P1780">
        <f t="shared" si="137"/>
        <v>6.67</v>
      </c>
      <c r="Q1780" s="11" t="s">
        <v>8336</v>
      </c>
      <c r="R1780" t="s">
        <v>8337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10000</v>
      </c>
      <c r="E1781" s="7">
        <v>11385</v>
      </c>
      <c r="F1781" t="s">
        <v>8218</v>
      </c>
      <c r="G1781" t="s">
        <v>8223</v>
      </c>
      <c r="H1781" t="s">
        <v>8245</v>
      </c>
      <c r="I1781" s="14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114</v>
      </c>
      <c r="P1781">
        <f t="shared" si="137"/>
        <v>299.61</v>
      </c>
      <c r="Q1781" s="11" t="s">
        <v>8336</v>
      </c>
      <c r="R1781" t="s">
        <v>8337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11828</v>
      </c>
      <c r="F1782" t="s">
        <v>8220</v>
      </c>
      <c r="G1782" t="s">
        <v>8223</v>
      </c>
      <c r="H1782" t="s">
        <v>8245</v>
      </c>
      <c r="I1782" s="14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39</v>
      </c>
      <c r="P1782">
        <f t="shared" si="137"/>
        <v>77.819999999999993</v>
      </c>
      <c r="Q1782" s="11" t="s">
        <v>8336</v>
      </c>
      <c r="R1782" t="s">
        <v>8337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5000</v>
      </c>
      <c r="E1783" s="7">
        <v>445</v>
      </c>
      <c r="F1783" t="s">
        <v>8220</v>
      </c>
      <c r="G1783" t="s">
        <v>8223</v>
      </c>
      <c r="H1783" t="s">
        <v>8245</v>
      </c>
      <c r="I1783" s="14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9</v>
      </c>
      <c r="P1783">
        <f t="shared" si="137"/>
        <v>18.54</v>
      </c>
      <c r="Q1783" s="11" t="s">
        <v>8336</v>
      </c>
      <c r="R1783" t="s">
        <v>8337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15000</v>
      </c>
      <c r="E1784" s="7">
        <v>1332</v>
      </c>
      <c r="F1784" t="s">
        <v>8219</v>
      </c>
      <c r="G1784" t="s">
        <v>8223</v>
      </c>
      <c r="H1784" t="s">
        <v>8245</v>
      </c>
      <c r="I1784" s="1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9</v>
      </c>
      <c r="P1784">
        <f t="shared" si="137"/>
        <v>17.53</v>
      </c>
      <c r="Q1784" s="11" t="s">
        <v>8336</v>
      </c>
      <c r="R1784" t="s">
        <v>8337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25000</v>
      </c>
      <c r="E1785" s="7">
        <v>1217</v>
      </c>
      <c r="F1785" t="s">
        <v>8220</v>
      </c>
      <c r="G1785" t="s">
        <v>8223</v>
      </c>
      <c r="H1785" t="s">
        <v>8245</v>
      </c>
      <c r="I1785" s="14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5</v>
      </c>
      <c r="P1785">
        <f t="shared" si="137"/>
        <v>6.58</v>
      </c>
      <c r="Q1785" s="11" t="s">
        <v>8336</v>
      </c>
      <c r="R1785" t="s">
        <v>8337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5500</v>
      </c>
      <c r="E1786" s="7">
        <v>0</v>
      </c>
      <c r="F1786" t="s">
        <v>8219</v>
      </c>
      <c r="G1786" t="s">
        <v>8223</v>
      </c>
      <c r="H1786" t="s">
        <v>8245</v>
      </c>
      <c r="I1786" s="14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0</v>
      </c>
      <c r="P1786">
        <f t="shared" si="137"/>
        <v>0</v>
      </c>
      <c r="Q1786" s="11" t="s">
        <v>8336</v>
      </c>
      <c r="R1786" t="s">
        <v>8337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2015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12500</v>
      </c>
      <c r="E1787" s="7">
        <v>1</v>
      </c>
      <c r="F1787" t="s">
        <v>8220</v>
      </c>
      <c r="G1787" t="s">
        <v>8223</v>
      </c>
      <c r="H1787" t="s">
        <v>8245</v>
      </c>
      <c r="I1787" s="14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0</v>
      </c>
      <c r="P1787">
        <f t="shared" si="137"/>
        <v>0.01</v>
      </c>
      <c r="Q1787" s="11" t="s">
        <v>8336</v>
      </c>
      <c r="R1787" t="s">
        <v>8337</v>
      </c>
      <c r="S1787" s="16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3900</v>
      </c>
      <c r="E1788" s="7">
        <v>2059</v>
      </c>
      <c r="F1788" t="s">
        <v>8219</v>
      </c>
      <c r="G1788" t="s">
        <v>8232</v>
      </c>
      <c r="H1788" t="s">
        <v>8248</v>
      </c>
      <c r="I1788" s="14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53</v>
      </c>
      <c r="P1788">
        <f t="shared" si="137"/>
        <v>71</v>
      </c>
      <c r="Q1788" s="11" t="s">
        <v>8336</v>
      </c>
      <c r="R1788" t="s">
        <v>8337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5000</v>
      </c>
      <c r="E1789" s="7">
        <v>5012.25</v>
      </c>
      <c r="F1789" t="s">
        <v>8218</v>
      </c>
      <c r="G1789" t="s">
        <v>8223</v>
      </c>
      <c r="H1789" t="s">
        <v>8245</v>
      </c>
      <c r="I1789" s="14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100</v>
      </c>
      <c r="P1789">
        <f t="shared" si="137"/>
        <v>208.84</v>
      </c>
      <c r="Q1789" s="11" t="s">
        <v>8336</v>
      </c>
      <c r="R1789" t="s">
        <v>8337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1900</v>
      </c>
      <c r="E1790" s="7">
        <v>2182</v>
      </c>
      <c r="F1790" t="s">
        <v>8218</v>
      </c>
      <c r="G1790" t="s">
        <v>8224</v>
      </c>
      <c r="H1790" t="s">
        <v>8246</v>
      </c>
      <c r="I1790" s="14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115</v>
      </c>
      <c r="P1790">
        <f t="shared" si="137"/>
        <v>545.5</v>
      </c>
      <c r="Q1790" s="11" t="s">
        <v>8336</v>
      </c>
      <c r="R1790" t="s">
        <v>8337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1500</v>
      </c>
      <c r="E1791" s="7">
        <v>427</v>
      </c>
      <c r="F1791" t="s">
        <v>8220</v>
      </c>
      <c r="G1791" t="s">
        <v>8223</v>
      </c>
      <c r="H1791" t="s">
        <v>8245</v>
      </c>
      <c r="I1791" s="14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28</v>
      </c>
      <c r="P1791">
        <f t="shared" si="137"/>
        <v>106.75</v>
      </c>
      <c r="Q1791" s="11" t="s">
        <v>8336</v>
      </c>
      <c r="R1791" t="s">
        <v>8337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2015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5000</v>
      </c>
      <c r="E1792" s="7">
        <v>5376</v>
      </c>
      <c r="F1792" t="s">
        <v>8218</v>
      </c>
      <c r="G1792" t="s">
        <v>8223</v>
      </c>
      <c r="H1792" t="s">
        <v>8245</v>
      </c>
      <c r="I1792" s="14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108</v>
      </c>
      <c r="P1792">
        <f t="shared" si="137"/>
        <v>358.4</v>
      </c>
      <c r="Q1792" s="11" t="s">
        <v>8336</v>
      </c>
      <c r="R1792" t="s">
        <v>8337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2000</v>
      </c>
      <c r="E1793" s="7">
        <v>2005</v>
      </c>
      <c r="F1793" t="s">
        <v>8218</v>
      </c>
      <c r="G1793" t="s">
        <v>8224</v>
      </c>
      <c r="H1793" t="s">
        <v>8246</v>
      </c>
      <c r="I1793" s="14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100</v>
      </c>
      <c r="P1793">
        <f t="shared" si="137"/>
        <v>501.25</v>
      </c>
      <c r="Q1793" s="11" t="s">
        <v>8336</v>
      </c>
      <c r="R1793" t="s">
        <v>8337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2015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39000</v>
      </c>
      <c r="E1794" s="7">
        <v>25</v>
      </c>
      <c r="F1794" t="s">
        <v>8220</v>
      </c>
      <c r="G1794" t="s">
        <v>8223</v>
      </c>
      <c r="H1794" t="s">
        <v>8245</v>
      </c>
      <c r="I1794" s="1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0</v>
      </c>
      <c r="P1794">
        <f t="shared" si="137"/>
        <v>0.18</v>
      </c>
      <c r="Q1794" s="11" t="s">
        <v>8336</v>
      </c>
      <c r="R1794" t="s">
        <v>8337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1500</v>
      </c>
      <c r="E1795" s="7">
        <v>302</v>
      </c>
      <c r="F1795" t="s">
        <v>8220</v>
      </c>
      <c r="G1795" t="s">
        <v>8225</v>
      </c>
      <c r="H1795" t="s">
        <v>8247</v>
      </c>
      <c r="I1795" s="14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20</v>
      </c>
      <c r="P1795">
        <f t="shared" ref="P1795:P1858" si="142">IFERROR(ROUND(E1795/L1795, 2),0)</f>
        <v>151</v>
      </c>
      <c r="Q1795" s="11" t="s">
        <v>8336</v>
      </c>
      <c r="R1795" t="s">
        <v>8337</v>
      </c>
      <c r="S1795" s="16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ref="U1795:U1858" si="145">YEAR(T1795)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4000</v>
      </c>
      <c r="E1796" s="7">
        <v>110</v>
      </c>
      <c r="F1796" t="s">
        <v>8220</v>
      </c>
      <c r="G1796" t="s">
        <v>8223</v>
      </c>
      <c r="H1796" t="s">
        <v>8245</v>
      </c>
      <c r="I1796" s="14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3</v>
      </c>
      <c r="P1796">
        <f t="shared" si="142"/>
        <v>6.11</v>
      </c>
      <c r="Q1796" s="11" t="s">
        <v>8336</v>
      </c>
      <c r="R1796" t="s">
        <v>8337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4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10500</v>
      </c>
      <c r="E1798" s="7">
        <v>766</v>
      </c>
      <c r="F1798" t="s">
        <v>8220</v>
      </c>
      <c r="G1798" t="s">
        <v>8224</v>
      </c>
      <c r="H1798" t="s">
        <v>8246</v>
      </c>
      <c r="I1798" s="14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7</v>
      </c>
      <c r="P1798">
        <f t="shared" si="142"/>
        <v>8.91</v>
      </c>
      <c r="Q1798" s="11" t="s">
        <v>8336</v>
      </c>
      <c r="R1798" t="s">
        <v>8337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20000</v>
      </c>
      <c r="E1799" s="7">
        <v>0</v>
      </c>
      <c r="F1799" t="s">
        <v>8220</v>
      </c>
      <c r="G1799" t="s">
        <v>8223</v>
      </c>
      <c r="H1799" t="s">
        <v>8245</v>
      </c>
      <c r="I1799" s="14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0</v>
      </c>
      <c r="P1799">
        <f t="shared" si="142"/>
        <v>0</v>
      </c>
      <c r="Q1799" s="11" t="s">
        <v>8336</v>
      </c>
      <c r="R1799" t="s">
        <v>8337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6350</v>
      </c>
      <c r="E1800" s="7">
        <v>6506</v>
      </c>
      <c r="F1800" t="s">
        <v>8218</v>
      </c>
      <c r="G1800" t="s">
        <v>8223</v>
      </c>
      <c r="H1800" t="s">
        <v>8245</v>
      </c>
      <c r="I1800" s="14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102</v>
      </c>
      <c r="P1800">
        <f t="shared" si="142"/>
        <v>175.84</v>
      </c>
      <c r="Q1800" s="11" t="s">
        <v>8336</v>
      </c>
      <c r="R1800" t="s">
        <v>8337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2016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1700</v>
      </c>
      <c r="E1801" s="7">
        <v>410</v>
      </c>
      <c r="F1801" t="s">
        <v>8220</v>
      </c>
      <c r="G1801" t="s">
        <v>8224</v>
      </c>
      <c r="H1801" t="s">
        <v>8246</v>
      </c>
      <c r="I1801" s="14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24</v>
      </c>
      <c r="P1801">
        <f t="shared" si="142"/>
        <v>68.33</v>
      </c>
      <c r="Q1801" s="11" t="s">
        <v>8336</v>
      </c>
      <c r="R1801" t="s">
        <v>8337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25000</v>
      </c>
      <c r="E1802" s="7">
        <v>1072</v>
      </c>
      <c r="F1802" t="s">
        <v>8220</v>
      </c>
      <c r="G1802" t="s">
        <v>8224</v>
      </c>
      <c r="H1802" t="s">
        <v>8246</v>
      </c>
      <c r="I1802" s="14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4</v>
      </c>
      <c r="P1802">
        <f t="shared" si="142"/>
        <v>9.49</v>
      </c>
      <c r="Q1802" s="11" t="s">
        <v>8336</v>
      </c>
      <c r="R1802" t="s">
        <v>8337</v>
      </c>
      <c r="S1802" s="16">
        <f t="shared" si="143"/>
        <v>42623.606134259258</v>
      </c>
      <c r="T1802" s="16">
        <f t="shared" si="144"/>
        <v>42653.606134259258</v>
      </c>
      <c r="U1802">
        <f t="shared" si="145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7000</v>
      </c>
      <c r="E1803" s="7">
        <v>4176</v>
      </c>
      <c r="F1803" t="s">
        <v>8220</v>
      </c>
      <c r="G1803" t="s">
        <v>8224</v>
      </c>
      <c r="H1803" t="s">
        <v>8246</v>
      </c>
      <c r="I1803" s="14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60</v>
      </c>
      <c r="P1803">
        <f t="shared" si="142"/>
        <v>112.86</v>
      </c>
      <c r="Q1803" s="11" t="s">
        <v>8336</v>
      </c>
      <c r="R1803" t="s">
        <v>8337</v>
      </c>
      <c r="S1803" s="16">
        <f t="shared" si="143"/>
        <v>42321.660509259258</v>
      </c>
      <c r="T1803" s="16">
        <f t="shared" si="144"/>
        <v>42353.506944444445</v>
      </c>
      <c r="U1803">
        <f t="shared" si="145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5000</v>
      </c>
      <c r="E1804" s="7">
        <v>5665</v>
      </c>
      <c r="F1804" t="s">
        <v>8218</v>
      </c>
      <c r="G1804" t="s">
        <v>8235</v>
      </c>
      <c r="H1804" t="s">
        <v>8248</v>
      </c>
      <c r="I1804" s="1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113</v>
      </c>
      <c r="P1804">
        <f t="shared" si="142"/>
        <v>314.72000000000003</v>
      </c>
      <c r="Q1804" s="11" t="s">
        <v>8336</v>
      </c>
      <c r="R1804" t="s">
        <v>8337</v>
      </c>
      <c r="S1804" s="16">
        <f t="shared" si="143"/>
        <v>42159.47256944445</v>
      </c>
      <c r="T1804" s="16">
        <f t="shared" si="144"/>
        <v>42182.915972222225</v>
      </c>
      <c r="U1804">
        <f t="shared" si="145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15000</v>
      </c>
      <c r="E1805" s="7">
        <v>684</v>
      </c>
      <c r="F1805" t="s">
        <v>8220</v>
      </c>
      <c r="G1805" t="s">
        <v>8223</v>
      </c>
      <c r="H1805" t="s">
        <v>8245</v>
      </c>
      <c r="I1805" s="14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5</v>
      </c>
      <c r="P1805">
        <f t="shared" si="142"/>
        <v>9.1199999999999992</v>
      </c>
      <c r="Q1805" s="11" t="s">
        <v>8336</v>
      </c>
      <c r="R1805" t="s">
        <v>8337</v>
      </c>
      <c r="S1805" s="16">
        <f t="shared" si="143"/>
        <v>42018.071550925932</v>
      </c>
      <c r="T1805" s="16">
        <f t="shared" si="144"/>
        <v>42049.071550925932</v>
      </c>
      <c r="U1805">
        <f t="shared" si="145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15000</v>
      </c>
      <c r="E1806" s="7">
        <v>2524</v>
      </c>
      <c r="F1806" t="s">
        <v>8220</v>
      </c>
      <c r="G1806" t="s">
        <v>8223</v>
      </c>
      <c r="H1806" t="s">
        <v>8245</v>
      </c>
      <c r="I1806" s="14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17</v>
      </c>
      <c r="P1806">
        <f t="shared" si="142"/>
        <v>48.54</v>
      </c>
      <c r="Q1806" s="11" t="s">
        <v>8336</v>
      </c>
      <c r="R1806" t="s">
        <v>8337</v>
      </c>
      <c r="S1806" s="16">
        <f t="shared" si="143"/>
        <v>42282.678287037037</v>
      </c>
      <c r="T1806" s="16">
        <f t="shared" si="144"/>
        <v>42322.719953703709</v>
      </c>
      <c r="U1806">
        <f t="shared" si="145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22000</v>
      </c>
      <c r="E1807" s="7">
        <v>70</v>
      </c>
      <c r="F1807" t="s">
        <v>8220</v>
      </c>
      <c r="G1807" t="s">
        <v>8235</v>
      </c>
      <c r="H1807" t="s">
        <v>8248</v>
      </c>
      <c r="I1807" s="14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0</v>
      </c>
      <c r="P1807">
        <f t="shared" si="142"/>
        <v>0.56999999999999995</v>
      </c>
      <c r="Q1807" s="11" t="s">
        <v>8336</v>
      </c>
      <c r="R1807" t="s">
        <v>8337</v>
      </c>
      <c r="S1807" s="16">
        <f t="shared" si="143"/>
        <v>42247.803912037038</v>
      </c>
      <c r="T1807" s="16">
        <f t="shared" si="144"/>
        <v>42279.75</v>
      </c>
      <c r="U1807">
        <f t="shared" si="145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3000</v>
      </c>
      <c r="E1808" s="7">
        <v>3273</v>
      </c>
      <c r="F1808" t="s">
        <v>8218</v>
      </c>
      <c r="G1808" t="s">
        <v>8224</v>
      </c>
      <c r="H1808" t="s">
        <v>8246</v>
      </c>
      <c r="I1808" s="14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109</v>
      </c>
      <c r="P1808">
        <f t="shared" si="142"/>
        <v>409.13</v>
      </c>
      <c r="Q1808" s="11" t="s">
        <v>8336</v>
      </c>
      <c r="R1808" t="s">
        <v>8337</v>
      </c>
      <c r="S1808" s="16">
        <f t="shared" si="143"/>
        <v>41877.638298611113</v>
      </c>
      <c r="T1808" s="16">
        <f t="shared" si="144"/>
        <v>41912.638298611113</v>
      </c>
      <c r="U1808">
        <f t="shared" si="145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3000</v>
      </c>
      <c r="E1809" s="7">
        <v>3084</v>
      </c>
      <c r="F1809" t="s">
        <v>8218</v>
      </c>
      <c r="G1809" t="s">
        <v>8223</v>
      </c>
      <c r="H1809" t="s">
        <v>8245</v>
      </c>
      <c r="I1809" s="14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103</v>
      </c>
      <c r="P1809">
        <f t="shared" si="142"/>
        <v>385.5</v>
      </c>
      <c r="Q1809" s="11" t="s">
        <v>8336</v>
      </c>
      <c r="R1809" t="s">
        <v>8337</v>
      </c>
      <c r="S1809" s="16">
        <f t="shared" si="143"/>
        <v>41880.068437499998</v>
      </c>
      <c r="T1809" s="16">
        <f t="shared" si="144"/>
        <v>41910.068437499998</v>
      </c>
      <c r="U1809">
        <f t="shared" si="145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30000</v>
      </c>
      <c r="E1810" s="7">
        <v>1026</v>
      </c>
      <c r="F1810" t="s">
        <v>8220</v>
      </c>
      <c r="G1810" t="s">
        <v>8223</v>
      </c>
      <c r="H1810" t="s">
        <v>8245</v>
      </c>
      <c r="I1810" s="14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3</v>
      </c>
      <c r="P1810">
        <f t="shared" si="142"/>
        <v>10.69</v>
      </c>
      <c r="Q1810" s="11" t="s">
        <v>8336</v>
      </c>
      <c r="R1810" t="s">
        <v>8337</v>
      </c>
      <c r="S1810" s="16">
        <f t="shared" si="143"/>
        <v>42742.680902777778</v>
      </c>
      <c r="T1810" s="16">
        <f t="shared" si="144"/>
        <v>42777.680902777778</v>
      </c>
      <c r="U1810">
        <f t="shared" si="145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2600</v>
      </c>
      <c r="E1811" s="7">
        <v>2857</v>
      </c>
      <c r="F1811" t="s">
        <v>8218</v>
      </c>
      <c r="G1811" t="s">
        <v>8228</v>
      </c>
      <c r="H1811" t="s">
        <v>8250</v>
      </c>
      <c r="I1811" s="14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110</v>
      </c>
      <c r="P1811">
        <f t="shared" si="142"/>
        <v>317.44</v>
      </c>
      <c r="Q1811" s="11" t="s">
        <v>8336</v>
      </c>
      <c r="R1811" t="s">
        <v>8337</v>
      </c>
      <c r="S1811" s="16">
        <f t="shared" si="143"/>
        <v>42029.907858796301</v>
      </c>
      <c r="T1811" s="16">
        <f t="shared" si="144"/>
        <v>42064.907858796301</v>
      </c>
      <c r="U1811">
        <f t="shared" si="145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1000</v>
      </c>
      <c r="E1812" s="7">
        <v>1870.99</v>
      </c>
      <c r="F1812" t="s">
        <v>8218</v>
      </c>
      <c r="G1812" t="s">
        <v>8223</v>
      </c>
      <c r="H1812" t="s">
        <v>8245</v>
      </c>
      <c r="I1812" s="14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187</v>
      </c>
      <c r="P1812">
        <f t="shared" si="142"/>
        <v>935.5</v>
      </c>
      <c r="Q1812" s="11" t="s">
        <v>8336</v>
      </c>
      <c r="R1812" t="s">
        <v>8337</v>
      </c>
      <c r="S1812" s="16">
        <f t="shared" si="143"/>
        <v>41860.91002314815</v>
      </c>
      <c r="T1812" s="16">
        <f t="shared" si="144"/>
        <v>41872.91002314815</v>
      </c>
      <c r="U1812">
        <f t="shared" si="145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1500</v>
      </c>
      <c r="E1813" s="7">
        <v>270</v>
      </c>
      <c r="F1813" t="s">
        <v>8220</v>
      </c>
      <c r="G1813" t="s">
        <v>8223</v>
      </c>
      <c r="H1813" t="s">
        <v>8245</v>
      </c>
      <c r="I1813" s="14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18</v>
      </c>
      <c r="P1813">
        <f t="shared" si="142"/>
        <v>10.38</v>
      </c>
      <c r="Q1813" s="11" t="s">
        <v>8336</v>
      </c>
      <c r="R1813" t="s">
        <v>8337</v>
      </c>
      <c r="S1813" s="16">
        <f t="shared" si="143"/>
        <v>41876.433680555558</v>
      </c>
      <c r="T1813" s="16">
        <f t="shared" si="144"/>
        <v>41936.166666666664</v>
      </c>
      <c r="U1813">
        <f t="shared" si="145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3500</v>
      </c>
      <c r="E1814" s="7">
        <v>4678.5</v>
      </c>
      <c r="F1814" t="s">
        <v>8218</v>
      </c>
      <c r="G1814" t="s">
        <v>8224</v>
      </c>
      <c r="H1814" t="s">
        <v>8246</v>
      </c>
      <c r="I1814" s="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134</v>
      </c>
      <c r="P1814">
        <f t="shared" si="142"/>
        <v>203.41</v>
      </c>
      <c r="Q1814" s="11" t="s">
        <v>8336</v>
      </c>
      <c r="R1814" t="s">
        <v>8337</v>
      </c>
      <c r="S1814" s="16">
        <f t="shared" si="143"/>
        <v>42524.318703703699</v>
      </c>
      <c r="T1814" s="16">
        <f t="shared" si="144"/>
        <v>42554.318703703699</v>
      </c>
      <c r="U1814">
        <f t="shared" si="145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500</v>
      </c>
      <c r="E1815" s="7">
        <v>6</v>
      </c>
      <c r="F1815" t="s">
        <v>8220</v>
      </c>
      <c r="G1815" t="s">
        <v>8224</v>
      </c>
      <c r="H1815" t="s">
        <v>8246</v>
      </c>
      <c r="I1815" s="14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1</v>
      </c>
      <c r="P1815">
        <f t="shared" si="142"/>
        <v>0</v>
      </c>
      <c r="Q1815" s="11" t="s">
        <v>8336</v>
      </c>
      <c r="R1815" t="s">
        <v>8337</v>
      </c>
      <c r="S1815" s="16">
        <f t="shared" si="143"/>
        <v>41829.889027777775</v>
      </c>
      <c r="T1815" s="16">
        <f t="shared" si="144"/>
        <v>41859.889027777775</v>
      </c>
      <c r="U1815">
        <f t="shared" si="145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15000</v>
      </c>
      <c r="E1816" s="7">
        <v>24321.1</v>
      </c>
      <c r="F1816" t="s">
        <v>8218</v>
      </c>
      <c r="G1816" t="s">
        <v>8224</v>
      </c>
      <c r="H1816" t="s">
        <v>8246</v>
      </c>
      <c r="I1816" s="14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162</v>
      </c>
      <c r="P1816">
        <f t="shared" si="142"/>
        <v>173.72</v>
      </c>
      <c r="Q1816" s="11" t="s">
        <v>8336</v>
      </c>
      <c r="R1816" t="s">
        <v>8337</v>
      </c>
      <c r="S1816" s="16">
        <f t="shared" si="143"/>
        <v>42033.314074074078</v>
      </c>
      <c r="T1816" s="16">
        <f t="shared" si="144"/>
        <v>42063.314074074078</v>
      </c>
      <c r="U1816">
        <f t="shared" si="145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500</v>
      </c>
      <c r="E1817" s="7">
        <v>5</v>
      </c>
      <c r="F1817" t="s">
        <v>8220</v>
      </c>
      <c r="G1817" t="s">
        <v>8223</v>
      </c>
      <c r="H1817" t="s">
        <v>8245</v>
      </c>
      <c r="I1817" s="14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1</v>
      </c>
      <c r="P1817">
        <f t="shared" si="142"/>
        <v>0</v>
      </c>
      <c r="Q1817" s="11" t="s">
        <v>8336</v>
      </c>
      <c r="R1817" t="s">
        <v>8337</v>
      </c>
      <c r="S1817" s="16">
        <f t="shared" si="143"/>
        <v>42172.906678240746</v>
      </c>
      <c r="T1817" s="16">
        <f t="shared" si="144"/>
        <v>42186.906678240746</v>
      </c>
      <c r="U1817">
        <f t="shared" si="145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3000</v>
      </c>
      <c r="E1818" s="7">
        <v>1126</v>
      </c>
      <c r="F1818" t="s">
        <v>8220</v>
      </c>
      <c r="G1818" t="s">
        <v>8239</v>
      </c>
      <c r="H1818" t="s">
        <v>8256</v>
      </c>
      <c r="I1818" s="14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38</v>
      </c>
      <c r="P1818">
        <f t="shared" si="142"/>
        <v>187.67</v>
      </c>
      <c r="Q1818" s="11" t="s">
        <v>8336</v>
      </c>
      <c r="R1818" t="s">
        <v>8337</v>
      </c>
      <c r="S1818" s="16">
        <f t="shared" si="143"/>
        <v>42548.876192129625</v>
      </c>
      <c r="T1818" s="16">
        <f t="shared" si="144"/>
        <v>42576.791666666672</v>
      </c>
      <c r="U1818">
        <f t="shared" si="145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25000</v>
      </c>
      <c r="E1819" s="7">
        <v>610</v>
      </c>
      <c r="F1819" t="s">
        <v>8220</v>
      </c>
      <c r="G1819" t="s">
        <v>8223</v>
      </c>
      <c r="H1819" t="s">
        <v>8245</v>
      </c>
      <c r="I1819" s="14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2</v>
      </c>
      <c r="P1819">
        <f t="shared" si="142"/>
        <v>6.1</v>
      </c>
      <c r="Q1819" s="11" t="s">
        <v>8336</v>
      </c>
      <c r="R1819" t="s">
        <v>8337</v>
      </c>
      <c r="S1819" s="16">
        <f t="shared" si="143"/>
        <v>42705.662118055552</v>
      </c>
      <c r="T1819" s="16">
        <f t="shared" si="144"/>
        <v>42765.290972222225</v>
      </c>
      <c r="U1819">
        <f t="shared" si="145"/>
        <v>2017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500</v>
      </c>
      <c r="E1820" s="7">
        <v>2</v>
      </c>
      <c r="F1820" t="s">
        <v>8220</v>
      </c>
      <c r="G1820" t="s">
        <v>8223</v>
      </c>
      <c r="H1820" t="s">
        <v>8245</v>
      </c>
      <c r="I1820" s="14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6">
        <f t="shared" si="143"/>
        <v>42067.234375</v>
      </c>
      <c r="T1820" s="16">
        <f t="shared" si="144"/>
        <v>42097.192708333328</v>
      </c>
      <c r="U1820">
        <f t="shared" si="145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1547</v>
      </c>
      <c r="F1821" t="s">
        <v>8218</v>
      </c>
      <c r="G1821" t="s">
        <v>8223</v>
      </c>
      <c r="H1821" t="s">
        <v>8245</v>
      </c>
      <c r="I1821" s="14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129</v>
      </c>
      <c r="P1821">
        <f t="shared" si="142"/>
        <v>386.75</v>
      </c>
      <c r="Q1821" s="11" t="s">
        <v>8336</v>
      </c>
      <c r="R1821" t="s">
        <v>8337</v>
      </c>
      <c r="S1821" s="16">
        <f t="shared" si="143"/>
        <v>41820.752268518518</v>
      </c>
      <c r="T1821" s="16">
        <f t="shared" si="144"/>
        <v>41850.752268518518</v>
      </c>
      <c r="U1821">
        <f t="shared" si="145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5000</v>
      </c>
      <c r="E1822" s="7">
        <v>5800</v>
      </c>
      <c r="F1822" t="s">
        <v>8218</v>
      </c>
      <c r="G1822" t="s">
        <v>8223</v>
      </c>
      <c r="H1822" t="s">
        <v>8245</v>
      </c>
      <c r="I1822" s="14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116</v>
      </c>
      <c r="P1822">
        <f t="shared" si="142"/>
        <v>725</v>
      </c>
      <c r="Q1822" s="11" t="s">
        <v>8336</v>
      </c>
      <c r="R1822" t="s">
        <v>8337</v>
      </c>
      <c r="S1822" s="16">
        <f t="shared" si="143"/>
        <v>42065.084375000006</v>
      </c>
      <c r="T1822" s="16">
        <f t="shared" si="144"/>
        <v>42095.042708333334</v>
      </c>
      <c r="U1822">
        <f t="shared" si="145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10000</v>
      </c>
      <c r="E1823" s="7">
        <v>125</v>
      </c>
      <c r="F1823" t="s">
        <v>8220</v>
      </c>
      <c r="G1823" t="s">
        <v>8223</v>
      </c>
      <c r="H1823" t="s">
        <v>8245</v>
      </c>
      <c r="I1823" s="14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</v>
      </c>
      <c r="P1823">
        <f t="shared" si="142"/>
        <v>2.19</v>
      </c>
      <c r="Q1823" s="11" t="s">
        <v>8323</v>
      </c>
      <c r="R1823" t="s">
        <v>8324</v>
      </c>
      <c r="S1823" s="16">
        <f t="shared" si="143"/>
        <v>40926.319062499999</v>
      </c>
      <c r="T1823" s="16">
        <f t="shared" si="144"/>
        <v>40971.319062499999</v>
      </c>
      <c r="U1823">
        <f t="shared" si="145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2500</v>
      </c>
      <c r="E1824" s="7">
        <v>2608</v>
      </c>
      <c r="F1824" t="s">
        <v>8218</v>
      </c>
      <c r="G1824" t="s">
        <v>8228</v>
      </c>
      <c r="H1824" t="s">
        <v>8250</v>
      </c>
      <c r="I1824" s="1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104</v>
      </c>
      <c r="P1824">
        <f t="shared" si="142"/>
        <v>237.09</v>
      </c>
      <c r="Q1824" s="11" t="s">
        <v>8323</v>
      </c>
      <c r="R1824" t="s">
        <v>8324</v>
      </c>
      <c r="S1824" s="16">
        <f t="shared" si="143"/>
        <v>41634.797013888885</v>
      </c>
      <c r="T1824" s="16">
        <f t="shared" si="144"/>
        <v>41670.792361111111</v>
      </c>
      <c r="U1824">
        <f t="shared" si="145"/>
        <v>2014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3500</v>
      </c>
      <c r="E1825" s="7">
        <v>3736.55</v>
      </c>
      <c r="F1825" t="s">
        <v>8218</v>
      </c>
      <c r="G1825" t="s">
        <v>8223</v>
      </c>
      <c r="H1825" t="s">
        <v>8245</v>
      </c>
      <c r="I1825" s="14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107</v>
      </c>
      <c r="P1825">
        <f t="shared" si="142"/>
        <v>113.23</v>
      </c>
      <c r="Q1825" s="11" t="s">
        <v>8323</v>
      </c>
      <c r="R1825" t="s">
        <v>8324</v>
      </c>
      <c r="S1825" s="16">
        <f t="shared" si="143"/>
        <v>41176.684907407405</v>
      </c>
      <c r="T1825" s="16">
        <f t="shared" si="144"/>
        <v>41206.684907407405</v>
      </c>
      <c r="U1825">
        <f t="shared" si="145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8750</v>
      </c>
      <c r="E1826" s="7">
        <v>9111</v>
      </c>
      <c r="F1826" t="s">
        <v>8218</v>
      </c>
      <c r="G1826" t="s">
        <v>8223</v>
      </c>
      <c r="H1826" t="s">
        <v>8245</v>
      </c>
      <c r="I1826" s="14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104</v>
      </c>
      <c r="P1826">
        <f t="shared" si="142"/>
        <v>227.78</v>
      </c>
      <c r="Q1826" s="11" t="s">
        <v>8323</v>
      </c>
      <c r="R1826" t="s">
        <v>8324</v>
      </c>
      <c r="S1826" s="16">
        <f t="shared" si="143"/>
        <v>41626.916284722225</v>
      </c>
      <c r="T1826" s="16">
        <f t="shared" si="144"/>
        <v>41647.088888888888</v>
      </c>
      <c r="U1826">
        <f t="shared" si="145"/>
        <v>2014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6000</v>
      </c>
      <c r="E1827" s="7">
        <v>6086.26</v>
      </c>
      <c r="F1827" t="s">
        <v>8218</v>
      </c>
      <c r="G1827" t="s">
        <v>8223</v>
      </c>
      <c r="H1827" t="s">
        <v>8245</v>
      </c>
      <c r="I1827" s="14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101</v>
      </c>
      <c r="P1827">
        <f t="shared" si="142"/>
        <v>121.73</v>
      </c>
      <c r="Q1827" s="11" t="s">
        <v>8323</v>
      </c>
      <c r="R1827" t="s">
        <v>8324</v>
      </c>
      <c r="S1827" s="16">
        <f t="shared" si="143"/>
        <v>41443.83452546296</v>
      </c>
      <c r="T1827" s="16">
        <f t="shared" si="144"/>
        <v>41466.83452546296</v>
      </c>
      <c r="U1827">
        <f t="shared" si="145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5800</v>
      </c>
      <c r="E1828" s="7">
        <v>6155</v>
      </c>
      <c r="F1828" t="s">
        <v>8218</v>
      </c>
      <c r="G1828" t="s">
        <v>8223</v>
      </c>
      <c r="H1828" t="s">
        <v>8245</v>
      </c>
      <c r="I1828" s="14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106</v>
      </c>
      <c r="P1828">
        <f t="shared" si="142"/>
        <v>161.97</v>
      </c>
      <c r="Q1828" s="11" t="s">
        <v>8323</v>
      </c>
      <c r="R1828" t="s">
        <v>8324</v>
      </c>
      <c r="S1828" s="16">
        <f t="shared" si="143"/>
        <v>41657.923807870371</v>
      </c>
      <c r="T1828" s="16">
        <f t="shared" si="144"/>
        <v>41687.923807870371</v>
      </c>
      <c r="U1828">
        <f t="shared" si="145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20000</v>
      </c>
      <c r="E1829" s="7">
        <v>26438</v>
      </c>
      <c r="F1829" t="s">
        <v>8218</v>
      </c>
      <c r="G1829" t="s">
        <v>8223</v>
      </c>
      <c r="H1829" t="s">
        <v>8245</v>
      </c>
      <c r="I1829" s="14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132</v>
      </c>
      <c r="P1829">
        <f t="shared" si="142"/>
        <v>275.39999999999998</v>
      </c>
      <c r="Q1829" s="11" t="s">
        <v>8323</v>
      </c>
      <c r="R1829" t="s">
        <v>8324</v>
      </c>
      <c r="S1829" s="16">
        <f t="shared" si="143"/>
        <v>40555.325937499998</v>
      </c>
      <c r="T1829" s="16">
        <f t="shared" si="144"/>
        <v>40605.325937499998</v>
      </c>
      <c r="U1829">
        <f t="shared" si="145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50000</v>
      </c>
      <c r="E1830" s="7">
        <v>170</v>
      </c>
      <c r="F1830" t="s">
        <v>8220</v>
      </c>
      <c r="G1830" t="s">
        <v>8223</v>
      </c>
      <c r="H1830" t="s">
        <v>8245</v>
      </c>
      <c r="I1830" s="14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0</v>
      </c>
      <c r="P1830">
        <f t="shared" si="142"/>
        <v>3.54</v>
      </c>
      <c r="Q1830" s="11" t="s">
        <v>8323</v>
      </c>
      <c r="R1830" t="s">
        <v>8324</v>
      </c>
      <c r="S1830" s="16">
        <f t="shared" si="143"/>
        <v>41736.899652777778</v>
      </c>
      <c r="T1830" s="16">
        <f t="shared" si="144"/>
        <v>41768.916666666664</v>
      </c>
      <c r="U1830">
        <f t="shared" si="145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7500</v>
      </c>
      <c r="E1831" s="7">
        <v>316</v>
      </c>
      <c r="F1831" t="s">
        <v>8220</v>
      </c>
      <c r="G1831" t="s">
        <v>8223</v>
      </c>
      <c r="H1831" t="s">
        <v>8245</v>
      </c>
      <c r="I1831" s="14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4</v>
      </c>
      <c r="P1831">
        <f t="shared" si="142"/>
        <v>9.58</v>
      </c>
      <c r="Q1831" s="11" t="s">
        <v>8323</v>
      </c>
      <c r="R1831" t="s">
        <v>8324</v>
      </c>
      <c r="S1831" s="16">
        <f t="shared" si="143"/>
        <v>40516.087627314817</v>
      </c>
      <c r="T1831" s="16">
        <f t="shared" si="144"/>
        <v>40564.916666666664</v>
      </c>
      <c r="U1831">
        <f t="shared" si="145"/>
        <v>2011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38000</v>
      </c>
      <c r="E1832" s="7">
        <v>7500</v>
      </c>
      <c r="F1832" t="s">
        <v>8220</v>
      </c>
      <c r="G1832" t="s">
        <v>8223</v>
      </c>
      <c r="H1832" t="s">
        <v>8245</v>
      </c>
      <c r="I1832" s="14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20</v>
      </c>
      <c r="P1832">
        <f t="shared" si="142"/>
        <v>33.19</v>
      </c>
      <c r="Q1832" s="11" t="s">
        <v>8323</v>
      </c>
      <c r="R1832" t="s">
        <v>8324</v>
      </c>
      <c r="S1832" s="16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4000</v>
      </c>
      <c r="E1833" s="7">
        <v>4296</v>
      </c>
      <c r="F1833" t="s">
        <v>8218</v>
      </c>
      <c r="G1833" t="s">
        <v>8223</v>
      </c>
      <c r="H1833" t="s">
        <v>8245</v>
      </c>
      <c r="I1833" s="14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107</v>
      </c>
      <c r="P1833">
        <f t="shared" si="142"/>
        <v>306.86</v>
      </c>
      <c r="Q1833" s="11" t="s">
        <v>8323</v>
      </c>
      <c r="R1833" t="s">
        <v>8324</v>
      </c>
      <c r="S1833" s="16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3000</v>
      </c>
      <c r="E1834" s="7">
        <v>327</v>
      </c>
      <c r="F1834" t="s">
        <v>8220</v>
      </c>
      <c r="G1834" t="s">
        <v>8223</v>
      </c>
      <c r="H1834" t="s">
        <v>8245</v>
      </c>
      <c r="I1834" s="1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11</v>
      </c>
      <c r="P1834">
        <f t="shared" si="142"/>
        <v>16.350000000000001</v>
      </c>
      <c r="Q1834" s="11" t="s">
        <v>8323</v>
      </c>
      <c r="R1834" t="s">
        <v>8324</v>
      </c>
      <c r="S1834" s="16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4000</v>
      </c>
      <c r="E1835" s="7">
        <v>5050</v>
      </c>
      <c r="F1835" t="s">
        <v>8218</v>
      </c>
      <c r="G1835" t="s">
        <v>8223</v>
      </c>
      <c r="H1835" t="s">
        <v>8245</v>
      </c>
      <c r="I1835" s="14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126</v>
      </c>
      <c r="P1835">
        <f t="shared" si="142"/>
        <v>202</v>
      </c>
      <c r="Q1835" s="11" t="s">
        <v>8323</v>
      </c>
      <c r="R1835" t="s">
        <v>8324</v>
      </c>
      <c r="S1835" s="16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30000</v>
      </c>
      <c r="E1836" s="7">
        <v>6375</v>
      </c>
      <c r="F1836" t="s">
        <v>8219</v>
      </c>
      <c r="G1836" t="s">
        <v>8223</v>
      </c>
      <c r="H1836" t="s">
        <v>8245</v>
      </c>
      <c r="I1836" s="14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21</v>
      </c>
      <c r="P1836">
        <f t="shared" si="142"/>
        <v>70.83</v>
      </c>
      <c r="Q1836" s="11" t="s">
        <v>8323</v>
      </c>
      <c r="R1836" t="s">
        <v>8324</v>
      </c>
      <c r="S1836" s="16">
        <f t="shared" si="143"/>
        <v>41988.964062500003</v>
      </c>
      <c r="T1836" s="16">
        <f t="shared" si="144"/>
        <v>42028.964062500003</v>
      </c>
      <c r="U1836">
        <f t="shared" si="145"/>
        <v>2015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3000</v>
      </c>
      <c r="E1837" s="7">
        <v>1465</v>
      </c>
      <c r="F1837" t="s">
        <v>8220</v>
      </c>
      <c r="G1837" t="s">
        <v>8224</v>
      </c>
      <c r="H1837" t="s">
        <v>8246</v>
      </c>
      <c r="I1837" s="14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49</v>
      </c>
      <c r="P1837">
        <f t="shared" si="142"/>
        <v>133.18</v>
      </c>
      <c r="Q1837" s="11" t="s">
        <v>8323</v>
      </c>
      <c r="R1837" t="s">
        <v>8324</v>
      </c>
      <c r="S1837" s="16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25000</v>
      </c>
      <c r="E1838" s="7">
        <v>9875</v>
      </c>
      <c r="F1838" t="s">
        <v>8220</v>
      </c>
      <c r="G1838" t="s">
        <v>8223</v>
      </c>
      <c r="H1838" t="s">
        <v>8245</v>
      </c>
      <c r="I1838" s="14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40</v>
      </c>
      <c r="P1838">
        <f t="shared" si="142"/>
        <v>179.55</v>
      </c>
      <c r="Q1838" s="11" t="s">
        <v>8323</v>
      </c>
      <c r="R1838" t="s">
        <v>8324</v>
      </c>
      <c r="S1838" s="16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5000</v>
      </c>
      <c r="E1839" s="7">
        <v>9228</v>
      </c>
      <c r="F1839" t="s">
        <v>8218</v>
      </c>
      <c r="G1839" t="s">
        <v>8223</v>
      </c>
      <c r="H1839" t="s">
        <v>8245</v>
      </c>
      <c r="I1839" s="14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185</v>
      </c>
      <c r="P1839">
        <f t="shared" si="142"/>
        <v>307.60000000000002</v>
      </c>
      <c r="Q1839" s="11" t="s">
        <v>8323</v>
      </c>
      <c r="R1839" t="s">
        <v>8324</v>
      </c>
      <c r="S1839" s="16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4000</v>
      </c>
      <c r="E1840" s="7">
        <v>4030</v>
      </c>
      <c r="F1840" t="s">
        <v>8218</v>
      </c>
      <c r="G1840" t="s">
        <v>8223</v>
      </c>
      <c r="H1840" t="s">
        <v>8245</v>
      </c>
      <c r="I1840" s="14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101</v>
      </c>
      <c r="P1840">
        <f t="shared" si="142"/>
        <v>143.93</v>
      </c>
      <c r="Q1840" s="11" t="s">
        <v>8323</v>
      </c>
      <c r="R1840" t="s">
        <v>8324</v>
      </c>
      <c r="S1840" s="16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6000</v>
      </c>
      <c r="E1841" s="7">
        <v>233</v>
      </c>
      <c r="F1841" t="s">
        <v>8220</v>
      </c>
      <c r="G1841" t="s">
        <v>8223</v>
      </c>
      <c r="H1841" t="s">
        <v>8245</v>
      </c>
      <c r="I1841" s="14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4</v>
      </c>
      <c r="P1841">
        <f t="shared" si="142"/>
        <v>5.18</v>
      </c>
      <c r="Q1841" s="11" t="s">
        <v>8323</v>
      </c>
      <c r="R1841" t="s">
        <v>8324</v>
      </c>
      <c r="S1841" s="16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4000</v>
      </c>
      <c r="E1842" s="7">
        <v>65</v>
      </c>
      <c r="F1842" t="s">
        <v>8220</v>
      </c>
      <c r="G1842" t="s">
        <v>8223</v>
      </c>
      <c r="H1842" t="s">
        <v>8245</v>
      </c>
      <c r="I1842" s="14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2</v>
      </c>
      <c r="P1842">
        <f t="shared" si="142"/>
        <v>5</v>
      </c>
      <c r="Q1842" s="11" t="s">
        <v>8323</v>
      </c>
      <c r="R1842" t="s">
        <v>8324</v>
      </c>
      <c r="S1842" s="16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6000</v>
      </c>
      <c r="E1843" s="7">
        <v>1</v>
      </c>
      <c r="F1843" t="s">
        <v>8220</v>
      </c>
      <c r="G1843" t="s">
        <v>8223</v>
      </c>
      <c r="H1843" t="s">
        <v>8245</v>
      </c>
      <c r="I1843" s="14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0</v>
      </c>
      <c r="P1843">
        <f t="shared" si="142"/>
        <v>0.03</v>
      </c>
      <c r="Q1843" s="11" t="s">
        <v>8323</v>
      </c>
      <c r="R1843" t="s">
        <v>8324</v>
      </c>
      <c r="S1843" s="16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7500</v>
      </c>
      <c r="E1844" s="7">
        <v>1527</v>
      </c>
      <c r="F1844" t="s">
        <v>8220</v>
      </c>
      <c r="G1844" t="s">
        <v>8223</v>
      </c>
      <c r="H1844" t="s">
        <v>8245</v>
      </c>
      <c r="I1844" s="1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20</v>
      </c>
      <c r="P1844">
        <f t="shared" si="142"/>
        <v>72.709999999999994</v>
      </c>
      <c r="Q1844" s="11" t="s">
        <v>8323</v>
      </c>
      <c r="R1844" t="s">
        <v>8324</v>
      </c>
      <c r="S1844" s="16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30000</v>
      </c>
      <c r="E1845" s="7">
        <v>73818.240000000005</v>
      </c>
      <c r="F1845" t="s">
        <v>8218</v>
      </c>
      <c r="G1845" t="s">
        <v>8223</v>
      </c>
      <c r="H1845" t="s">
        <v>8245</v>
      </c>
      <c r="I1845" s="14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246</v>
      </c>
      <c r="P1845">
        <f t="shared" si="142"/>
        <v>550.88</v>
      </c>
      <c r="Q1845" s="11" t="s">
        <v>8323</v>
      </c>
      <c r="R1845" t="s">
        <v>8324</v>
      </c>
      <c r="S1845" s="16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5000</v>
      </c>
      <c r="E1846" s="7">
        <v>5000</v>
      </c>
      <c r="F1846" t="s">
        <v>8218</v>
      </c>
      <c r="G1846" t="s">
        <v>8223</v>
      </c>
      <c r="H1846" t="s">
        <v>8245</v>
      </c>
      <c r="I1846" s="14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100</v>
      </c>
      <c r="P1846">
        <f t="shared" si="142"/>
        <v>250</v>
      </c>
      <c r="Q1846" s="11" t="s">
        <v>8323</v>
      </c>
      <c r="R1846" t="s">
        <v>8324</v>
      </c>
      <c r="S1846" s="16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4000</v>
      </c>
      <c r="E1847" s="7">
        <v>1772</v>
      </c>
      <c r="F1847" t="s">
        <v>8221</v>
      </c>
      <c r="G1847" t="s">
        <v>8223</v>
      </c>
      <c r="H1847" t="s">
        <v>8245</v>
      </c>
      <c r="I1847" s="14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44</v>
      </c>
      <c r="P1847">
        <f t="shared" si="142"/>
        <v>93.26</v>
      </c>
      <c r="Q1847" s="11" t="s">
        <v>8323</v>
      </c>
      <c r="R1847" t="s">
        <v>8324</v>
      </c>
      <c r="S1847" s="16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50000</v>
      </c>
      <c r="E1848" s="7">
        <v>1096</v>
      </c>
      <c r="F1848" t="s">
        <v>8219</v>
      </c>
      <c r="G1848" t="s">
        <v>8223</v>
      </c>
      <c r="H1848" t="s">
        <v>8245</v>
      </c>
      <c r="I1848" s="14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2</v>
      </c>
      <c r="P1848">
        <f t="shared" si="142"/>
        <v>5.24</v>
      </c>
      <c r="Q1848" s="11" t="s">
        <v>8323</v>
      </c>
      <c r="R1848" t="s">
        <v>8324</v>
      </c>
      <c r="S1848" s="16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9000</v>
      </c>
      <c r="E1849" s="7">
        <v>1</v>
      </c>
      <c r="F1849" t="s">
        <v>8220</v>
      </c>
      <c r="G1849" t="s">
        <v>8223</v>
      </c>
      <c r="H1849" t="s">
        <v>8245</v>
      </c>
      <c r="I1849" s="14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0</v>
      </c>
      <c r="P1849">
        <f t="shared" si="142"/>
        <v>0.03</v>
      </c>
      <c r="Q1849" s="11" t="s">
        <v>8323</v>
      </c>
      <c r="R1849" t="s">
        <v>8324</v>
      </c>
      <c r="S1849" s="16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10000</v>
      </c>
      <c r="E1850" s="7">
        <v>0</v>
      </c>
      <c r="F1850" t="s">
        <v>8219</v>
      </c>
      <c r="G1850" t="s">
        <v>8223</v>
      </c>
      <c r="H1850" t="s">
        <v>8245</v>
      </c>
      <c r="I1850" s="14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0</v>
      </c>
      <c r="P1850">
        <f t="shared" si="142"/>
        <v>0</v>
      </c>
      <c r="Q1850" s="11" t="s">
        <v>8323</v>
      </c>
      <c r="R1850" t="s">
        <v>8324</v>
      </c>
      <c r="S1850" s="16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2500</v>
      </c>
      <c r="E1851" s="7">
        <v>2663</v>
      </c>
      <c r="F1851" t="s">
        <v>8218</v>
      </c>
      <c r="G1851" t="s">
        <v>8223</v>
      </c>
      <c r="H1851" t="s">
        <v>8245</v>
      </c>
      <c r="I1851" s="14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107</v>
      </c>
      <c r="P1851">
        <f t="shared" si="142"/>
        <v>332.88</v>
      </c>
      <c r="Q1851" s="11" t="s">
        <v>8323</v>
      </c>
      <c r="R1851" t="s">
        <v>8324</v>
      </c>
      <c r="S1851" s="16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25000</v>
      </c>
      <c r="E1852" s="7">
        <v>151</v>
      </c>
      <c r="F1852" t="s">
        <v>8220</v>
      </c>
      <c r="G1852" t="s">
        <v>8223</v>
      </c>
      <c r="H1852" t="s">
        <v>8245</v>
      </c>
      <c r="I1852" s="14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</v>
      </c>
      <c r="P1852">
        <f t="shared" si="142"/>
        <v>0.84</v>
      </c>
      <c r="Q1852" s="11" t="s">
        <v>8323</v>
      </c>
      <c r="R1852" t="s">
        <v>8324</v>
      </c>
      <c r="S1852" s="16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5000</v>
      </c>
      <c r="E1853" s="7">
        <v>21</v>
      </c>
      <c r="F1853" t="s">
        <v>8220</v>
      </c>
      <c r="G1853" t="s">
        <v>8223</v>
      </c>
      <c r="H1853" t="s">
        <v>8245</v>
      </c>
      <c r="I1853" s="14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0</v>
      </c>
      <c r="P1853">
        <f t="shared" si="142"/>
        <v>0.81</v>
      </c>
      <c r="Q1853" s="11" t="s">
        <v>8323</v>
      </c>
      <c r="R1853" t="s">
        <v>8324</v>
      </c>
      <c r="S1853" s="16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48500</v>
      </c>
      <c r="E1854" s="7">
        <v>105</v>
      </c>
      <c r="F1854" t="s">
        <v>8220</v>
      </c>
      <c r="G1854" t="s">
        <v>8223</v>
      </c>
      <c r="H1854" t="s">
        <v>8245</v>
      </c>
      <c r="I1854" s="1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0</v>
      </c>
      <c r="P1854">
        <f t="shared" si="142"/>
        <v>0.8</v>
      </c>
      <c r="Q1854" s="11" t="s">
        <v>8323</v>
      </c>
      <c r="R1854" t="s">
        <v>8324</v>
      </c>
      <c r="S1854" s="16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3500</v>
      </c>
      <c r="E1855" s="7">
        <v>3800</v>
      </c>
      <c r="F1855" t="s">
        <v>8218</v>
      </c>
      <c r="G1855" t="s">
        <v>8223</v>
      </c>
      <c r="H1855" t="s">
        <v>8245</v>
      </c>
      <c r="I1855" s="14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109</v>
      </c>
      <c r="P1855">
        <f t="shared" si="142"/>
        <v>271.43</v>
      </c>
      <c r="Q1855" s="11" t="s">
        <v>8323</v>
      </c>
      <c r="R1855" t="s">
        <v>8324</v>
      </c>
      <c r="S1855" s="16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40000</v>
      </c>
      <c r="E1856" s="7">
        <v>0</v>
      </c>
      <c r="F1856" t="s">
        <v>8219</v>
      </c>
      <c r="G1856" t="s">
        <v>8223</v>
      </c>
      <c r="H1856" t="s">
        <v>8245</v>
      </c>
      <c r="I1856" s="14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0</v>
      </c>
      <c r="P1856">
        <f t="shared" si="142"/>
        <v>0</v>
      </c>
      <c r="Q1856" s="11" t="s">
        <v>8323</v>
      </c>
      <c r="R1856" t="s">
        <v>8324</v>
      </c>
      <c r="S1856" s="16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35000</v>
      </c>
      <c r="E1857" s="7">
        <v>7873</v>
      </c>
      <c r="F1857" t="s">
        <v>8219</v>
      </c>
      <c r="G1857" t="s">
        <v>8228</v>
      </c>
      <c r="H1857" t="s">
        <v>8250</v>
      </c>
      <c r="I1857" s="14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22</v>
      </c>
      <c r="P1857">
        <f t="shared" si="142"/>
        <v>41.22</v>
      </c>
      <c r="Q1857" s="11" t="s">
        <v>8323</v>
      </c>
      <c r="R1857" t="s">
        <v>8324</v>
      </c>
      <c r="S1857" s="16">
        <f t="shared" si="143"/>
        <v>41600.538657407407</v>
      </c>
      <c r="T1857" s="16">
        <f t="shared" si="144"/>
        <v>41645.538657407407</v>
      </c>
      <c r="U1857">
        <f t="shared" si="145"/>
        <v>2014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5999</v>
      </c>
      <c r="E1858" s="7">
        <v>0</v>
      </c>
      <c r="F1858" t="s">
        <v>8220</v>
      </c>
      <c r="G1858" t="s">
        <v>8223</v>
      </c>
      <c r="H1858" t="s">
        <v>8245</v>
      </c>
      <c r="I1858" s="14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0</v>
      </c>
      <c r="P1858">
        <f t="shared" si="142"/>
        <v>0</v>
      </c>
      <c r="Q1858" s="11" t="s">
        <v>8323</v>
      </c>
      <c r="R1858" t="s">
        <v>8324</v>
      </c>
      <c r="S1858" s="16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8500</v>
      </c>
      <c r="E1859" s="7">
        <v>11992</v>
      </c>
      <c r="F1859" t="s">
        <v>8218</v>
      </c>
      <c r="G1859" t="s">
        <v>8223</v>
      </c>
      <c r="H1859" t="s">
        <v>8245</v>
      </c>
      <c r="I1859" s="14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141</v>
      </c>
      <c r="P1859">
        <f t="shared" ref="P1859:P1922" si="147">IFERROR(ROUND(E1859/L1859, 2),0)</f>
        <v>545.09</v>
      </c>
      <c r="Q1859" s="11" t="s">
        <v>8323</v>
      </c>
      <c r="R1859" t="s">
        <v>8324</v>
      </c>
      <c r="S1859" s="16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ref="U1859:U1922" si="150">YEAR(T1859)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16350</v>
      </c>
      <c r="E1860" s="7">
        <v>26024</v>
      </c>
      <c r="F1860" t="s">
        <v>8218</v>
      </c>
      <c r="G1860" t="s">
        <v>8223</v>
      </c>
      <c r="H1860" t="s">
        <v>8245</v>
      </c>
      <c r="I1860" s="14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159</v>
      </c>
      <c r="P1860">
        <f t="shared" si="147"/>
        <v>174.66</v>
      </c>
      <c r="Q1860" s="11" t="s">
        <v>8323</v>
      </c>
      <c r="R1860" t="s">
        <v>8324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10000</v>
      </c>
      <c r="E1861" s="7">
        <v>11160</v>
      </c>
      <c r="F1861" t="s">
        <v>8218</v>
      </c>
      <c r="G1861" t="s">
        <v>8223</v>
      </c>
      <c r="H1861" t="s">
        <v>8245</v>
      </c>
      <c r="I1861" s="14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112</v>
      </c>
      <c r="P1861">
        <f t="shared" si="147"/>
        <v>199.29</v>
      </c>
      <c r="Q1861" s="11" t="s">
        <v>8323</v>
      </c>
      <c r="R1861" t="s">
        <v>8324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4000</v>
      </c>
      <c r="E1862" s="7">
        <v>4018</v>
      </c>
      <c r="F1862" t="s">
        <v>8218</v>
      </c>
      <c r="G1862" t="s">
        <v>8223</v>
      </c>
      <c r="H1862" t="s">
        <v>8245</v>
      </c>
      <c r="I1862" s="14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100</v>
      </c>
      <c r="P1862">
        <f t="shared" si="147"/>
        <v>211.47</v>
      </c>
      <c r="Q1862" s="11" t="s">
        <v>8323</v>
      </c>
      <c r="R1862" t="s">
        <v>8324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500</v>
      </c>
      <c r="E1863" s="7">
        <v>1</v>
      </c>
      <c r="F1863" t="s">
        <v>8220</v>
      </c>
      <c r="G1863" t="s">
        <v>8224</v>
      </c>
      <c r="H1863" t="s">
        <v>8246</v>
      </c>
      <c r="I1863" s="14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2015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5000</v>
      </c>
      <c r="E1864" s="7">
        <v>625</v>
      </c>
      <c r="F1864" t="s">
        <v>8220</v>
      </c>
      <c r="G1864" t="s">
        <v>8223</v>
      </c>
      <c r="H1864" t="s">
        <v>8245</v>
      </c>
      <c r="I1864" s="1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13</v>
      </c>
      <c r="P1864">
        <f t="shared" si="147"/>
        <v>39.06</v>
      </c>
      <c r="Q1864" s="11" t="s">
        <v>8331</v>
      </c>
      <c r="R1864" t="s">
        <v>8333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1000</v>
      </c>
      <c r="E1865" s="7">
        <v>1145</v>
      </c>
      <c r="F1865" t="s">
        <v>8218</v>
      </c>
      <c r="G1865" t="s">
        <v>8223</v>
      </c>
      <c r="H1865" t="s">
        <v>8245</v>
      </c>
      <c r="I1865" s="14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115</v>
      </c>
      <c r="P1865">
        <f t="shared" si="147"/>
        <v>572.5</v>
      </c>
      <c r="Q1865" s="11" t="s">
        <v>8331</v>
      </c>
      <c r="R1865" t="s">
        <v>8333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8000</v>
      </c>
      <c r="E1866" s="7">
        <v>8211.61</v>
      </c>
      <c r="F1866" t="s">
        <v>8218</v>
      </c>
      <c r="G1866" t="s">
        <v>8223</v>
      </c>
      <c r="H1866" t="s">
        <v>8245</v>
      </c>
      <c r="I1866" s="14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103</v>
      </c>
      <c r="P1866">
        <f t="shared" si="147"/>
        <v>171.08</v>
      </c>
      <c r="Q1866" s="11" t="s">
        <v>8331</v>
      </c>
      <c r="R1866" t="s">
        <v>8333</v>
      </c>
      <c r="S1866" s="16">
        <f t="shared" si="148"/>
        <v>41733.716435185182</v>
      </c>
      <c r="T1866" s="16">
        <f t="shared" si="149"/>
        <v>41763.716435185182</v>
      </c>
      <c r="U1866">
        <f t="shared" si="150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1000</v>
      </c>
      <c r="E1867" s="7">
        <v>100</v>
      </c>
      <c r="F1867" t="s">
        <v>8220</v>
      </c>
      <c r="G1867" t="s">
        <v>8224</v>
      </c>
      <c r="H1867" t="s">
        <v>8246</v>
      </c>
      <c r="I1867" s="14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10</v>
      </c>
      <c r="P1867">
        <f t="shared" si="147"/>
        <v>50</v>
      </c>
      <c r="Q1867" s="11" t="s">
        <v>8331</v>
      </c>
      <c r="R1867" t="s">
        <v>8333</v>
      </c>
      <c r="S1867" s="16">
        <f t="shared" si="148"/>
        <v>42645.367442129631</v>
      </c>
      <c r="T1867" s="16">
        <f t="shared" si="149"/>
        <v>42680.409108796302</v>
      </c>
      <c r="U1867">
        <f t="shared" si="150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2000</v>
      </c>
      <c r="E1868" s="7">
        <v>2060</v>
      </c>
      <c r="F1868" t="s">
        <v>8218</v>
      </c>
      <c r="G1868" t="s">
        <v>8223</v>
      </c>
      <c r="H1868" t="s">
        <v>8245</v>
      </c>
      <c r="I1868" s="14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103</v>
      </c>
      <c r="P1868">
        <f t="shared" si="147"/>
        <v>1030</v>
      </c>
      <c r="Q1868" s="11" t="s">
        <v>8331</v>
      </c>
      <c r="R1868" t="s">
        <v>8333</v>
      </c>
      <c r="S1868" s="16">
        <f t="shared" si="148"/>
        <v>42742.246493055558</v>
      </c>
      <c r="T1868" s="16">
        <f t="shared" si="149"/>
        <v>42795.166666666672</v>
      </c>
      <c r="U1868">
        <f t="shared" si="150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1000</v>
      </c>
      <c r="E1869" s="7">
        <v>1145</v>
      </c>
      <c r="F1869" t="s">
        <v>8218</v>
      </c>
      <c r="G1869" t="s">
        <v>8223</v>
      </c>
      <c r="H1869" t="s">
        <v>8245</v>
      </c>
      <c r="I1869" s="14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115</v>
      </c>
      <c r="P1869">
        <f t="shared" si="147"/>
        <v>1145</v>
      </c>
      <c r="Q1869" s="11" t="s">
        <v>8331</v>
      </c>
      <c r="R1869" t="s">
        <v>8333</v>
      </c>
      <c r="S1869" s="16">
        <f t="shared" si="148"/>
        <v>42649.924907407403</v>
      </c>
      <c r="T1869" s="16">
        <f t="shared" si="149"/>
        <v>42679.924907407403</v>
      </c>
      <c r="U1869">
        <f t="shared" si="150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5000</v>
      </c>
      <c r="E1870" s="7">
        <v>0</v>
      </c>
      <c r="F1870" t="s">
        <v>8219</v>
      </c>
      <c r="G1870" t="s">
        <v>8223</v>
      </c>
      <c r="H1870" t="s">
        <v>8245</v>
      </c>
      <c r="I1870" s="14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0</v>
      </c>
      <c r="P1870">
        <f t="shared" si="147"/>
        <v>0</v>
      </c>
      <c r="Q1870" s="11" t="s">
        <v>8331</v>
      </c>
      <c r="R1870" t="s">
        <v>8333</v>
      </c>
      <c r="S1870" s="16">
        <f t="shared" si="148"/>
        <v>42328.779224537036</v>
      </c>
      <c r="T1870" s="16">
        <f t="shared" si="149"/>
        <v>42353.332638888889</v>
      </c>
      <c r="U1870">
        <f t="shared" si="150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500</v>
      </c>
      <c r="E1871" s="7">
        <v>1</v>
      </c>
      <c r="F1871" t="s">
        <v>8220</v>
      </c>
      <c r="G1871" t="s">
        <v>8223</v>
      </c>
      <c r="H1871" t="s">
        <v>8245</v>
      </c>
      <c r="I1871" s="14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6">
        <f t="shared" si="148"/>
        <v>42709.002881944441</v>
      </c>
      <c r="T1871" s="16">
        <f t="shared" si="149"/>
        <v>42739.002881944441</v>
      </c>
      <c r="U1871">
        <f t="shared" si="150"/>
        <v>2017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2500</v>
      </c>
      <c r="E1872" s="7">
        <v>6000</v>
      </c>
      <c r="F1872" t="s">
        <v>8218</v>
      </c>
      <c r="G1872" t="s">
        <v>8223</v>
      </c>
      <c r="H1872" t="s">
        <v>8245</v>
      </c>
      <c r="I1872" s="14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240</v>
      </c>
      <c r="P1872">
        <f t="shared" si="147"/>
        <v>545.45000000000005</v>
      </c>
      <c r="Q1872" s="11" t="s">
        <v>8331</v>
      </c>
      <c r="R1872" t="s">
        <v>8333</v>
      </c>
      <c r="S1872" s="16">
        <f t="shared" si="148"/>
        <v>42371.355729166666</v>
      </c>
      <c r="T1872" s="16">
        <f t="shared" si="149"/>
        <v>42400.178472222222</v>
      </c>
      <c r="U1872">
        <f t="shared" si="150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12000</v>
      </c>
      <c r="E1873" s="7">
        <v>14190</v>
      </c>
      <c r="F1873" t="s">
        <v>8218</v>
      </c>
      <c r="G1873" t="s">
        <v>8223</v>
      </c>
      <c r="H1873" t="s">
        <v>8245</v>
      </c>
      <c r="I1873" s="14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118</v>
      </c>
      <c r="P1873">
        <f t="shared" si="147"/>
        <v>149.37</v>
      </c>
      <c r="Q1873" s="11" t="s">
        <v>8331</v>
      </c>
      <c r="R1873" t="s">
        <v>8333</v>
      </c>
      <c r="S1873" s="16">
        <f t="shared" si="148"/>
        <v>41923.783576388887</v>
      </c>
      <c r="T1873" s="16">
        <f t="shared" si="149"/>
        <v>41963.825243055559</v>
      </c>
      <c r="U1873">
        <f t="shared" si="150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2200</v>
      </c>
      <c r="E1874" s="7">
        <v>2451.0100000000002</v>
      </c>
      <c r="F1874" t="s">
        <v>8218</v>
      </c>
      <c r="G1874" t="s">
        <v>8223</v>
      </c>
      <c r="H1874" t="s">
        <v>8245</v>
      </c>
      <c r="I1874" s="1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111</v>
      </c>
      <c r="P1874">
        <f t="shared" si="147"/>
        <v>188.54</v>
      </c>
      <c r="Q1874" s="11" t="s">
        <v>8331</v>
      </c>
      <c r="R1874" t="s">
        <v>8333</v>
      </c>
      <c r="S1874" s="16">
        <f t="shared" si="148"/>
        <v>42155.129652777774</v>
      </c>
      <c r="T1874" s="16">
        <f t="shared" si="149"/>
        <v>42185.129652777774</v>
      </c>
      <c r="U1874">
        <f t="shared" si="150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1500</v>
      </c>
      <c r="E1875" s="7">
        <v>40</v>
      </c>
      <c r="F1875" t="s">
        <v>8219</v>
      </c>
      <c r="G1875" t="s">
        <v>8228</v>
      </c>
      <c r="H1875" t="s">
        <v>8250</v>
      </c>
      <c r="I1875" s="14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3</v>
      </c>
      <c r="P1875">
        <f t="shared" si="147"/>
        <v>20</v>
      </c>
      <c r="Q1875" s="11" t="s">
        <v>8331</v>
      </c>
      <c r="R1875" t="s">
        <v>8333</v>
      </c>
      <c r="S1875" s="16">
        <f t="shared" si="148"/>
        <v>42164.615856481483</v>
      </c>
      <c r="T1875" s="16">
        <f t="shared" si="149"/>
        <v>42193.697916666672</v>
      </c>
      <c r="U1875">
        <f t="shared" si="150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1250</v>
      </c>
      <c r="E1876" s="7">
        <v>1250</v>
      </c>
      <c r="F1876" t="s">
        <v>8218</v>
      </c>
      <c r="G1876" t="s">
        <v>8223</v>
      </c>
      <c r="H1876" t="s">
        <v>8245</v>
      </c>
      <c r="I1876" s="14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100</v>
      </c>
      <c r="P1876">
        <f t="shared" si="147"/>
        <v>625</v>
      </c>
      <c r="Q1876" s="11" t="s">
        <v>8331</v>
      </c>
      <c r="R1876" t="s">
        <v>8333</v>
      </c>
      <c r="S1876" s="16">
        <f t="shared" si="148"/>
        <v>42529.969131944439</v>
      </c>
      <c r="T1876" s="16">
        <f t="shared" si="149"/>
        <v>42549.969131944439</v>
      </c>
      <c r="U1876">
        <f t="shared" si="150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1500</v>
      </c>
      <c r="E1877" s="7">
        <v>1918</v>
      </c>
      <c r="F1877" t="s">
        <v>8218</v>
      </c>
      <c r="G1877" t="s">
        <v>8223</v>
      </c>
      <c r="H1877" t="s">
        <v>8245</v>
      </c>
      <c r="I1877" s="14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128</v>
      </c>
      <c r="P1877">
        <f t="shared" si="147"/>
        <v>639.33000000000004</v>
      </c>
      <c r="Q1877" s="11" t="s">
        <v>8331</v>
      </c>
      <c r="R1877" t="s">
        <v>8333</v>
      </c>
      <c r="S1877" s="16">
        <f t="shared" si="148"/>
        <v>42528.899398148147</v>
      </c>
      <c r="T1877" s="16">
        <f t="shared" si="149"/>
        <v>42588.899398148147</v>
      </c>
      <c r="U1877">
        <f t="shared" si="150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500</v>
      </c>
      <c r="E1878" s="7">
        <v>1</v>
      </c>
      <c r="F1878" t="s">
        <v>8220</v>
      </c>
      <c r="G1878" t="s">
        <v>8225</v>
      </c>
      <c r="H1878" t="s">
        <v>8247</v>
      </c>
      <c r="I1878" s="14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6">
        <f t="shared" si="148"/>
        <v>41776.284780092588</v>
      </c>
      <c r="T1878" s="16">
        <f t="shared" si="149"/>
        <v>41806.284780092588</v>
      </c>
      <c r="U1878">
        <f t="shared" si="150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500</v>
      </c>
      <c r="E1879" s="7">
        <v>0</v>
      </c>
      <c r="F1879" t="s">
        <v>8220</v>
      </c>
      <c r="G1879" t="s">
        <v>8223</v>
      </c>
      <c r="H1879" t="s">
        <v>8245</v>
      </c>
      <c r="I1879" s="14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6">
        <f t="shared" si="148"/>
        <v>42035.029224537036</v>
      </c>
      <c r="T1879" s="16">
        <f t="shared" si="149"/>
        <v>42064.029224537036</v>
      </c>
      <c r="U1879">
        <f t="shared" si="150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500</v>
      </c>
      <c r="E1880" s="7">
        <v>0</v>
      </c>
      <c r="F1880" t="s">
        <v>8219</v>
      </c>
      <c r="G1880" t="s">
        <v>8225</v>
      </c>
      <c r="H1880" t="s">
        <v>8247</v>
      </c>
      <c r="I1880" s="14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6">
        <f t="shared" si="148"/>
        <v>41773.008738425924</v>
      </c>
      <c r="T1880" s="16">
        <f t="shared" si="149"/>
        <v>41803.008738425924</v>
      </c>
      <c r="U1880">
        <f t="shared" si="150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1000</v>
      </c>
      <c r="E1881" s="7">
        <v>1001</v>
      </c>
      <c r="F1881" t="s">
        <v>8218</v>
      </c>
      <c r="G1881" t="s">
        <v>8226</v>
      </c>
      <c r="H1881" t="s">
        <v>8248</v>
      </c>
      <c r="I1881" s="14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100</v>
      </c>
      <c r="P1881">
        <f t="shared" si="147"/>
        <v>500.5</v>
      </c>
      <c r="Q1881" s="11" t="s">
        <v>8331</v>
      </c>
      <c r="R1881" t="s">
        <v>8333</v>
      </c>
      <c r="S1881" s="16">
        <f t="shared" si="148"/>
        <v>42413.649641203709</v>
      </c>
      <c r="T1881" s="16">
        <f t="shared" si="149"/>
        <v>42443.607974537037</v>
      </c>
      <c r="U1881">
        <f t="shared" si="150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4000</v>
      </c>
      <c r="E1882" s="7">
        <v>4051.99</v>
      </c>
      <c r="F1882" t="s">
        <v>8218</v>
      </c>
      <c r="G1882" t="s">
        <v>8224</v>
      </c>
      <c r="H1882" t="s">
        <v>8246</v>
      </c>
      <c r="I1882" s="14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101</v>
      </c>
      <c r="P1882">
        <f t="shared" si="147"/>
        <v>168.83</v>
      </c>
      <c r="Q1882" s="11" t="s">
        <v>8331</v>
      </c>
      <c r="R1882" t="s">
        <v>8333</v>
      </c>
      <c r="S1882" s="16">
        <f t="shared" si="148"/>
        <v>42430.566898148143</v>
      </c>
      <c r="T1882" s="16">
        <f t="shared" si="149"/>
        <v>42459.525231481486</v>
      </c>
      <c r="U1882">
        <f t="shared" si="150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10000</v>
      </c>
      <c r="E1883" s="7">
        <v>872</v>
      </c>
      <c r="F1883" t="s">
        <v>8220</v>
      </c>
      <c r="G1883" t="s">
        <v>8223</v>
      </c>
      <c r="H1883" t="s">
        <v>8245</v>
      </c>
      <c r="I1883" s="14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9</v>
      </c>
      <c r="P1883">
        <f t="shared" si="147"/>
        <v>12.46</v>
      </c>
      <c r="Q1883" s="11" t="s">
        <v>8323</v>
      </c>
      <c r="R1883" t="s">
        <v>8327</v>
      </c>
      <c r="S1883" s="16">
        <f t="shared" si="148"/>
        <v>42043.152650462958</v>
      </c>
      <c r="T1883" s="16">
        <f t="shared" si="149"/>
        <v>42073.110983796301</v>
      </c>
      <c r="U1883">
        <f t="shared" si="150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10000</v>
      </c>
      <c r="E1884" s="7">
        <v>133</v>
      </c>
      <c r="F1884" t="s">
        <v>8220</v>
      </c>
      <c r="G1884" t="s">
        <v>8223</v>
      </c>
      <c r="H1884" t="s">
        <v>8245</v>
      </c>
      <c r="I1884" s="1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</v>
      </c>
      <c r="P1884">
        <f t="shared" si="147"/>
        <v>1.64</v>
      </c>
      <c r="Q1884" s="11" t="s">
        <v>8323</v>
      </c>
      <c r="R1884" t="s">
        <v>8327</v>
      </c>
      <c r="S1884" s="16">
        <f t="shared" si="148"/>
        <v>41067.949212962965</v>
      </c>
      <c r="T1884" s="16">
        <f t="shared" si="149"/>
        <v>41100.991666666669</v>
      </c>
      <c r="U1884">
        <f t="shared" si="150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4000</v>
      </c>
      <c r="E1885" s="7">
        <v>4796</v>
      </c>
      <c r="F1885" t="s">
        <v>8218</v>
      </c>
      <c r="G1885" t="s">
        <v>8223</v>
      </c>
      <c r="H1885" t="s">
        <v>8245</v>
      </c>
      <c r="I1885" s="14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120</v>
      </c>
      <c r="P1885">
        <f t="shared" si="147"/>
        <v>149.88</v>
      </c>
      <c r="Q1885" s="11" t="s">
        <v>8323</v>
      </c>
      <c r="R1885" t="s">
        <v>8327</v>
      </c>
      <c r="S1885" s="16">
        <f t="shared" si="148"/>
        <v>40977.948009259257</v>
      </c>
      <c r="T1885" s="16">
        <f t="shared" si="149"/>
        <v>41007.906342592592</v>
      </c>
      <c r="U1885">
        <f t="shared" si="150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5000</v>
      </c>
      <c r="E1886" s="7">
        <v>90</v>
      </c>
      <c r="F1886" t="s">
        <v>8220</v>
      </c>
      <c r="G1886" t="s">
        <v>8223</v>
      </c>
      <c r="H1886" t="s">
        <v>8245</v>
      </c>
      <c r="I1886" s="14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2</v>
      </c>
      <c r="P1886">
        <f t="shared" si="147"/>
        <v>3.46</v>
      </c>
      <c r="Q1886" s="11" t="s">
        <v>8323</v>
      </c>
      <c r="R1886" t="s">
        <v>8327</v>
      </c>
      <c r="S1886" s="16">
        <f t="shared" si="148"/>
        <v>41205.198321759257</v>
      </c>
      <c r="T1886" s="16">
        <f t="shared" si="149"/>
        <v>41240.5</v>
      </c>
      <c r="U1886">
        <f t="shared" si="150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15000</v>
      </c>
      <c r="E1887" s="7">
        <v>194</v>
      </c>
      <c r="F1887" t="s">
        <v>8220</v>
      </c>
      <c r="G1887" t="s">
        <v>8223</v>
      </c>
      <c r="H1887" t="s">
        <v>8245</v>
      </c>
      <c r="I1887" s="14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</v>
      </c>
      <c r="P1887">
        <f t="shared" si="147"/>
        <v>1.85</v>
      </c>
      <c r="Q1887" s="11" t="s">
        <v>8323</v>
      </c>
      <c r="R1887" t="s">
        <v>8327</v>
      </c>
      <c r="S1887" s="16">
        <f t="shared" si="148"/>
        <v>41099.093865740739</v>
      </c>
      <c r="T1887" s="16">
        <f t="shared" si="149"/>
        <v>41131.916666666664</v>
      </c>
      <c r="U1887">
        <f t="shared" si="150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5000</v>
      </c>
      <c r="E1888" s="7">
        <v>0</v>
      </c>
      <c r="F1888" t="s">
        <v>8219</v>
      </c>
      <c r="G1888" t="s">
        <v>8223</v>
      </c>
      <c r="H1888" t="s">
        <v>8245</v>
      </c>
      <c r="I1888" s="14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0</v>
      </c>
      <c r="P1888">
        <f t="shared" si="147"/>
        <v>0</v>
      </c>
      <c r="Q1888" s="11" t="s">
        <v>8323</v>
      </c>
      <c r="R1888" t="s">
        <v>8327</v>
      </c>
      <c r="S1888" s="16">
        <f t="shared" si="148"/>
        <v>41925.906689814816</v>
      </c>
      <c r="T1888" s="16">
        <f t="shared" si="149"/>
        <v>41955.94835648148</v>
      </c>
      <c r="U1888">
        <f t="shared" si="150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10000</v>
      </c>
      <c r="E1889" s="7">
        <v>92</v>
      </c>
      <c r="F1889" t="s">
        <v>8219</v>
      </c>
      <c r="G1889" t="s">
        <v>8226</v>
      </c>
      <c r="H1889" t="s">
        <v>8248</v>
      </c>
      <c r="I1889" s="14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</v>
      </c>
      <c r="P1889">
        <f t="shared" si="147"/>
        <v>11.5</v>
      </c>
      <c r="Q1889" s="11" t="s">
        <v>8323</v>
      </c>
      <c r="R1889" t="s">
        <v>8327</v>
      </c>
      <c r="S1889" s="16">
        <f t="shared" si="148"/>
        <v>42323.800138888888</v>
      </c>
      <c r="T1889" s="16">
        <f t="shared" si="149"/>
        <v>42341.895833333328</v>
      </c>
      <c r="U1889">
        <f t="shared" si="150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10000</v>
      </c>
      <c r="E1890" s="7">
        <v>110538.12</v>
      </c>
      <c r="F1890" t="s">
        <v>8218</v>
      </c>
      <c r="G1890" t="s">
        <v>8223</v>
      </c>
      <c r="H1890" t="s">
        <v>8245</v>
      </c>
      <c r="I1890" s="14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1105</v>
      </c>
      <c r="P1890">
        <f t="shared" si="147"/>
        <v>1242</v>
      </c>
      <c r="Q1890" s="11" t="s">
        <v>8323</v>
      </c>
      <c r="R1890" t="s">
        <v>8327</v>
      </c>
      <c r="S1890" s="16">
        <f t="shared" si="148"/>
        <v>40299.239953703705</v>
      </c>
      <c r="T1890" s="16">
        <f t="shared" si="149"/>
        <v>40330.207638888889</v>
      </c>
      <c r="U1890">
        <f t="shared" si="150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6000</v>
      </c>
      <c r="E1891" s="7">
        <v>6485</v>
      </c>
      <c r="F1891" t="s">
        <v>8218</v>
      </c>
      <c r="G1891" t="s">
        <v>8223</v>
      </c>
      <c r="H1891" t="s">
        <v>8245</v>
      </c>
      <c r="I1891" s="14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108</v>
      </c>
      <c r="P1891">
        <f t="shared" si="147"/>
        <v>147.38999999999999</v>
      </c>
      <c r="Q1891" s="11" t="s">
        <v>8323</v>
      </c>
      <c r="R1891" t="s">
        <v>8327</v>
      </c>
      <c r="S1891" s="16">
        <f t="shared" si="148"/>
        <v>41299.793356481481</v>
      </c>
      <c r="T1891" s="16">
        <f t="shared" si="149"/>
        <v>41344.751689814817</v>
      </c>
      <c r="U1891">
        <f t="shared" si="150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46260</v>
      </c>
      <c r="E1892" s="7">
        <v>9460</v>
      </c>
      <c r="F1892" t="s">
        <v>8220</v>
      </c>
      <c r="G1892" t="s">
        <v>8223</v>
      </c>
      <c r="H1892" t="s">
        <v>8245</v>
      </c>
      <c r="I1892" s="14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20</v>
      </c>
      <c r="P1892">
        <f t="shared" si="147"/>
        <v>38.46</v>
      </c>
      <c r="Q1892" s="11" t="s">
        <v>8323</v>
      </c>
      <c r="R1892" t="s">
        <v>8327</v>
      </c>
      <c r="S1892" s="16">
        <f t="shared" si="148"/>
        <v>41228.786203703705</v>
      </c>
      <c r="T1892" s="16">
        <f t="shared" si="149"/>
        <v>41258.786203703705</v>
      </c>
      <c r="U1892">
        <f t="shared" si="150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25000</v>
      </c>
      <c r="E1893" s="7">
        <v>243778</v>
      </c>
      <c r="F1893" t="s">
        <v>8218</v>
      </c>
      <c r="G1893" t="s">
        <v>8223</v>
      </c>
      <c r="H1893" t="s">
        <v>8245</v>
      </c>
      <c r="I1893" s="14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975</v>
      </c>
      <c r="P1893">
        <f t="shared" si="147"/>
        <v>2031.48</v>
      </c>
      <c r="Q1893" s="11" t="s">
        <v>8323</v>
      </c>
      <c r="R1893" t="s">
        <v>8327</v>
      </c>
      <c r="S1893" s="16">
        <f t="shared" si="148"/>
        <v>40335.798078703701</v>
      </c>
      <c r="T1893" s="16">
        <f t="shared" si="149"/>
        <v>40381.25</v>
      </c>
      <c r="U1893">
        <f t="shared" si="150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3250</v>
      </c>
      <c r="E1894" s="7">
        <v>1345</v>
      </c>
      <c r="F1894" t="s">
        <v>8220</v>
      </c>
      <c r="G1894" t="s">
        <v>8223</v>
      </c>
      <c r="H1894" t="s">
        <v>8245</v>
      </c>
      <c r="I1894" s="1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41</v>
      </c>
      <c r="P1894">
        <f t="shared" si="147"/>
        <v>51.73</v>
      </c>
      <c r="Q1894" s="11" t="s">
        <v>8323</v>
      </c>
      <c r="R1894" t="s">
        <v>8327</v>
      </c>
      <c r="S1894" s="16">
        <f t="shared" si="148"/>
        <v>40671.637511574074</v>
      </c>
      <c r="T1894" s="16">
        <f t="shared" si="149"/>
        <v>40701.637511574074</v>
      </c>
      <c r="U1894">
        <f t="shared" si="150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8000</v>
      </c>
      <c r="E1895" s="7">
        <v>0</v>
      </c>
      <c r="F1895" t="s">
        <v>8220</v>
      </c>
      <c r="G1895" t="s">
        <v>8223</v>
      </c>
      <c r="H1895" t="s">
        <v>8245</v>
      </c>
      <c r="I1895" s="14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0</v>
      </c>
      <c r="P1895">
        <f t="shared" si="147"/>
        <v>0</v>
      </c>
      <c r="Q1895" s="11" t="s">
        <v>8323</v>
      </c>
      <c r="R1895" t="s">
        <v>8327</v>
      </c>
      <c r="S1895" s="16">
        <f t="shared" si="148"/>
        <v>40632.94195601852</v>
      </c>
      <c r="T1895" s="16">
        <f t="shared" si="149"/>
        <v>40649.165972222225</v>
      </c>
      <c r="U1895">
        <f t="shared" si="150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4500</v>
      </c>
      <c r="E1896" s="7">
        <v>4800.8</v>
      </c>
      <c r="F1896" t="s">
        <v>8218</v>
      </c>
      <c r="G1896" t="s">
        <v>8223</v>
      </c>
      <c r="H1896" t="s">
        <v>8245</v>
      </c>
      <c r="I1896" s="14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107</v>
      </c>
      <c r="P1896">
        <f t="shared" si="147"/>
        <v>240.04</v>
      </c>
      <c r="Q1896" s="11" t="s">
        <v>8323</v>
      </c>
      <c r="R1896" t="s">
        <v>8327</v>
      </c>
      <c r="S1896" s="16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25000</v>
      </c>
      <c r="E1897" s="7">
        <v>260</v>
      </c>
      <c r="F1897" t="s">
        <v>8220</v>
      </c>
      <c r="G1897" t="s">
        <v>8223</v>
      </c>
      <c r="H1897" t="s">
        <v>8245</v>
      </c>
      <c r="I1897" s="14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</v>
      </c>
      <c r="P1897">
        <f t="shared" si="147"/>
        <v>5.53</v>
      </c>
      <c r="Q1897" s="11" t="s">
        <v>8323</v>
      </c>
      <c r="R1897" t="s">
        <v>8327</v>
      </c>
      <c r="S1897" s="16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3000</v>
      </c>
      <c r="E1898" s="7">
        <v>3105</v>
      </c>
      <c r="F1898" t="s">
        <v>8218</v>
      </c>
      <c r="G1898" t="s">
        <v>8223</v>
      </c>
      <c r="H1898" t="s">
        <v>8245</v>
      </c>
      <c r="I1898" s="14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104</v>
      </c>
      <c r="P1898">
        <f t="shared" si="147"/>
        <v>238.85</v>
      </c>
      <c r="Q1898" s="11" t="s">
        <v>8323</v>
      </c>
      <c r="R1898" t="s">
        <v>8327</v>
      </c>
      <c r="S1898" s="16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18900</v>
      </c>
      <c r="E1899" s="7">
        <v>108</v>
      </c>
      <c r="F1899" t="s">
        <v>8219</v>
      </c>
      <c r="G1899" t="s">
        <v>8223</v>
      </c>
      <c r="H1899" t="s">
        <v>8245</v>
      </c>
      <c r="I1899" s="14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</v>
      </c>
      <c r="P1899">
        <f t="shared" si="147"/>
        <v>0.59</v>
      </c>
      <c r="Q1899" s="11" t="s">
        <v>8323</v>
      </c>
      <c r="R1899" t="s">
        <v>8327</v>
      </c>
      <c r="S1899" s="16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5000</v>
      </c>
      <c r="E1900" s="7">
        <v>587</v>
      </c>
      <c r="F1900" t="s">
        <v>8220</v>
      </c>
      <c r="G1900" t="s">
        <v>8223</v>
      </c>
      <c r="H1900" t="s">
        <v>8245</v>
      </c>
      <c r="I1900" s="14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12</v>
      </c>
      <c r="P1900">
        <f t="shared" si="147"/>
        <v>27.95</v>
      </c>
      <c r="Q1900" s="11" t="s">
        <v>8323</v>
      </c>
      <c r="R1900" t="s">
        <v>8327</v>
      </c>
      <c r="S1900" s="16">
        <f t="shared" si="148"/>
        <v>42366.192974537036</v>
      </c>
      <c r="T1900" s="16">
        <f t="shared" si="149"/>
        <v>42401.75</v>
      </c>
      <c r="U1900">
        <f t="shared" si="150"/>
        <v>2016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5000</v>
      </c>
      <c r="E1901" s="7">
        <v>0</v>
      </c>
      <c r="F1901" t="s">
        <v>8220</v>
      </c>
      <c r="G1901" t="s">
        <v>8223</v>
      </c>
      <c r="H1901" t="s">
        <v>8245</v>
      </c>
      <c r="I1901" s="14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0</v>
      </c>
      <c r="P1901">
        <f t="shared" si="147"/>
        <v>0</v>
      </c>
      <c r="Q1901" s="11" t="s">
        <v>8323</v>
      </c>
      <c r="R1901" t="s">
        <v>8327</v>
      </c>
      <c r="S1901" s="16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8000</v>
      </c>
      <c r="E1902" s="7">
        <v>8095</v>
      </c>
      <c r="F1902" t="s">
        <v>8218</v>
      </c>
      <c r="G1902" t="s">
        <v>8223</v>
      </c>
      <c r="H1902" t="s">
        <v>8245</v>
      </c>
      <c r="I1902" s="14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101</v>
      </c>
      <c r="P1902">
        <f t="shared" si="147"/>
        <v>149.91</v>
      </c>
      <c r="Q1902" s="11" t="s">
        <v>8323</v>
      </c>
      <c r="R1902" t="s">
        <v>8327</v>
      </c>
      <c r="S1902" s="16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8000</v>
      </c>
      <c r="E1903" s="7">
        <v>260</v>
      </c>
      <c r="F1903" t="s">
        <v>8220</v>
      </c>
      <c r="G1903" t="s">
        <v>8224</v>
      </c>
      <c r="H1903" t="s">
        <v>8246</v>
      </c>
      <c r="I1903" s="14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10.4</v>
      </c>
      <c r="Q1903" s="11" t="s">
        <v>8317</v>
      </c>
      <c r="R1903" t="s">
        <v>8346</v>
      </c>
      <c r="S1903" s="16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1460</v>
      </c>
      <c r="F1904" t="s">
        <v>8218</v>
      </c>
      <c r="G1904" t="s">
        <v>8232</v>
      </c>
      <c r="H1904" t="s">
        <v>8248</v>
      </c>
      <c r="I1904" s="1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146</v>
      </c>
      <c r="P1904">
        <f t="shared" si="147"/>
        <v>486.67</v>
      </c>
      <c r="Q1904" s="11" t="s">
        <v>8317</v>
      </c>
      <c r="R1904" t="s">
        <v>8346</v>
      </c>
      <c r="S1904" s="16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5000</v>
      </c>
      <c r="E1905" s="7">
        <v>325</v>
      </c>
      <c r="F1905" t="s">
        <v>8220</v>
      </c>
      <c r="G1905" t="s">
        <v>8223</v>
      </c>
      <c r="H1905" t="s">
        <v>8245</v>
      </c>
      <c r="I1905" s="14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7</v>
      </c>
      <c r="P1905">
        <f t="shared" si="147"/>
        <v>7.93</v>
      </c>
      <c r="Q1905" s="11" t="s">
        <v>8317</v>
      </c>
      <c r="R1905" t="s">
        <v>8346</v>
      </c>
      <c r="S1905" s="16">
        <f t="shared" si="148"/>
        <v>42702.770729166667</v>
      </c>
      <c r="T1905" s="16">
        <f t="shared" si="149"/>
        <v>42762.770729166667</v>
      </c>
      <c r="U1905">
        <f t="shared" si="150"/>
        <v>2017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1500</v>
      </c>
      <c r="E1906" s="7">
        <v>1661</v>
      </c>
      <c r="F1906" t="s">
        <v>8218</v>
      </c>
      <c r="G1906" t="s">
        <v>8223</v>
      </c>
      <c r="H1906" t="s">
        <v>8245</v>
      </c>
      <c r="I1906" s="14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111</v>
      </c>
      <c r="P1906">
        <f t="shared" si="147"/>
        <v>830.5</v>
      </c>
      <c r="Q1906" s="11" t="s">
        <v>8317</v>
      </c>
      <c r="R1906" t="s">
        <v>8346</v>
      </c>
      <c r="S1906" s="16">
        <f t="shared" si="148"/>
        <v>42326.685428240744</v>
      </c>
      <c r="T1906" s="16">
        <f t="shared" si="149"/>
        <v>42371.685428240744</v>
      </c>
      <c r="U1906">
        <f t="shared" si="150"/>
        <v>2016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1500</v>
      </c>
      <c r="E1907" s="7">
        <v>1500</v>
      </c>
      <c r="F1907" t="s">
        <v>8218</v>
      </c>
      <c r="G1907" t="s">
        <v>8223</v>
      </c>
      <c r="H1907" t="s">
        <v>8245</v>
      </c>
      <c r="I1907" s="14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100</v>
      </c>
      <c r="P1907">
        <f t="shared" si="147"/>
        <v>375</v>
      </c>
      <c r="Q1907" s="11" t="s">
        <v>8317</v>
      </c>
      <c r="R1907" t="s">
        <v>8346</v>
      </c>
      <c r="S1907" s="16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5757</v>
      </c>
      <c r="F1908" t="s">
        <v>8219</v>
      </c>
      <c r="G1908" t="s">
        <v>8223</v>
      </c>
      <c r="H1908" t="s">
        <v>8245</v>
      </c>
      <c r="I1908" s="14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12</v>
      </c>
      <c r="P1908">
        <f t="shared" si="147"/>
        <v>58.15</v>
      </c>
      <c r="Q1908" s="11" t="s">
        <v>8317</v>
      </c>
      <c r="R1908" t="s">
        <v>8346</v>
      </c>
      <c r="S1908" s="16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2000</v>
      </c>
      <c r="E1909" s="7">
        <v>2</v>
      </c>
      <c r="F1909" t="s">
        <v>8220</v>
      </c>
      <c r="G1909" t="s">
        <v>8223</v>
      </c>
      <c r="H1909" t="s">
        <v>8245</v>
      </c>
      <c r="I1909" s="14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0.5</v>
      </c>
      <c r="Q1909" s="11" t="s">
        <v>8317</v>
      </c>
      <c r="R1909" t="s">
        <v>8346</v>
      </c>
      <c r="S1909" s="16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3000</v>
      </c>
      <c r="E1910" s="7">
        <v>0</v>
      </c>
      <c r="F1910" t="s">
        <v>8219</v>
      </c>
      <c r="G1910" t="s">
        <v>8223</v>
      </c>
      <c r="H1910" t="s">
        <v>8245</v>
      </c>
      <c r="I1910" s="14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0</v>
      </c>
      <c r="P1910">
        <f t="shared" si="147"/>
        <v>0</v>
      </c>
      <c r="Q1910" s="11" t="s">
        <v>8317</v>
      </c>
      <c r="R1910" t="s">
        <v>8346</v>
      </c>
      <c r="S1910" s="16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12500</v>
      </c>
      <c r="E1911" s="7">
        <v>13685.99</v>
      </c>
      <c r="F1911" t="s">
        <v>8218</v>
      </c>
      <c r="G1911" t="s">
        <v>8223</v>
      </c>
      <c r="H1911" t="s">
        <v>8245</v>
      </c>
      <c r="I1911" s="14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109</v>
      </c>
      <c r="P1911">
        <f t="shared" si="147"/>
        <v>360.16</v>
      </c>
      <c r="Q1911" s="11" t="s">
        <v>8317</v>
      </c>
      <c r="R1911" t="s">
        <v>8346</v>
      </c>
      <c r="S1911" s="16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142</v>
      </c>
      <c r="F1912" t="s">
        <v>8220</v>
      </c>
      <c r="G1912" t="s">
        <v>8232</v>
      </c>
      <c r="H1912" t="s">
        <v>8248</v>
      </c>
      <c r="I1912" s="14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0</v>
      </c>
      <c r="P1912">
        <f t="shared" si="147"/>
        <v>0.5</v>
      </c>
      <c r="Q1912" s="11" t="s">
        <v>8317</v>
      </c>
      <c r="R1912" t="s">
        <v>8346</v>
      </c>
      <c r="S1912" s="16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1000</v>
      </c>
      <c r="E1913" s="7">
        <v>1130</v>
      </c>
      <c r="F1913" t="s">
        <v>8218</v>
      </c>
      <c r="G1913" t="s">
        <v>8227</v>
      </c>
      <c r="H1913" t="s">
        <v>8249</v>
      </c>
      <c r="I1913" s="14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113</v>
      </c>
      <c r="P1913">
        <f t="shared" si="147"/>
        <v>1130</v>
      </c>
      <c r="Q1913" s="11" t="s">
        <v>8317</v>
      </c>
      <c r="R1913" t="s">
        <v>8346</v>
      </c>
      <c r="S1913" s="16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8500</v>
      </c>
      <c r="E1914" s="7">
        <v>350</v>
      </c>
      <c r="F1914" t="s">
        <v>8219</v>
      </c>
      <c r="G1914" t="s">
        <v>8223</v>
      </c>
      <c r="H1914" t="s">
        <v>8245</v>
      </c>
      <c r="I1914" s="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4</v>
      </c>
      <c r="P1914">
        <f t="shared" si="147"/>
        <v>8.33</v>
      </c>
      <c r="Q1914" s="11" t="s">
        <v>8317</v>
      </c>
      <c r="R1914" t="s">
        <v>8346</v>
      </c>
      <c r="S1914" s="16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3000</v>
      </c>
      <c r="E1915" s="7">
        <v>4085</v>
      </c>
      <c r="F1915" t="s">
        <v>8218</v>
      </c>
      <c r="G1915" t="s">
        <v>8224</v>
      </c>
      <c r="H1915" t="s">
        <v>8246</v>
      </c>
      <c r="I1915" s="14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136</v>
      </c>
      <c r="P1915">
        <f t="shared" si="147"/>
        <v>157.12</v>
      </c>
      <c r="Q1915" s="11" t="s">
        <v>8317</v>
      </c>
      <c r="R1915" t="s">
        <v>8346</v>
      </c>
      <c r="S1915" s="16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1500</v>
      </c>
      <c r="E1916" s="7">
        <v>2930.69</v>
      </c>
      <c r="F1916" t="s">
        <v>8218</v>
      </c>
      <c r="G1916" t="s">
        <v>8223</v>
      </c>
      <c r="H1916" t="s">
        <v>8245</v>
      </c>
      <c r="I1916" s="14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195</v>
      </c>
      <c r="P1916">
        <f t="shared" si="147"/>
        <v>1465.35</v>
      </c>
      <c r="Q1916" s="11" t="s">
        <v>8317</v>
      </c>
      <c r="R1916" t="s">
        <v>8346</v>
      </c>
      <c r="S1916" s="16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1000</v>
      </c>
      <c r="E1917" s="7">
        <v>1021</v>
      </c>
      <c r="F1917" t="s">
        <v>8218</v>
      </c>
      <c r="G1917" t="s">
        <v>8223</v>
      </c>
      <c r="H1917" t="s">
        <v>8245</v>
      </c>
      <c r="I1917" s="14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102</v>
      </c>
      <c r="P1917">
        <f t="shared" si="147"/>
        <v>255.25</v>
      </c>
      <c r="Q1917" s="11" t="s">
        <v>8317</v>
      </c>
      <c r="R1917" t="s">
        <v>8346</v>
      </c>
      <c r="S1917" s="16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</v>
      </c>
      <c r="E1918" s="7">
        <v>2000</v>
      </c>
      <c r="F1918" t="s">
        <v>8218</v>
      </c>
      <c r="G1918" t="s">
        <v>8223</v>
      </c>
      <c r="H1918" t="s">
        <v>8245</v>
      </c>
      <c r="I1918" s="14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100</v>
      </c>
      <c r="P1918">
        <f t="shared" si="147"/>
        <v>333.33</v>
      </c>
      <c r="Q1918" s="11" t="s">
        <v>8317</v>
      </c>
      <c r="R1918" t="s">
        <v>8346</v>
      </c>
      <c r="S1918" s="16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850000</v>
      </c>
      <c r="E1919" s="7">
        <v>50</v>
      </c>
      <c r="F1919" t="s">
        <v>8219</v>
      </c>
      <c r="G1919" t="s">
        <v>8230</v>
      </c>
      <c r="H1919" t="s">
        <v>8251</v>
      </c>
      <c r="I1919" s="14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0</v>
      </c>
      <c r="P1919">
        <f t="shared" si="147"/>
        <v>0.71</v>
      </c>
      <c r="Q1919" s="11" t="s">
        <v>8317</v>
      </c>
      <c r="R1919" t="s">
        <v>8346</v>
      </c>
      <c r="S1919" s="16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</v>
      </c>
      <c r="E1920" s="7">
        <v>560</v>
      </c>
      <c r="F1920" t="s">
        <v>8220</v>
      </c>
      <c r="G1920" t="s">
        <v>8223</v>
      </c>
      <c r="H1920" t="s">
        <v>8245</v>
      </c>
      <c r="I1920" s="14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22</v>
      </c>
      <c r="P1920">
        <f t="shared" si="147"/>
        <v>62.22</v>
      </c>
      <c r="Q1920" s="11" t="s">
        <v>8317</v>
      </c>
      <c r="R1920" t="s">
        <v>8346</v>
      </c>
      <c r="S1920" s="16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2500</v>
      </c>
      <c r="E1921" s="7">
        <v>1</v>
      </c>
      <c r="F1921" t="s">
        <v>8220</v>
      </c>
      <c r="G1921" t="s">
        <v>8223</v>
      </c>
      <c r="H1921" t="s">
        <v>8245</v>
      </c>
      <c r="I1921" s="14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0</v>
      </c>
      <c r="P1921">
        <f t="shared" si="147"/>
        <v>0.13</v>
      </c>
      <c r="Q1921" s="11" t="s">
        <v>8317</v>
      </c>
      <c r="R1921" t="s">
        <v>8346</v>
      </c>
      <c r="S1921" s="16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11000</v>
      </c>
      <c r="E1922" s="7">
        <v>306970</v>
      </c>
      <c r="F1922" t="s">
        <v>8218</v>
      </c>
      <c r="G1922" t="s">
        <v>8224</v>
      </c>
      <c r="H1922" t="s">
        <v>8246</v>
      </c>
      <c r="I1922" s="14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2791</v>
      </c>
      <c r="P1922">
        <f t="shared" si="147"/>
        <v>2923.52</v>
      </c>
      <c r="Q1922" s="11" t="s">
        <v>8317</v>
      </c>
      <c r="R1922" t="s">
        <v>8346</v>
      </c>
      <c r="S1922" s="16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6000</v>
      </c>
      <c r="E1923" s="7">
        <v>185</v>
      </c>
      <c r="F1923" t="s">
        <v>8220</v>
      </c>
      <c r="G1923" t="s">
        <v>8223</v>
      </c>
      <c r="H1923" t="s">
        <v>8245</v>
      </c>
      <c r="I1923" s="14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3</v>
      </c>
      <c r="P1923">
        <f t="shared" ref="P1923:P1986" si="152">IFERROR(ROUND(E1923/L1923, 2),0)</f>
        <v>4.87</v>
      </c>
      <c r="Q1923" s="11" t="s">
        <v>8323</v>
      </c>
      <c r="R1923" t="s">
        <v>8327</v>
      </c>
      <c r="S1923" s="16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ref="U1923:U1986" si="155">YEAR(T1923)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7000</v>
      </c>
      <c r="E1924" s="7">
        <v>0</v>
      </c>
      <c r="F1924" t="s">
        <v>8219</v>
      </c>
      <c r="G1924" t="s">
        <v>8223</v>
      </c>
      <c r="H1924" t="s">
        <v>8245</v>
      </c>
      <c r="I1924" s="1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0</v>
      </c>
      <c r="P1924">
        <f t="shared" si="152"/>
        <v>0</v>
      </c>
      <c r="Q1924" s="11" t="s">
        <v>8323</v>
      </c>
      <c r="R1924" t="s">
        <v>8327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2500</v>
      </c>
      <c r="E1925" s="7">
        <v>2650</v>
      </c>
      <c r="F1925" t="s">
        <v>8218</v>
      </c>
      <c r="G1925" t="s">
        <v>8223</v>
      </c>
      <c r="H1925" t="s">
        <v>8245</v>
      </c>
      <c r="I1925" s="14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106</v>
      </c>
      <c r="P1925">
        <f t="shared" si="152"/>
        <v>203.85</v>
      </c>
      <c r="Q1925" s="11" t="s">
        <v>8323</v>
      </c>
      <c r="R1925" t="s">
        <v>8327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10000</v>
      </c>
      <c r="E1926" s="7">
        <v>541</v>
      </c>
      <c r="F1926" t="s">
        <v>8220</v>
      </c>
      <c r="G1926" t="s">
        <v>8223</v>
      </c>
      <c r="H1926" t="s">
        <v>8245</v>
      </c>
      <c r="I1926" s="14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5</v>
      </c>
      <c r="P1926">
        <f t="shared" si="152"/>
        <v>16.39</v>
      </c>
      <c r="Q1926" s="11" t="s">
        <v>8323</v>
      </c>
      <c r="R1926" t="s">
        <v>8327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2014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5000</v>
      </c>
      <c r="E1927" s="7">
        <v>5433</v>
      </c>
      <c r="F1927" t="s">
        <v>8218</v>
      </c>
      <c r="G1927" t="s">
        <v>8223</v>
      </c>
      <c r="H1927" t="s">
        <v>8245</v>
      </c>
      <c r="I1927" s="14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109</v>
      </c>
      <c r="P1927">
        <f t="shared" si="152"/>
        <v>104.48</v>
      </c>
      <c r="Q1927" s="11" t="s">
        <v>8323</v>
      </c>
      <c r="R1927" t="s">
        <v>8327</v>
      </c>
      <c r="S1927" s="16">
        <f t="shared" si="153"/>
        <v>41535.90148148148</v>
      </c>
      <c r="T1927" s="16">
        <f t="shared" si="154"/>
        <v>41558</v>
      </c>
      <c r="U1927">
        <f t="shared" si="155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8200</v>
      </c>
      <c r="E1928" s="7">
        <v>10013</v>
      </c>
      <c r="F1928" t="s">
        <v>8218</v>
      </c>
      <c r="G1928" t="s">
        <v>8223</v>
      </c>
      <c r="H1928" t="s">
        <v>8245</v>
      </c>
      <c r="I1928" s="14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122</v>
      </c>
      <c r="P1928">
        <f t="shared" si="152"/>
        <v>93.58</v>
      </c>
      <c r="Q1928" s="11" t="s">
        <v>8323</v>
      </c>
      <c r="R1928" t="s">
        <v>8327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3000</v>
      </c>
      <c r="E1929" s="7">
        <v>3550</v>
      </c>
      <c r="F1929" t="s">
        <v>8218</v>
      </c>
      <c r="G1929" t="s">
        <v>8223</v>
      </c>
      <c r="H1929" t="s">
        <v>8245</v>
      </c>
      <c r="I1929" s="14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118</v>
      </c>
      <c r="P1929">
        <f t="shared" si="152"/>
        <v>322.73</v>
      </c>
      <c r="Q1929" s="11" t="s">
        <v>8323</v>
      </c>
      <c r="R1929" t="s">
        <v>8327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8000</v>
      </c>
      <c r="E1930" s="7">
        <v>55</v>
      </c>
      <c r="F1930" t="s">
        <v>8219</v>
      </c>
      <c r="G1930" t="s">
        <v>8223</v>
      </c>
      <c r="H1930" t="s">
        <v>8245</v>
      </c>
      <c r="I1930" s="14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</v>
      </c>
      <c r="P1930">
        <f t="shared" si="152"/>
        <v>1.62</v>
      </c>
      <c r="Q1930" s="11" t="s">
        <v>8323</v>
      </c>
      <c r="R1930" t="s">
        <v>8327</v>
      </c>
      <c r="S1930" s="16">
        <f t="shared" si="153"/>
        <v>41371.648078703707</v>
      </c>
      <c r="T1930" s="16">
        <f t="shared" si="154"/>
        <v>41401.648078703707</v>
      </c>
      <c r="U1930">
        <f t="shared" si="155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10000</v>
      </c>
      <c r="E1931" s="7">
        <v>0</v>
      </c>
      <c r="F1931" t="s">
        <v>8220</v>
      </c>
      <c r="G1931" t="s">
        <v>8223</v>
      </c>
      <c r="H1931" t="s">
        <v>8245</v>
      </c>
      <c r="I1931" s="14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0</v>
      </c>
      <c r="P1931">
        <f t="shared" si="152"/>
        <v>0</v>
      </c>
      <c r="Q1931" s="11" t="s">
        <v>8323</v>
      </c>
      <c r="R1931" t="s">
        <v>8327</v>
      </c>
      <c r="S1931" s="16">
        <f t="shared" si="153"/>
        <v>40687.021597222221</v>
      </c>
      <c r="T1931" s="16">
        <f t="shared" si="154"/>
        <v>40729.021597222221</v>
      </c>
      <c r="U1931">
        <f t="shared" si="155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5000</v>
      </c>
      <c r="E1932" s="7">
        <v>5</v>
      </c>
      <c r="F1932" t="s">
        <v>8220</v>
      </c>
      <c r="G1932" t="s">
        <v>8223</v>
      </c>
      <c r="H1932" t="s">
        <v>8245</v>
      </c>
      <c r="I1932" s="14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0</v>
      </c>
      <c r="P1932">
        <f t="shared" si="152"/>
        <v>0.19</v>
      </c>
      <c r="Q1932" s="11" t="s">
        <v>8323</v>
      </c>
      <c r="R1932" t="s">
        <v>8327</v>
      </c>
      <c r="S1932" s="16">
        <f t="shared" si="153"/>
        <v>41402.558819444443</v>
      </c>
      <c r="T1932" s="16">
        <f t="shared" si="154"/>
        <v>41462.558819444443</v>
      </c>
      <c r="U1932">
        <f t="shared" si="155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7000</v>
      </c>
      <c r="E1933" s="7">
        <v>8058.55</v>
      </c>
      <c r="F1933" t="s">
        <v>8218</v>
      </c>
      <c r="G1933" t="s">
        <v>8223</v>
      </c>
      <c r="H1933" t="s">
        <v>8245</v>
      </c>
      <c r="I1933" s="14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115</v>
      </c>
      <c r="P1933">
        <f t="shared" si="152"/>
        <v>161.16999999999999</v>
      </c>
      <c r="Q1933" s="11" t="s">
        <v>8323</v>
      </c>
      <c r="R1933" t="s">
        <v>8327</v>
      </c>
      <c r="S1933" s="16">
        <f t="shared" si="153"/>
        <v>41037.892465277779</v>
      </c>
      <c r="T1933" s="16">
        <f t="shared" si="154"/>
        <v>41051.145833333336</v>
      </c>
      <c r="U1933">
        <f t="shared" si="155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15000</v>
      </c>
      <c r="E1934" s="7">
        <v>15606.4</v>
      </c>
      <c r="F1934" t="s">
        <v>8218</v>
      </c>
      <c r="G1934" t="s">
        <v>8223</v>
      </c>
      <c r="H1934" t="s">
        <v>8245</v>
      </c>
      <c r="I1934" s="1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104</v>
      </c>
      <c r="P1934">
        <f t="shared" si="152"/>
        <v>195.08</v>
      </c>
      <c r="Q1934" s="11" t="s">
        <v>8323</v>
      </c>
      <c r="R1934" t="s">
        <v>8327</v>
      </c>
      <c r="S1934" s="16">
        <f t="shared" si="153"/>
        <v>40911.809872685182</v>
      </c>
      <c r="T1934" s="16">
        <f t="shared" si="154"/>
        <v>40932.809872685182</v>
      </c>
      <c r="U1934">
        <f t="shared" si="155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25000</v>
      </c>
      <c r="E1935" s="7">
        <v>33006</v>
      </c>
      <c r="F1935" t="s">
        <v>8218</v>
      </c>
      <c r="G1935" t="s">
        <v>8223</v>
      </c>
      <c r="H1935" t="s">
        <v>8245</v>
      </c>
      <c r="I1935" s="14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132</v>
      </c>
      <c r="P1935">
        <f t="shared" si="152"/>
        <v>300.05</v>
      </c>
      <c r="Q1935" s="11" t="s">
        <v>8323</v>
      </c>
      <c r="R1935" t="s">
        <v>8327</v>
      </c>
      <c r="S1935" s="16">
        <f t="shared" si="153"/>
        <v>41879.130868055552</v>
      </c>
      <c r="T1935" s="16">
        <f t="shared" si="154"/>
        <v>41909.130868055552</v>
      </c>
      <c r="U1935">
        <f t="shared" si="155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18000</v>
      </c>
      <c r="E1936" s="7">
        <v>1</v>
      </c>
      <c r="F1936" t="s">
        <v>8220</v>
      </c>
      <c r="G1936" t="s">
        <v>8223</v>
      </c>
      <c r="H1936" t="s">
        <v>8245</v>
      </c>
      <c r="I1936" s="14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0</v>
      </c>
      <c r="P1936">
        <f t="shared" si="152"/>
        <v>0.01</v>
      </c>
      <c r="Q1936" s="11" t="s">
        <v>8323</v>
      </c>
      <c r="R1936" t="s">
        <v>8327</v>
      </c>
      <c r="S1936" s="16">
        <f t="shared" si="153"/>
        <v>40865.867141203707</v>
      </c>
      <c r="T1936" s="16">
        <f t="shared" si="154"/>
        <v>40902.208333333336</v>
      </c>
      <c r="U1936">
        <f t="shared" si="155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8000</v>
      </c>
      <c r="E1937" s="7">
        <v>8010</v>
      </c>
      <c r="F1937" t="s">
        <v>8218</v>
      </c>
      <c r="G1937" t="s">
        <v>8223</v>
      </c>
      <c r="H1937" t="s">
        <v>8245</v>
      </c>
      <c r="I1937" s="14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100</v>
      </c>
      <c r="P1937">
        <f t="shared" si="152"/>
        <v>160.19999999999999</v>
      </c>
      <c r="Q1937" s="11" t="s">
        <v>8323</v>
      </c>
      <c r="R1937" t="s">
        <v>8327</v>
      </c>
      <c r="S1937" s="16">
        <f t="shared" si="153"/>
        <v>41773.932534722226</v>
      </c>
      <c r="T1937" s="16">
        <f t="shared" si="154"/>
        <v>41811.207638888889</v>
      </c>
      <c r="U1937">
        <f t="shared" si="155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25000</v>
      </c>
      <c r="E1938" s="7">
        <v>1</v>
      </c>
      <c r="F1938" t="s">
        <v>8220</v>
      </c>
      <c r="G1938" t="s">
        <v>8223</v>
      </c>
      <c r="H1938" t="s">
        <v>8245</v>
      </c>
      <c r="I1938" s="14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0</v>
      </c>
      <c r="P1938">
        <f t="shared" si="152"/>
        <v>0.01</v>
      </c>
      <c r="Q1938" s="11" t="s">
        <v>8323</v>
      </c>
      <c r="R1938" t="s">
        <v>8327</v>
      </c>
      <c r="S1938" s="16">
        <f t="shared" si="153"/>
        <v>40852.889699074076</v>
      </c>
      <c r="T1938" s="16">
        <f t="shared" si="154"/>
        <v>40883.249305555553</v>
      </c>
      <c r="U1938">
        <f t="shared" si="155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4500</v>
      </c>
      <c r="E1939" s="7">
        <v>101</v>
      </c>
      <c r="F1939" t="s">
        <v>8220</v>
      </c>
      <c r="G1939" t="s">
        <v>8223</v>
      </c>
      <c r="H1939" t="s">
        <v>8245</v>
      </c>
      <c r="I1939" s="14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2</v>
      </c>
      <c r="P1939">
        <f t="shared" si="152"/>
        <v>3.48</v>
      </c>
      <c r="Q1939" s="11" t="s">
        <v>8323</v>
      </c>
      <c r="R1939" t="s">
        <v>8327</v>
      </c>
      <c r="S1939" s="16">
        <f t="shared" si="153"/>
        <v>41059.118993055556</v>
      </c>
      <c r="T1939" s="16">
        <f t="shared" si="154"/>
        <v>41075.165972222225</v>
      </c>
      <c r="U1939">
        <f t="shared" si="155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47000</v>
      </c>
      <c r="E1940" s="7">
        <v>53771</v>
      </c>
      <c r="F1940" t="s">
        <v>8218</v>
      </c>
      <c r="G1940" t="s">
        <v>8223</v>
      </c>
      <c r="H1940" t="s">
        <v>8245</v>
      </c>
      <c r="I1940" s="14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114</v>
      </c>
      <c r="P1940">
        <f t="shared" si="152"/>
        <v>471.68</v>
      </c>
      <c r="Q1940" s="11" t="s">
        <v>8323</v>
      </c>
      <c r="R1940" t="s">
        <v>8327</v>
      </c>
      <c r="S1940" s="16">
        <f t="shared" si="153"/>
        <v>41426.259618055556</v>
      </c>
      <c r="T1940" s="16">
        <f t="shared" si="154"/>
        <v>41457.208333333336</v>
      </c>
      <c r="U1940">
        <f t="shared" si="155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29000</v>
      </c>
      <c r="E1941" s="7">
        <v>1108</v>
      </c>
      <c r="F1941" t="s">
        <v>8220</v>
      </c>
      <c r="G1941" t="s">
        <v>8223</v>
      </c>
      <c r="H1941" t="s">
        <v>8245</v>
      </c>
      <c r="I1941" s="14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4</v>
      </c>
      <c r="P1941">
        <f t="shared" si="152"/>
        <v>11.54</v>
      </c>
      <c r="Q1941" s="11" t="s">
        <v>8323</v>
      </c>
      <c r="R1941" t="s">
        <v>8327</v>
      </c>
      <c r="S1941" s="16">
        <f t="shared" si="153"/>
        <v>41313.985046296293</v>
      </c>
      <c r="T1941" s="16">
        <f t="shared" si="154"/>
        <v>41343.943379629629</v>
      </c>
      <c r="U1941">
        <f t="shared" si="155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4500</v>
      </c>
      <c r="E1942" s="7">
        <v>0</v>
      </c>
      <c r="F1942" t="s">
        <v>8220</v>
      </c>
      <c r="G1942" t="s">
        <v>8223</v>
      </c>
      <c r="H1942" t="s">
        <v>8245</v>
      </c>
      <c r="I1942" s="14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0</v>
      </c>
      <c r="P1942">
        <f t="shared" si="152"/>
        <v>0</v>
      </c>
      <c r="Q1942" s="11" t="s">
        <v>8323</v>
      </c>
      <c r="R1942" t="s">
        <v>8327</v>
      </c>
      <c r="S1942" s="16">
        <f t="shared" si="153"/>
        <v>40670.507326388892</v>
      </c>
      <c r="T1942" s="16">
        <f t="shared" si="154"/>
        <v>40709.165972222225</v>
      </c>
      <c r="U1942">
        <f t="shared" si="155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1350000</v>
      </c>
      <c r="E1943" s="7">
        <v>81</v>
      </c>
      <c r="F1943" t="s">
        <v>8219</v>
      </c>
      <c r="G1943" t="s">
        <v>8223</v>
      </c>
      <c r="H1943" t="s">
        <v>8245</v>
      </c>
      <c r="I1943" s="14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0</v>
      </c>
      <c r="P1943">
        <f t="shared" si="152"/>
        <v>0.02</v>
      </c>
      <c r="Q1943" s="11" t="s">
        <v>8317</v>
      </c>
      <c r="R1943" t="s">
        <v>8347</v>
      </c>
      <c r="S1943" s="16">
        <f t="shared" si="153"/>
        <v>41744.290868055556</v>
      </c>
      <c r="T1943" s="16">
        <f t="shared" si="154"/>
        <v>41774.290868055556</v>
      </c>
      <c r="U1943">
        <f t="shared" si="155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22500</v>
      </c>
      <c r="E1944" s="7">
        <v>8191</v>
      </c>
      <c r="F1944" t="s">
        <v>8220</v>
      </c>
      <c r="G1944" t="s">
        <v>8223</v>
      </c>
      <c r="H1944" t="s">
        <v>8245</v>
      </c>
      <c r="I1944" s="1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36</v>
      </c>
      <c r="P1944">
        <f t="shared" si="152"/>
        <v>86.22</v>
      </c>
      <c r="Q1944" s="11" t="s">
        <v>8317</v>
      </c>
      <c r="R1944" t="s">
        <v>8347</v>
      </c>
      <c r="S1944" s="16">
        <f t="shared" si="153"/>
        <v>40638.828009259261</v>
      </c>
      <c r="T1944" s="16">
        <f t="shared" si="154"/>
        <v>40728.828009259261</v>
      </c>
      <c r="U1944">
        <f t="shared" si="155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500000</v>
      </c>
      <c r="E1945" s="7">
        <v>24</v>
      </c>
      <c r="F1945" t="s">
        <v>8220</v>
      </c>
      <c r="G1945" t="s">
        <v>8223</v>
      </c>
      <c r="H1945" t="s">
        <v>8245</v>
      </c>
      <c r="I1945" s="14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0</v>
      </c>
      <c r="P1945">
        <f t="shared" si="152"/>
        <v>0.01</v>
      </c>
      <c r="Q1945" s="11" t="s">
        <v>8317</v>
      </c>
      <c r="R1945" t="s">
        <v>8347</v>
      </c>
      <c r="S1945" s="16">
        <f t="shared" si="153"/>
        <v>42548.269861111112</v>
      </c>
      <c r="T1945" s="16">
        <f t="shared" si="154"/>
        <v>42593.269861111112</v>
      </c>
      <c r="U1945">
        <f t="shared" si="155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1333666</v>
      </c>
      <c r="E1946" s="7">
        <v>11226</v>
      </c>
      <c r="F1946" t="s">
        <v>8220</v>
      </c>
      <c r="G1946" t="s">
        <v>8223</v>
      </c>
      <c r="H1946" t="s">
        <v>8245</v>
      </c>
      <c r="I1946" s="14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1</v>
      </c>
      <c r="P1946">
        <f t="shared" si="152"/>
        <v>6.28</v>
      </c>
      <c r="Q1946" s="11" t="s">
        <v>8317</v>
      </c>
      <c r="R1946" t="s">
        <v>8347</v>
      </c>
      <c r="S1946" s="16">
        <f t="shared" si="153"/>
        <v>41730.584374999999</v>
      </c>
      <c r="T1946" s="16">
        <f t="shared" si="154"/>
        <v>41760.584374999999</v>
      </c>
      <c r="U1946">
        <f t="shared" si="155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1500000</v>
      </c>
      <c r="E1947" s="7">
        <v>0</v>
      </c>
      <c r="F1947" t="s">
        <v>8220</v>
      </c>
      <c r="G1947" t="s">
        <v>8226</v>
      </c>
      <c r="H1947" t="s">
        <v>8248</v>
      </c>
      <c r="I1947" s="14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0</v>
      </c>
      <c r="P1947">
        <f t="shared" si="152"/>
        <v>0</v>
      </c>
      <c r="Q1947" s="11" t="s">
        <v>8317</v>
      </c>
      <c r="R1947" t="s">
        <v>8347</v>
      </c>
      <c r="S1947" s="16">
        <f t="shared" si="153"/>
        <v>42157.251828703709</v>
      </c>
      <c r="T1947" s="16">
        <f t="shared" si="154"/>
        <v>42197.251828703709</v>
      </c>
      <c r="U1947">
        <f t="shared" si="155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30000</v>
      </c>
      <c r="E1948" s="7">
        <v>0</v>
      </c>
      <c r="F1948" t="s">
        <v>8219</v>
      </c>
      <c r="G1948" t="s">
        <v>8223</v>
      </c>
      <c r="H1948" t="s">
        <v>8245</v>
      </c>
      <c r="I1948" s="14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0</v>
      </c>
      <c r="P1948">
        <f t="shared" si="152"/>
        <v>0</v>
      </c>
      <c r="Q1948" s="11" t="s">
        <v>8317</v>
      </c>
      <c r="R1948" t="s">
        <v>8347</v>
      </c>
      <c r="S1948" s="16">
        <f t="shared" si="153"/>
        <v>41689.150011574071</v>
      </c>
      <c r="T1948" s="16">
        <f t="shared" si="154"/>
        <v>41749.108344907407</v>
      </c>
      <c r="U1948">
        <f t="shared" si="155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3500</v>
      </c>
      <c r="E1949" s="7">
        <v>3674</v>
      </c>
      <c r="F1949" t="s">
        <v>8218</v>
      </c>
      <c r="G1949" t="s">
        <v>8223</v>
      </c>
      <c r="H1949" t="s">
        <v>8245</v>
      </c>
      <c r="I1949" s="14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105</v>
      </c>
      <c r="P1949">
        <f t="shared" si="152"/>
        <v>159.74</v>
      </c>
      <c r="Q1949" s="11" t="s">
        <v>8317</v>
      </c>
      <c r="R1949" t="s">
        <v>8347</v>
      </c>
      <c r="S1949" s="16">
        <f t="shared" si="153"/>
        <v>40102.918055555558</v>
      </c>
      <c r="T1949" s="16">
        <f t="shared" si="154"/>
        <v>40140.249305555553</v>
      </c>
      <c r="U1949">
        <f t="shared" si="155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8000000</v>
      </c>
      <c r="E1950" s="7">
        <v>1100</v>
      </c>
      <c r="F1950" t="s">
        <v>8220</v>
      </c>
      <c r="G1950" t="s">
        <v>8223</v>
      </c>
      <c r="H1950" t="s">
        <v>8245</v>
      </c>
      <c r="I1950" s="14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0</v>
      </c>
      <c r="P1950">
        <f t="shared" si="152"/>
        <v>0.26</v>
      </c>
      <c r="Q1950" s="11" t="s">
        <v>8317</v>
      </c>
      <c r="R1950" t="s">
        <v>8347</v>
      </c>
      <c r="S1950" s="16">
        <f t="shared" si="153"/>
        <v>42473.604270833333</v>
      </c>
      <c r="T1950" s="16">
        <f t="shared" si="154"/>
        <v>42527.709722222222</v>
      </c>
      <c r="U1950">
        <f t="shared" si="155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110000</v>
      </c>
      <c r="E1951" s="7">
        <v>11</v>
      </c>
      <c r="F1951" t="s">
        <v>8220</v>
      </c>
      <c r="G1951" t="s">
        <v>8224</v>
      </c>
      <c r="H1951" t="s">
        <v>8246</v>
      </c>
      <c r="I1951" s="14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0</v>
      </c>
      <c r="P1951">
        <f t="shared" si="152"/>
        <v>0.01</v>
      </c>
      <c r="Q1951" s="11" t="s">
        <v>8317</v>
      </c>
      <c r="R1951" t="s">
        <v>8347</v>
      </c>
      <c r="S1951" s="16">
        <f t="shared" si="153"/>
        <v>41800.423043981478</v>
      </c>
      <c r="T1951" s="16">
        <f t="shared" si="154"/>
        <v>41830.423043981478</v>
      </c>
      <c r="U1951">
        <f t="shared" si="155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200000</v>
      </c>
      <c r="E1952" s="7">
        <v>277</v>
      </c>
      <c r="F1952" t="s">
        <v>8219</v>
      </c>
      <c r="G1952" t="s">
        <v>8223</v>
      </c>
      <c r="H1952" t="s">
        <v>8245</v>
      </c>
      <c r="I1952" s="14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0</v>
      </c>
      <c r="P1952">
        <f t="shared" si="152"/>
        <v>0.15</v>
      </c>
      <c r="Q1952" s="11" t="s">
        <v>8317</v>
      </c>
      <c r="R1952" t="s">
        <v>8347</v>
      </c>
      <c r="S1952" s="16">
        <f t="shared" si="153"/>
        <v>40624.181400462963</v>
      </c>
      <c r="T1952" s="16">
        <f t="shared" si="154"/>
        <v>40655.181400462963</v>
      </c>
      <c r="U1952">
        <f t="shared" si="155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220000</v>
      </c>
      <c r="E1953" s="7">
        <v>4906.59</v>
      </c>
      <c r="F1953" t="s">
        <v>8220</v>
      </c>
      <c r="G1953" t="s">
        <v>8223</v>
      </c>
      <c r="H1953" t="s">
        <v>8245</v>
      </c>
      <c r="I1953" s="14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</v>
      </c>
      <c r="P1953">
        <f t="shared" si="152"/>
        <v>5.88</v>
      </c>
      <c r="Q1953" s="11" t="s">
        <v>8317</v>
      </c>
      <c r="R1953" t="s">
        <v>8347</v>
      </c>
      <c r="S1953" s="16">
        <f t="shared" si="153"/>
        <v>42651.420567129629</v>
      </c>
      <c r="T1953" s="16">
        <f t="shared" si="154"/>
        <v>42681.462233796294</v>
      </c>
      <c r="U1953">
        <f t="shared" si="155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150000</v>
      </c>
      <c r="E1954" s="7">
        <v>1366</v>
      </c>
      <c r="F1954" t="s">
        <v>8220</v>
      </c>
      <c r="G1954" t="s">
        <v>8228</v>
      </c>
      <c r="H1954" t="s">
        <v>8250</v>
      </c>
      <c r="I1954" s="1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</v>
      </c>
      <c r="P1954">
        <f t="shared" si="152"/>
        <v>2</v>
      </c>
      <c r="Q1954" s="11" t="s">
        <v>8317</v>
      </c>
      <c r="R1954" t="s">
        <v>8347</v>
      </c>
      <c r="S1954" s="16">
        <f t="shared" si="153"/>
        <v>41526.60665509259</v>
      </c>
      <c r="T1954" s="16">
        <f t="shared" si="154"/>
        <v>41563.60665509259</v>
      </c>
      <c r="U1954">
        <f t="shared" si="155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85000</v>
      </c>
      <c r="E1955" s="7">
        <v>86133</v>
      </c>
      <c r="F1955" t="s">
        <v>8218</v>
      </c>
      <c r="G1955" t="s">
        <v>8223</v>
      </c>
      <c r="H1955" t="s">
        <v>8245</v>
      </c>
      <c r="I1955" s="14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101</v>
      </c>
      <c r="P1955">
        <f t="shared" si="152"/>
        <v>585.94000000000005</v>
      </c>
      <c r="Q1955" s="11" t="s">
        <v>8317</v>
      </c>
      <c r="R1955" t="s">
        <v>8347</v>
      </c>
      <c r="S1955" s="16">
        <f t="shared" si="153"/>
        <v>40941.199826388889</v>
      </c>
      <c r="T1955" s="16">
        <f t="shared" si="154"/>
        <v>40970.125</v>
      </c>
      <c r="U1955">
        <f t="shared" si="155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1500000</v>
      </c>
      <c r="E1956" s="7">
        <v>0</v>
      </c>
      <c r="F1956" t="s">
        <v>8220</v>
      </c>
      <c r="G1956" t="s">
        <v>8223</v>
      </c>
      <c r="H1956" t="s">
        <v>8245</v>
      </c>
      <c r="I1956" s="14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0</v>
      </c>
      <c r="P1956">
        <f t="shared" si="152"/>
        <v>0</v>
      </c>
      <c r="Q1956" s="11" t="s">
        <v>8317</v>
      </c>
      <c r="R1956" t="s">
        <v>8347</v>
      </c>
      <c r="S1956" s="16">
        <f t="shared" si="153"/>
        <v>42394.580740740741</v>
      </c>
      <c r="T1956" s="16">
        <f t="shared" si="154"/>
        <v>42441.208333333328</v>
      </c>
      <c r="U1956">
        <f t="shared" si="155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474900</v>
      </c>
      <c r="E1957" s="7">
        <v>0</v>
      </c>
      <c r="F1957" t="s">
        <v>8219</v>
      </c>
      <c r="G1957" t="s">
        <v>8223</v>
      </c>
      <c r="H1957" t="s">
        <v>8245</v>
      </c>
      <c r="I1957" s="14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0</v>
      </c>
      <c r="P1957">
        <f t="shared" si="152"/>
        <v>0</v>
      </c>
      <c r="Q1957" s="11" t="s">
        <v>8317</v>
      </c>
      <c r="R1957" t="s">
        <v>8347</v>
      </c>
      <c r="S1957" s="16">
        <f t="shared" si="153"/>
        <v>41020.271770833337</v>
      </c>
      <c r="T1957" s="16">
        <f t="shared" si="154"/>
        <v>41052.791666666664</v>
      </c>
      <c r="U1957">
        <f t="shared" si="155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500000</v>
      </c>
      <c r="E1958" s="7">
        <v>178.52</v>
      </c>
      <c r="F1958" t="s">
        <v>8220</v>
      </c>
      <c r="G1958" t="s">
        <v>8223</v>
      </c>
      <c r="H1958" t="s">
        <v>8245</v>
      </c>
      <c r="I1958" s="14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0</v>
      </c>
      <c r="P1958">
        <f t="shared" si="152"/>
        <v>0.49</v>
      </c>
      <c r="Q1958" s="11" t="s">
        <v>8317</v>
      </c>
      <c r="R1958" t="s">
        <v>8347</v>
      </c>
      <c r="S1958" s="16">
        <f t="shared" si="153"/>
        <v>42067.923668981486</v>
      </c>
      <c r="T1958" s="16">
        <f t="shared" si="154"/>
        <v>42112.882002314815</v>
      </c>
      <c r="U1958">
        <f t="shared" si="155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100000</v>
      </c>
      <c r="E1959" s="7">
        <v>125137</v>
      </c>
      <c r="F1959" t="s">
        <v>8218</v>
      </c>
      <c r="G1959" t="s">
        <v>8223</v>
      </c>
      <c r="H1959" t="s">
        <v>8245</v>
      </c>
      <c r="I1959" s="14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125</v>
      </c>
      <c r="P1959">
        <f t="shared" si="152"/>
        <v>189.6</v>
      </c>
      <c r="Q1959" s="11" t="s">
        <v>8317</v>
      </c>
      <c r="R1959" t="s">
        <v>8347</v>
      </c>
      <c r="S1959" s="16">
        <f t="shared" si="153"/>
        <v>41179.098530092589</v>
      </c>
      <c r="T1959" s="16">
        <f t="shared" si="154"/>
        <v>41209.098530092589</v>
      </c>
      <c r="U1959">
        <f t="shared" si="155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200000</v>
      </c>
      <c r="E1960" s="7">
        <v>11467</v>
      </c>
      <c r="F1960" t="s">
        <v>8219</v>
      </c>
      <c r="G1960" t="s">
        <v>8223</v>
      </c>
      <c r="H1960" t="s">
        <v>8245</v>
      </c>
      <c r="I1960" s="14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6</v>
      </c>
      <c r="P1960">
        <f t="shared" si="152"/>
        <v>8.4600000000000009</v>
      </c>
      <c r="Q1960" s="11" t="s">
        <v>8317</v>
      </c>
      <c r="R1960" t="s">
        <v>8347</v>
      </c>
      <c r="S1960" s="16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40000</v>
      </c>
      <c r="E1961" s="7">
        <v>12446</v>
      </c>
      <c r="F1961" t="s">
        <v>8219</v>
      </c>
      <c r="G1961" t="s">
        <v>8223</v>
      </c>
      <c r="H1961" t="s">
        <v>8245</v>
      </c>
      <c r="I1961" s="14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31</v>
      </c>
      <c r="P1961">
        <f t="shared" si="152"/>
        <v>29.35</v>
      </c>
      <c r="Q1961" s="11" t="s">
        <v>8317</v>
      </c>
      <c r="R1961" t="s">
        <v>8347</v>
      </c>
      <c r="S1961" s="16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180000</v>
      </c>
      <c r="E1962" s="7">
        <v>2020</v>
      </c>
      <c r="F1962" t="s">
        <v>8220</v>
      </c>
      <c r="G1962" t="s">
        <v>8234</v>
      </c>
      <c r="H1962" t="s">
        <v>8254</v>
      </c>
      <c r="I1962" s="14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</v>
      </c>
      <c r="P1962">
        <f t="shared" si="152"/>
        <v>61.21</v>
      </c>
      <c r="Q1962" s="11" t="s">
        <v>8317</v>
      </c>
      <c r="R1962" t="s">
        <v>8347</v>
      </c>
      <c r="S1962" s="16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250000</v>
      </c>
      <c r="E1963" s="7">
        <v>140</v>
      </c>
      <c r="F1963" t="s">
        <v>8219</v>
      </c>
      <c r="G1963" t="s">
        <v>8223</v>
      </c>
      <c r="H1963" t="s">
        <v>8245</v>
      </c>
      <c r="I1963" s="14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0</v>
      </c>
      <c r="P1963">
        <f t="shared" si="152"/>
        <v>0.09</v>
      </c>
      <c r="Q1963" s="11" t="s">
        <v>8317</v>
      </c>
      <c r="R1963" t="s">
        <v>8347</v>
      </c>
      <c r="S1963" s="16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50000</v>
      </c>
      <c r="E1964" s="7">
        <v>20</v>
      </c>
      <c r="F1964" t="s">
        <v>8220</v>
      </c>
      <c r="G1964" t="s">
        <v>8223</v>
      </c>
      <c r="H1964" t="s">
        <v>8245</v>
      </c>
      <c r="I1964" s="1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0</v>
      </c>
      <c r="P1964">
        <f t="shared" si="152"/>
        <v>7.0000000000000007E-2</v>
      </c>
      <c r="Q1964" s="11" t="s">
        <v>8317</v>
      </c>
      <c r="R1964" t="s">
        <v>8347</v>
      </c>
      <c r="S1964" s="16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50000</v>
      </c>
      <c r="E1965" s="7">
        <v>76726</v>
      </c>
      <c r="F1965" t="s">
        <v>8218</v>
      </c>
      <c r="G1965" t="s">
        <v>8224</v>
      </c>
      <c r="H1965" t="s">
        <v>8246</v>
      </c>
      <c r="I1965" s="14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153</v>
      </c>
      <c r="P1965">
        <f t="shared" si="152"/>
        <v>374.27</v>
      </c>
      <c r="Q1965" s="11" t="s">
        <v>8317</v>
      </c>
      <c r="R1965" t="s">
        <v>8347</v>
      </c>
      <c r="S1965" s="16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1000000</v>
      </c>
      <c r="E1966" s="7">
        <v>1</v>
      </c>
      <c r="F1966" t="s">
        <v>8219</v>
      </c>
      <c r="G1966" t="s">
        <v>8236</v>
      </c>
      <c r="H1966" t="s">
        <v>8248</v>
      </c>
      <c r="I1966" s="14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0</v>
      </c>
      <c r="P1966">
        <f t="shared" si="152"/>
        <v>0</v>
      </c>
      <c r="Q1966" s="11" t="s">
        <v>8317</v>
      </c>
      <c r="R1966" t="s">
        <v>8347</v>
      </c>
      <c r="S1966" s="16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35000</v>
      </c>
      <c r="E1967" s="7">
        <v>25</v>
      </c>
      <c r="F1967" t="s">
        <v>8219</v>
      </c>
      <c r="G1967" t="s">
        <v>8223</v>
      </c>
      <c r="H1967" t="s">
        <v>8245</v>
      </c>
      <c r="I1967" s="14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0</v>
      </c>
      <c r="P1967">
        <f t="shared" si="152"/>
        <v>0.24</v>
      </c>
      <c r="Q1967" s="11" t="s">
        <v>8317</v>
      </c>
      <c r="R1967" t="s">
        <v>8347</v>
      </c>
      <c r="S1967" s="16">
        <f t="shared" si="153"/>
        <v>40898.089236111111</v>
      </c>
      <c r="T1967" s="16">
        <f t="shared" si="154"/>
        <v>40920.041666666664</v>
      </c>
      <c r="U1967">
        <f t="shared" si="155"/>
        <v>2012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894700</v>
      </c>
      <c r="E1968" s="7">
        <v>19824</v>
      </c>
      <c r="F1968" t="s">
        <v>8219</v>
      </c>
      <c r="G1968" t="s">
        <v>8223</v>
      </c>
      <c r="H1968" t="s">
        <v>8245</v>
      </c>
      <c r="I1968" s="14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</v>
      </c>
      <c r="P1968">
        <f t="shared" si="152"/>
        <v>13.1</v>
      </c>
      <c r="Q1968" s="11" t="s">
        <v>8317</v>
      </c>
      <c r="R1968" t="s">
        <v>8347</v>
      </c>
      <c r="S1968" s="16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150000</v>
      </c>
      <c r="E1969" s="7">
        <v>11683</v>
      </c>
      <c r="F1969" t="s">
        <v>8220</v>
      </c>
      <c r="G1969" t="s">
        <v>8223</v>
      </c>
      <c r="H1969" t="s">
        <v>8245</v>
      </c>
      <c r="I1969" s="14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8</v>
      </c>
      <c r="P1969">
        <f t="shared" si="152"/>
        <v>28.85</v>
      </c>
      <c r="Q1969" s="11" t="s">
        <v>8317</v>
      </c>
      <c r="R1969" t="s">
        <v>8347</v>
      </c>
      <c r="S1969" s="16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372625</v>
      </c>
      <c r="E1970" s="7">
        <v>34</v>
      </c>
      <c r="F1970" t="s">
        <v>8220</v>
      </c>
      <c r="G1970" t="s">
        <v>8223</v>
      </c>
      <c r="H1970" t="s">
        <v>8245</v>
      </c>
      <c r="I1970" s="14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0</v>
      </c>
      <c r="P1970">
        <f t="shared" si="152"/>
        <v>7.0000000000000007E-2</v>
      </c>
      <c r="Q1970" s="11" t="s">
        <v>8317</v>
      </c>
      <c r="R1970" t="s">
        <v>8347</v>
      </c>
      <c r="S1970" s="16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250000</v>
      </c>
      <c r="E1971" s="7">
        <v>80070</v>
      </c>
      <c r="F1971" t="s">
        <v>8219</v>
      </c>
      <c r="G1971" t="s">
        <v>8224</v>
      </c>
      <c r="H1971" t="s">
        <v>8246</v>
      </c>
      <c r="I1971" s="14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32</v>
      </c>
      <c r="P1971">
        <f t="shared" si="152"/>
        <v>42.43</v>
      </c>
      <c r="Q1971" s="11" t="s">
        <v>8317</v>
      </c>
      <c r="R1971" t="s">
        <v>8347</v>
      </c>
      <c r="S1971" s="16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125000</v>
      </c>
      <c r="E1972" s="7">
        <v>14</v>
      </c>
      <c r="F1972" t="s">
        <v>8220</v>
      </c>
      <c r="G1972" t="s">
        <v>8223</v>
      </c>
      <c r="H1972" t="s">
        <v>8245</v>
      </c>
      <c r="I1972" s="14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0</v>
      </c>
      <c r="P1972">
        <f t="shared" si="152"/>
        <v>0.02</v>
      </c>
      <c r="Q1972" s="11" t="s">
        <v>8317</v>
      </c>
      <c r="R1972" t="s">
        <v>8347</v>
      </c>
      <c r="S1972" s="16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25000000</v>
      </c>
      <c r="E1973" s="7">
        <v>0</v>
      </c>
      <c r="F1973" t="s">
        <v>8219</v>
      </c>
      <c r="G1973" t="s">
        <v>8223</v>
      </c>
      <c r="H1973" t="s">
        <v>8245</v>
      </c>
      <c r="I1973" s="14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0</v>
      </c>
      <c r="P1973">
        <f t="shared" si="152"/>
        <v>0</v>
      </c>
      <c r="Q1973" s="11" t="s">
        <v>8317</v>
      </c>
      <c r="R1973" t="s">
        <v>8347</v>
      </c>
      <c r="S1973" s="16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45000</v>
      </c>
      <c r="E1974" s="7">
        <v>118</v>
      </c>
      <c r="F1974" t="s">
        <v>8220</v>
      </c>
      <c r="G1974" t="s">
        <v>8223</v>
      </c>
      <c r="H1974" t="s">
        <v>8245</v>
      </c>
      <c r="I1974" s="1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0</v>
      </c>
      <c r="P1974">
        <f t="shared" si="152"/>
        <v>0.5</v>
      </c>
      <c r="Q1974" s="11" t="s">
        <v>8317</v>
      </c>
      <c r="R1974" t="s">
        <v>8347</v>
      </c>
      <c r="S1974" s="16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2800000</v>
      </c>
      <c r="E1975" s="7">
        <v>645</v>
      </c>
      <c r="F1975" t="s">
        <v>8220</v>
      </c>
      <c r="G1975" t="s">
        <v>8223</v>
      </c>
      <c r="H1975" t="s">
        <v>8245</v>
      </c>
      <c r="I1975" s="14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0</v>
      </c>
      <c r="P1975">
        <f t="shared" si="152"/>
        <v>0.31</v>
      </c>
      <c r="Q1975" s="11" t="s">
        <v>8317</v>
      </c>
      <c r="R1975" t="s">
        <v>8347</v>
      </c>
      <c r="S1975" s="16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150000</v>
      </c>
      <c r="E1976" s="7">
        <v>169394.6</v>
      </c>
      <c r="F1976" t="s">
        <v>8218</v>
      </c>
      <c r="G1976" t="s">
        <v>8224</v>
      </c>
      <c r="H1976" t="s">
        <v>8246</v>
      </c>
      <c r="I1976" s="14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113</v>
      </c>
      <c r="P1976">
        <f t="shared" si="152"/>
        <v>421.38</v>
      </c>
      <c r="Q1976" s="11" t="s">
        <v>8317</v>
      </c>
      <c r="R1976" t="s">
        <v>8347</v>
      </c>
      <c r="S1976" s="16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85000</v>
      </c>
      <c r="E1977" s="7">
        <v>0</v>
      </c>
      <c r="F1977" t="s">
        <v>8219</v>
      </c>
      <c r="G1977" t="s">
        <v>8223</v>
      </c>
      <c r="H1977" t="s">
        <v>8245</v>
      </c>
      <c r="I1977" s="14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0</v>
      </c>
      <c r="P1977">
        <f t="shared" si="152"/>
        <v>0</v>
      </c>
      <c r="Q1977" s="11" t="s">
        <v>8317</v>
      </c>
      <c r="R1977" t="s">
        <v>8347</v>
      </c>
      <c r="S1977" s="16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35000</v>
      </c>
      <c r="E1978" s="7">
        <v>36082</v>
      </c>
      <c r="F1978" t="s">
        <v>8218</v>
      </c>
      <c r="G1978" t="s">
        <v>8224</v>
      </c>
      <c r="H1978" t="s">
        <v>8246</v>
      </c>
      <c r="I1978" s="14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103</v>
      </c>
      <c r="P1978">
        <f t="shared" si="152"/>
        <v>76.28</v>
      </c>
      <c r="Q1978" s="11" t="s">
        <v>8317</v>
      </c>
      <c r="R1978" t="s">
        <v>8347</v>
      </c>
      <c r="S1978" s="16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550000</v>
      </c>
      <c r="E1979" s="7">
        <v>50</v>
      </c>
      <c r="F1979" t="s">
        <v>8220</v>
      </c>
      <c r="G1979" t="s">
        <v>8223</v>
      </c>
      <c r="H1979" t="s">
        <v>8245</v>
      </c>
      <c r="I1979" s="14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0</v>
      </c>
      <c r="P1979">
        <f t="shared" si="152"/>
        <v>0.06</v>
      </c>
      <c r="Q1979" s="11" t="s">
        <v>8317</v>
      </c>
      <c r="R1979" t="s">
        <v>8347</v>
      </c>
      <c r="S1979" s="16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3000000</v>
      </c>
      <c r="E1980" s="7">
        <v>1800</v>
      </c>
      <c r="F1980" t="s">
        <v>8220</v>
      </c>
      <c r="G1980" t="s">
        <v>8223</v>
      </c>
      <c r="H1980" t="s">
        <v>8245</v>
      </c>
      <c r="I1980" s="14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0</v>
      </c>
      <c r="P1980">
        <f t="shared" si="152"/>
        <v>4.6399999999999997</v>
      </c>
      <c r="Q1980" s="11" t="s">
        <v>8317</v>
      </c>
      <c r="R1980" t="s">
        <v>8347</v>
      </c>
      <c r="S1980" s="16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1000000</v>
      </c>
      <c r="E1981" s="7">
        <v>0</v>
      </c>
      <c r="F1981" t="s">
        <v>8220</v>
      </c>
      <c r="G1981" t="s">
        <v>8223</v>
      </c>
      <c r="H1981" t="s">
        <v>8245</v>
      </c>
      <c r="I1981" s="14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0</v>
      </c>
      <c r="P1981">
        <f t="shared" si="152"/>
        <v>0</v>
      </c>
      <c r="Q1981" s="11" t="s">
        <v>8317</v>
      </c>
      <c r="R1981" t="s">
        <v>8347</v>
      </c>
      <c r="S1981" s="16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500000</v>
      </c>
      <c r="E1982" s="7">
        <v>560</v>
      </c>
      <c r="F1982" t="s">
        <v>8220</v>
      </c>
      <c r="G1982" t="s">
        <v>8235</v>
      </c>
      <c r="H1982" t="s">
        <v>8248</v>
      </c>
      <c r="I1982" s="14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0</v>
      </c>
      <c r="P1982">
        <f t="shared" si="152"/>
        <v>0.28999999999999998</v>
      </c>
      <c r="Q1982" s="11" t="s">
        <v>8317</v>
      </c>
      <c r="R1982" t="s">
        <v>8347</v>
      </c>
      <c r="S1982" s="16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2600</v>
      </c>
      <c r="E1983" s="7">
        <v>4524.1499999999996</v>
      </c>
      <c r="F1983" t="s">
        <v>8218</v>
      </c>
      <c r="G1983" t="s">
        <v>8228</v>
      </c>
      <c r="H1983" t="s">
        <v>8250</v>
      </c>
      <c r="I1983" s="14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174</v>
      </c>
      <c r="P1983">
        <f t="shared" si="152"/>
        <v>377.01</v>
      </c>
      <c r="Q1983" s="11" t="s">
        <v>8336</v>
      </c>
      <c r="R1983" t="s">
        <v>8348</v>
      </c>
      <c r="S1983" s="16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500</v>
      </c>
      <c r="E1984" s="7">
        <v>0</v>
      </c>
      <c r="F1984" t="s">
        <v>8220</v>
      </c>
      <c r="G1984" t="s">
        <v>8230</v>
      </c>
      <c r="H1984" t="s">
        <v>8251</v>
      </c>
      <c r="I1984" s="1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6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5000</v>
      </c>
      <c r="E1985" s="7">
        <v>478</v>
      </c>
      <c r="F1985" t="s">
        <v>8220</v>
      </c>
      <c r="G1985" t="s">
        <v>8223</v>
      </c>
      <c r="H1985" t="s">
        <v>8245</v>
      </c>
      <c r="I1985" s="14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10</v>
      </c>
      <c r="P1985">
        <f t="shared" si="152"/>
        <v>29.88</v>
      </c>
      <c r="Q1985" s="11" t="s">
        <v>8336</v>
      </c>
      <c r="R1985" t="s">
        <v>8348</v>
      </c>
      <c r="S1985" s="16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10000</v>
      </c>
      <c r="E1986" s="7">
        <v>0</v>
      </c>
      <c r="F1986" t="s">
        <v>8220</v>
      </c>
      <c r="G1986" t="s">
        <v>8223</v>
      </c>
      <c r="H1986" t="s">
        <v>8245</v>
      </c>
      <c r="I1986" s="14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0</v>
      </c>
      <c r="P1986">
        <f t="shared" si="152"/>
        <v>0</v>
      </c>
      <c r="Q1986" s="11" t="s">
        <v>8336</v>
      </c>
      <c r="R1986" t="s">
        <v>8348</v>
      </c>
      <c r="S1986" s="16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1500</v>
      </c>
      <c r="E1987" s="7">
        <v>1913.05</v>
      </c>
      <c r="F1987" t="s">
        <v>8218</v>
      </c>
      <c r="G1987" t="s">
        <v>8224</v>
      </c>
      <c r="H1987" t="s">
        <v>8246</v>
      </c>
      <c r="I1987" s="14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128</v>
      </c>
      <c r="P1987">
        <f t="shared" ref="P1987:P2050" si="157">IFERROR(ROUND(E1987/L1987, 2),0)</f>
        <v>478.26</v>
      </c>
      <c r="Q1987" s="11" t="s">
        <v>8336</v>
      </c>
      <c r="R1987" t="s">
        <v>8348</v>
      </c>
      <c r="S1987" s="16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ref="U1987:U2050" si="160">YEAR(T1987)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900</v>
      </c>
      <c r="E1988" s="7">
        <v>0</v>
      </c>
      <c r="F1988" t="s">
        <v>8220</v>
      </c>
      <c r="G1988" t="s">
        <v>8224</v>
      </c>
      <c r="H1988" t="s">
        <v>8246</v>
      </c>
      <c r="I1988" s="14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0</v>
      </c>
      <c r="Q1988" s="11" t="s">
        <v>8336</v>
      </c>
      <c r="R1988" t="s">
        <v>8348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7000</v>
      </c>
      <c r="E1989" s="7">
        <v>715</v>
      </c>
      <c r="F1989" t="s">
        <v>8220</v>
      </c>
      <c r="G1989" t="s">
        <v>8224</v>
      </c>
      <c r="H1989" t="s">
        <v>8246</v>
      </c>
      <c r="I1989" s="14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10</v>
      </c>
      <c r="P1989">
        <f t="shared" si="157"/>
        <v>25.54</v>
      </c>
      <c r="Q1989" s="11" t="s">
        <v>8336</v>
      </c>
      <c r="R1989" t="s">
        <v>8348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1200</v>
      </c>
      <c r="E1990" s="7">
        <v>1506</v>
      </c>
      <c r="F1990" t="s">
        <v>8218</v>
      </c>
      <c r="G1990" t="s">
        <v>8223</v>
      </c>
      <c r="H1990" t="s">
        <v>8245</v>
      </c>
      <c r="I1990" s="14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126</v>
      </c>
      <c r="P1990">
        <f t="shared" si="157"/>
        <v>1506</v>
      </c>
      <c r="Q1990" s="11" t="s">
        <v>8336</v>
      </c>
      <c r="R1990" t="s">
        <v>8348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1500</v>
      </c>
      <c r="E1991" s="7">
        <v>1660</v>
      </c>
      <c r="F1991" t="s">
        <v>8218</v>
      </c>
      <c r="G1991" t="s">
        <v>8223</v>
      </c>
      <c r="H1991" t="s">
        <v>8245</v>
      </c>
      <c r="I1991" s="14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111</v>
      </c>
      <c r="P1991">
        <f t="shared" si="157"/>
        <v>1660</v>
      </c>
      <c r="Q1991" s="11" t="s">
        <v>8336</v>
      </c>
      <c r="R1991" t="s">
        <v>8348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926</v>
      </c>
      <c r="F1992" t="s">
        <v>8220</v>
      </c>
      <c r="G1992" t="s">
        <v>8223</v>
      </c>
      <c r="H1992" t="s">
        <v>8245</v>
      </c>
      <c r="I1992" s="14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31</v>
      </c>
      <c r="P1992">
        <f t="shared" si="157"/>
        <v>185.2</v>
      </c>
      <c r="Q1992" s="11" t="s">
        <v>8336</v>
      </c>
      <c r="R1992" t="s">
        <v>8348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2160</v>
      </c>
      <c r="F1993" t="s">
        <v>8218</v>
      </c>
      <c r="G1993" t="s">
        <v>8223</v>
      </c>
      <c r="H1993" t="s">
        <v>8245</v>
      </c>
      <c r="I1993" s="14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108</v>
      </c>
      <c r="P1993">
        <f t="shared" si="157"/>
        <v>720</v>
      </c>
      <c r="Q1993" s="11" t="s">
        <v>8336</v>
      </c>
      <c r="R1993" t="s">
        <v>8348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1000</v>
      </c>
      <c r="E1994" s="7">
        <v>38</v>
      </c>
      <c r="F1994" t="s">
        <v>8220</v>
      </c>
      <c r="G1994" t="s">
        <v>8223</v>
      </c>
      <c r="H1994" t="s">
        <v>8245</v>
      </c>
      <c r="I1994" s="1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4</v>
      </c>
      <c r="P1994">
        <f t="shared" si="157"/>
        <v>19</v>
      </c>
      <c r="Q1994" s="11" t="s">
        <v>8336</v>
      </c>
      <c r="R1994" t="s">
        <v>8348</v>
      </c>
      <c r="S1994" s="16">
        <f t="shared" si="158"/>
        <v>42023.143414351856</v>
      </c>
      <c r="T1994" s="16">
        <f t="shared" si="159"/>
        <v>42053.143414351856</v>
      </c>
      <c r="U1994">
        <f t="shared" si="160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500</v>
      </c>
      <c r="E1995" s="7">
        <v>0</v>
      </c>
      <c r="F1995" t="s">
        <v>8220</v>
      </c>
      <c r="G1995" t="s">
        <v>8224</v>
      </c>
      <c r="H1995" t="s">
        <v>8246</v>
      </c>
      <c r="I1995" s="14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6">
        <f t="shared" si="158"/>
        <v>42329.58839120371</v>
      </c>
      <c r="T1995" s="16">
        <f t="shared" si="159"/>
        <v>42359.58839120371</v>
      </c>
      <c r="U1995">
        <f t="shared" si="160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500</v>
      </c>
      <c r="E1996" s="7">
        <v>0</v>
      </c>
      <c r="F1996" t="s">
        <v>8220</v>
      </c>
      <c r="G1996" t="s">
        <v>8223</v>
      </c>
      <c r="H1996" t="s">
        <v>8245</v>
      </c>
      <c r="I1996" s="14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6">
        <f t="shared" si="158"/>
        <v>42651.006273148145</v>
      </c>
      <c r="T1996" s="16">
        <f t="shared" si="159"/>
        <v>42711.047939814816</v>
      </c>
      <c r="U1996">
        <f t="shared" si="160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1960</v>
      </c>
      <c r="E1997" s="7">
        <v>3005</v>
      </c>
      <c r="F1997" t="s">
        <v>8218</v>
      </c>
      <c r="G1997" t="s">
        <v>8228</v>
      </c>
      <c r="H1997" t="s">
        <v>8250</v>
      </c>
      <c r="I1997" s="14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153</v>
      </c>
      <c r="P1997">
        <f t="shared" si="157"/>
        <v>1001.67</v>
      </c>
      <c r="Q1997" s="11" t="s">
        <v>8336</v>
      </c>
      <c r="R1997" t="s">
        <v>8348</v>
      </c>
      <c r="S1997" s="16">
        <f t="shared" si="158"/>
        <v>42181.902037037042</v>
      </c>
      <c r="T1997" s="16">
        <f t="shared" si="159"/>
        <v>42201.902037037042</v>
      </c>
      <c r="U1997">
        <f t="shared" si="160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500</v>
      </c>
      <c r="E1998" s="7">
        <v>0</v>
      </c>
      <c r="F1998" t="s">
        <v>8220</v>
      </c>
      <c r="G1998" t="s">
        <v>8223</v>
      </c>
      <c r="H1998" t="s">
        <v>8245</v>
      </c>
      <c r="I1998" s="14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6">
        <f t="shared" si="158"/>
        <v>41800.819571759261</v>
      </c>
      <c r="T1998" s="16">
        <f t="shared" si="159"/>
        <v>41830.819571759261</v>
      </c>
      <c r="U1998">
        <f t="shared" si="160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500</v>
      </c>
      <c r="E1999" s="7">
        <v>0</v>
      </c>
      <c r="F1999" t="s">
        <v>8220</v>
      </c>
      <c r="G1999" t="s">
        <v>8223</v>
      </c>
      <c r="H1999" t="s">
        <v>8245</v>
      </c>
      <c r="I1999" s="14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6">
        <f t="shared" si="158"/>
        <v>41847.930694444447</v>
      </c>
      <c r="T1999" s="16">
        <f t="shared" si="159"/>
        <v>41877.930694444447</v>
      </c>
      <c r="U1999">
        <f t="shared" si="160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3000</v>
      </c>
      <c r="E2000" s="7">
        <v>10554.11</v>
      </c>
      <c r="F2000" t="s">
        <v>8218</v>
      </c>
      <c r="G2000" t="s">
        <v>8223</v>
      </c>
      <c r="H2000" t="s">
        <v>8245</v>
      </c>
      <c r="I2000" s="14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352</v>
      </c>
      <c r="P2000">
        <f t="shared" si="157"/>
        <v>3518.04</v>
      </c>
      <c r="Q2000" s="11" t="s">
        <v>8336</v>
      </c>
      <c r="R2000" t="s">
        <v>8348</v>
      </c>
      <c r="S2000" s="16">
        <f t="shared" si="158"/>
        <v>41807.118495370371</v>
      </c>
      <c r="T2000" s="16">
        <f t="shared" si="159"/>
        <v>41852.118495370371</v>
      </c>
      <c r="U2000">
        <f t="shared" si="160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2500</v>
      </c>
      <c r="E2001" s="7">
        <v>0</v>
      </c>
      <c r="F2001" t="s">
        <v>8220</v>
      </c>
      <c r="G2001" t="s">
        <v>8224</v>
      </c>
      <c r="H2001" t="s">
        <v>8246</v>
      </c>
      <c r="I2001" s="14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0</v>
      </c>
      <c r="P2001">
        <f t="shared" si="157"/>
        <v>0</v>
      </c>
      <c r="Q2001" s="11" t="s">
        <v>8336</v>
      </c>
      <c r="R2001" t="s">
        <v>8348</v>
      </c>
      <c r="S2001" s="16">
        <f t="shared" si="158"/>
        <v>41926.482731481483</v>
      </c>
      <c r="T2001" s="16">
        <f t="shared" si="159"/>
        <v>41956.524398148147</v>
      </c>
      <c r="U2001">
        <f t="shared" si="160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3000</v>
      </c>
      <c r="E2002" s="7">
        <v>3641</v>
      </c>
      <c r="F2002" t="s">
        <v>8218</v>
      </c>
      <c r="G2002" t="s">
        <v>8228</v>
      </c>
      <c r="H2002" t="s">
        <v>8250</v>
      </c>
      <c r="I2002" s="14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121</v>
      </c>
      <c r="P2002">
        <f t="shared" si="157"/>
        <v>145.63999999999999</v>
      </c>
      <c r="Q2002" s="11" t="s">
        <v>8336</v>
      </c>
      <c r="R2002" t="s">
        <v>8348</v>
      </c>
      <c r="S2002" s="16">
        <f t="shared" si="158"/>
        <v>42345.951539351852</v>
      </c>
      <c r="T2002" s="16">
        <f t="shared" si="159"/>
        <v>42375.951539351852</v>
      </c>
      <c r="U2002">
        <f t="shared" si="160"/>
        <v>2016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900000</v>
      </c>
      <c r="E2003" s="7">
        <v>1431</v>
      </c>
      <c r="F2003" t="s">
        <v>8220</v>
      </c>
      <c r="G2003" t="s">
        <v>8235</v>
      </c>
      <c r="H2003" t="s">
        <v>8248</v>
      </c>
      <c r="I2003" s="14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0</v>
      </c>
      <c r="P2003">
        <f t="shared" si="157"/>
        <v>0.87</v>
      </c>
      <c r="Q2003" s="11" t="s">
        <v>8317</v>
      </c>
      <c r="R2003" t="s">
        <v>8347</v>
      </c>
      <c r="S2003" s="16">
        <f t="shared" si="158"/>
        <v>42136.209675925929</v>
      </c>
      <c r="T2003" s="16">
        <f t="shared" si="159"/>
        <v>42167.833333333328</v>
      </c>
      <c r="U2003">
        <f t="shared" si="160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250000</v>
      </c>
      <c r="E2004" s="7">
        <v>1</v>
      </c>
      <c r="F2004" t="s">
        <v>8220</v>
      </c>
      <c r="G2004" t="s">
        <v>8223</v>
      </c>
      <c r="H2004" t="s">
        <v>8245</v>
      </c>
      <c r="I2004" s="1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0</v>
      </c>
      <c r="P2004">
        <f t="shared" si="157"/>
        <v>0</v>
      </c>
      <c r="Q2004" s="11" t="s">
        <v>8317</v>
      </c>
      <c r="R2004" t="s">
        <v>8347</v>
      </c>
      <c r="S2004" s="16">
        <f t="shared" si="158"/>
        <v>42728.71230324074</v>
      </c>
      <c r="T2004" s="16">
        <f t="shared" si="159"/>
        <v>42758.71230324074</v>
      </c>
      <c r="U2004">
        <f t="shared" si="160"/>
        <v>2017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5000</v>
      </c>
      <c r="E2005" s="7">
        <v>5100</v>
      </c>
      <c r="F2005" t="s">
        <v>8218</v>
      </c>
      <c r="G2005" t="s">
        <v>8223</v>
      </c>
      <c r="H2005" t="s">
        <v>8245</v>
      </c>
      <c r="I2005" s="14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102</v>
      </c>
      <c r="P2005">
        <f t="shared" si="157"/>
        <v>300</v>
      </c>
      <c r="Q2005" s="11" t="s">
        <v>8317</v>
      </c>
      <c r="R2005" t="s">
        <v>8347</v>
      </c>
      <c r="S2005" s="16">
        <f t="shared" si="158"/>
        <v>40347.125601851854</v>
      </c>
      <c r="T2005" s="16">
        <f t="shared" si="159"/>
        <v>40361.958333333336</v>
      </c>
      <c r="U2005">
        <f t="shared" si="160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261962</v>
      </c>
      <c r="E2006" s="7">
        <v>500784.27</v>
      </c>
      <c r="F2006" t="s">
        <v>8218</v>
      </c>
      <c r="G2006" t="s">
        <v>8223</v>
      </c>
      <c r="H2006" t="s">
        <v>8245</v>
      </c>
      <c r="I2006" s="14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191</v>
      </c>
      <c r="P2006">
        <f t="shared" si="157"/>
        <v>1414.64</v>
      </c>
      <c r="Q2006" s="11" t="s">
        <v>8317</v>
      </c>
      <c r="R2006" t="s">
        <v>8347</v>
      </c>
      <c r="S2006" s="16">
        <f t="shared" si="158"/>
        <v>41800.604895833334</v>
      </c>
      <c r="T2006" s="16">
        <f t="shared" si="159"/>
        <v>41830.604895833334</v>
      </c>
      <c r="U2006">
        <f t="shared" si="160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97000</v>
      </c>
      <c r="E2007" s="7">
        <v>24651</v>
      </c>
      <c r="F2007" t="s">
        <v>8220</v>
      </c>
      <c r="G2007" t="s">
        <v>8223</v>
      </c>
      <c r="H2007" t="s">
        <v>8245</v>
      </c>
      <c r="I2007" s="14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25</v>
      </c>
      <c r="P2007">
        <f t="shared" si="157"/>
        <v>129.06</v>
      </c>
      <c r="Q2007" s="11" t="s">
        <v>8317</v>
      </c>
      <c r="R2007" t="s">
        <v>8347</v>
      </c>
      <c r="S2007" s="16">
        <f t="shared" si="158"/>
        <v>41535.812708333331</v>
      </c>
      <c r="T2007" s="16">
        <f t="shared" si="159"/>
        <v>41563.165972222225</v>
      </c>
      <c r="U2007">
        <f t="shared" si="160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300000</v>
      </c>
      <c r="E2008" s="7">
        <v>16984</v>
      </c>
      <c r="F2008" t="s">
        <v>8220</v>
      </c>
      <c r="G2008" t="s">
        <v>8223</v>
      </c>
      <c r="H2008" t="s">
        <v>8245</v>
      </c>
      <c r="I2008" s="14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6</v>
      </c>
      <c r="P2008">
        <f t="shared" si="157"/>
        <v>56.05</v>
      </c>
      <c r="Q2008" s="11" t="s">
        <v>8317</v>
      </c>
      <c r="R2008" t="s">
        <v>8347</v>
      </c>
      <c r="S2008" s="16">
        <f t="shared" si="158"/>
        <v>41941.500520833331</v>
      </c>
      <c r="T2008" s="16">
        <f t="shared" si="159"/>
        <v>41976.542187500003</v>
      </c>
      <c r="U2008">
        <f t="shared" si="160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30000</v>
      </c>
      <c r="E2009" s="7">
        <v>991</v>
      </c>
      <c r="F2009" t="s">
        <v>8219</v>
      </c>
      <c r="G2009" t="s">
        <v>8223</v>
      </c>
      <c r="H2009" t="s">
        <v>8245</v>
      </c>
      <c r="I2009" s="14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3</v>
      </c>
      <c r="P2009">
        <f t="shared" si="157"/>
        <v>7.23</v>
      </c>
      <c r="Q2009" s="11" t="s">
        <v>8317</v>
      </c>
      <c r="R2009" t="s">
        <v>8347</v>
      </c>
      <c r="S2009" s="16">
        <f t="shared" si="158"/>
        <v>40347.837800925925</v>
      </c>
      <c r="T2009" s="16">
        <f t="shared" si="159"/>
        <v>40414.166666666664</v>
      </c>
      <c r="U2009">
        <f t="shared" si="160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5000</v>
      </c>
      <c r="E2010" s="7">
        <v>8792.02</v>
      </c>
      <c r="F2010" t="s">
        <v>8218</v>
      </c>
      <c r="G2010" t="s">
        <v>8223</v>
      </c>
      <c r="H2010" t="s">
        <v>8245</v>
      </c>
      <c r="I2010" s="14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176</v>
      </c>
      <c r="P2010">
        <f t="shared" si="157"/>
        <v>214.44</v>
      </c>
      <c r="Q2010" s="11" t="s">
        <v>8317</v>
      </c>
      <c r="R2010" t="s">
        <v>8347</v>
      </c>
      <c r="S2010" s="16">
        <f t="shared" si="158"/>
        <v>40761.604421296295</v>
      </c>
      <c r="T2010" s="16">
        <f t="shared" si="159"/>
        <v>40805.604421296295</v>
      </c>
      <c r="U2010">
        <f t="shared" si="160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390000</v>
      </c>
      <c r="E2011" s="7">
        <v>205025</v>
      </c>
      <c r="F2011" t="s">
        <v>8220</v>
      </c>
      <c r="G2011" t="s">
        <v>8235</v>
      </c>
      <c r="H2011" t="s">
        <v>8248</v>
      </c>
      <c r="I2011" s="14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53</v>
      </c>
      <c r="P2011">
        <f t="shared" si="157"/>
        <v>515.14</v>
      </c>
      <c r="Q2011" s="11" t="s">
        <v>8317</v>
      </c>
      <c r="R2011" t="s">
        <v>8347</v>
      </c>
      <c r="S2011" s="16">
        <f t="shared" si="158"/>
        <v>42661.323414351849</v>
      </c>
      <c r="T2011" s="16">
        <f t="shared" si="159"/>
        <v>42697.365081018521</v>
      </c>
      <c r="U2011">
        <f t="shared" si="160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200000</v>
      </c>
      <c r="E2012" s="7">
        <v>250</v>
      </c>
      <c r="F2012" t="s">
        <v>8220</v>
      </c>
      <c r="G2012" t="s">
        <v>8223</v>
      </c>
      <c r="H2012" t="s">
        <v>8245</v>
      </c>
      <c r="I2012" s="14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0</v>
      </c>
      <c r="P2012">
        <f t="shared" si="157"/>
        <v>0.14000000000000001</v>
      </c>
      <c r="Q2012" s="11" t="s">
        <v>8317</v>
      </c>
      <c r="R2012" t="s">
        <v>8347</v>
      </c>
      <c r="S2012" s="16">
        <f t="shared" si="158"/>
        <v>42570.996423611112</v>
      </c>
      <c r="T2012" s="16">
        <f t="shared" si="159"/>
        <v>42600.996423611112</v>
      </c>
      <c r="U2012">
        <f t="shared" si="160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2000000</v>
      </c>
      <c r="E2013" s="7">
        <v>0</v>
      </c>
      <c r="F2013" t="s">
        <v>8220</v>
      </c>
      <c r="G2013" t="s">
        <v>8238</v>
      </c>
      <c r="H2013" t="s">
        <v>8248</v>
      </c>
      <c r="I2013" s="14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0</v>
      </c>
      <c r="P2013">
        <f t="shared" si="157"/>
        <v>0</v>
      </c>
      <c r="Q2013" s="11" t="s">
        <v>8317</v>
      </c>
      <c r="R2013" t="s">
        <v>8347</v>
      </c>
      <c r="S2013" s="16">
        <f t="shared" si="158"/>
        <v>42347.358483796299</v>
      </c>
      <c r="T2013" s="16">
        <f t="shared" si="159"/>
        <v>42380.958333333328</v>
      </c>
      <c r="U2013">
        <f t="shared" si="160"/>
        <v>2016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30000</v>
      </c>
      <c r="E2014" s="7">
        <v>2113</v>
      </c>
      <c r="F2014" t="s">
        <v>8220</v>
      </c>
      <c r="G2014" t="s">
        <v>8223</v>
      </c>
      <c r="H2014" t="s">
        <v>8245</v>
      </c>
      <c r="I2014" s="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7</v>
      </c>
      <c r="P2014">
        <f t="shared" si="157"/>
        <v>11.55</v>
      </c>
      <c r="Q2014" s="11" t="s">
        <v>8317</v>
      </c>
      <c r="R2014" t="s">
        <v>8347</v>
      </c>
      <c r="S2014" s="16">
        <f t="shared" si="158"/>
        <v>42010.822233796294</v>
      </c>
      <c r="T2014" s="16">
        <f t="shared" si="159"/>
        <v>42040.822233796294</v>
      </c>
      <c r="U2014">
        <f t="shared" si="160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6000000</v>
      </c>
      <c r="E2015" s="7">
        <v>0</v>
      </c>
      <c r="F2015" t="s">
        <v>8220</v>
      </c>
      <c r="G2015" t="s">
        <v>8223</v>
      </c>
      <c r="H2015" t="s">
        <v>8245</v>
      </c>
      <c r="I2015" s="14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0</v>
      </c>
      <c r="P2015">
        <f t="shared" si="157"/>
        <v>0</v>
      </c>
      <c r="Q2015" s="11" t="s">
        <v>8317</v>
      </c>
      <c r="R2015" t="s">
        <v>8347</v>
      </c>
      <c r="S2015" s="16">
        <f t="shared" si="158"/>
        <v>42499.960810185185</v>
      </c>
      <c r="T2015" s="16">
        <f t="shared" si="159"/>
        <v>42559.960810185185</v>
      </c>
      <c r="U2015">
        <f t="shared" si="160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100000000</v>
      </c>
      <c r="E2016" s="7">
        <v>0</v>
      </c>
      <c r="F2016" t="s">
        <v>8219</v>
      </c>
      <c r="G2016" t="s">
        <v>8223</v>
      </c>
      <c r="H2016" t="s">
        <v>8245</v>
      </c>
      <c r="I2016" s="14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0</v>
      </c>
      <c r="P2016">
        <f t="shared" si="157"/>
        <v>0</v>
      </c>
      <c r="Q2016" s="11" t="s">
        <v>8317</v>
      </c>
      <c r="R2016" t="s">
        <v>8347</v>
      </c>
      <c r="S2016" s="16">
        <f t="shared" si="158"/>
        <v>41324.214571759258</v>
      </c>
      <c r="T2016" s="16">
        <f t="shared" si="159"/>
        <v>41358.172905092593</v>
      </c>
      <c r="U2016">
        <f t="shared" si="160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21000</v>
      </c>
      <c r="E2017" s="7">
        <v>21831</v>
      </c>
      <c r="F2017" t="s">
        <v>8218</v>
      </c>
      <c r="G2017" t="s">
        <v>8223</v>
      </c>
      <c r="H2017" t="s">
        <v>8245</v>
      </c>
      <c r="I2017" s="14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104</v>
      </c>
      <c r="P2017">
        <f t="shared" si="157"/>
        <v>134.76</v>
      </c>
      <c r="Q2017" s="11" t="s">
        <v>8317</v>
      </c>
      <c r="R2017" t="s">
        <v>8347</v>
      </c>
      <c r="S2017" s="16">
        <f t="shared" si="158"/>
        <v>40765.876886574071</v>
      </c>
      <c r="T2017" s="16">
        <f t="shared" si="159"/>
        <v>40795.876886574071</v>
      </c>
      <c r="U2017">
        <f t="shared" si="160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200000</v>
      </c>
      <c r="E2018" s="7">
        <v>1</v>
      </c>
      <c r="F2018" t="s">
        <v>8220</v>
      </c>
      <c r="G2018" t="s">
        <v>8223</v>
      </c>
      <c r="H2018" t="s">
        <v>8245</v>
      </c>
      <c r="I2018" s="14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0</v>
      </c>
      <c r="P2018">
        <f t="shared" si="157"/>
        <v>0</v>
      </c>
      <c r="Q2018" s="11" t="s">
        <v>8317</v>
      </c>
      <c r="R2018" t="s">
        <v>8347</v>
      </c>
      <c r="S2018" s="16">
        <f t="shared" si="158"/>
        <v>41312.88077546296</v>
      </c>
      <c r="T2018" s="16">
        <f t="shared" si="159"/>
        <v>41342.88077546296</v>
      </c>
      <c r="U2018">
        <f t="shared" si="160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75000</v>
      </c>
      <c r="E2019" s="7">
        <v>19434</v>
      </c>
      <c r="F2019" t="s">
        <v>8220</v>
      </c>
      <c r="G2019" t="s">
        <v>8223</v>
      </c>
      <c r="H2019" t="s">
        <v>8245</v>
      </c>
      <c r="I2019" s="14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26</v>
      </c>
      <c r="P2019">
        <f t="shared" si="157"/>
        <v>45.62</v>
      </c>
      <c r="Q2019" s="11" t="s">
        <v>8317</v>
      </c>
      <c r="R2019" t="s">
        <v>8347</v>
      </c>
      <c r="S2019" s="16">
        <f t="shared" si="158"/>
        <v>40961.057349537034</v>
      </c>
      <c r="T2019" s="16">
        <f t="shared" si="159"/>
        <v>40992.166666666664</v>
      </c>
      <c r="U2019">
        <f t="shared" si="160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150000</v>
      </c>
      <c r="E2020" s="7">
        <v>65</v>
      </c>
      <c r="F2020" t="s">
        <v>8220</v>
      </c>
      <c r="G2020" t="s">
        <v>8240</v>
      </c>
      <c r="H2020" t="s">
        <v>8248</v>
      </c>
      <c r="I2020" s="14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0</v>
      </c>
      <c r="P2020">
        <f t="shared" si="157"/>
        <v>0.14000000000000001</v>
      </c>
      <c r="Q2020" s="11" t="s">
        <v>8317</v>
      </c>
      <c r="R2020" t="s">
        <v>8347</v>
      </c>
      <c r="S2020" s="16">
        <f t="shared" si="158"/>
        <v>42199.365844907406</v>
      </c>
      <c r="T2020" s="16">
        <f t="shared" si="159"/>
        <v>42229.365844907406</v>
      </c>
      <c r="U2020">
        <f t="shared" si="160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500000</v>
      </c>
      <c r="E2021" s="7">
        <v>42086.42</v>
      </c>
      <c r="F2021" t="s">
        <v>8219</v>
      </c>
      <c r="G2021" t="s">
        <v>8223</v>
      </c>
      <c r="H2021" t="s">
        <v>8245</v>
      </c>
      <c r="I2021" s="14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8</v>
      </c>
      <c r="P2021">
        <f t="shared" si="157"/>
        <v>23.64</v>
      </c>
      <c r="Q2021" s="11" t="s">
        <v>8317</v>
      </c>
      <c r="R2021" t="s">
        <v>8347</v>
      </c>
      <c r="S2021" s="16">
        <f t="shared" si="158"/>
        <v>42605.70857638889</v>
      </c>
      <c r="T2021" s="16">
        <f t="shared" si="159"/>
        <v>42635.70857638889</v>
      </c>
      <c r="U2021">
        <f t="shared" si="160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8000</v>
      </c>
      <c r="E2022" s="7">
        <v>12001.5</v>
      </c>
      <c r="F2022" t="s">
        <v>8218</v>
      </c>
      <c r="G2022" t="s">
        <v>8223</v>
      </c>
      <c r="H2022" t="s">
        <v>8245</v>
      </c>
      <c r="I2022" s="14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150</v>
      </c>
      <c r="P2022">
        <f t="shared" si="157"/>
        <v>98.37</v>
      </c>
      <c r="Q2022" s="11" t="s">
        <v>8317</v>
      </c>
      <c r="R2022" t="s">
        <v>8347</v>
      </c>
      <c r="S2022" s="16">
        <f t="shared" si="158"/>
        <v>41737.097499999996</v>
      </c>
      <c r="T2022" s="16">
        <f t="shared" si="159"/>
        <v>41773.961111111108</v>
      </c>
      <c r="U2022">
        <f t="shared" si="160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35000</v>
      </c>
      <c r="E2023" s="7">
        <v>39304</v>
      </c>
      <c r="F2023" t="s">
        <v>8218</v>
      </c>
      <c r="G2023" t="s">
        <v>8223</v>
      </c>
      <c r="H2023" t="s">
        <v>8245</v>
      </c>
      <c r="I2023" s="14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112</v>
      </c>
      <c r="P2023">
        <f t="shared" si="157"/>
        <v>413.73</v>
      </c>
      <c r="Q2023" s="11" t="s">
        <v>8317</v>
      </c>
      <c r="R2023" t="s">
        <v>8347</v>
      </c>
      <c r="S2023" s="16">
        <f t="shared" si="158"/>
        <v>41861.070567129631</v>
      </c>
      <c r="T2023" s="16">
        <f t="shared" si="159"/>
        <v>41906.070567129631</v>
      </c>
      <c r="U2023">
        <f t="shared" si="160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300000</v>
      </c>
      <c r="E2024" s="7">
        <v>19770.11</v>
      </c>
      <c r="F2024" t="s">
        <v>8220</v>
      </c>
      <c r="G2024" t="s">
        <v>8223</v>
      </c>
      <c r="H2024" t="s">
        <v>8245</v>
      </c>
      <c r="I2024" s="1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7</v>
      </c>
      <c r="P2024">
        <f t="shared" si="157"/>
        <v>60.83</v>
      </c>
      <c r="Q2024" s="11" t="s">
        <v>8317</v>
      </c>
      <c r="R2024" t="s">
        <v>8347</v>
      </c>
      <c r="S2024" s="16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462000</v>
      </c>
      <c r="E2025" s="7">
        <v>6019</v>
      </c>
      <c r="F2025" t="s">
        <v>8219</v>
      </c>
      <c r="G2025" t="s">
        <v>8223</v>
      </c>
      <c r="H2025" t="s">
        <v>8245</v>
      </c>
      <c r="I2025" s="14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</v>
      </c>
      <c r="P2025">
        <f t="shared" si="157"/>
        <v>17.05</v>
      </c>
      <c r="Q2025" s="11" t="s">
        <v>8317</v>
      </c>
      <c r="R2025" t="s">
        <v>8347</v>
      </c>
      <c r="S2025" s="16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50000</v>
      </c>
      <c r="E2026" s="7">
        <v>60095.35</v>
      </c>
      <c r="F2026" t="s">
        <v>8218</v>
      </c>
      <c r="G2026" t="s">
        <v>8223</v>
      </c>
      <c r="H2026" t="s">
        <v>8245</v>
      </c>
      <c r="I2026" s="14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120</v>
      </c>
      <c r="P2026">
        <f t="shared" si="157"/>
        <v>572.34</v>
      </c>
      <c r="Q2026" s="11" t="s">
        <v>8317</v>
      </c>
      <c r="R2026" t="s">
        <v>8347</v>
      </c>
      <c r="S2026" s="16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450000</v>
      </c>
      <c r="E2027" s="7">
        <v>90</v>
      </c>
      <c r="F2027" t="s">
        <v>8219</v>
      </c>
      <c r="G2027" t="s">
        <v>8235</v>
      </c>
      <c r="H2027" t="s">
        <v>8248</v>
      </c>
      <c r="I2027" s="14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0</v>
      </c>
      <c r="P2027">
        <f t="shared" si="157"/>
        <v>0.12</v>
      </c>
      <c r="Q2027" s="11" t="s">
        <v>8317</v>
      </c>
      <c r="R2027" t="s">
        <v>8347</v>
      </c>
      <c r="S2027" s="16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80000</v>
      </c>
      <c r="E2028" s="7">
        <v>168829.14</v>
      </c>
      <c r="F2028" t="s">
        <v>8218</v>
      </c>
      <c r="G2028" t="s">
        <v>8223</v>
      </c>
      <c r="H2028" t="s">
        <v>8245</v>
      </c>
      <c r="I2028" s="14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211</v>
      </c>
      <c r="P2028">
        <f t="shared" si="157"/>
        <v>371.87</v>
      </c>
      <c r="Q2028" s="11" t="s">
        <v>8317</v>
      </c>
      <c r="R2028" t="s">
        <v>8347</v>
      </c>
      <c r="S2028" s="16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280000</v>
      </c>
      <c r="E2029" s="7">
        <v>5233</v>
      </c>
      <c r="F2029" t="s">
        <v>8219</v>
      </c>
      <c r="G2029" t="s">
        <v>8223</v>
      </c>
      <c r="H2029" t="s">
        <v>8245</v>
      </c>
      <c r="I2029" s="14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2</v>
      </c>
      <c r="P2029">
        <f t="shared" si="157"/>
        <v>9.7100000000000009</v>
      </c>
      <c r="Q2029" s="11" t="s">
        <v>8317</v>
      </c>
      <c r="R2029" t="s">
        <v>8347</v>
      </c>
      <c r="S2029" s="16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10000</v>
      </c>
      <c r="E2030" s="7">
        <v>10390</v>
      </c>
      <c r="F2030" t="s">
        <v>8218</v>
      </c>
      <c r="G2030" t="s">
        <v>8223</v>
      </c>
      <c r="H2030" t="s">
        <v>8245</v>
      </c>
      <c r="I2030" s="14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104</v>
      </c>
      <c r="P2030">
        <f t="shared" si="157"/>
        <v>131.52000000000001</v>
      </c>
      <c r="Q2030" s="11" t="s">
        <v>8317</v>
      </c>
      <c r="R2030" t="s">
        <v>8347</v>
      </c>
      <c r="S2030" s="16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25000</v>
      </c>
      <c r="E2031" s="7">
        <v>42</v>
      </c>
      <c r="F2031" t="s">
        <v>8220</v>
      </c>
      <c r="G2031" t="s">
        <v>8223</v>
      </c>
      <c r="H2031" t="s">
        <v>8245</v>
      </c>
      <c r="I2031" s="14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0</v>
      </c>
      <c r="P2031">
        <f t="shared" si="157"/>
        <v>0.45</v>
      </c>
      <c r="Q2031" s="11" t="s">
        <v>8317</v>
      </c>
      <c r="R2031" t="s">
        <v>8347</v>
      </c>
      <c r="S2031" s="16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150000</v>
      </c>
      <c r="E2032" s="7">
        <v>17155</v>
      </c>
      <c r="F2032" t="s">
        <v>8219</v>
      </c>
      <c r="G2032" t="s">
        <v>8224</v>
      </c>
      <c r="H2032" t="s">
        <v>8246</v>
      </c>
      <c r="I2032" s="14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11</v>
      </c>
      <c r="P2032">
        <f t="shared" si="157"/>
        <v>27.45</v>
      </c>
      <c r="Q2032" s="11" t="s">
        <v>8317</v>
      </c>
      <c r="R2032" t="s">
        <v>8347</v>
      </c>
      <c r="S2032" s="16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130000</v>
      </c>
      <c r="E2033" s="7">
        <v>107148.74</v>
      </c>
      <c r="F2033" t="s">
        <v>8220</v>
      </c>
      <c r="G2033" t="s">
        <v>8232</v>
      </c>
      <c r="H2033" t="s">
        <v>8248</v>
      </c>
      <c r="I2033" s="14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82</v>
      </c>
      <c r="P2033">
        <f t="shared" si="157"/>
        <v>210.92</v>
      </c>
      <c r="Q2033" s="11" t="s">
        <v>8317</v>
      </c>
      <c r="R2033" t="s">
        <v>8347</v>
      </c>
      <c r="S2033" s="16">
        <f t="shared" si="158"/>
        <v>41975.329317129625</v>
      </c>
      <c r="T2033" s="16">
        <f t="shared" si="159"/>
        <v>42013.041666666672</v>
      </c>
      <c r="U2033">
        <f t="shared" si="160"/>
        <v>2015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150000</v>
      </c>
      <c r="E2034" s="7">
        <v>171253</v>
      </c>
      <c r="F2034" t="s">
        <v>8218</v>
      </c>
      <c r="G2034" t="s">
        <v>8223</v>
      </c>
      <c r="H2034" t="s">
        <v>8245</v>
      </c>
      <c r="I2034" s="1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114</v>
      </c>
      <c r="P2034">
        <f t="shared" si="157"/>
        <v>322.51</v>
      </c>
      <c r="Q2034" s="11" t="s">
        <v>8317</v>
      </c>
      <c r="R2034" t="s">
        <v>8347</v>
      </c>
      <c r="S2034" s="16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100000</v>
      </c>
      <c r="E2035" s="7">
        <v>2112.9899999999998</v>
      </c>
      <c r="F2035" t="s">
        <v>8220</v>
      </c>
      <c r="G2035" t="s">
        <v>8223</v>
      </c>
      <c r="H2035" t="s">
        <v>8245</v>
      </c>
      <c r="I2035" s="14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2</v>
      </c>
      <c r="P2035">
        <f t="shared" si="157"/>
        <v>13.37</v>
      </c>
      <c r="Q2035" s="11" t="s">
        <v>8317</v>
      </c>
      <c r="R2035" t="s">
        <v>8347</v>
      </c>
      <c r="S2035" s="16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1000000</v>
      </c>
      <c r="E2036" s="7">
        <v>335597.31</v>
      </c>
      <c r="F2036" t="s">
        <v>8219</v>
      </c>
      <c r="G2036" t="s">
        <v>8223</v>
      </c>
      <c r="H2036" t="s">
        <v>8245</v>
      </c>
      <c r="I2036" s="14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34</v>
      </c>
      <c r="P2036">
        <f t="shared" si="157"/>
        <v>660.62</v>
      </c>
      <c r="Q2036" s="11" t="s">
        <v>8317</v>
      </c>
      <c r="R2036" t="s">
        <v>8347</v>
      </c>
      <c r="S2036" s="16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500000</v>
      </c>
      <c r="E2037" s="7">
        <v>0</v>
      </c>
      <c r="F2037" t="s">
        <v>8219</v>
      </c>
      <c r="G2037" t="s">
        <v>8223</v>
      </c>
      <c r="H2037" t="s">
        <v>8245</v>
      </c>
      <c r="I2037" s="14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0</v>
      </c>
      <c r="P2037">
        <f t="shared" si="157"/>
        <v>0</v>
      </c>
      <c r="Q2037" s="11" t="s">
        <v>8317</v>
      </c>
      <c r="R2037" t="s">
        <v>8347</v>
      </c>
      <c r="S2037" s="16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100000</v>
      </c>
      <c r="E2038" s="7">
        <v>0</v>
      </c>
      <c r="F2038" t="s">
        <v>8220</v>
      </c>
      <c r="G2038" t="s">
        <v>8223</v>
      </c>
      <c r="H2038" t="s">
        <v>8245</v>
      </c>
      <c r="I2038" s="14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0</v>
      </c>
      <c r="P2038">
        <f t="shared" si="157"/>
        <v>0</v>
      </c>
      <c r="Q2038" s="11" t="s">
        <v>8317</v>
      </c>
      <c r="R2038" t="s">
        <v>8347</v>
      </c>
      <c r="S2038" s="16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70000</v>
      </c>
      <c r="E2039" s="7">
        <v>1025</v>
      </c>
      <c r="F2039" t="s">
        <v>8220</v>
      </c>
      <c r="G2039" t="s">
        <v>8223</v>
      </c>
      <c r="H2039" t="s">
        <v>8245</v>
      </c>
      <c r="I2039" s="14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1</v>
      </c>
      <c r="P2039">
        <f t="shared" si="157"/>
        <v>2.39</v>
      </c>
      <c r="Q2039" s="11" t="s">
        <v>8317</v>
      </c>
      <c r="R2039" t="s">
        <v>8347</v>
      </c>
      <c r="S2039" s="16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85000</v>
      </c>
      <c r="E2040" s="7">
        <v>250</v>
      </c>
      <c r="F2040" t="s">
        <v>8219</v>
      </c>
      <c r="G2040" t="s">
        <v>8224</v>
      </c>
      <c r="H2040" t="s">
        <v>8246</v>
      </c>
      <c r="I2040" s="14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0</v>
      </c>
      <c r="P2040">
        <f t="shared" si="157"/>
        <v>1.23</v>
      </c>
      <c r="Q2040" s="11" t="s">
        <v>8317</v>
      </c>
      <c r="R2040" t="s">
        <v>8347</v>
      </c>
      <c r="S2040" s="16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500000</v>
      </c>
      <c r="E2041" s="7">
        <v>10</v>
      </c>
      <c r="F2041" t="s">
        <v>8219</v>
      </c>
      <c r="G2041" t="s">
        <v>8223</v>
      </c>
      <c r="H2041" t="s">
        <v>8245</v>
      </c>
      <c r="I2041" s="14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0</v>
      </c>
      <c r="P2041">
        <f t="shared" si="157"/>
        <v>0.03</v>
      </c>
      <c r="Q2041" s="11" t="s">
        <v>8317</v>
      </c>
      <c r="R2041" t="s">
        <v>8347</v>
      </c>
      <c r="S2041" s="16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20000</v>
      </c>
      <c r="E2042" s="7">
        <v>795</v>
      </c>
      <c r="F2042" t="s">
        <v>8220</v>
      </c>
      <c r="G2042" t="s">
        <v>8223</v>
      </c>
      <c r="H2042" t="s">
        <v>8245</v>
      </c>
      <c r="I2042" s="14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4</v>
      </c>
      <c r="P2042">
        <f t="shared" si="157"/>
        <v>2.93</v>
      </c>
      <c r="Q2042" s="11" t="s">
        <v>8317</v>
      </c>
      <c r="R2042" t="s">
        <v>8347</v>
      </c>
      <c r="S2042" s="16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45000</v>
      </c>
      <c r="E2043" s="7">
        <v>65313</v>
      </c>
      <c r="F2043" t="s">
        <v>8218</v>
      </c>
      <c r="G2043" t="s">
        <v>8223</v>
      </c>
      <c r="H2043" t="s">
        <v>8245</v>
      </c>
      <c r="I2043" s="14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145</v>
      </c>
      <c r="P2043">
        <f t="shared" si="157"/>
        <v>544.28</v>
      </c>
      <c r="Q2043" s="11" t="s">
        <v>8317</v>
      </c>
      <c r="R2043" t="s">
        <v>8347</v>
      </c>
      <c r="S2043" s="16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30000</v>
      </c>
      <c r="E2044" s="7">
        <v>60046</v>
      </c>
      <c r="F2044" t="s">
        <v>8218</v>
      </c>
      <c r="G2044" t="s">
        <v>8223</v>
      </c>
      <c r="H2044" t="s">
        <v>8245</v>
      </c>
      <c r="I2044" s="1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200</v>
      </c>
      <c r="P2044">
        <f t="shared" si="157"/>
        <v>428.9</v>
      </c>
      <c r="Q2044" s="11" t="s">
        <v>8317</v>
      </c>
      <c r="R2044" t="s">
        <v>8347</v>
      </c>
      <c r="S2044" s="16">
        <f t="shared" si="158"/>
        <v>42331.708032407405</v>
      </c>
      <c r="T2044" s="16">
        <f t="shared" si="159"/>
        <v>42391.708032407405</v>
      </c>
      <c r="U2044">
        <f t="shared" si="160"/>
        <v>2016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20000</v>
      </c>
      <c r="E2045" s="7">
        <v>19</v>
      </c>
      <c r="F2045" t="s">
        <v>8219</v>
      </c>
      <c r="G2045" t="s">
        <v>8223</v>
      </c>
      <c r="H2045" t="s">
        <v>8245</v>
      </c>
      <c r="I2045" s="14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0</v>
      </c>
      <c r="P2045">
        <f t="shared" si="157"/>
        <v>0.1</v>
      </c>
      <c r="Q2045" s="11" t="s">
        <v>8317</v>
      </c>
      <c r="R2045" t="s">
        <v>8347</v>
      </c>
      <c r="S2045" s="16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42000</v>
      </c>
      <c r="E2046" s="7">
        <v>85</v>
      </c>
      <c r="F2046" t="s">
        <v>8220</v>
      </c>
      <c r="G2046" t="s">
        <v>8223</v>
      </c>
      <c r="H2046" t="s">
        <v>8245</v>
      </c>
      <c r="I2046" s="14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0</v>
      </c>
      <c r="P2046">
        <f t="shared" si="157"/>
        <v>0.47</v>
      </c>
      <c r="Q2046" s="11" t="s">
        <v>8317</v>
      </c>
      <c r="R2046" t="s">
        <v>8347</v>
      </c>
      <c r="S2046" s="16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100000</v>
      </c>
      <c r="E2047" s="7">
        <v>25</v>
      </c>
      <c r="F2047" t="s">
        <v>8220</v>
      </c>
      <c r="G2047" t="s">
        <v>8223</v>
      </c>
      <c r="H2047" t="s">
        <v>8245</v>
      </c>
      <c r="I2047" s="14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0</v>
      </c>
      <c r="P2047">
        <f t="shared" si="157"/>
        <v>0.1</v>
      </c>
      <c r="Q2047" s="11" t="s">
        <v>8317</v>
      </c>
      <c r="R2047" t="s">
        <v>8347</v>
      </c>
      <c r="S2047" s="16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30000</v>
      </c>
      <c r="E2048" s="7">
        <v>31896.33</v>
      </c>
      <c r="F2048" t="s">
        <v>8218</v>
      </c>
      <c r="G2048" t="s">
        <v>8223</v>
      </c>
      <c r="H2048" t="s">
        <v>8245</v>
      </c>
      <c r="I2048" s="14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106</v>
      </c>
      <c r="P2048">
        <f t="shared" si="157"/>
        <v>146.99</v>
      </c>
      <c r="Q2048" s="11" t="s">
        <v>8317</v>
      </c>
      <c r="R2048" t="s">
        <v>8347</v>
      </c>
      <c r="S2048" s="16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200000</v>
      </c>
      <c r="E2049" s="7">
        <v>43015</v>
      </c>
      <c r="F2049" t="s">
        <v>8220</v>
      </c>
      <c r="G2049" t="s">
        <v>8225</v>
      </c>
      <c r="H2049" t="s">
        <v>8247</v>
      </c>
      <c r="I2049" s="14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22</v>
      </c>
      <c r="P2049">
        <f t="shared" si="157"/>
        <v>97.1</v>
      </c>
      <c r="Q2049" s="11" t="s">
        <v>8317</v>
      </c>
      <c r="R2049" t="s">
        <v>8347</v>
      </c>
      <c r="S2049" s="16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300000</v>
      </c>
      <c r="E2050" s="7">
        <v>152165</v>
      </c>
      <c r="F2050" t="s">
        <v>8220</v>
      </c>
      <c r="G2050" t="s">
        <v>8223</v>
      </c>
      <c r="H2050" t="s">
        <v>8245</v>
      </c>
      <c r="I2050" s="14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51</v>
      </c>
      <c r="P2050">
        <f t="shared" si="157"/>
        <v>110.83</v>
      </c>
      <c r="Q2050" s="11" t="s">
        <v>8317</v>
      </c>
      <c r="R2050" t="s">
        <v>8347</v>
      </c>
      <c r="S2050" s="16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130000</v>
      </c>
      <c r="E2051" s="7">
        <v>30112</v>
      </c>
      <c r="F2051" t="s">
        <v>8219</v>
      </c>
      <c r="G2051" t="s">
        <v>8224</v>
      </c>
      <c r="H2051" t="s">
        <v>8246</v>
      </c>
      <c r="I2051" s="14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23</v>
      </c>
      <c r="P2051">
        <f t="shared" ref="P2051:P2114" si="162">IFERROR(ROUND(E2051/L2051, 2),0)</f>
        <v>40.58</v>
      </c>
      <c r="Q2051" s="11" t="s">
        <v>8317</v>
      </c>
      <c r="R2051" t="s">
        <v>8347</v>
      </c>
      <c r="S2051" s="16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ref="U2051:U2114" si="165">YEAR(T2051)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100000</v>
      </c>
      <c r="E2052" s="7">
        <v>40404</v>
      </c>
      <c r="F2052" t="s">
        <v>8219</v>
      </c>
      <c r="G2052" t="s">
        <v>8223</v>
      </c>
      <c r="H2052" t="s">
        <v>8245</v>
      </c>
      <c r="I2052" s="14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40</v>
      </c>
      <c r="P2052">
        <f t="shared" si="162"/>
        <v>237.67</v>
      </c>
      <c r="Q2052" s="11" t="s">
        <v>8317</v>
      </c>
      <c r="R2052" t="s">
        <v>8347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25000</v>
      </c>
      <c r="E2053" s="7">
        <v>38743.839999999997</v>
      </c>
      <c r="F2053" t="s">
        <v>8218</v>
      </c>
      <c r="G2053" t="s">
        <v>8223</v>
      </c>
      <c r="H2053" t="s">
        <v>8245</v>
      </c>
      <c r="I2053" s="14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155</v>
      </c>
      <c r="P2053">
        <f t="shared" si="162"/>
        <v>160.1</v>
      </c>
      <c r="Q2053" s="11" t="s">
        <v>8317</v>
      </c>
      <c r="R2053" t="s">
        <v>8347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500000</v>
      </c>
      <c r="E2054" s="7">
        <v>345</v>
      </c>
      <c r="F2054" t="s">
        <v>8220</v>
      </c>
      <c r="G2054" t="s">
        <v>8223</v>
      </c>
      <c r="H2054" t="s">
        <v>8245</v>
      </c>
      <c r="I2054" s="1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0</v>
      </c>
      <c r="P2054">
        <f t="shared" si="162"/>
        <v>0.64</v>
      </c>
      <c r="Q2054" s="11" t="s">
        <v>8317</v>
      </c>
      <c r="R2054" t="s">
        <v>8347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13500</v>
      </c>
      <c r="E2055" s="7">
        <v>200</v>
      </c>
      <c r="F2055" t="s">
        <v>8220</v>
      </c>
      <c r="G2055" t="s">
        <v>8223</v>
      </c>
      <c r="H2055" t="s">
        <v>8245</v>
      </c>
      <c r="I2055" s="14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</v>
      </c>
      <c r="P2055">
        <f t="shared" si="162"/>
        <v>1.65</v>
      </c>
      <c r="Q2055" s="11" t="s">
        <v>8317</v>
      </c>
      <c r="R2055" t="s">
        <v>8347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100000</v>
      </c>
      <c r="E2056" s="7">
        <v>0</v>
      </c>
      <c r="F2056" t="s">
        <v>8220</v>
      </c>
      <c r="G2056" t="s">
        <v>8224</v>
      </c>
      <c r="H2056" t="s">
        <v>8246</v>
      </c>
      <c r="I2056" s="14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0</v>
      </c>
      <c r="P2056">
        <f t="shared" si="162"/>
        <v>0</v>
      </c>
      <c r="Q2056" s="11" t="s">
        <v>8317</v>
      </c>
      <c r="R2056" t="s">
        <v>8347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25000</v>
      </c>
      <c r="E2057" s="7">
        <v>25388</v>
      </c>
      <c r="F2057" t="s">
        <v>8218</v>
      </c>
      <c r="G2057" t="s">
        <v>8223</v>
      </c>
      <c r="H2057" t="s">
        <v>8245</v>
      </c>
      <c r="I2057" s="14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102</v>
      </c>
      <c r="P2057">
        <f t="shared" si="162"/>
        <v>251.37</v>
      </c>
      <c r="Q2057" s="11" t="s">
        <v>8317</v>
      </c>
      <c r="R2057" t="s">
        <v>8347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172889</v>
      </c>
      <c r="E2058" s="7">
        <v>97273</v>
      </c>
      <c r="F2058" t="s">
        <v>8220</v>
      </c>
      <c r="G2058" t="s">
        <v>8223</v>
      </c>
      <c r="H2058" t="s">
        <v>8245</v>
      </c>
      <c r="I2058" s="14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56</v>
      </c>
      <c r="P2058">
        <f t="shared" si="162"/>
        <v>175.58</v>
      </c>
      <c r="Q2058" s="11" t="s">
        <v>8317</v>
      </c>
      <c r="R2058" t="s">
        <v>8347</v>
      </c>
      <c r="S2058" s="16">
        <f t="shared" si="163"/>
        <v>41351.76090277778</v>
      </c>
      <c r="T2058" s="16">
        <f t="shared" si="164"/>
        <v>41381.76090277778</v>
      </c>
      <c r="U2058">
        <f t="shared" si="165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75000</v>
      </c>
      <c r="E2059" s="7">
        <v>0</v>
      </c>
      <c r="F2059" t="s">
        <v>8220</v>
      </c>
      <c r="G2059" t="s">
        <v>8224</v>
      </c>
      <c r="H2059" t="s">
        <v>8246</v>
      </c>
      <c r="I2059" s="14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0</v>
      </c>
      <c r="P2059">
        <f t="shared" si="162"/>
        <v>0</v>
      </c>
      <c r="Q2059" s="11" t="s">
        <v>8317</v>
      </c>
      <c r="R2059" t="s">
        <v>8347</v>
      </c>
      <c r="S2059" s="16">
        <f t="shared" si="163"/>
        <v>42396.494583333333</v>
      </c>
      <c r="T2059" s="16">
        <f t="shared" si="164"/>
        <v>42426.494583333333</v>
      </c>
      <c r="U2059">
        <f t="shared" si="165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11180</v>
      </c>
      <c r="E2060" s="7">
        <v>80</v>
      </c>
      <c r="F2060" t="s">
        <v>8220</v>
      </c>
      <c r="G2060" t="s">
        <v>8224</v>
      </c>
      <c r="H2060" t="s">
        <v>8246</v>
      </c>
      <c r="I2060" s="14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</v>
      </c>
      <c r="P2060">
        <f t="shared" si="162"/>
        <v>0.2</v>
      </c>
      <c r="Q2060" s="11" t="s">
        <v>8317</v>
      </c>
      <c r="R2060" t="s">
        <v>8347</v>
      </c>
      <c r="S2060" s="16">
        <f t="shared" si="163"/>
        <v>42026.370717592596</v>
      </c>
      <c r="T2060" s="16">
        <f t="shared" si="164"/>
        <v>42065.833333333328</v>
      </c>
      <c r="U2060">
        <f t="shared" si="165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100000</v>
      </c>
      <c r="E2061" s="7">
        <v>1130</v>
      </c>
      <c r="F2061" t="s">
        <v>8219</v>
      </c>
      <c r="G2061" t="s">
        <v>8223</v>
      </c>
      <c r="H2061" t="s">
        <v>8245</v>
      </c>
      <c r="I2061" s="14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</v>
      </c>
      <c r="P2061">
        <f t="shared" si="162"/>
        <v>3.01</v>
      </c>
      <c r="Q2061" s="11" t="s">
        <v>8317</v>
      </c>
      <c r="R2061" t="s">
        <v>8347</v>
      </c>
      <c r="S2061" s="16">
        <f t="shared" si="163"/>
        <v>42361.602476851855</v>
      </c>
      <c r="T2061" s="16">
        <f t="shared" si="164"/>
        <v>42400.915972222225</v>
      </c>
      <c r="U2061">
        <f t="shared" si="165"/>
        <v>2016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100000</v>
      </c>
      <c r="E2062" s="7">
        <v>105745</v>
      </c>
      <c r="F2062" t="s">
        <v>8218</v>
      </c>
      <c r="G2062" t="s">
        <v>8223</v>
      </c>
      <c r="H2062" t="s">
        <v>8245</v>
      </c>
      <c r="I2062" s="14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106</v>
      </c>
      <c r="P2062">
        <f t="shared" si="162"/>
        <v>77.53</v>
      </c>
      <c r="Q2062" s="11" t="s">
        <v>8317</v>
      </c>
      <c r="R2062" t="s">
        <v>8347</v>
      </c>
      <c r="S2062" s="16">
        <f t="shared" si="163"/>
        <v>41783.642939814818</v>
      </c>
      <c r="T2062" s="16">
        <f t="shared" si="164"/>
        <v>41843.642939814818</v>
      </c>
      <c r="U2062">
        <f t="shared" si="165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15000</v>
      </c>
      <c r="E2063" s="7">
        <v>837</v>
      </c>
      <c r="F2063" t="s">
        <v>8220</v>
      </c>
      <c r="G2063" t="s">
        <v>8223</v>
      </c>
      <c r="H2063" t="s">
        <v>8245</v>
      </c>
      <c r="I2063" s="14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6</v>
      </c>
      <c r="P2063">
        <f t="shared" si="162"/>
        <v>23.91</v>
      </c>
      <c r="Q2063" s="11" t="s">
        <v>8317</v>
      </c>
      <c r="R2063" t="s">
        <v>8347</v>
      </c>
      <c r="S2063" s="16">
        <f t="shared" si="163"/>
        <v>42705.764513888891</v>
      </c>
      <c r="T2063" s="16">
        <f t="shared" si="164"/>
        <v>42735.764513888891</v>
      </c>
      <c r="U2063">
        <f t="shared" si="165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250000</v>
      </c>
      <c r="E2064" s="7">
        <v>3417</v>
      </c>
      <c r="F2064" t="s">
        <v>8219</v>
      </c>
      <c r="G2064" t="s">
        <v>8231</v>
      </c>
      <c r="H2064" t="s">
        <v>8252</v>
      </c>
      <c r="I2064" s="1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</v>
      </c>
      <c r="P2064">
        <f t="shared" si="162"/>
        <v>16.829999999999998</v>
      </c>
      <c r="Q2064" s="11" t="s">
        <v>8317</v>
      </c>
      <c r="R2064" t="s">
        <v>8347</v>
      </c>
      <c r="S2064" s="16">
        <f t="shared" si="163"/>
        <v>42423.3830787037</v>
      </c>
      <c r="T2064" s="16">
        <f t="shared" si="164"/>
        <v>42453.341412037036</v>
      </c>
      <c r="U2064">
        <f t="shared" si="165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15000</v>
      </c>
      <c r="E2065" s="7">
        <v>30274</v>
      </c>
      <c r="F2065" t="s">
        <v>8218</v>
      </c>
      <c r="G2065" t="s">
        <v>8235</v>
      </c>
      <c r="H2065" t="s">
        <v>8248</v>
      </c>
      <c r="I2065" s="14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202</v>
      </c>
      <c r="P2065">
        <f t="shared" si="162"/>
        <v>617.84</v>
      </c>
      <c r="Q2065" s="11" t="s">
        <v>8317</v>
      </c>
      <c r="R2065" t="s">
        <v>8347</v>
      </c>
      <c r="S2065" s="16">
        <f t="shared" si="163"/>
        <v>42472.73265046296</v>
      </c>
      <c r="T2065" s="16">
        <f t="shared" si="164"/>
        <v>42505.73265046296</v>
      </c>
      <c r="U2065">
        <f t="shared" si="165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2500000</v>
      </c>
      <c r="E2066" s="7">
        <v>1</v>
      </c>
      <c r="F2066" t="s">
        <v>8219</v>
      </c>
      <c r="G2066" t="s">
        <v>8223</v>
      </c>
      <c r="H2066" t="s">
        <v>8245</v>
      </c>
      <c r="I2066" s="14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0</v>
      </c>
      <c r="P2066">
        <f t="shared" si="162"/>
        <v>0</v>
      </c>
      <c r="Q2066" s="11" t="s">
        <v>8317</v>
      </c>
      <c r="R2066" t="s">
        <v>8347</v>
      </c>
      <c r="S2066" s="16">
        <f t="shared" si="163"/>
        <v>41389.364849537036</v>
      </c>
      <c r="T2066" s="16">
        <f t="shared" si="164"/>
        <v>41425.5</v>
      </c>
      <c r="U2066">
        <f t="shared" si="165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180000</v>
      </c>
      <c r="E2067" s="7">
        <v>0</v>
      </c>
      <c r="F2067" t="s">
        <v>8220</v>
      </c>
      <c r="G2067" t="s">
        <v>8224</v>
      </c>
      <c r="H2067" t="s">
        <v>8246</v>
      </c>
      <c r="I2067" s="14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0</v>
      </c>
      <c r="P2067">
        <f t="shared" si="162"/>
        <v>0</v>
      </c>
      <c r="Q2067" s="11" t="s">
        <v>8317</v>
      </c>
      <c r="R2067" t="s">
        <v>8347</v>
      </c>
      <c r="S2067" s="16">
        <f t="shared" si="163"/>
        <v>41603.333668981482</v>
      </c>
      <c r="T2067" s="16">
        <f t="shared" si="164"/>
        <v>41633.333668981482</v>
      </c>
      <c r="U2067">
        <f t="shared" si="165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12000</v>
      </c>
      <c r="E2068" s="7">
        <v>1</v>
      </c>
      <c r="F2068" t="s">
        <v>8220</v>
      </c>
      <c r="G2068" t="s">
        <v>8223</v>
      </c>
      <c r="H2068" t="s">
        <v>8245</v>
      </c>
      <c r="I2068" s="14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0</v>
      </c>
      <c r="P2068">
        <f t="shared" si="162"/>
        <v>0.02</v>
      </c>
      <c r="Q2068" s="11" t="s">
        <v>8317</v>
      </c>
      <c r="R2068" t="s">
        <v>8347</v>
      </c>
      <c r="S2068" s="16">
        <f t="shared" si="163"/>
        <v>41844.771793981483</v>
      </c>
      <c r="T2068" s="16">
        <f t="shared" si="164"/>
        <v>41874.771793981483</v>
      </c>
      <c r="U2068">
        <f t="shared" si="165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3000</v>
      </c>
      <c r="E2069" s="7">
        <v>3684</v>
      </c>
      <c r="F2069" t="s">
        <v>8218</v>
      </c>
      <c r="G2069" t="s">
        <v>8224</v>
      </c>
      <c r="H2069" t="s">
        <v>8246</v>
      </c>
      <c r="I2069" s="14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123</v>
      </c>
      <c r="P2069">
        <f t="shared" si="162"/>
        <v>368.4</v>
      </c>
      <c r="Q2069" s="11" t="s">
        <v>8317</v>
      </c>
      <c r="R2069" t="s">
        <v>8347</v>
      </c>
      <c r="S2069" s="16">
        <f t="shared" si="163"/>
        <v>42115.853888888887</v>
      </c>
      <c r="T2069" s="16">
        <f t="shared" si="164"/>
        <v>42148.853888888887</v>
      </c>
      <c r="U2069">
        <f t="shared" si="165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60000</v>
      </c>
      <c r="E2070" s="7">
        <v>1</v>
      </c>
      <c r="F2070" t="s">
        <v>8220</v>
      </c>
      <c r="G2070" t="s">
        <v>8223</v>
      </c>
      <c r="H2070" t="s">
        <v>8245</v>
      </c>
      <c r="I2070" s="14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0</v>
      </c>
      <c r="P2070">
        <f t="shared" si="162"/>
        <v>0.01</v>
      </c>
      <c r="Q2070" s="11" t="s">
        <v>8317</v>
      </c>
      <c r="R2070" t="s">
        <v>8347</v>
      </c>
      <c r="S2070" s="16">
        <f t="shared" si="163"/>
        <v>42633.841608796298</v>
      </c>
      <c r="T2070" s="16">
        <f t="shared" si="164"/>
        <v>42663.841608796298</v>
      </c>
      <c r="U2070">
        <f t="shared" si="165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150000</v>
      </c>
      <c r="E2071" s="7">
        <v>0</v>
      </c>
      <c r="F2071" t="s">
        <v>8220</v>
      </c>
      <c r="G2071" t="s">
        <v>8223</v>
      </c>
      <c r="H2071" t="s">
        <v>8245</v>
      </c>
      <c r="I2071" s="14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0</v>
      </c>
      <c r="P2071">
        <f t="shared" si="162"/>
        <v>0</v>
      </c>
      <c r="Q2071" s="11" t="s">
        <v>8317</v>
      </c>
      <c r="R2071" t="s">
        <v>8347</v>
      </c>
      <c r="S2071" s="16">
        <f t="shared" si="163"/>
        <v>42340.972118055557</v>
      </c>
      <c r="T2071" s="16">
        <f t="shared" si="164"/>
        <v>42371.972118055557</v>
      </c>
      <c r="U2071">
        <f t="shared" si="165"/>
        <v>2016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2000000</v>
      </c>
      <c r="E2072" s="7">
        <v>0</v>
      </c>
      <c r="F2072" t="s">
        <v>8220</v>
      </c>
      <c r="G2072" t="s">
        <v>8235</v>
      </c>
      <c r="H2072" t="s">
        <v>8248</v>
      </c>
      <c r="I2072" s="14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0</v>
      </c>
      <c r="P2072">
        <f t="shared" si="162"/>
        <v>0</v>
      </c>
      <c r="Q2072" s="11" t="s">
        <v>8317</v>
      </c>
      <c r="R2072" t="s">
        <v>8347</v>
      </c>
      <c r="S2072" s="16">
        <f t="shared" si="163"/>
        <v>42519.6565162037</v>
      </c>
      <c r="T2072" s="16">
        <f t="shared" si="164"/>
        <v>42549.6565162037</v>
      </c>
      <c r="U2072">
        <f t="shared" si="165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125000</v>
      </c>
      <c r="E2073" s="7">
        <v>0</v>
      </c>
      <c r="F2073" t="s">
        <v>8221</v>
      </c>
      <c r="G2073" t="s">
        <v>8223</v>
      </c>
      <c r="H2073" t="s">
        <v>8245</v>
      </c>
      <c r="I2073" s="14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0</v>
      </c>
      <c r="P2073">
        <f t="shared" si="162"/>
        <v>0</v>
      </c>
      <c r="Q2073" s="11" t="s">
        <v>8317</v>
      </c>
      <c r="R2073" t="s">
        <v>8347</v>
      </c>
      <c r="S2073" s="16">
        <f t="shared" si="163"/>
        <v>42600.278749999998</v>
      </c>
      <c r="T2073" s="16">
        <f t="shared" si="164"/>
        <v>42645.278749999998</v>
      </c>
      <c r="U2073">
        <f t="shared" si="165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175000</v>
      </c>
      <c r="E2074" s="7">
        <v>10</v>
      </c>
      <c r="F2074" t="s">
        <v>8220</v>
      </c>
      <c r="G2074" t="s">
        <v>8223</v>
      </c>
      <c r="H2074" t="s">
        <v>8245</v>
      </c>
      <c r="I2074" s="1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0</v>
      </c>
      <c r="P2074">
        <f t="shared" si="162"/>
        <v>0.03</v>
      </c>
      <c r="Q2074" s="11" t="s">
        <v>8317</v>
      </c>
      <c r="R2074" t="s">
        <v>8347</v>
      </c>
      <c r="S2074" s="16">
        <f t="shared" si="163"/>
        <v>42467.581388888888</v>
      </c>
      <c r="T2074" s="16">
        <f t="shared" si="164"/>
        <v>42497.581388888888</v>
      </c>
      <c r="U2074">
        <f t="shared" si="165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400000</v>
      </c>
      <c r="E2075" s="7">
        <v>605</v>
      </c>
      <c r="F2075" t="s">
        <v>8219</v>
      </c>
      <c r="G2075" t="s">
        <v>8223</v>
      </c>
      <c r="H2075" t="s">
        <v>8245</v>
      </c>
      <c r="I2075" s="14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0</v>
      </c>
      <c r="P2075">
        <f t="shared" si="162"/>
        <v>1.29</v>
      </c>
      <c r="Q2075" s="11" t="s">
        <v>8317</v>
      </c>
      <c r="R2075" t="s">
        <v>8347</v>
      </c>
      <c r="S2075" s="16">
        <f t="shared" si="163"/>
        <v>42087.668032407411</v>
      </c>
      <c r="T2075" s="16">
        <f t="shared" si="164"/>
        <v>42132.668032407411</v>
      </c>
      <c r="U2075">
        <f t="shared" si="165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3000</v>
      </c>
      <c r="E2076" s="7">
        <v>3465.32</v>
      </c>
      <c r="F2076" t="s">
        <v>8218</v>
      </c>
      <c r="G2076" t="s">
        <v>8223</v>
      </c>
      <c r="H2076" t="s">
        <v>8245</v>
      </c>
      <c r="I2076" s="14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116</v>
      </c>
      <c r="P2076">
        <f t="shared" si="162"/>
        <v>1155.1099999999999</v>
      </c>
      <c r="Q2076" s="11" t="s">
        <v>8317</v>
      </c>
      <c r="R2076" t="s">
        <v>8347</v>
      </c>
      <c r="S2076" s="16">
        <f t="shared" si="163"/>
        <v>42466.826180555552</v>
      </c>
      <c r="T2076" s="16">
        <f t="shared" si="164"/>
        <v>42496.826180555552</v>
      </c>
      <c r="U2076">
        <f t="shared" si="165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500000</v>
      </c>
      <c r="E2077" s="7">
        <v>0</v>
      </c>
      <c r="F2077" t="s">
        <v>8220</v>
      </c>
      <c r="G2077" t="s">
        <v>8223</v>
      </c>
      <c r="H2077" t="s">
        <v>8245</v>
      </c>
      <c r="I2077" s="14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0</v>
      </c>
      <c r="P2077">
        <f t="shared" si="162"/>
        <v>0</v>
      </c>
      <c r="Q2077" s="11" t="s">
        <v>8317</v>
      </c>
      <c r="R2077" t="s">
        <v>8347</v>
      </c>
      <c r="S2077" s="16">
        <f t="shared" si="163"/>
        <v>41450.681574074071</v>
      </c>
      <c r="T2077" s="16">
        <f t="shared" si="164"/>
        <v>41480.681574074071</v>
      </c>
      <c r="U2077">
        <f t="shared" si="165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10000000</v>
      </c>
      <c r="E2078" s="7">
        <v>0</v>
      </c>
      <c r="F2078" t="s">
        <v>8220</v>
      </c>
      <c r="G2078" t="s">
        <v>8224</v>
      </c>
      <c r="H2078" t="s">
        <v>8246</v>
      </c>
      <c r="I2078" s="14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0</v>
      </c>
      <c r="P2078">
        <f t="shared" si="162"/>
        <v>0</v>
      </c>
      <c r="Q2078" s="11" t="s">
        <v>8317</v>
      </c>
      <c r="R2078" t="s">
        <v>8347</v>
      </c>
      <c r="S2078" s="16">
        <f t="shared" si="163"/>
        <v>41803.880659722221</v>
      </c>
      <c r="T2078" s="16">
        <f t="shared" si="164"/>
        <v>41843.880659722221</v>
      </c>
      <c r="U2078">
        <f t="shared" si="165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125000</v>
      </c>
      <c r="E2079" s="7">
        <v>170271</v>
      </c>
      <c r="F2079" t="s">
        <v>8218</v>
      </c>
      <c r="G2079" t="s">
        <v>8223</v>
      </c>
      <c r="H2079" t="s">
        <v>8245</v>
      </c>
      <c r="I2079" s="14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136</v>
      </c>
      <c r="P2079">
        <f t="shared" si="162"/>
        <v>905.7</v>
      </c>
      <c r="Q2079" s="11" t="s">
        <v>8317</v>
      </c>
      <c r="R2079" t="s">
        <v>8347</v>
      </c>
      <c r="S2079" s="16">
        <f t="shared" si="163"/>
        <v>42103.042546296296</v>
      </c>
      <c r="T2079" s="16">
        <f t="shared" si="164"/>
        <v>42160.875</v>
      </c>
      <c r="U2079">
        <f t="shared" si="165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58425</v>
      </c>
      <c r="E2080" s="7">
        <v>63460.18</v>
      </c>
      <c r="F2080" t="s">
        <v>8218</v>
      </c>
      <c r="G2080" t="s">
        <v>8226</v>
      </c>
      <c r="H2080" t="s">
        <v>8248</v>
      </c>
      <c r="I2080" s="14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109</v>
      </c>
      <c r="P2080">
        <f t="shared" si="162"/>
        <v>1322.09</v>
      </c>
      <c r="Q2080" s="11" t="s">
        <v>8317</v>
      </c>
      <c r="R2080" t="s">
        <v>8347</v>
      </c>
      <c r="S2080" s="16">
        <f t="shared" si="163"/>
        <v>42692.771493055552</v>
      </c>
      <c r="T2080" s="16">
        <f t="shared" si="164"/>
        <v>42722.771493055552</v>
      </c>
      <c r="U2080">
        <f t="shared" si="165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65000</v>
      </c>
      <c r="E2081" s="7">
        <v>71748</v>
      </c>
      <c r="F2081" t="s">
        <v>8218</v>
      </c>
      <c r="G2081" t="s">
        <v>8224</v>
      </c>
      <c r="H2081" t="s">
        <v>8246</v>
      </c>
      <c r="I2081" s="14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110</v>
      </c>
      <c r="P2081">
        <f t="shared" si="162"/>
        <v>118.2</v>
      </c>
      <c r="Q2081" s="11" t="s">
        <v>8317</v>
      </c>
      <c r="R2081" t="s">
        <v>8347</v>
      </c>
      <c r="S2081" s="16">
        <f t="shared" si="163"/>
        <v>42150.71056712963</v>
      </c>
      <c r="T2081" s="16">
        <f t="shared" si="164"/>
        <v>42180.791666666672</v>
      </c>
      <c r="U2081">
        <f t="shared" si="165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14000</v>
      </c>
      <c r="E2082" s="7">
        <v>4092</v>
      </c>
      <c r="F2082" t="s">
        <v>8220</v>
      </c>
      <c r="G2082" t="s">
        <v>8223</v>
      </c>
      <c r="H2082" t="s">
        <v>8245</v>
      </c>
      <c r="I2082" s="14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29</v>
      </c>
      <c r="P2082">
        <f t="shared" si="162"/>
        <v>81.84</v>
      </c>
      <c r="Q2082" s="11" t="s">
        <v>8317</v>
      </c>
      <c r="R2082" t="s">
        <v>8347</v>
      </c>
      <c r="S2082" s="16">
        <f t="shared" si="163"/>
        <v>42289.957175925927</v>
      </c>
      <c r="T2082" s="16">
        <f t="shared" si="164"/>
        <v>42319.998842592591</v>
      </c>
      <c r="U2082">
        <f t="shared" si="165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10000</v>
      </c>
      <c r="E2083" s="7">
        <v>11880</v>
      </c>
      <c r="F2083" t="s">
        <v>8218</v>
      </c>
      <c r="G2083" t="s">
        <v>8223</v>
      </c>
      <c r="H2083" t="s">
        <v>8245</v>
      </c>
      <c r="I2083" s="14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119</v>
      </c>
      <c r="P2083">
        <f t="shared" si="162"/>
        <v>216</v>
      </c>
      <c r="Q2083" s="11" t="s">
        <v>8323</v>
      </c>
      <c r="R2083" t="s">
        <v>8327</v>
      </c>
      <c r="S2083" s="16">
        <f t="shared" si="163"/>
        <v>41004.156886574077</v>
      </c>
      <c r="T2083" s="16">
        <f t="shared" si="164"/>
        <v>41045.207638888889</v>
      </c>
      <c r="U2083">
        <f t="shared" si="165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5000</v>
      </c>
      <c r="E2084" s="7">
        <v>5501</v>
      </c>
      <c r="F2084" t="s">
        <v>8218</v>
      </c>
      <c r="G2084" t="s">
        <v>8223</v>
      </c>
      <c r="H2084" t="s">
        <v>8245</v>
      </c>
      <c r="I2084" s="1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110</v>
      </c>
      <c r="P2084">
        <f t="shared" si="162"/>
        <v>144.76</v>
      </c>
      <c r="Q2084" s="11" t="s">
        <v>8323</v>
      </c>
      <c r="R2084" t="s">
        <v>8327</v>
      </c>
      <c r="S2084" s="16">
        <f t="shared" si="163"/>
        <v>40811.120324074072</v>
      </c>
      <c r="T2084" s="16">
        <f t="shared" si="164"/>
        <v>40871.161990740737</v>
      </c>
      <c r="U2084">
        <f t="shared" si="165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3500</v>
      </c>
      <c r="E2085" s="7">
        <v>4176.1099999999997</v>
      </c>
      <c r="F2085" t="s">
        <v>8218</v>
      </c>
      <c r="G2085" t="s">
        <v>8223</v>
      </c>
      <c r="H2085" t="s">
        <v>8245</v>
      </c>
      <c r="I2085" s="14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119</v>
      </c>
      <c r="P2085">
        <f t="shared" si="162"/>
        <v>167.04</v>
      </c>
      <c r="Q2085" s="11" t="s">
        <v>8323</v>
      </c>
      <c r="R2085" t="s">
        <v>8327</v>
      </c>
      <c r="S2085" s="16">
        <f t="shared" si="163"/>
        <v>41034.72216435185</v>
      </c>
      <c r="T2085" s="16">
        <f t="shared" si="164"/>
        <v>41064.72216435185</v>
      </c>
      <c r="U2085">
        <f t="shared" si="165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10000</v>
      </c>
      <c r="E2086" s="7">
        <v>2</v>
      </c>
      <c r="F2086" t="s">
        <v>8220</v>
      </c>
      <c r="G2086" t="s">
        <v>8223</v>
      </c>
      <c r="H2086" t="s">
        <v>8245</v>
      </c>
      <c r="I2086" s="14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0</v>
      </c>
      <c r="P2086">
        <f t="shared" si="162"/>
        <v>0.04</v>
      </c>
      <c r="Q2086" s="11" t="s">
        <v>8323</v>
      </c>
      <c r="R2086" t="s">
        <v>8327</v>
      </c>
      <c r="S2086" s="16">
        <f t="shared" si="163"/>
        <v>41731.833124999997</v>
      </c>
      <c r="T2086" s="16">
        <f t="shared" si="164"/>
        <v>41763.290972222225</v>
      </c>
      <c r="U2086">
        <f t="shared" si="165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20000</v>
      </c>
      <c r="E2087" s="7">
        <v>600</v>
      </c>
      <c r="F2087" t="s">
        <v>8220</v>
      </c>
      <c r="G2087" t="s">
        <v>8223</v>
      </c>
      <c r="H2087" t="s">
        <v>8245</v>
      </c>
      <c r="I2087" s="14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3</v>
      </c>
      <c r="P2087">
        <f t="shared" si="162"/>
        <v>7.23</v>
      </c>
      <c r="Q2087" s="11" t="s">
        <v>8323</v>
      </c>
      <c r="R2087" t="s">
        <v>8327</v>
      </c>
      <c r="S2087" s="16">
        <f t="shared" si="163"/>
        <v>41075.835497685184</v>
      </c>
      <c r="T2087" s="16">
        <f t="shared" si="164"/>
        <v>41105.835497685184</v>
      </c>
      <c r="U2087">
        <f t="shared" si="165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10000</v>
      </c>
      <c r="E2088" s="7">
        <v>12178</v>
      </c>
      <c r="F2088" t="s">
        <v>8218</v>
      </c>
      <c r="G2088" t="s">
        <v>8223</v>
      </c>
      <c r="H2088" t="s">
        <v>8245</v>
      </c>
      <c r="I2088" s="14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122</v>
      </c>
      <c r="P2088">
        <f t="shared" si="162"/>
        <v>347.94</v>
      </c>
      <c r="Q2088" s="11" t="s">
        <v>8323</v>
      </c>
      <c r="R2088" t="s">
        <v>8327</v>
      </c>
      <c r="S2088" s="16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5000</v>
      </c>
      <c r="E2089" s="7">
        <v>5066</v>
      </c>
      <c r="F2089" t="s">
        <v>8218</v>
      </c>
      <c r="G2089" t="s">
        <v>8223</v>
      </c>
      <c r="H2089" t="s">
        <v>8245</v>
      </c>
      <c r="I2089" s="14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101</v>
      </c>
      <c r="P2089">
        <f t="shared" si="162"/>
        <v>202.64</v>
      </c>
      <c r="Q2089" s="11" t="s">
        <v>8323</v>
      </c>
      <c r="R2089" t="s">
        <v>8327</v>
      </c>
      <c r="S2089" s="16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10000</v>
      </c>
      <c r="E2090" s="7">
        <v>1050</v>
      </c>
      <c r="F2090" t="s">
        <v>8220</v>
      </c>
      <c r="G2090" t="s">
        <v>8223</v>
      </c>
      <c r="H2090" t="s">
        <v>8245</v>
      </c>
      <c r="I2090" s="14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</v>
      </c>
      <c r="P2090">
        <f t="shared" si="162"/>
        <v>14</v>
      </c>
      <c r="Q2090" s="11" t="s">
        <v>8323</v>
      </c>
      <c r="R2090" t="s">
        <v>8327</v>
      </c>
      <c r="S2090" s="16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8880</v>
      </c>
      <c r="E2091" s="7">
        <v>0</v>
      </c>
      <c r="F2091" t="s">
        <v>8220</v>
      </c>
      <c r="G2091" t="s">
        <v>8223</v>
      </c>
      <c r="H2091" t="s">
        <v>8245</v>
      </c>
      <c r="I2091" s="14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0</v>
      </c>
      <c r="P2091">
        <f t="shared" si="162"/>
        <v>0</v>
      </c>
      <c r="Q2091" s="11" t="s">
        <v>8323</v>
      </c>
      <c r="R2091" t="s">
        <v>8327</v>
      </c>
      <c r="S2091" s="16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25000</v>
      </c>
      <c r="E2092" s="7">
        <v>199</v>
      </c>
      <c r="F2092" t="s">
        <v>8220</v>
      </c>
      <c r="G2092" t="s">
        <v>8223</v>
      </c>
      <c r="H2092" t="s">
        <v>8245</v>
      </c>
      <c r="I2092" s="14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</v>
      </c>
      <c r="P2092">
        <f t="shared" si="162"/>
        <v>1.24</v>
      </c>
      <c r="Q2092" s="11" t="s">
        <v>8323</v>
      </c>
      <c r="R2092" t="s">
        <v>8327</v>
      </c>
      <c r="S2092" s="16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50000</v>
      </c>
      <c r="E2093" s="7">
        <v>10775</v>
      </c>
      <c r="F2093" t="s">
        <v>8220</v>
      </c>
      <c r="G2093" t="s">
        <v>8223</v>
      </c>
      <c r="H2093" t="s">
        <v>8245</v>
      </c>
      <c r="I2093" s="14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22</v>
      </c>
      <c r="P2093">
        <f t="shared" si="162"/>
        <v>43.8</v>
      </c>
      <c r="Q2093" s="11" t="s">
        <v>8323</v>
      </c>
      <c r="R2093" t="s">
        <v>8327</v>
      </c>
      <c r="S2093" s="16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17000</v>
      </c>
      <c r="E2094" s="7">
        <v>5431</v>
      </c>
      <c r="F2094" t="s">
        <v>8220</v>
      </c>
      <c r="G2094" t="s">
        <v>8223</v>
      </c>
      <c r="H2094" t="s">
        <v>8245</v>
      </c>
      <c r="I2094" s="1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32</v>
      </c>
      <c r="P2094">
        <f t="shared" si="162"/>
        <v>98.75</v>
      </c>
      <c r="Q2094" s="11" t="s">
        <v>8323</v>
      </c>
      <c r="R2094" t="s">
        <v>8327</v>
      </c>
      <c r="S2094" s="16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5000</v>
      </c>
      <c r="E2095" s="7">
        <v>5040</v>
      </c>
      <c r="F2095" t="s">
        <v>8218</v>
      </c>
      <c r="G2095" t="s">
        <v>8223</v>
      </c>
      <c r="H2095" t="s">
        <v>8245</v>
      </c>
      <c r="I2095" s="14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101</v>
      </c>
      <c r="P2095">
        <f t="shared" si="162"/>
        <v>219.13</v>
      </c>
      <c r="Q2095" s="11" t="s">
        <v>8323</v>
      </c>
      <c r="R2095" t="s">
        <v>8327</v>
      </c>
      <c r="S2095" s="16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10500</v>
      </c>
      <c r="E2096" s="7">
        <v>10710</v>
      </c>
      <c r="F2096" t="s">
        <v>8218</v>
      </c>
      <c r="G2096" t="s">
        <v>8223</v>
      </c>
      <c r="H2096" t="s">
        <v>8245</v>
      </c>
      <c r="I2096" s="14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102</v>
      </c>
      <c r="P2096">
        <f t="shared" si="162"/>
        <v>148.75</v>
      </c>
      <c r="Q2096" s="11" t="s">
        <v>8323</v>
      </c>
      <c r="R2096" t="s">
        <v>8327</v>
      </c>
      <c r="S2096" s="16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7500</v>
      </c>
      <c r="E2097" s="7">
        <v>45</v>
      </c>
      <c r="F2097" t="s">
        <v>8220</v>
      </c>
      <c r="G2097" t="s">
        <v>8223</v>
      </c>
      <c r="H2097" t="s">
        <v>8245</v>
      </c>
      <c r="I2097" s="14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</v>
      </c>
      <c r="P2097">
        <f t="shared" si="162"/>
        <v>2.0499999999999998</v>
      </c>
      <c r="Q2097" s="11" t="s">
        <v>8323</v>
      </c>
      <c r="R2097" t="s">
        <v>8327</v>
      </c>
      <c r="S2097" s="16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3000</v>
      </c>
      <c r="E2098" s="7">
        <v>3440</v>
      </c>
      <c r="F2098" t="s">
        <v>8218</v>
      </c>
      <c r="G2098" t="s">
        <v>8223</v>
      </c>
      <c r="H2098" t="s">
        <v>8245</v>
      </c>
      <c r="I2098" s="14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115</v>
      </c>
      <c r="P2098">
        <f t="shared" si="162"/>
        <v>245.71</v>
      </c>
      <c r="Q2098" s="11" t="s">
        <v>8323</v>
      </c>
      <c r="R2098" t="s">
        <v>8327</v>
      </c>
      <c r="S2098" s="16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8500</v>
      </c>
      <c r="E2099" s="7">
        <v>11633</v>
      </c>
      <c r="F2099" t="s">
        <v>8218</v>
      </c>
      <c r="G2099" t="s">
        <v>8223</v>
      </c>
      <c r="H2099" t="s">
        <v>8245</v>
      </c>
      <c r="I2099" s="14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137</v>
      </c>
      <c r="P2099">
        <f t="shared" si="162"/>
        <v>306.13</v>
      </c>
      <c r="Q2099" s="11" t="s">
        <v>8323</v>
      </c>
      <c r="R2099" t="s">
        <v>8327</v>
      </c>
      <c r="S2099" s="16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16000</v>
      </c>
      <c r="E2100" s="7">
        <v>6258</v>
      </c>
      <c r="F2100" t="s">
        <v>8220</v>
      </c>
      <c r="G2100" t="s">
        <v>8223</v>
      </c>
      <c r="H2100" t="s">
        <v>8245</v>
      </c>
      <c r="I2100" s="14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39</v>
      </c>
      <c r="P2100">
        <f t="shared" si="162"/>
        <v>195.56</v>
      </c>
      <c r="Q2100" s="11" t="s">
        <v>8323</v>
      </c>
      <c r="R2100" t="s">
        <v>8327</v>
      </c>
      <c r="S2100" s="16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10000</v>
      </c>
      <c r="E2101" s="7">
        <v>11176</v>
      </c>
      <c r="F2101" t="s">
        <v>8218</v>
      </c>
      <c r="G2101" t="s">
        <v>8223</v>
      </c>
      <c r="H2101" t="s">
        <v>8245</v>
      </c>
      <c r="I2101" s="14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112</v>
      </c>
      <c r="P2101">
        <f t="shared" si="162"/>
        <v>177.4</v>
      </c>
      <c r="Q2101" s="11" t="s">
        <v>8323</v>
      </c>
      <c r="R2101" t="s">
        <v>8327</v>
      </c>
      <c r="S2101" s="16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3500</v>
      </c>
      <c r="E2102" s="7">
        <v>3803.55</v>
      </c>
      <c r="F2102" t="s">
        <v>8218</v>
      </c>
      <c r="G2102" t="s">
        <v>8223</v>
      </c>
      <c r="H2102" t="s">
        <v>8245</v>
      </c>
      <c r="I2102" s="14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109</v>
      </c>
      <c r="P2102">
        <f t="shared" si="162"/>
        <v>140.87</v>
      </c>
      <c r="Q2102" s="11" t="s">
        <v>8323</v>
      </c>
      <c r="R2102" t="s">
        <v>8327</v>
      </c>
      <c r="S2102" s="16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6500</v>
      </c>
      <c r="E2103" s="7">
        <v>8152</v>
      </c>
      <c r="F2103" t="s">
        <v>8218</v>
      </c>
      <c r="G2103" t="s">
        <v>8223</v>
      </c>
      <c r="H2103" t="s">
        <v>8245</v>
      </c>
      <c r="I2103" s="14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125</v>
      </c>
      <c r="P2103">
        <f t="shared" si="162"/>
        <v>185.27</v>
      </c>
      <c r="Q2103" s="11" t="s">
        <v>8323</v>
      </c>
      <c r="R2103" t="s">
        <v>8327</v>
      </c>
      <c r="S2103" s="16">
        <f t="shared" si="163"/>
        <v>40892.149467592593</v>
      </c>
      <c r="T2103" s="16">
        <f t="shared" si="164"/>
        <v>40952.149467592593</v>
      </c>
      <c r="U2103">
        <f t="shared" si="165"/>
        <v>2012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5000</v>
      </c>
      <c r="E2104" s="7">
        <v>100</v>
      </c>
      <c r="F2104" t="s">
        <v>8219</v>
      </c>
      <c r="G2104" t="s">
        <v>8223</v>
      </c>
      <c r="H2104" t="s">
        <v>8245</v>
      </c>
      <c r="I2104" s="1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2</v>
      </c>
      <c r="P2104">
        <f t="shared" si="162"/>
        <v>2.63</v>
      </c>
      <c r="Q2104" s="11" t="s">
        <v>8323</v>
      </c>
      <c r="R2104" t="s">
        <v>8327</v>
      </c>
      <c r="S2104" s="16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30000</v>
      </c>
      <c r="E2105" s="7">
        <v>45</v>
      </c>
      <c r="F2105" t="s">
        <v>8220</v>
      </c>
      <c r="G2105" t="s">
        <v>8223</v>
      </c>
      <c r="H2105" t="s">
        <v>8245</v>
      </c>
      <c r="I2105" s="14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0</v>
      </c>
      <c r="P2105">
        <f t="shared" si="162"/>
        <v>0.39</v>
      </c>
      <c r="Q2105" s="11" t="s">
        <v>8323</v>
      </c>
      <c r="R2105" t="s">
        <v>8327</v>
      </c>
      <c r="S2105" s="16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4000</v>
      </c>
      <c r="E2106" s="7">
        <v>4457</v>
      </c>
      <c r="F2106" t="s">
        <v>8218</v>
      </c>
      <c r="G2106" t="s">
        <v>8223</v>
      </c>
      <c r="H2106" t="s">
        <v>8245</v>
      </c>
      <c r="I2106" s="14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111</v>
      </c>
      <c r="P2106">
        <f t="shared" si="162"/>
        <v>120.46</v>
      </c>
      <c r="Q2106" s="11" t="s">
        <v>8323</v>
      </c>
      <c r="R2106" t="s">
        <v>8327</v>
      </c>
      <c r="S2106" s="16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14000</v>
      </c>
      <c r="E2107" s="7">
        <v>15650</v>
      </c>
      <c r="F2107" t="s">
        <v>8218</v>
      </c>
      <c r="G2107" t="s">
        <v>8223</v>
      </c>
      <c r="H2107" t="s">
        <v>8245</v>
      </c>
      <c r="I2107" s="14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112</v>
      </c>
      <c r="P2107">
        <f t="shared" si="162"/>
        <v>158.08000000000001</v>
      </c>
      <c r="Q2107" s="11" t="s">
        <v>8323</v>
      </c>
      <c r="R2107" t="s">
        <v>8327</v>
      </c>
      <c r="S2107" s="16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7000</v>
      </c>
      <c r="E2108" s="7">
        <v>3598</v>
      </c>
      <c r="F2108" t="s">
        <v>8220</v>
      </c>
      <c r="G2108" t="s">
        <v>8223</v>
      </c>
      <c r="H2108" t="s">
        <v>8245</v>
      </c>
      <c r="I2108" s="14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51</v>
      </c>
      <c r="P2108">
        <f t="shared" si="162"/>
        <v>81.77</v>
      </c>
      <c r="Q2108" s="11" t="s">
        <v>8323</v>
      </c>
      <c r="R2108" t="s">
        <v>8327</v>
      </c>
      <c r="S2108" s="16">
        <f t="shared" si="163"/>
        <v>41270.21497685185</v>
      </c>
      <c r="T2108" s="16">
        <f t="shared" si="164"/>
        <v>41300.21497685185</v>
      </c>
      <c r="U2108">
        <f t="shared" si="165"/>
        <v>2013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6000</v>
      </c>
      <c r="E2109" s="7">
        <v>8306.42</v>
      </c>
      <c r="F2109" t="s">
        <v>8218</v>
      </c>
      <c r="G2109" t="s">
        <v>8223</v>
      </c>
      <c r="H2109" t="s">
        <v>8245</v>
      </c>
      <c r="I2109" s="14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138</v>
      </c>
      <c r="P2109">
        <f t="shared" si="162"/>
        <v>143.21</v>
      </c>
      <c r="Q2109" s="11" t="s">
        <v>8323</v>
      </c>
      <c r="R2109" t="s">
        <v>8327</v>
      </c>
      <c r="S2109" s="16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45000</v>
      </c>
      <c r="E2110" s="7">
        <v>21300</v>
      </c>
      <c r="F2110" t="s">
        <v>8219</v>
      </c>
      <c r="G2110" t="s">
        <v>8223</v>
      </c>
      <c r="H2110" t="s">
        <v>8245</v>
      </c>
      <c r="I2110" s="14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47</v>
      </c>
      <c r="P2110">
        <f t="shared" si="162"/>
        <v>111.52</v>
      </c>
      <c r="Q2110" s="11" t="s">
        <v>8323</v>
      </c>
      <c r="R2110" t="s">
        <v>8327</v>
      </c>
      <c r="S2110" s="16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11000</v>
      </c>
      <c r="E2111" s="7">
        <v>521</v>
      </c>
      <c r="F2111" t="s">
        <v>8220</v>
      </c>
      <c r="G2111" t="s">
        <v>8223</v>
      </c>
      <c r="H2111" t="s">
        <v>8245</v>
      </c>
      <c r="I2111" s="14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5</v>
      </c>
      <c r="P2111">
        <f t="shared" si="162"/>
        <v>13.03</v>
      </c>
      <c r="Q2111" s="11" t="s">
        <v>8323</v>
      </c>
      <c r="R2111" t="s">
        <v>8327</v>
      </c>
      <c r="S2111" s="16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5500</v>
      </c>
      <c r="E2112" s="7">
        <v>5655.6</v>
      </c>
      <c r="F2112" t="s">
        <v>8218</v>
      </c>
      <c r="G2112" t="s">
        <v>8223</v>
      </c>
      <c r="H2112" t="s">
        <v>8245</v>
      </c>
      <c r="I2112" s="14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103</v>
      </c>
      <c r="P2112">
        <f t="shared" si="162"/>
        <v>148.83000000000001</v>
      </c>
      <c r="Q2112" s="11" t="s">
        <v>8323</v>
      </c>
      <c r="R2112" t="s">
        <v>8327</v>
      </c>
      <c r="S2112" s="16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6000</v>
      </c>
      <c r="E2113" s="7">
        <v>6400.47</v>
      </c>
      <c r="F2113" t="s">
        <v>8218</v>
      </c>
      <c r="G2113" t="s">
        <v>8223</v>
      </c>
      <c r="H2113" t="s">
        <v>8245</v>
      </c>
      <c r="I2113" s="14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164.11</v>
      </c>
      <c r="Q2113" s="11" t="s">
        <v>8323</v>
      </c>
      <c r="R2113" t="s">
        <v>8327</v>
      </c>
      <c r="S2113" s="16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2500</v>
      </c>
      <c r="E2114" s="7">
        <v>2606</v>
      </c>
      <c r="F2114" t="s">
        <v>8218</v>
      </c>
      <c r="G2114" t="s">
        <v>8223</v>
      </c>
      <c r="H2114" t="s">
        <v>8245</v>
      </c>
      <c r="I2114" s="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104</v>
      </c>
      <c r="P2114">
        <f t="shared" si="162"/>
        <v>236.91</v>
      </c>
      <c r="Q2114" s="11" t="s">
        <v>8323</v>
      </c>
      <c r="R2114" t="s">
        <v>8327</v>
      </c>
      <c r="S2114" s="16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20000</v>
      </c>
      <c r="E2115" s="7">
        <v>453</v>
      </c>
      <c r="F2115" t="s">
        <v>8220</v>
      </c>
      <c r="G2115" t="s">
        <v>8223</v>
      </c>
      <c r="H2115" t="s">
        <v>8245</v>
      </c>
      <c r="I2115" s="14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2</v>
      </c>
      <c r="P2115">
        <f t="shared" ref="P2115:P2178" si="167">IFERROR(ROUND(E2115/L2115, 2),0)</f>
        <v>4.2300000000000004</v>
      </c>
      <c r="Q2115" s="11" t="s">
        <v>8323</v>
      </c>
      <c r="R2115" t="s">
        <v>8327</v>
      </c>
      <c r="S2115" s="16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ref="U2115:U2178" si="170">YEAR(T2115)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15000</v>
      </c>
      <c r="E2116" s="7">
        <v>25</v>
      </c>
      <c r="F2116" t="s">
        <v>8220</v>
      </c>
      <c r="G2116" t="s">
        <v>8223</v>
      </c>
      <c r="H2116" t="s">
        <v>8245</v>
      </c>
      <c r="I2116" s="14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0</v>
      </c>
      <c r="P2116">
        <f t="shared" si="167"/>
        <v>0.17</v>
      </c>
      <c r="Q2116" s="11" t="s">
        <v>8323</v>
      </c>
      <c r="R2116" t="s">
        <v>8327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10000</v>
      </c>
      <c r="E2117" s="7">
        <v>170</v>
      </c>
      <c r="F2117" t="s">
        <v>8220</v>
      </c>
      <c r="G2117" t="s">
        <v>8223</v>
      </c>
      <c r="H2117" t="s">
        <v>8245</v>
      </c>
      <c r="I2117" s="14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</v>
      </c>
      <c r="P2117">
        <f t="shared" si="167"/>
        <v>4.72</v>
      </c>
      <c r="Q2117" s="11" t="s">
        <v>8323</v>
      </c>
      <c r="R2117" t="s">
        <v>8327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100000</v>
      </c>
      <c r="E2118" s="7">
        <v>100824</v>
      </c>
      <c r="F2118" t="s">
        <v>8218</v>
      </c>
      <c r="G2118" t="s">
        <v>8223</v>
      </c>
      <c r="H2118" t="s">
        <v>8245</v>
      </c>
      <c r="I2118" s="14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1095.9100000000001</v>
      </c>
      <c r="Q2118" s="11" t="s">
        <v>8323</v>
      </c>
      <c r="R2118" t="s">
        <v>8327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5000</v>
      </c>
      <c r="E2119" s="7">
        <v>6235</v>
      </c>
      <c r="F2119" t="s">
        <v>8218</v>
      </c>
      <c r="G2119" t="s">
        <v>8223</v>
      </c>
      <c r="H2119" t="s">
        <v>8245</v>
      </c>
      <c r="I2119" s="14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125</v>
      </c>
      <c r="P2119">
        <f t="shared" si="167"/>
        <v>178.14</v>
      </c>
      <c r="Q2119" s="11" t="s">
        <v>8323</v>
      </c>
      <c r="R2119" t="s">
        <v>8327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5000</v>
      </c>
      <c r="E2120" s="7">
        <v>65</v>
      </c>
      <c r="F2120" t="s">
        <v>8220</v>
      </c>
      <c r="G2120" t="s">
        <v>8223</v>
      </c>
      <c r="H2120" t="s">
        <v>8245</v>
      </c>
      <c r="I2120" s="14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</v>
      </c>
      <c r="P2120">
        <f t="shared" si="167"/>
        <v>3.82</v>
      </c>
      <c r="Q2120" s="11" t="s">
        <v>8323</v>
      </c>
      <c r="R2120" t="s">
        <v>8327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5500</v>
      </c>
      <c r="E2121" s="7">
        <v>7226</v>
      </c>
      <c r="F2121" t="s">
        <v>8218</v>
      </c>
      <c r="G2121" t="s">
        <v>8223</v>
      </c>
      <c r="H2121" t="s">
        <v>8245</v>
      </c>
      <c r="I2121" s="14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131</v>
      </c>
      <c r="P2121">
        <f t="shared" si="167"/>
        <v>328.45</v>
      </c>
      <c r="Q2121" s="11" t="s">
        <v>8323</v>
      </c>
      <c r="R2121" t="s">
        <v>8327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20000</v>
      </c>
      <c r="E2122" s="7">
        <v>40502.99</v>
      </c>
      <c r="F2122" t="s">
        <v>8218</v>
      </c>
      <c r="G2122" t="s">
        <v>8223</v>
      </c>
      <c r="H2122" t="s">
        <v>8245</v>
      </c>
      <c r="I2122" s="14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203</v>
      </c>
      <c r="P2122">
        <f t="shared" si="167"/>
        <v>587</v>
      </c>
      <c r="Q2122" s="11" t="s">
        <v>8323</v>
      </c>
      <c r="R2122" t="s">
        <v>8327</v>
      </c>
      <c r="S2122" s="16">
        <f t="shared" si="168"/>
        <v>41591.964537037034</v>
      </c>
      <c r="T2122" s="16">
        <f t="shared" si="169"/>
        <v>41640.964537037034</v>
      </c>
      <c r="U2122">
        <f t="shared" si="170"/>
        <v>2014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2500</v>
      </c>
      <c r="E2123" s="7">
        <v>2549</v>
      </c>
      <c r="F2123" t="s">
        <v>8218</v>
      </c>
      <c r="G2123" t="s">
        <v>8239</v>
      </c>
      <c r="H2123" t="s">
        <v>8256</v>
      </c>
      <c r="I2123" s="14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102</v>
      </c>
      <c r="P2123">
        <f t="shared" si="167"/>
        <v>254.9</v>
      </c>
      <c r="Q2123" s="11" t="s">
        <v>8331</v>
      </c>
      <c r="R2123" t="s">
        <v>8332</v>
      </c>
      <c r="S2123" s="16">
        <f t="shared" si="168"/>
        <v>42716.7424537037</v>
      </c>
      <c r="T2123" s="16">
        <f t="shared" si="169"/>
        <v>42746.7424537037</v>
      </c>
      <c r="U2123">
        <f t="shared" si="170"/>
        <v>2017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2500</v>
      </c>
      <c r="E2124" s="7">
        <v>2706.23</v>
      </c>
      <c r="F2124" t="s">
        <v>8218</v>
      </c>
      <c r="G2124" t="s">
        <v>8237</v>
      </c>
      <c r="H2124" t="s">
        <v>8255</v>
      </c>
      <c r="I2124" s="1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108</v>
      </c>
      <c r="P2124">
        <f t="shared" si="167"/>
        <v>902.08</v>
      </c>
      <c r="Q2124" s="11" t="s">
        <v>8331</v>
      </c>
      <c r="R2124" t="s">
        <v>8332</v>
      </c>
      <c r="S2124" s="16">
        <f t="shared" si="168"/>
        <v>42712.300567129627</v>
      </c>
      <c r="T2124" s="16">
        <f t="shared" si="169"/>
        <v>42742.300567129627</v>
      </c>
      <c r="U2124">
        <f t="shared" si="170"/>
        <v>2017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1500</v>
      </c>
      <c r="E2125" s="7">
        <v>1655</v>
      </c>
      <c r="F2125" t="s">
        <v>8218</v>
      </c>
      <c r="G2125" t="s">
        <v>8223</v>
      </c>
      <c r="H2125" t="s">
        <v>8245</v>
      </c>
      <c r="I2125" s="14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110</v>
      </c>
      <c r="P2125">
        <f t="shared" si="167"/>
        <v>331</v>
      </c>
      <c r="Q2125" s="11" t="s">
        <v>8331</v>
      </c>
      <c r="R2125" t="s">
        <v>8332</v>
      </c>
      <c r="S2125" s="16">
        <f t="shared" si="168"/>
        <v>40198.424849537041</v>
      </c>
      <c r="T2125" s="16">
        <f t="shared" si="169"/>
        <v>40252.290972222225</v>
      </c>
      <c r="U2125">
        <f t="shared" si="170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2000</v>
      </c>
      <c r="E2126" s="7">
        <v>2020</v>
      </c>
      <c r="F2126" t="s">
        <v>8218</v>
      </c>
      <c r="G2126" t="s">
        <v>8223</v>
      </c>
      <c r="H2126" t="s">
        <v>8245</v>
      </c>
      <c r="I2126" s="14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101</v>
      </c>
      <c r="P2126">
        <f t="shared" si="167"/>
        <v>404</v>
      </c>
      <c r="Q2126" s="11" t="s">
        <v>8331</v>
      </c>
      <c r="R2126" t="s">
        <v>8332</v>
      </c>
      <c r="S2126" s="16">
        <f t="shared" si="168"/>
        <v>40464.028182870366</v>
      </c>
      <c r="T2126" s="16">
        <f t="shared" si="169"/>
        <v>40512.208333333336</v>
      </c>
      <c r="U2126">
        <f t="shared" si="170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3500</v>
      </c>
      <c r="E2127" s="7">
        <v>4310</v>
      </c>
      <c r="F2127" t="s">
        <v>8218</v>
      </c>
      <c r="G2127" t="s">
        <v>8223</v>
      </c>
      <c r="H2127" t="s">
        <v>8245</v>
      </c>
      <c r="I2127" s="14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123</v>
      </c>
      <c r="P2127">
        <f t="shared" si="167"/>
        <v>159.63</v>
      </c>
      <c r="Q2127" s="11" t="s">
        <v>8331</v>
      </c>
      <c r="R2127" t="s">
        <v>8332</v>
      </c>
      <c r="S2127" s="16">
        <f t="shared" si="168"/>
        <v>42191.023530092592</v>
      </c>
      <c r="T2127" s="16">
        <f t="shared" si="169"/>
        <v>42221.023530092592</v>
      </c>
      <c r="U2127">
        <f t="shared" si="170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1000</v>
      </c>
      <c r="E2128" s="7">
        <v>1130</v>
      </c>
      <c r="F2128" t="s">
        <v>8218</v>
      </c>
      <c r="G2128" t="s">
        <v>8223</v>
      </c>
      <c r="H2128" t="s">
        <v>8245</v>
      </c>
      <c r="I2128" s="14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113</v>
      </c>
      <c r="P2128">
        <f t="shared" si="167"/>
        <v>565</v>
      </c>
      <c r="Q2128" s="11" t="s">
        <v>8331</v>
      </c>
      <c r="R2128" t="s">
        <v>8332</v>
      </c>
      <c r="S2128" s="16">
        <f t="shared" si="168"/>
        <v>41951.973229166666</v>
      </c>
      <c r="T2128" s="16">
        <f t="shared" si="169"/>
        <v>41981.973229166666</v>
      </c>
      <c r="U2128">
        <f t="shared" si="170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20000</v>
      </c>
      <c r="E2129" s="7">
        <v>46643.07</v>
      </c>
      <c r="F2129" t="s">
        <v>8218</v>
      </c>
      <c r="G2129" t="s">
        <v>8224</v>
      </c>
      <c r="H2129" t="s">
        <v>8246</v>
      </c>
      <c r="I2129" s="14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233</v>
      </c>
      <c r="P2129">
        <f t="shared" si="167"/>
        <v>197.64</v>
      </c>
      <c r="Q2129" s="11" t="s">
        <v>8331</v>
      </c>
      <c r="R2129" t="s">
        <v>8332</v>
      </c>
      <c r="S2129" s="16">
        <f t="shared" si="168"/>
        <v>42045.50535879629</v>
      </c>
      <c r="T2129" s="16">
        <f t="shared" si="169"/>
        <v>42075.463692129633</v>
      </c>
      <c r="U2129">
        <f t="shared" si="170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1200</v>
      </c>
      <c r="E2130" s="7">
        <v>1503</v>
      </c>
      <c r="F2130" t="s">
        <v>8218</v>
      </c>
      <c r="G2130" t="s">
        <v>8228</v>
      </c>
      <c r="H2130" t="s">
        <v>8250</v>
      </c>
      <c r="I2130" s="14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125</v>
      </c>
      <c r="P2130">
        <f t="shared" si="167"/>
        <v>1503</v>
      </c>
      <c r="Q2130" s="11" t="s">
        <v>8331</v>
      </c>
      <c r="R2130" t="s">
        <v>8332</v>
      </c>
      <c r="S2130" s="16">
        <f t="shared" si="168"/>
        <v>41843.772789351853</v>
      </c>
      <c r="T2130" s="16">
        <f t="shared" si="169"/>
        <v>41903.772789351853</v>
      </c>
      <c r="U2130">
        <f t="shared" si="170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2500</v>
      </c>
      <c r="E2131" s="7">
        <v>0</v>
      </c>
      <c r="F2131" t="s">
        <v>8220</v>
      </c>
      <c r="G2131" t="s">
        <v>8223</v>
      </c>
      <c r="H2131" t="s">
        <v>8245</v>
      </c>
      <c r="I2131" s="14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0</v>
      </c>
      <c r="P2131">
        <f t="shared" si="167"/>
        <v>0</v>
      </c>
      <c r="Q2131" s="11" t="s">
        <v>8331</v>
      </c>
      <c r="R2131" t="s">
        <v>8332</v>
      </c>
      <c r="S2131" s="16">
        <f t="shared" si="168"/>
        <v>42409.024305555555</v>
      </c>
      <c r="T2131" s="16">
        <f t="shared" si="169"/>
        <v>42439.024305555555</v>
      </c>
      <c r="U2131">
        <f t="shared" si="170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2000</v>
      </c>
      <c r="E2132" s="7">
        <v>1</v>
      </c>
      <c r="F2132" t="s">
        <v>8219</v>
      </c>
      <c r="G2132" t="s">
        <v>8223</v>
      </c>
      <c r="H2132" t="s">
        <v>8245</v>
      </c>
      <c r="I2132" s="14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0.25</v>
      </c>
      <c r="Q2132" s="11" t="s">
        <v>8331</v>
      </c>
      <c r="R2132" t="s">
        <v>8332</v>
      </c>
      <c r="S2132" s="16">
        <f t="shared" si="168"/>
        <v>41832.086377314816</v>
      </c>
      <c r="T2132" s="16">
        <f t="shared" si="169"/>
        <v>41867.086377314816</v>
      </c>
      <c r="U2132">
        <f t="shared" si="170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1200</v>
      </c>
      <c r="E2133" s="7">
        <v>1500</v>
      </c>
      <c r="F2133" t="s">
        <v>8218</v>
      </c>
      <c r="G2133" t="s">
        <v>8223</v>
      </c>
      <c r="H2133" t="s">
        <v>8245</v>
      </c>
      <c r="I2133" s="14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125</v>
      </c>
      <c r="P2133">
        <f t="shared" si="167"/>
        <v>500</v>
      </c>
      <c r="Q2133" s="11" t="s">
        <v>8331</v>
      </c>
      <c r="R2133" t="s">
        <v>8332</v>
      </c>
      <c r="S2133" s="16">
        <f t="shared" si="168"/>
        <v>42167.207071759258</v>
      </c>
      <c r="T2133" s="16">
        <f t="shared" si="169"/>
        <v>42197.207071759258</v>
      </c>
      <c r="U2133">
        <f t="shared" si="170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6000</v>
      </c>
      <c r="E2134" s="7">
        <v>6220</v>
      </c>
      <c r="F2134" t="s">
        <v>8218</v>
      </c>
      <c r="G2134" t="s">
        <v>8223</v>
      </c>
      <c r="H2134" t="s">
        <v>8245</v>
      </c>
      <c r="I2134" s="1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104</v>
      </c>
      <c r="P2134">
        <f t="shared" si="167"/>
        <v>62.83</v>
      </c>
      <c r="Q2134" s="11" t="s">
        <v>8331</v>
      </c>
      <c r="R2134" t="s">
        <v>8332</v>
      </c>
      <c r="S2134" s="16">
        <f t="shared" si="168"/>
        <v>41643.487175925926</v>
      </c>
      <c r="T2134" s="16">
        <f t="shared" si="169"/>
        <v>41673.487175925926</v>
      </c>
      <c r="U2134">
        <f t="shared" si="170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5078</v>
      </c>
      <c r="F2135" t="s">
        <v>8218</v>
      </c>
      <c r="G2135" t="s">
        <v>8223</v>
      </c>
      <c r="H2135" t="s">
        <v>8245</v>
      </c>
      <c r="I2135" s="14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508</v>
      </c>
      <c r="P2135">
        <f t="shared" si="167"/>
        <v>1692.67</v>
      </c>
      <c r="Q2135" s="11" t="s">
        <v>8331</v>
      </c>
      <c r="R2135" t="s">
        <v>8332</v>
      </c>
      <c r="S2135" s="16">
        <f t="shared" si="168"/>
        <v>40619.097210648149</v>
      </c>
      <c r="T2135" s="16">
        <f t="shared" si="169"/>
        <v>40657.290972222225</v>
      </c>
      <c r="U2135">
        <f t="shared" si="170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2000</v>
      </c>
      <c r="E2136" s="7">
        <v>2000</v>
      </c>
      <c r="F2136" t="s">
        <v>8218</v>
      </c>
      <c r="G2136" t="s">
        <v>8223</v>
      </c>
      <c r="H2136" t="s">
        <v>8245</v>
      </c>
      <c r="I2136" s="14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100</v>
      </c>
      <c r="P2136">
        <f t="shared" si="167"/>
        <v>666.67</v>
      </c>
      <c r="Q2136" s="11" t="s">
        <v>8331</v>
      </c>
      <c r="R2136" t="s">
        <v>8332</v>
      </c>
      <c r="S2136" s="16">
        <f t="shared" si="168"/>
        <v>41361.886469907404</v>
      </c>
      <c r="T2136" s="16">
        <f t="shared" si="169"/>
        <v>41391.886469907404</v>
      </c>
      <c r="U2136">
        <f t="shared" si="170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3000</v>
      </c>
      <c r="E2137" s="7">
        <v>25</v>
      </c>
      <c r="F2137" t="s">
        <v>8220</v>
      </c>
      <c r="G2137" t="s">
        <v>8223</v>
      </c>
      <c r="H2137" t="s">
        <v>8245</v>
      </c>
      <c r="I2137" s="14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</v>
      </c>
      <c r="P2137">
        <f t="shared" si="167"/>
        <v>1.1399999999999999</v>
      </c>
      <c r="Q2137" s="11" t="s">
        <v>8331</v>
      </c>
      <c r="R2137" t="s">
        <v>8332</v>
      </c>
      <c r="S2137" s="16">
        <f t="shared" si="168"/>
        <v>41156.963344907403</v>
      </c>
      <c r="T2137" s="16">
        <f t="shared" si="169"/>
        <v>41186.963344907403</v>
      </c>
      <c r="U2137">
        <f t="shared" si="170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1500</v>
      </c>
      <c r="E2138" s="7">
        <v>1557</v>
      </c>
      <c r="F2138" t="s">
        <v>8218</v>
      </c>
      <c r="G2138" t="s">
        <v>8223</v>
      </c>
      <c r="H2138" t="s">
        <v>8245</v>
      </c>
      <c r="I2138" s="14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104</v>
      </c>
      <c r="P2138">
        <f t="shared" si="167"/>
        <v>389.25</v>
      </c>
      <c r="Q2138" s="11" t="s">
        <v>8331</v>
      </c>
      <c r="R2138" t="s">
        <v>8332</v>
      </c>
      <c r="S2138" s="16">
        <f t="shared" si="168"/>
        <v>41536.509097222224</v>
      </c>
      <c r="T2138" s="16">
        <f t="shared" si="169"/>
        <v>41566.509097222224</v>
      </c>
      <c r="U2138">
        <f t="shared" si="170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35000</v>
      </c>
      <c r="E2139" s="7">
        <v>43758</v>
      </c>
      <c r="F2139" t="s">
        <v>8218</v>
      </c>
      <c r="G2139" t="s">
        <v>8228</v>
      </c>
      <c r="H2139" t="s">
        <v>8250</v>
      </c>
      <c r="I2139" s="14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125</v>
      </c>
      <c r="P2139">
        <f t="shared" si="167"/>
        <v>81.94</v>
      </c>
      <c r="Q2139" s="11" t="s">
        <v>8331</v>
      </c>
      <c r="R2139" t="s">
        <v>8332</v>
      </c>
      <c r="S2139" s="16">
        <f t="shared" si="168"/>
        <v>41948.771168981482</v>
      </c>
      <c r="T2139" s="16">
        <f t="shared" si="169"/>
        <v>41978.771168981482</v>
      </c>
      <c r="U2139">
        <f t="shared" si="170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2000</v>
      </c>
      <c r="E2140" s="7">
        <v>2095</v>
      </c>
      <c r="F2140" t="s">
        <v>8218</v>
      </c>
      <c r="G2140" t="s">
        <v>8224</v>
      </c>
      <c r="H2140" t="s">
        <v>8246</v>
      </c>
      <c r="I2140" s="14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105</v>
      </c>
      <c r="P2140">
        <f t="shared" si="167"/>
        <v>174.58</v>
      </c>
      <c r="Q2140" s="11" t="s">
        <v>8331</v>
      </c>
      <c r="R2140" t="s">
        <v>8332</v>
      </c>
      <c r="S2140" s="16">
        <f t="shared" si="168"/>
        <v>41557.013182870374</v>
      </c>
      <c r="T2140" s="16">
        <f t="shared" si="169"/>
        <v>41587.054849537039</v>
      </c>
      <c r="U2140">
        <f t="shared" si="170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5000</v>
      </c>
      <c r="E2141" s="7">
        <v>5355</v>
      </c>
      <c r="F2141" t="s">
        <v>8218</v>
      </c>
      <c r="G2141" t="s">
        <v>8223</v>
      </c>
      <c r="H2141" t="s">
        <v>8245</v>
      </c>
      <c r="I2141" s="14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107</v>
      </c>
      <c r="P2141">
        <f t="shared" si="167"/>
        <v>95.63</v>
      </c>
      <c r="Q2141" s="11" t="s">
        <v>8331</v>
      </c>
      <c r="R2141" t="s">
        <v>8332</v>
      </c>
      <c r="S2141" s="16">
        <f t="shared" si="168"/>
        <v>42647.750092592592</v>
      </c>
      <c r="T2141" s="16">
        <f t="shared" si="169"/>
        <v>42677.750092592592</v>
      </c>
      <c r="U2141">
        <f t="shared" si="170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3000</v>
      </c>
      <c r="E2142" s="7">
        <v>3132.63</v>
      </c>
      <c r="F2142" t="s">
        <v>8218</v>
      </c>
      <c r="G2142" t="s">
        <v>8223</v>
      </c>
      <c r="H2142" t="s">
        <v>8245</v>
      </c>
      <c r="I2142" s="14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104</v>
      </c>
      <c r="P2142">
        <f t="shared" si="167"/>
        <v>284.77999999999997</v>
      </c>
      <c r="Q2142" s="11" t="s">
        <v>8331</v>
      </c>
      <c r="R2142" t="s">
        <v>8332</v>
      </c>
      <c r="S2142" s="16">
        <f t="shared" si="168"/>
        <v>41255.833611111113</v>
      </c>
      <c r="T2142" s="16">
        <f t="shared" si="169"/>
        <v>41285.833611111113</v>
      </c>
      <c r="U2142">
        <f t="shared" si="170"/>
        <v>2013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495</v>
      </c>
      <c r="E2143" s="7">
        <v>628</v>
      </c>
      <c r="F2143" t="s">
        <v>8218</v>
      </c>
      <c r="G2143" t="s">
        <v>8223</v>
      </c>
      <c r="H2143" t="s">
        <v>8245</v>
      </c>
      <c r="I2143" s="14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127</v>
      </c>
      <c r="P2143">
        <f t="shared" si="167"/>
        <v>0</v>
      </c>
      <c r="Q2143" s="11" t="s">
        <v>8331</v>
      </c>
      <c r="R2143" t="s">
        <v>8332</v>
      </c>
      <c r="S2143" s="16">
        <f t="shared" si="168"/>
        <v>41927.235636574071</v>
      </c>
      <c r="T2143" s="16">
        <f t="shared" si="169"/>
        <v>41957.277303240742</v>
      </c>
      <c r="U2143">
        <f t="shared" si="170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3000</v>
      </c>
      <c r="E2144" s="7">
        <v>3330</v>
      </c>
      <c r="F2144" t="s">
        <v>8218</v>
      </c>
      <c r="G2144" t="s">
        <v>8235</v>
      </c>
      <c r="H2144" t="s">
        <v>8248</v>
      </c>
      <c r="I2144" s="1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111</v>
      </c>
      <c r="P2144">
        <f t="shared" si="167"/>
        <v>277.5</v>
      </c>
      <c r="Q2144" s="11" t="s">
        <v>8331</v>
      </c>
      <c r="R2144" t="s">
        <v>8332</v>
      </c>
      <c r="S2144" s="16">
        <f t="shared" si="168"/>
        <v>42340.701504629629</v>
      </c>
      <c r="T2144" s="16">
        <f t="shared" si="169"/>
        <v>42368.701504629629</v>
      </c>
      <c r="U2144">
        <f t="shared" si="170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2400</v>
      </c>
      <c r="E2145" s="7">
        <v>2532</v>
      </c>
      <c r="F2145" t="s">
        <v>8218</v>
      </c>
      <c r="G2145" t="s">
        <v>8223</v>
      </c>
      <c r="H2145" t="s">
        <v>8245</v>
      </c>
      <c r="I2145" s="14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106</v>
      </c>
      <c r="P2145">
        <f t="shared" si="167"/>
        <v>506.4</v>
      </c>
      <c r="Q2145" s="11" t="s">
        <v>8331</v>
      </c>
      <c r="R2145" t="s">
        <v>8332</v>
      </c>
      <c r="S2145" s="16">
        <f t="shared" si="168"/>
        <v>40332.886712962965</v>
      </c>
      <c r="T2145" s="16">
        <f t="shared" si="169"/>
        <v>40380.791666666664</v>
      </c>
      <c r="U2145">
        <f t="shared" si="170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3000</v>
      </c>
      <c r="E2146" s="7">
        <v>3385</v>
      </c>
      <c r="F2146" t="s">
        <v>8218</v>
      </c>
      <c r="G2146" t="s">
        <v>8223</v>
      </c>
      <c r="H2146" t="s">
        <v>8245</v>
      </c>
      <c r="I2146" s="14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113</v>
      </c>
      <c r="P2146">
        <f t="shared" si="167"/>
        <v>141.04</v>
      </c>
      <c r="Q2146" s="11" t="s">
        <v>8331</v>
      </c>
      <c r="R2146" t="s">
        <v>8332</v>
      </c>
      <c r="S2146" s="16">
        <f t="shared" si="168"/>
        <v>41499.546759259261</v>
      </c>
      <c r="T2146" s="16">
        <f t="shared" si="169"/>
        <v>41531.546759259261</v>
      </c>
      <c r="U2146">
        <f t="shared" si="170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12000</v>
      </c>
      <c r="E2147" s="7">
        <v>12042</v>
      </c>
      <c r="F2147" t="s">
        <v>8218</v>
      </c>
      <c r="G2147" t="s">
        <v>8223</v>
      </c>
      <c r="H2147" t="s">
        <v>8245</v>
      </c>
      <c r="I2147" s="14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100</v>
      </c>
      <c r="P2147">
        <f t="shared" si="167"/>
        <v>135.30000000000001</v>
      </c>
      <c r="Q2147" s="11" t="s">
        <v>8331</v>
      </c>
      <c r="R2147" t="s">
        <v>8332</v>
      </c>
      <c r="S2147" s="16">
        <f t="shared" si="168"/>
        <v>41575.237430555557</v>
      </c>
      <c r="T2147" s="16">
        <f t="shared" si="169"/>
        <v>41605.279097222221</v>
      </c>
      <c r="U2147">
        <f t="shared" si="170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850</v>
      </c>
      <c r="E2148" s="7">
        <v>2879</v>
      </c>
      <c r="F2148" t="s">
        <v>8218</v>
      </c>
      <c r="G2148" t="s">
        <v>8223</v>
      </c>
      <c r="H2148" t="s">
        <v>8245</v>
      </c>
      <c r="I2148" s="14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339</v>
      </c>
      <c r="P2148">
        <f t="shared" si="167"/>
        <v>2879</v>
      </c>
      <c r="Q2148" s="11" t="s">
        <v>8331</v>
      </c>
      <c r="R2148" t="s">
        <v>8332</v>
      </c>
      <c r="S2148" s="16">
        <f t="shared" si="168"/>
        <v>42397.679513888885</v>
      </c>
      <c r="T2148" s="16">
        <f t="shared" si="169"/>
        <v>42411.679513888885</v>
      </c>
      <c r="U2148">
        <f t="shared" si="170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8000</v>
      </c>
      <c r="E2149" s="7">
        <v>8035</v>
      </c>
      <c r="F2149" t="s">
        <v>8218</v>
      </c>
      <c r="G2149" t="s">
        <v>8223</v>
      </c>
      <c r="H2149" t="s">
        <v>8245</v>
      </c>
      <c r="I2149" s="14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100</v>
      </c>
      <c r="P2149">
        <f t="shared" si="167"/>
        <v>146.09</v>
      </c>
      <c r="Q2149" s="11" t="s">
        <v>8331</v>
      </c>
      <c r="R2149" t="s">
        <v>8332</v>
      </c>
      <c r="S2149" s="16">
        <f t="shared" si="168"/>
        <v>41927.295694444445</v>
      </c>
      <c r="T2149" s="16">
        <f t="shared" si="169"/>
        <v>41959.337361111116</v>
      </c>
      <c r="U2149">
        <f t="shared" si="170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1000</v>
      </c>
      <c r="E2150" s="7">
        <v>32</v>
      </c>
      <c r="F2150" t="s">
        <v>8220</v>
      </c>
      <c r="G2150" t="s">
        <v>8224</v>
      </c>
      <c r="H2150" t="s">
        <v>8246</v>
      </c>
      <c r="I2150" s="14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3</v>
      </c>
      <c r="P2150">
        <f t="shared" si="167"/>
        <v>16</v>
      </c>
      <c r="Q2150" s="11" t="s">
        <v>8331</v>
      </c>
      <c r="R2150" t="s">
        <v>8332</v>
      </c>
      <c r="S2150" s="16">
        <f t="shared" si="168"/>
        <v>42066.733587962968</v>
      </c>
      <c r="T2150" s="16">
        <f t="shared" si="169"/>
        <v>42096.691921296297</v>
      </c>
      <c r="U2150">
        <f t="shared" si="170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480</v>
      </c>
      <c r="E2151" s="7">
        <v>1069</v>
      </c>
      <c r="F2151" t="s">
        <v>8218</v>
      </c>
      <c r="G2151" t="s">
        <v>8223</v>
      </c>
      <c r="H2151" t="s">
        <v>8245</v>
      </c>
      <c r="I2151" s="14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223</v>
      </c>
      <c r="P2151">
        <f t="shared" si="167"/>
        <v>0</v>
      </c>
      <c r="Q2151" s="11" t="s">
        <v>8331</v>
      </c>
      <c r="R2151" t="s">
        <v>8332</v>
      </c>
      <c r="S2151" s="16">
        <f t="shared" si="168"/>
        <v>40355.024953703702</v>
      </c>
      <c r="T2151" s="16">
        <f t="shared" si="169"/>
        <v>40390</v>
      </c>
      <c r="U2151">
        <f t="shared" si="170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2800</v>
      </c>
      <c r="E2152" s="7">
        <v>3055</v>
      </c>
      <c r="F2152" t="s">
        <v>8218</v>
      </c>
      <c r="G2152" t="s">
        <v>8233</v>
      </c>
      <c r="H2152" t="s">
        <v>8253</v>
      </c>
      <c r="I2152" s="14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109</v>
      </c>
      <c r="P2152">
        <f t="shared" si="167"/>
        <v>763.75</v>
      </c>
      <c r="Q2152" s="11" t="s">
        <v>8331</v>
      </c>
      <c r="R2152" t="s">
        <v>8332</v>
      </c>
      <c r="S2152" s="16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2000</v>
      </c>
      <c r="E2153" s="7">
        <v>2030</v>
      </c>
      <c r="F2153" t="s">
        <v>8218</v>
      </c>
      <c r="G2153" t="s">
        <v>8223</v>
      </c>
      <c r="H2153" t="s">
        <v>8245</v>
      </c>
      <c r="I2153" s="14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102</v>
      </c>
      <c r="P2153">
        <f t="shared" si="167"/>
        <v>338.33</v>
      </c>
      <c r="Q2153" s="11" t="s">
        <v>8331</v>
      </c>
      <c r="R2153" t="s">
        <v>8332</v>
      </c>
      <c r="S2153" s="16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1500</v>
      </c>
      <c r="E2154" s="7">
        <v>1650.69</v>
      </c>
      <c r="F2154" t="s">
        <v>8218</v>
      </c>
      <c r="G2154" t="s">
        <v>8223</v>
      </c>
      <c r="H2154" t="s">
        <v>8245</v>
      </c>
      <c r="I2154" s="1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110</v>
      </c>
      <c r="P2154">
        <f t="shared" si="167"/>
        <v>412.67</v>
      </c>
      <c r="Q2154" s="11" t="s">
        <v>8331</v>
      </c>
      <c r="R2154" t="s">
        <v>8332</v>
      </c>
      <c r="S2154" s="16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1500</v>
      </c>
      <c r="E2155" s="7">
        <v>0</v>
      </c>
      <c r="F2155" t="s">
        <v>8220</v>
      </c>
      <c r="G2155" t="s">
        <v>8223</v>
      </c>
      <c r="H2155" t="s">
        <v>8245</v>
      </c>
      <c r="I2155" s="14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0</v>
      </c>
      <c r="Q2155" s="11" t="s">
        <v>8331</v>
      </c>
      <c r="R2155" t="s">
        <v>8332</v>
      </c>
      <c r="S2155" s="16">
        <f t="shared" si="168"/>
        <v>41974.911087962959</v>
      </c>
      <c r="T2155" s="16">
        <f t="shared" si="169"/>
        <v>42014.332638888889</v>
      </c>
      <c r="U2155">
        <f t="shared" si="170"/>
        <v>2015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1000</v>
      </c>
      <c r="E2156" s="7">
        <v>25</v>
      </c>
      <c r="F2156" t="s">
        <v>8220</v>
      </c>
      <c r="G2156" t="s">
        <v>8223</v>
      </c>
      <c r="H2156" t="s">
        <v>8245</v>
      </c>
      <c r="I2156" s="14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3</v>
      </c>
      <c r="P2156">
        <f t="shared" si="167"/>
        <v>12.5</v>
      </c>
      <c r="Q2156" s="11" t="s">
        <v>8331</v>
      </c>
      <c r="R2156" t="s">
        <v>8332</v>
      </c>
      <c r="S2156" s="16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2000</v>
      </c>
      <c r="E2157" s="7">
        <v>2020</v>
      </c>
      <c r="F2157" t="s">
        <v>8218</v>
      </c>
      <c r="G2157" t="s">
        <v>8224</v>
      </c>
      <c r="H2157" t="s">
        <v>8246</v>
      </c>
      <c r="I2157" s="14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101</v>
      </c>
      <c r="P2157">
        <f t="shared" si="167"/>
        <v>404</v>
      </c>
      <c r="Q2157" s="11" t="s">
        <v>8331</v>
      </c>
      <c r="R2157" t="s">
        <v>8332</v>
      </c>
      <c r="S2157" s="16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5000</v>
      </c>
      <c r="E2158" s="7">
        <v>1097</v>
      </c>
      <c r="F2158" t="s">
        <v>8220</v>
      </c>
      <c r="G2158" t="s">
        <v>8223</v>
      </c>
      <c r="H2158" t="s">
        <v>8245</v>
      </c>
      <c r="I2158" s="14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22</v>
      </c>
      <c r="P2158">
        <f t="shared" si="167"/>
        <v>13.22</v>
      </c>
      <c r="Q2158" s="11" t="s">
        <v>8331</v>
      </c>
      <c r="R2158" t="s">
        <v>8332</v>
      </c>
      <c r="S2158" s="16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50000</v>
      </c>
      <c r="E2159" s="7">
        <v>2700</v>
      </c>
      <c r="F2159" t="s">
        <v>8221</v>
      </c>
      <c r="G2159" t="s">
        <v>8223</v>
      </c>
      <c r="H2159" t="s">
        <v>8245</v>
      </c>
      <c r="I2159" s="14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5</v>
      </c>
      <c r="P2159">
        <f t="shared" si="167"/>
        <v>47.37</v>
      </c>
      <c r="Q2159" s="11" t="s">
        <v>8331</v>
      </c>
      <c r="R2159" t="s">
        <v>8332</v>
      </c>
      <c r="S2159" s="16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50000</v>
      </c>
      <c r="E2160" s="7">
        <v>74</v>
      </c>
      <c r="F2160" t="s">
        <v>8220</v>
      </c>
      <c r="G2160" t="s">
        <v>8223</v>
      </c>
      <c r="H2160" t="s">
        <v>8245</v>
      </c>
      <c r="I2160" s="14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0</v>
      </c>
      <c r="P2160">
        <f t="shared" si="167"/>
        <v>0.24</v>
      </c>
      <c r="Q2160" s="11" t="s">
        <v>8331</v>
      </c>
      <c r="R2160" t="s">
        <v>8332</v>
      </c>
      <c r="S2160" s="16">
        <f t="shared" si="168"/>
        <v>41264.853865740741</v>
      </c>
      <c r="T2160" s="16">
        <f t="shared" si="169"/>
        <v>41309.853865740741</v>
      </c>
      <c r="U2160">
        <f t="shared" si="170"/>
        <v>2013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1250</v>
      </c>
      <c r="E2161" s="7">
        <v>855</v>
      </c>
      <c r="F2161" t="s">
        <v>8220</v>
      </c>
      <c r="G2161" t="s">
        <v>8223</v>
      </c>
      <c r="H2161" t="s">
        <v>8245</v>
      </c>
      <c r="I2161" s="14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68</v>
      </c>
      <c r="P2161">
        <f t="shared" si="167"/>
        <v>427.5</v>
      </c>
      <c r="Q2161" s="11" t="s">
        <v>8331</v>
      </c>
      <c r="R2161" t="s">
        <v>8332</v>
      </c>
      <c r="S2161" s="16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2000</v>
      </c>
      <c r="E2162" s="7">
        <v>1</v>
      </c>
      <c r="F2162" t="s">
        <v>8220</v>
      </c>
      <c r="G2162" t="s">
        <v>8223</v>
      </c>
      <c r="H2162" t="s">
        <v>8245</v>
      </c>
      <c r="I2162" s="14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0</v>
      </c>
      <c r="P2162">
        <f t="shared" si="167"/>
        <v>0.06</v>
      </c>
      <c r="Q2162" s="11" t="s">
        <v>8331</v>
      </c>
      <c r="R2162" t="s">
        <v>8332</v>
      </c>
      <c r="S2162" s="16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3000</v>
      </c>
      <c r="E2163" s="7">
        <v>15</v>
      </c>
      <c r="F2163" t="s">
        <v>8220</v>
      </c>
      <c r="G2163" t="s">
        <v>8223</v>
      </c>
      <c r="H2163" t="s">
        <v>8245</v>
      </c>
      <c r="I2163" s="14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</v>
      </c>
      <c r="P2163">
        <f t="shared" si="167"/>
        <v>1.1499999999999999</v>
      </c>
      <c r="Q2163" s="11" t="s">
        <v>8323</v>
      </c>
      <c r="R2163" t="s">
        <v>8324</v>
      </c>
      <c r="S2163" s="16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14000</v>
      </c>
      <c r="E2164" s="7">
        <v>0</v>
      </c>
      <c r="F2164" t="s">
        <v>8219</v>
      </c>
      <c r="G2164" t="s">
        <v>8223</v>
      </c>
      <c r="H2164" t="s">
        <v>8245</v>
      </c>
      <c r="I2164" s="1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0</v>
      </c>
      <c r="P2164">
        <f t="shared" si="167"/>
        <v>0</v>
      </c>
      <c r="Q2164" s="11" t="s">
        <v>8323</v>
      </c>
      <c r="R2164" t="s">
        <v>8324</v>
      </c>
      <c r="S2164" s="16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10000</v>
      </c>
      <c r="E2165" s="7">
        <v>51</v>
      </c>
      <c r="F2165" t="s">
        <v>8220</v>
      </c>
      <c r="G2165" t="s">
        <v>8223</v>
      </c>
      <c r="H2165" t="s">
        <v>8245</v>
      </c>
      <c r="I2165" s="14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</v>
      </c>
      <c r="P2165">
        <f t="shared" si="167"/>
        <v>1.1599999999999999</v>
      </c>
      <c r="Q2165" s="11" t="s">
        <v>8323</v>
      </c>
      <c r="R2165" t="s">
        <v>8324</v>
      </c>
      <c r="S2165" s="16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15000</v>
      </c>
      <c r="E2166" s="7">
        <v>15808</v>
      </c>
      <c r="F2166" t="s">
        <v>8218</v>
      </c>
      <c r="G2166" t="s">
        <v>8223</v>
      </c>
      <c r="H2166" t="s">
        <v>8245</v>
      </c>
      <c r="I2166" s="14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105</v>
      </c>
      <c r="P2166">
        <f t="shared" si="167"/>
        <v>190.46</v>
      </c>
      <c r="Q2166" s="11" t="s">
        <v>8323</v>
      </c>
      <c r="R2166" t="s">
        <v>8324</v>
      </c>
      <c r="S2166" s="16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10000</v>
      </c>
      <c r="E2167" s="7">
        <v>1145</v>
      </c>
      <c r="F2167" t="s">
        <v>8220</v>
      </c>
      <c r="G2167" t="s">
        <v>8229</v>
      </c>
      <c r="H2167" t="s">
        <v>8248</v>
      </c>
      <c r="I2167" s="14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11</v>
      </c>
      <c r="P2167">
        <f t="shared" si="167"/>
        <v>9.7899999999999991</v>
      </c>
      <c r="Q2167" s="11" t="s">
        <v>8323</v>
      </c>
      <c r="R2167" t="s">
        <v>8324</v>
      </c>
      <c r="S2167" s="16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8300</v>
      </c>
      <c r="E2168" s="7">
        <v>9170</v>
      </c>
      <c r="F2168" t="s">
        <v>8218</v>
      </c>
      <c r="G2168" t="s">
        <v>8223</v>
      </c>
      <c r="H2168" t="s">
        <v>8245</v>
      </c>
      <c r="I2168" s="14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110</v>
      </c>
      <c r="P2168">
        <f t="shared" si="167"/>
        <v>286.56</v>
      </c>
      <c r="Q2168" s="11" t="s">
        <v>8323</v>
      </c>
      <c r="R2168" t="s">
        <v>8324</v>
      </c>
      <c r="S2168" s="16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2000</v>
      </c>
      <c r="E2169" s="7">
        <v>2636</v>
      </c>
      <c r="F2169" t="s">
        <v>8218</v>
      </c>
      <c r="G2169" t="s">
        <v>8223</v>
      </c>
      <c r="H2169" t="s">
        <v>8245</v>
      </c>
      <c r="I2169" s="14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132</v>
      </c>
      <c r="P2169">
        <f t="shared" si="167"/>
        <v>329.5</v>
      </c>
      <c r="Q2169" s="11" t="s">
        <v>8323</v>
      </c>
      <c r="R2169" t="s">
        <v>8324</v>
      </c>
      <c r="S2169" s="16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50000</v>
      </c>
      <c r="E2170" s="7">
        <v>14203</v>
      </c>
      <c r="F2170" t="s">
        <v>8220</v>
      </c>
      <c r="G2170" t="s">
        <v>8223</v>
      </c>
      <c r="H2170" t="s">
        <v>8245</v>
      </c>
      <c r="I2170" s="14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28</v>
      </c>
      <c r="P2170">
        <f t="shared" si="167"/>
        <v>41.77</v>
      </c>
      <c r="Q2170" s="11" t="s">
        <v>8323</v>
      </c>
      <c r="R2170" t="s">
        <v>8324</v>
      </c>
      <c r="S2170" s="16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2000</v>
      </c>
      <c r="E2171" s="7">
        <v>2335</v>
      </c>
      <c r="F2171" t="s">
        <v>8218</v>
      </c>
      <c r="G2171" t="s">
        <v>8223</v>
      </c>
      <c r="H2171" t="s">
        <v>8245</v>
      </c>
      <c r="I2171" s="14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117</v>
      </c>
      <c r="P2171">
        <f t="shared" si="167"/>
        <v>333.57</v>
      </c>
      <c r="Q2171" s="11" t="s">
        <v>8323</v>
      </c>
      <c r="R2171" t="s">
        <v>8324</v>
      </c>
      <c r="S2171" s="16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3000</v>
      </c>
      <c r="E2172" s="7">
        <v>3908</v>
      </c>
      <c r="F2172" t="s">
        <v>8218</v>
      </c>
      <c r="G2172" t="s">
        <v>8223</v>
      </c>
      <c r="H2172" t="s">
        <v>8245</v>
      </c>
      <c r="I2172" s="14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130</v>
      </c>
      <c r="P2172">
        <f t="shared" si="167"/>
        <v>205.68</v>
      </c>
      <c r="Q2172" s="11" t="s">
        <v>8323</v>
      </c>
      <c r="R2172" t="s">
        <v>8324</v>
      </c>
      <c r="S2172" s="16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10600</v>
      </c>
      <c r="E2173" s="7">
        <v>12772.6</v>
      </c>
      <c r="F2173" t="s">
        <v>8218</v>
      </c>
      <c r="G2173" t="s">
        <v>8223</v>
      </c>
      <c r="H2173" t="s">
        <v>8245</v>
      </c>
      <c r="I2173" s="14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120</v>
      </c>
      <c r="P2173">
        <f t="shared" si="167"/>
        <v>271.76</v>
      </c>
      <c r="Q2173" s="11" t="s">
        <v>8323</v>
      </c>
      <c r="R2173" t="s">
        <v>8324</v>
      </c>
      <c r="S2173" s="16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4000</v>
      </c>
      <c r="E2174" s="7">
        <v>1656</v>
      </c>
      <c r="F2174" t="s">
        <v>8220</v>
      </c>
      <c r="G2174" t="s">
        <v>8223</v>
      </c>
      <c r="H2174" t="s">
        <v>8245</v>
      </c>
      <c r="I2174" s="1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41</v>
      </c>
      <c r="P2174">
        <f t="shared" si="167"/>
        <v>127.38</v>
      </c>
      <c r="Q2174" s="11" t="s">
        <v>8323</v>
      </c>
      <c r="R2174" t="s">
        <v>8324</v>
      </c>
      <c r="S2174" s="16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15000</v>
      </c>
      <c r="E2175" s="7">
        <v>280</v>
      </c>
      <c r="F2175" t="s">
        <v>8219</v>
      </c>
      <c r="G2175" t="s">
        <v>8223</v>
      </c>
      <c r="H2175" t="s">
        <v>8245</v>
      </c>
      <c r="I2175" s="14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2</v>
      </c>
      <c r="P2175">
        <f t="shared" si="167"/>
        <v>3.11</v>
      </c>
      <c r="Q2175" s="11" t="s">
        <v>8323</v>
      </c>
      <c r="R2175" t="s">
        <v>8324</v>
      </c>
      <c r="S2175" s="16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10000</v>
      </c>
      <c r="E2176" s="7">
        <v>25445</v>
      </c>
      <c r="F2176" t="s">
        <v>8218</v>
      </c>
      <c r="G2176" t="s">
        <v>8224</v>
      </c>
      <c r="H2176" t="s">
        <v>8246</v>
      </c>
      <c r="I2176" s="14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254</v>
      </c>
      <c r="P2176">
        <f t="shared" si="167"/>
        <v>403.89</v>
      </c>
      <c r="Q2176" s="11" t="s">
        <v>8323</v>
      </c>
      <c r="R2176" t="s">
        <v>8324</v>
      </c>
      <c r="S2176" s="16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5000</v>
      </c>
      <c r="E2177" s="7">
        <v>6019.01</v>
      </c>
      <c r="F2177" t="s">
        <v>8218</v>
      </c>
      <c r="G2177" t="s">
        <v>8223</v>
      </c>
      <c r="H2177" t="s">
        <v>8245</v>
      </c>
      <c r="I2177" s="14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120</v>
      </c>
      <c r="P2177">
        <f t="shared" si="167"/>
        <v>231.5</v>
      </c>
      <c r="Q2177" s="11" t="s">
        <v>8323</v>
      </c>
      <c r="R2177" t="s">
        <v>8324</v>
      </c>
      <c r="S2177" s="16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18000</v>
      </c>
      <c r="E2178" s="7">
        <v>18645</v>
      </c>
      <c r="F2178" t="s">
        <v>8218</v>
      </c>
      <c r="G2178" t="s">
        <v>8223</v>
      </c>
      <c r="H2178" t="s">
        <v>8245</v>
      </c>
      <c r="I2178" s="14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104</v>
      </c>
      <c r="P2178">
        <f t="shared" si="167"/>
        <v>262.61</v>
      </c>
      <c r="Q2178" s="11" t="s">
        <v>8323</v>
      </c>
      <c r="R2178" t="s">
        <v>8324</v>
      </c>
      <c r="S2178" s="16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7500</v>
      </c>
      <c r="E2179" s="7">
        <v>1101</v>
      </c>
      <c r="F2179" t="s">
        <v>8219</v>
      </c>
      <c r="G2179" t="s">
        <v>8223</v>
      </c>
      <c r="H2179" t="s">
        <v>8245</v>
      </c>
      <c r="I2179" s="14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15</v>
      </c>
      <c r="P2179">
        <f t="shared" ref="P2179:P2242" si="172">IFERROR(ROUND(E2179/L2179, 2),0)</f>
        <v>28.97</v>
      </c>
      <c r="Q2179" s="11" t="s">
        <v>8323</v>
      </c>
      <c r="R2179" t="s">
        <v>8324</v>
      </c>
      <c r="S2179" s="16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ref="U2179:U2242" si="175">YEAR(T2179)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88000</v>
      </c>
      <c r="E2180" s="7">
        <v>31272.92</v>
      </c>
      <c r="F2180" t="s">
        <v>8220</v>
      </c>
      <c r="G2180" t="s">
        <v>8223</v>
      </c>
      <c r="H2180" t="s">
        <v>8245</v>
      </c>
      <c r="I2180" s="14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36</v>
      </c>
      <c r="P2180">
        <f t="shared" si="172"/>
        <v>36.409999999999997</v>
      </c>
      <c r="Q2180" s="11" t="s">
        <v>8323</v>
      </c>
      <c r="R2180" t="s">
        <v>8324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2017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5000</v>
      </c>
      <c r="E2181" s="7">
        <v>5285</v>
      </c>
      <c r="F2181" t="s">
        <v>8218</v>
      </c>
      <c r="G2181" t="s">
        <v>8223</v>
      </c>
      <c r="H2181" t="s">
        <v>8245</v>
      </c>
      <c r="I2181" s="14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106</v>
      </c>
      <c r="P2181">
        <f t="shared" si="172"/>
        <v>251.67</v>
      </c>
      <c r="Q2181" s="11" t="s">
        <v>8323</v>
      </c>
      <c r="R2181" t="s">
        <v>8324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15000</v>
      </c>
      <c r="E2182" s="7">
        <v>360</v>
      </c>
      <c r="F2182" t="s">
        <v>8220</v>
      </c>
      <c r="G2182" t="s">
        <v>8223</v>
      </c>
      <c r="H2182" t="s">
        <v>8245</v>
      </c>
      <c r="I2182" s="14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2</v>
      </c>
      <c r="P2182">
        <f t="shared" si="172"/>
        <v>4.62</v>
      </c>
      <c r="Q2182" s="11" t="s">
        <v>8323</v>
      </c>
      <c r="R2182" t="s">
        <v>8324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9500</v>
      </c>
      <c r="E2183" s="7">
        <v>1381</v>
      </c>
      <c r="F2183" t="s">
        <v>8220</v>
      </c>
      <c r="G2183" t="s">
        <v>8223</v>
      </c>
      <c r="H2183" t="s">
        <v>8245</v>
      </c>
      <c r="I2183" s="14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</v>
      </c>
      <c r="P2183">
        <f t="shared" si="172"/>
        <v>26.06</v>
      </c>
      <c r="Q2183" s="11" t="s">
        <v>8331</v>
      </c>
      <c r="R2183" t="s">
        <v>8349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40000</v>
      </c>
      <c r="E2184" s="7">
        <v>42642</v>
      </c>
      <c r="F2184" t="s">
        <v>8218</v>
      </c>
      <c r="G2184" t="s">
        <v>8228</v>
      </c>
      <c r="H2184" t="s">
        <v>8250</v>
      </c>
      <c r="I2184" s="1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107</v>
      </c>
      <c r="P2184">
        <f t="shared" si="172"/>
        <v>119.78</v>
      </c>
      <c r="Q2184" s="11" t="s">
        <v>8331</v>
      </c>
      <c r="R2184" t="s">
        <v>8349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25000</v>
      </c>
      <c r="E2185" s="7">
        <v>10</v>
      </c>
      <c r="F2185" t="s">
        <v>8220</v>
      </c>
      <c r="G2185" t="s">
        <v>8223</v>
      </c>
      <c r="H2185" t="s">
        <v>8245</v>
      </c>
      <c r="I2185" s="14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0</v>
      </c>
      <c r="P2185">
        <f t="shared" si="172"/>
        <v>0.04</v>
      </c>
      <c r="Q2185" s="11" t="s">
        <v>8331</v>
      </c>
      <c r="R2185" t="s">
        <v>8349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65000</v>
      </c>
      <c r="E2186" s="7">
        <v>45</v>
      </c>
      <c r="F2186" t="s">
        <v>8220</v>
      </c>
      <c r="G2186" t="s">
        <v>8223</v>
      </c>
      <c r="H2186" t="s">
        <v>8245</v>
      </c>
      <c r="I2186" s="14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0</v>
      </c>
      <c r="P2186">
        <f t="shared" si="172"/>
        <v>0.17</v>
      </c>
      <c r="Q2186" s="11" t="s">
        <v>8331</v>
      </c>
      <c r="R2186" t="s">
        <v>8349</v>
      </c>
      <c r="S2186" s="16">
        <f t="shared" si="173"/>
        <v>42380.690289351856</v>
      </c>
      <c r="T2186" s="16">
        <f t="shared" si="174"/>
        <v>42394.666666666672</v>
      </c>
      <c r="U2186">
        <f t="shared" si="175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200000</v>
      </c>
      <c r="E2187" s="7">
        <v>18</v>
      </c>
      <c r="F2187" t="s">
        <v>8219</v>
      </c>
      <c r="G2187" t="s">
        <v>8224</v>
      </c>
      <c r="H2187" t="s">
        <v>8246</v>
      </c>
      <c r="I2187" s="14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0</v>
      </c>
      <c r="P2187">
        <f t="shared" si="172"/>
        <v>0.03</v>
      </c>
      <c r="Q2187" s="11" t="s">
        <v>8331</v>
      </c>
      <c r="R2187" t="s">
        <v>8349</v>
      </c>
      <c r="S2187" s="16">
        <f t="shared" si="173"/>
        <v>41319.349988425929</v>
      </c>
      <c r="T2187" s="16">
        <f t="shared" si="174"/>
        <v>41359.349988425929</v>
      </c>
      <c r="U2187">
        <f t="shared" si="175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50000</v>
      </c>
      <c r="E2188" s="7">
        <v>21380</v>
      </c>
      <c r="F2188" t="s">
        <v>8220</v>
      </c>
      <c r="G2188" t="s">
        <v>8223</v>
      </c>
      <c r="H2188" t="s">
        <v>8245</v>
      </c>
      <c r="I2188" s="14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43</v>
      </c>
      <c r="P2188">
        <f t="shared" si="172"/>
        <v>54.54</v>
      </c>
      <c r="Q2188" s="11" t="s">
        <v>8331</v>
      </c>
      <c r="R2188" t="s">
        <v>8349</v>
      </c>
      <c r="S2188" s="16">
        <f t="shared" si="173"/>
        <v>42583.615081018521</v>
      </c>
      <c r="T2188" s="16">
        <f t="shared" si="174"/>
        <v>42620.083333333328</v>
      </c>
      <c r="U2188">
        <f t="shared" si="175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800000</v>
      </c>
      <c r="E2189" s="7">
        <v>26</v>
      </c>
      <c r="F2189" t="s">
        <v>8219</v>
      </c>
      <c r="G2189" t="s">
        <v>8223</v>
      </c>
      <c r="H2189" t="s">
        <v>8245</v>
      </c>
      <c r="I2189" s="14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0</v>
      </c>
      <c r="P2189">
        <f t="shared" si="172"/>
        <v>0.01</v>
      </c>
      <c r="Q2189" s="11" t="s">
        <v>8331</v>
      </c>
      <c r="R2189" t="s">
        <v>8349</v>
      </c>
      <c r="S2189" s="16">
        <f t="shared" si="173"/>
        <v>42068.209097222221</v>
      </c>
      <c r="T2189" s="16">
        <f t="shared" si="174"/>
        <v>42097.165972222225</v>
      </c>
      <c r="U2189">
        <f t="shared" si="175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50000</v>
      </c>
      <c r="E2190" s="7">
        <v>52198</v>
      </c>
      <c r="F2190" t="s">
        <v>8218</v>
      </c>
      <c r="G2190" t="s">
        <v>8225</v>
      </c>
      <c r="H2190" t="s">
        <v>8247</v>
      </c>
      <c r="I2190" s="14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104</v>
      </c>
      <c r="P2190">
        <f t="shared" si="172"/>
        <v>101.55</v>
      </c>
      <c r="Q2190" s="11" t="s">
        <v>8331</v>
      </c>
      <c r="R2190" t="s">
        <v>8349</v>
      </c>
      <c r="S2190" s="16">
        <f t="shared" si="173"/>
        <v>42633.586122685185</v>
      </c>
      <c r="T2190" s="16">
        <f t="shared" si="174"/>
        <v>42668.708333333328</v>
      </c>
      <c r="U2190">
        <f t="shared" si="175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16300</v>
      </c>
      <c r="E2191" s="7">
        <v>16700</v>
      </c>
      <c r="F2191" t="s">
        <v>8218</v>
      </c>
      <c r="G2191" t="s">
        <v>8224</v>
      </c>
      <c r="H2191" t="s">
        <v>8246</v>
      </c>
      <c r="I2191" s="14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102</v>
      </c>
      <c r="P2191">
        <f t="shared" si="172"/>
        <v>189.77</v>
      </c>
      <c r="Q2191" s="11" t="s">
        <v>8331</v>
      </c>
      <c r="R2191" t="s">
        <v>8349</v>
      </c>
      <c r="S2191" s="16">
        <f t="shared" si="173"/>
        <v>42467.788194444445</v>
      </c>
      <c r="T2191" s="16">
        <f t="shared" si="174"/>
        <v>42481.916666666672</v>
      </c>
      <c r="U2191">
        <f t="shared" si="175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88888</v>
      </c>
      <c r="E2192" s="7">
        <v>346</v>
      </c>
      <c r="F2192" t="s">
        <v>8220</v>
      </c>
      <c r="G2192" t="s">
        <v>8223</v>
      </c>
      <c r="H2192" t="s">
        <v>8245</v>
      </c>
      <c r="I2192" s="14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0</v>
      </c>
      <c r="P2192">
        <f t="shared" si="172"/>
        <v>0.64</v>
      </c>
      <c r="Q2192" s="11" t="s">
        <v>8331</v>
      </c>
      <c r="R2192" t="s">
        <v>8349</v>
      </c>
      <c r="S2192" s="16">
        <f t="shared" si="173"/>
        <v>42417.625046296293</v>
      </c>
      <c r="T2192" s="16">
        <f t="shared" si="174"/>
        <v>42452.290972222225</v>
      </c>
      <c r="U2192">
        <f t="shared" si="175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3780</v>
      </c>
      <c r="E2193" s="7">
        <v>113</v>
      </c>
      <c r="F2193" t="s">
        <v>8220</v>
      </c>
      <c r="G2193" t="s">
        <v>8224</v>
      </c>
      <c r="H2193" t="s">
        <v>8246</v>
      </c>
      <c r="I2193" s="14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3</v>
      </c>
      <c r="P2193">
        <f t="shared" si="172"/>
        <v>4.5199999999999996</v>
      </c>
      <c r="Q2193" s="11" t="s">
        <v>8331</v>
      </c>
      <c r="R2193" t="s">
        <v>8349</v>
      </c>
      <c r="S2193" s="16">
        <f t="shared" si="173"/>
        <v>42768.833645833336</v>
      </c>
      <c r="T2193" s="16">
        <f t="shared" si="174"/>
        <v>42780.833645833336</v>
      </c>
      <c r="U2193">
        <f t="shared" si="175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300000</v>
      </c>
      <c r="E2194" s="7">
        <v>471567</v>
      </c>
      <c r="F2194" t="s">
        <v>8218</v>
      </c>
      <c r="G2194" t="s">
        <v>8224</v>
      </c>
      <c r="H2194" t="s">
        <v>8246</v>
      </c>
      <c r="I2194" s="1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157</v>
      </c>
      <c r="P2194">
        <f t="shared" si="172"/>
        <v>145.63999999999999</v>
      </c>
      <c r="Q2194" s="11" t="s">
        <v>8331</v>
      </c>
      <c r="R2194" t="s">
        <v>8349</v>
      </c>
      <c r="S2194" s="16">
        <f t="shared" si="173"/>
        <v>42691.8512037037</v>
      </c>
      <c r="T2194" s="16">
        <f t="shared" si="174"/>
        <v>42719.958333333328</v>
      </c>
      <c r="U2194">
        <f t="shared" si="175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150000</v>
      </c>
      <c r="E2195" s="7">
        <v>1026</v>
      </c>
      <c r="F2195" t="s">
        <v>8219</v>
      </c>
      <c r="G2195" t="s">
        <v>8223</v>
      </c>
      <c r="H2195" t="s">
        <v>8245</v>
      </c>
      <c r="I2195" s="14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1</v>
      </c>
      <c r="P2195">
        <f t="shared" si="172"/>
        <v>1.1399999999999999</v>
      </c>
      <c r="Q2195" s="11" t="s">
        <v>8331</v>
      </c>
      <c r="R2195" t="s">
        <v>8349</v>
      </c>
      <c r="S2195" s="16">
        <f t="shared" si="173"/>
        <v>42664.405925925923</v>
      </c>
      <c r="T2195" s="16">
        <f t="shared" si="174"/>
        <v>42695.207638888889</v>
      </c>
      <c r="U2195">
        <f t="shared" si="175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110000</v>
      </c>
      <c r="E2196" s="7">
        <v>879</v>
      </c>
      <c r="F2196" t="s">
        <v>8220</v>
      </c>
      <c r="G2196" t="s">
        <v>8223</v>
      </c>
      <c r="H2196" t="s">
        <v>8245</v>
      </c>
      <c r="I2196" s="14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1</v>
      </c>
      <c r="P2196">
        <f t="shared" si="172"/>
        <v>1</v>
      </c>
      <c r="Q2196" s="11" t="s">
        <v>8331</v>
      </c>
      <c r="R2196" t="s">
        <v>8349</v>
      </c>
      <c r="S2196" s="16">
        <f t="shared" si="173"/>
        <v>42425.757986111115</v>
      </c>
      <c r="T2196" s="16">
        <f t="shared" si="174"/>
        <v>42455.716319444444</v>
      </c>
      <c r="U2196">
        <f t="shared" si="175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15000</v>
      </c>
      <c r="E2197" s="7">
        <v>15230.03</v>
      </c>
      <c r="F2197" t="s">
        <v>8218</v>
      </c>
      <c r="G2197" t="s">
        <v>8223</v>
      </c>
      <c r="H2197" t="s">
        <v>8245</v>
      </c>
      <c r="I2197" s="14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102</v>
      </c>
      <c r="P2197">
        <f t="shared" si="172"/>
        <v>132.44</v>
      </c>
      <c r="Q2197" s="11" t="s">
        <v>8331</v>
      </c>
      <c r="R2197" t="s">
        <v>8349</v>
      </c>
      <c r="S2197" s="16">
        <f t="shared" si="173"/>
        <v>42197.771990740745</v>
      </c>
      <c r="T2197" s="16">
        <f t="shared" si="174"/>
        <v>42227.771990740745</v>
      </c>
      <c r="U2197">
        <f t="shared" si="175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40000</v>
      </c>
      <c r="E2198" s="7">
        <v>52576</v>
      </c>
      <c r="F2198" t="s">
        <v>8218</v>
      </c>
      <c r="G2198" t="s">
        <v>8223</v>
      </c>
      <c r="H2198" t="s">
        <v>8245</v>
      </c>
      <c r="I2198" s="14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131</v>
      </c>
      <c r="P2198">
        <f t="shared" si="172"/>
        <v>224.68</v>
      </c>
      <c r="Q2198" s="11" t="s">
        <v>8331</v>
      </c>
      <c r="R2198" t="s">
        <v>8349</v>
      </c>
      <c r="S2198" s="16">
        <f t="shared" si="173"/>
        <v>42675.487291666665</v>
      </c>
      <c r="T2198" s="16">
        <f t="shared" si="174"/>
        <v>42706.291666666672</v>
      </c>
      <c r="U2198">
        <f t="shared" si="175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1000000</v>
      </c>
      <c r="E2199" s="7">
        <v>17</v>
      </c>
      <c r="F2199" t="s">
        <v>8220</v>
      </c>
      <c r="G2199" t="s">
        <v>8223</v>
      </c>
      <c r="H2199" t="s">
        <v>8245</v>
      </c>
      <c r="I2199" s="14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0</v>
      </c>
      <c r="P2199">
        <f t="shared" si="172"/>
        <v>0</v>
      </c>
      <c r="Q2199" s="11" t="s">
        <v>8331</v>
      </c>
      <c r="R2199" t="s">
        <v>8349</v>
      </c>
      <c r="S2199" s="16">
        <f t="shared" si="173"/>
        <v>42033.584016203706</v>
      </c>
      <c r="T2199" s="16">
        <f t="shared" si="174"/>
        <v>42063.584016203706</v>
      </c>
      <c r="U2199">
        <f t="shared" si="175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110000</v>
      </c>
      <c r="E2200" s="7">
        <v>20</v>
      </c>
      <c r="F2200" t="s">
        <v>8220</v>
      </c>
      <c r="G2200" t="s">
        <v>8223</v>
      </c>
      <c r="H2200" t="s">
        <v>8245</v>
      </c>
      <c r="I2200" s="14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0</v>
      </c>
      <c r="P2200">
        <f t="shared" si="172"/>
        <v>0.03</v>
      </c>
      <c r="Q2200" s="11" t="s">
        <v>8331</v>
      </c>
      <c r="R2200" t="s">
        <v>8349</v>
      </c>
      <c r="S2200" s="16">
        <f t="shared" si="173"/>
        <v>42292.513888888891</v>
      </c>
      <c r="T2200" s="16">
        <f t="shared" si="174"/>
        <v>42322.555555555555</v>
      </c>
      <c r="U2200">
        <f t="shared" si="175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35000</v>
      </c>
      <c r="E2201" s="7">
        <v>125</v>
      </c>
      <c r="F2201" t="s">
        <v>8220</v>
      </c>
      <c r="G2201" t="s">
        <v>8240</v>
      </c>
      <c r="H2201" t="s">
        <v>8248</v>
      </c>
      <c r="I2201" s="14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0</v>
      </c>
      <c r="P2201">
        <f t="shared" si="172"/>
        <v>0.5</v>
      </c>
      <c r="Q2201" s="11" t="s">
        <v>8331</v>
      </c>
      <c r="R2201" t="s">
        <v>8349</v>
      </c>
      <c r="S2201" s="16">
        <f t="shared" si="173"/>
        <v>42262.416643518518</v>
      </c>
      <c r="T2201" s="16">
        <f t="shared" si="174"/>
        <v>42292.416643518518</v>
      </c>
      <c r="U2201">
        <f t="shared" si="175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28000</v>
      </c>
      <c r="E2202" s="7">
        <v>8076</v>
      </c>
      <c r="F2202" t="s">
        <v>8220</v>
      </c>
      <c r="G2202" t="s">
        <v>8224</v>
      </c>
      <c r="H2202" t="s">
        <v>8246</v>
      </c>
      <c r="I2202" s="14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29</v>
      </c>
      <c r="P2202">
        <f t="shared" si="172"/>
        <v>30.71</v>
      </c>
      <c r="Q2202" s="11" t="s">
        <v>8331</v>
      </c>
      <c r="R2202" t="s">
        <v>8349</v>
      </c>
      <c r="S2202" s="16">
        <f t="shared" si="173"/>
        <v>42163.625787037032</v>
      </c>
      <c r="T2202" s="16">
        <f t="shared" si="174"/>
        <v>42191.125</v>
      </c>
      <c r="U2202">
        <f t="shared" si="175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2900</v>
      </c>
      <c r="E2203" s="7">
        <v>0</v>
      </c>
      <c r="F2203" t="s">
        <v>8220</v>
      </c>
      <c r="G2203" t="s">
        <v>8224</v>
      </c>
      <c r="H2203" t="s">
        <v>8246</v>
      </c>
      <c r="I2203" s="14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0</v>
      </c>
      <c r="P2203">
        <f t="shared" si="172"/>
        <v>0</v>
      </c>
      <c r="Q2203" s="11" t="s">
        <v>8323</v>
      </c>
      <c r="R2203" t="s">
        <v>8328</v>
      </c>
      <c r="S2203" s="16">
        <f t="shared" si="173"/>
        <v>41276.846817129634</v>
      </c>
      <c r="T2203" s="16">
        <f t="shared" si="174"/>
        <v>41290.846817129634</v>
      </c>
      <c r="U2203">
        <f t="shared" si="175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60000</v>
      </c>
      <c r="E2204" s="7">
        <v>92340.21</v>
      </c>
      <c r="F2204" t="s">
        <v>8218</v>
      </c>
      <c r="G2204" t="s">
        <v>8223</v>
      </c>
      <c r="H2204" t="s">
        <v>8245</v>
      </c>
      <c r="I2204" s="1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154</v>
      </c>
      <c r="P2204">
        <f t="shared" si="172"/>
        <v>128.07</v>
      </c>
      <c r="Q2204" s="11" t="s">
        <v>8323</v>
      </c>
      <c r="R2204" t="s">
        <v>8328</v>
      </c>
      <c r="S2204" s="16">
        <f t="shared" si="173"/>
        <v>41184.849166666667</v>
      </c>
      <c r="T2204" s="16">
        <f t="shared" si="174"/>
        <v>41214.849166666667</v>
      </c>
      <c r="U2204">
        <f t="shared" si="175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6500</v>
      </c>
      <c r="E2205" s="7">
        <v>0</v>
      </c>
      <c r="F2205" t="s">
        <v>8220</v>
      </c>
      <c r="G2205" t="s">
        <v>8228</v>
      </c>
      <c r="H2205" t="s">
        <v>8250</v>
      </c>
      <c r="I2205" s="14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0</v>
      </c>
      <c r="P2205">
        <f t="shared" si="172"/>
        <v>0</v>
      </c>
      <c r="Q2205" s="11" t="s">
        <v>8323</v>
      </c>
      <c r="R2205" t="s">
        <v>8328</v>
      </c>
      <c r="S2205" s="16">
        <f t="shared" si="173"/>
        <v>42241.85974537037</v>
      </c>
      <c r="T2205" s="16">
        <f t="shared" si="174"/>
        <v>42271.85974537037</v>
      </c>
      <c r="U2205">
        <f t="shared" si="175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5500</v>
      </c>
      <c r="E2206" s="7">
        <v>0</v>
      </c>
      <c r="F2206" t="s">
        <v>8220</v>
      </c>
      <c r="G2206" t="s">
        <v>8223</v>
      </c>
      <c r="H2206" t="s">
        <v>8245</v>
      </c>
      <c r="I2206" s="14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0</v>
      </c>
      <c r="P2206">
        <f t="shared" si="172"/>
        <v>0</v>
      </c>
      <c r="Q2206" s="11" t="s">
        <v>8323</v>
      </c>
      <c r="R2206" t="s">
        <v>8328</v>
      </c>
      <c r="S2206" s="16">
        <f t="shared" si="173"/>
        <v>41312.311562499999</v>
      </c>
      <c r="T2206" s="16">
        <f t="shared" si="174"/>
        <v>41342.311562499999</v>
      </c>
      <c r="U2206">
        <f t="shared" si="175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4500</v>
      </c>
      <c r="E2207" s="7">
        <v>4550</v>
      </c>
      <c r="F2207" t="s">
        <v>8218</v>
      </c>
      <c r="G2207" t="s">
        <v>8223</v>
      </c>
      <c r="H2207" t="s">
        <v>8245</v>
      </c>
      <c r="I2207" s="14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101</v>
      </c>
      <c r="P2207">
        <f t="shared" si="172"/>
        <v>168.52</v>
      </c>
      <c r="Q2207" s="11" t="s">
        <v>8323</v>
      </c>
      <c r="R2207" t="s">
        <v>8328</v>
      </c>
      <c r="S2207" s="16">
        <f t="shared" si="173"/>
        <v>41031.82163194444</v>
      </c>
      <c r="T2207" s="16">
        <f t="shared" si="174"/>
        <v>41061.82163194444</v>
      </c>
      <c r="U2207">
        <f t="shared" si="175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4500</v>
      </c>
      <c r="E2208" s="7">
        <v>4511</v>
      </c>
      <c r="F2208" t="s">
        <v>8218</v>
      </c>
      <c r="G2208" t="s">
        <v>8223</v>
      </c>
      <c r="H2208" t="s">
        <v>8245</v>
      </c>
      <c r="I2208" s="14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100</v>
      </c>
      <c r="P2208">
        <f t="shared" si="172"/>
        <v>132.68</v>
      </c>
      <c r="Q2208" s="11" t="s">
        <v>8323</v>
      </c>
      <c r="R2208" t="s">
        <v>8328</v>
      </c>
      <c r="S2208" s="16">
        <f t="shared" si="173"/>
        <v>40997.257222222222</v>
      </c>
      <c r="T2208" s="16">
        <f t="shared" si="174"/>
        <v>41015.257222222222</v>
      </c>
      <c r="U2208">
        <f t="shared" si="175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5500</v>
      </c>
      <c r="E2209" s="7">
        <v>620</v>
      </c>
      <c r="F2209" t="s">
        <v>8220</v>
      </c>
      <c r="G2209" t="s">
        <v>8223</v>
      </c>
      <c r="H2209" t="s">
        <v>8245</v>
      </c>
      <c r="I2209" s="14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11</v>
      </c>
      <c r="P2209">
        <f t="shared" si="172"/>
        <v>88.57</v>
      </c>
      <c r="Q2209" s="11" t="s">
        <v>8323</v>
      </c>
      <c r="R2209" t="s">
        <v>8328</v>
      </c>
      <c r="S2209" s="16">
        <f t="shared" si="173"/>
        <v>41564.194131944445</v>
      </c>
      <c r="T2209" s="16">
        <f t="shared" si="174"/>
        <v>41594.235798611109</v>
      </c>
      <c r="U2209">
        <f t="shared" si="175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4000</v>
      </c>
      <c r="E2210" s="7">
        <v>4119</v>
      </c>
      <c r="F2210" t="s">
        <v>8218</v>
      </c>
      <c r="G2210" t="s">
        <v>8223</v>
      </c>
      <c r="H2210" t="s">
        <v>8245</v>
      </c>
      <c r="I2210" s="14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103</v>
      </c>
      <c r="P2210">
        <f t="shared" si="172"/>
        <v>171.63</v>
      </c>
      <c r="Q2210" s="11" t="s">
        <v>8323</v>
      </c>
      <c r="R2210" t="s">
        <v>8328</v>
      </c>
      <c r="S2210" s="16">
        <f t="shared" si="173"/>
        <v>40946.882245370369</v>
      </c>
      <c r="T2210" s="16">
        <f t="shared" si="174"/>
        <v>41006.166666666664</v>
      </c>
      <c r="U2210">
        <f t="shared" si="175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3500</v>
      </c>
      <c r="E2211" s="7">
        <v>29</v>
      </c>
      <c r="F2211" t="s">
        <v>8220</v>
      </c>
      <c r="G2211" t="s">
        <v>8224</v>
      </c>
      <c r="H2211" t="s">
        <v>8246</v>
      </c>
      <c r="I2211" s="14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</v>
      </c>
      <c r="P2211">
        <f t="shared" si="172"/>
        <v>1.93</v>
      </c>
      <c r="Q2211" s="11" t="s">
        <v>8323</v>
      </c>
      <c r="R2211" t="s">
        <v>8328</v>
      </c>
      <c r="S2211" s="16">
        <f t="shared" si="173"/>
        <v>41732.479675925926</v>
      </c>
      <c r="T2211" s="16">
        <f t="shared" si="174"/>
        <v>41743.958333333336</v>
      </c>
      <c r="U2211">
        <f t="shared" si="175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12000</v>
      </c>
      <c r="E2212" s="7">
        <v>550</v>
      </c>
      <c r="F2212" t="s">
        <v>8220</v>
      </c>
      <c r="G2212" t="s">
        <v>8223</v>
      </c>
      <c r="H2212" t="s">
        <v>8245</v>
      </c>
      <c r="I2212" s="14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5</v>
      </c>
      <c r="P2212">
        <f t="shared" si="172"/>
        <v>7.64</v>
      </c>
      <c r="Q2212" s="11" t="s">
        <v>8323</v>
      </c>
      <c r="R2212" t="s">
        <v>8328</v>
      </c>
      <c r="S2212" s="16">
        <f t="shared" si="173"/>
        <v>40956.066087962965</v>
      </c>
      <c r="T2212" s="16">
        <f t="shared" si="174"/>
        <v>41013.73333333333</v>
      </c>
      <c r="U2212">
        <f t="shared" si="175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12500</v>
      </c>
      <c r="E2213" s="7">
        <v>4482</v>
      </c>
      <c r="F2213" t="s">
        <v>8220</v>
      </c>
      <c r="G2213" t="s">
        <v>8223</v>
      </c>
      <c r="H2213" t="s">
        <v>8245</v>
      </c>
      <c r="I2213" s="14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36</v>
      </c>
      <c r="P2213">
        <f t="shared" si="172"/>
        <v>37.35</v>
      </c>
      <c r="Q2213" s="11" t="s">
        <v>8323</v>
      </c>
      <c r="R2213" t="s">
        <v>8328</v>
      </c>
      <c r="S2213" s="16">
        <f t="shared" si="173"/>
        <v>41716.785011574073</v>
      </c>
      <c r="T2213" s="16">
        <f t="shared" si="174"/>
        <v>41739.290972222225</v>
      </c>
      <c r="U2213">
        <f t="shared" si="175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20000</v>
      </c>
      <c r="E2214" s="7">
        <v>6</v>
      </c>
      <c r="F2214" t="s">
        <v>8220</v>
      </c>
      <c r="G2214" t="s">
        <v>8223</v>
      </c>
      <c r="H2214" t="s">
        <v>8245</v>
      </c>
      <c r="I2214" s="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0</v>
      </c>
      <c r="P2214">
        <f t="shared" si="172"/>
        <v>0.05</v>
      </c>
      <c r="Q2214" s="11" t="s">
        <v>8323</v>
      </c>
      <c r="R2214" t="s">
        <v>8328</v>
      </c>
      <c r="S2214" s="16">
        <f t="shared" si="173"/>
        <v>41548.747418981482</v>
      </c>
      <c r="T2214" s="16">
        <f t="shared" si="174"/>
        <v>41582.041666666664</v>
      </c>
      <c r="U2214">
        <f t="shared" si="175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1000</v>
      </c>
      <c r="E2215" s="7">
        <v>1120</v>
      </c>
      <c r="F2215" t="s">
        <v>8218</v>
      </c>
      <c r="G2215" t="s">
        <v>8223</v>
      </c>
      <c r="H2215" t="s">
        <v>8245</v>
      </c>
      <c r="I2215" s="14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112</v>
      </c>
      <c r="P2215">
        <f t="shared" si="172"/>
        <v>1120</v>
      </c>
      <c r="Q2215" s="11" t="s">
        <v>8323</v>
      </c>
      <c r="R2215" t="s">
        <v>8328</v>
      </c>
      <c r="S2215" s="16">
        <f t="shared" si="173"/>
        <v>42109.826145833329</v>
      </c>
      <c r="T2215" s="16">
        <f t="shared" si="174"/>
        <v>42139.826145833329</v>
      </c>
      <c r="U2215">
        <f t="shared" si="175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5000</v>
      </c>
      <c r="E2216" s="7">
        <v>6030</v>
      </c>
      <c r="F2216" t="s">
        <v>8218</v>
      </c>
      <c r="G2216" t="s">
        <v>8223</v>
      </c>
      <c r="H2216" t="s">
        <v>8245</v>
      </c>
      <c r="I2216" s="14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121</v>
      </c>
      <c r="P2216">
        <f t="shared" si="172"/>
        <v>251.25</v>
      </c>
      <c r="Q2216" s="11" t="s">
        <v>8323</v>
      </c>
      <c r="R2216" t="s">
        <v>8328</v>
      </c>
      <c r="S2216" s="16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3500</v>
      </c>
      <c r="E2217" s="7">
        <v>4395</v>
      </c>
      <c r="F2217" t="s">
        <v>8218</v>
      </c>
      <c r="G2217" t="s">
        <v>8223</v>
      </c>
      <c r="H2217" t="s">
        <v>8245</v>
      </c>
      <c r="I2217" s="14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126</v>
      </c>
      <c r="P2217">
        <f t="shared" si="172"/>
        <v>133.18</v>
      </c>
      <c r="Q2217" s="11" t="s">
        <v>8323</v>
      </c>
      <c r="R2217" t="s">
        <v>8328</v>
      </c>
      <c r="S2217" s="16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2500</v>
      </c>
      <c r="E2218" s="7">
        <v>2746</v>
      </c>
      <c r="F2218" t="s">
        <v>8218</v>
      </c>
      <c r="G2218" t="s">
        <v>8223</v>
      </c>
      <c r="H2218" t="s">
        <v>8245</v>
      </c>
      <c r="I2218" s="14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110</v>
      </c>
      <c r="P2218">
        <f t="shared" si="172"/>
        <v>196.14</v>
      </c>
      <c r="Q2218" s="11" t="s">
        <v>8323</v>
      </c>
      <c r="R2218" t="s">
        <v>8328</v>
      </c>
      <c r="S2218" s="16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2900</v>
      </c>
      <c r="E2219" s="7">
        <v>2954</v>
      </c>
      <c r="F2219" t="s">
        <v>8218</v>
      </c>
      <c r="G2219" t="s">
        <v>8223</v>
      </c>
      <c r="H2219" t="s">
        <v>8245</v>
      </c>
      <c r="I2219" s="14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102</v>
      </c>
      <c r="P2219">
        <f t="shared" si="172"/>
        <v>328.22</v>
      </c>
      <c r="Q2219" s="11" t="s">
        <v>8323</v>
      </c>
      <c r="R2219" t="s">
        <v>8328</v>
      </c>
      <c r="S2219" s="16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7175</v>
      </c>
      <c r="E2220" s="7">
        <v>0</v>
      </c>
      <c r="F2220" t="s">
        <v>8220</v>
      </c>
      <c r="G2220" t="s">
        <v>8223</v>
      </c>
      <c r="H2220" t="s">
        <v>8245</v>
      </c>
      <c r="I2220" s="14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0</v>
      </c>
      <c r="P2220">
        <f t="shared" si="172"/>
        <v>0</v>
      </c>
      <c r="Q2220" s="11" t="s">
        <v>8323</v>
      </c>
      <c r="R2220" t="s">
        <v>8328</v>
      </c>
      <c r="S2220" s="16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4000</v>
      </c>
      <c r="E2221" s="7">
        <v>4090</v>
      </c>
      <c r="F2221" t="s">
        <v>8218</v>
      </c>
      <c r="G2221" t="s">
        <v>8223</v>
      </c>
      <c r="H2221" t="s">
        <v>8245</v>
      </c>
      <c r="I2221" s="14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215.26</v>
      </c>
      <c r="Q2221" s="11" t="s">
        <v>8323</v>
      </c>
      <c r="R2221" t="s">
        <v>8328</v>
      </c>
      <c r="S2221" s="16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10000</v>
      </c>
      <c r="E2222" s="7">
        <v>3685</v>
      </c>
      <c r="F2222" t="s">
        <v>8220</v>
      </c>
      <c r="G2222" t="s">
        <v>8223</v>
      </c>
      <c r="H2222" t="s">
        <v>8245</v>
      </c>
      <c r="I2222" s="14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37</v>
      </c>
      <c r="P2222">
        <f t="shared" si="172"/>
        <v>53.41</v>
      </c>
      <c r="Q2222" s="11" t="s">
        <v>8323</v>
      </c>
      <c r="R2222" t="s">
        <v>8328</v>
      </c>
      <c r="S2222" s="16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20000</v>
      </c>
      <c r="E2223" s="7">
        <v>115816</v>
      </c>
      <c r="F2223" t="s">
        <v>8218</v>
      </c>
      <c r="G2223" t="s">
        <v>8223</v>
      </c>
      <c r="H2223" t="s">
        <v>8245</v>
      </c>
      <c r="I2223" s="14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579</v>
      </c>
      <c r="P2223">
        <f t="shared" si="172"/>
        <v>531.27</v>
      </c>
      <c r="Q2223" s="11" t="s">
        <v>8331</v>
      </c>
      <c r="R2223" t="s">
        <v>8349</v>
      </c>
      <c r="S2223" s="16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3500</v>
      </c>
      <c r="E2224" s="7">
        <v>3746</v>
      </c>
      <c r="F2224" t="s">
        <v>8218</v>
      </c>
      <c r="G2224" t="s">
        <v>8223</v>
      </c>
      <c r="H2224" t="s">
        <v>8245</v>
      </c>
      <c r="I2224" s="1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107</v>
      </c>
      <c r="P2224">
        <f t="shared" si="172"/>
        <v>124.87</v>
      </c>
      <c r="Q2224" s="11" t="s">
        <v>8331</v>
      </c>
      <c r="R2224" t="s">
        <v>8349</v>
      </c>
      <c r="S2224" s="16">
        <f t="shared" si="173"/>
        <v>40906.787581018521</v>
      </c>
      <c r="T2224" s="16">
        <f t="shared" si="174"/>
        <v>40936.787581018521</v>
      </c>
      <c r="U2224">
        <f t="shared" si="175"/>
        <v>2012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50000</v>
      </c>
      <c r="E2225" s="7">
        <v>995</v>
      </c>
      <c r="F2225" t="s">
        <v>8220</v>
      </c>
      <c r="G2225" t="s">
        <v>8228</v>
      </c>
      <c r="H2225" t="s">
        <v>8250</v>
      </c>
      <c r="I2225" s="14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2</v>
      </c>
      <c r="P2225">
        <f t="shared" si="172"/>
        <v>9.9499999999999993</v>
      </c>
      <c r="Q2225" s="11" t="s">
        <v>8331</v>
      </c>
      <c r="R2225" t="s">
        <v>8349</v>
      </c>
      <c r="S2225" s="16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50000</v>
      </c>
      <c r="E2226" s="7">
        <v>117210.24000000001</v>
      </c>
      <c r="F2226" t="s">
        <v>8218</v>
      </c>
      <c r="G2226" t="s">
        <v>8223</v>
      </c>
      <c r="H2226" t="s">
        <v>8245</v>
      </c>
      <c r="I2226" s="14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234</v>
      </c>
      <c r="P2226">
        <f t="shared" si="172"/>
        <v>395.98</v>
      </c>
      <c r="Q2226" s="11" t="s">
        <v>8331</v>
      </c>
      <c r="R2226" t="s">
        <v>8349</v>
      </c>
      <c r="S2226" s="16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510000</v>
      </c>
      <c r="E2227" s="7">
        <v>0</v>
      </c>
      <c r="F2227" t="s">
        <v>8219</v>
      </c>
      <c r="G2227" t="s">
        <v>8224</v>
      </c>
      <c r="H2227" t="s">
        <v>8246</v>
      </c>
      <c r="I2227" s="14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0</v>
      </c>
      <c r="P2227">
        <f t="shared" si="172"/>
        <v>0</v>
      </c>
      <c r="Q2227" s="11" t="s">
        <v>8331</v>
      </c>
      <c r="R2227" t="s">
        <v>8349</v>
      </c>
      <c r="S2227" s="16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50000</v>
      </c>
      <c r="E2228" s="7">
        <v>40</v>
      </c>
      <c r="F2228" t="s">
        <v>8219</v>
      </c>
      <c r="G2228" t="s">
        <v>8223</v>
      </c>
      <c r="H2228" t="s">
        <v>8245</v>
      </c>
      <c r="I2228" s="14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0</v>
      </c>
      <c r="P2228">
        <f t="shared" si="172"/>
        <v>0.12</v>
      </c>
      <c r="Q2228" s="11" t="s">
        <v>8331</v>
      </c>
      <c r="R2228" t="s">
        <v>8349</v>
      </c>
      <c r="S2228" s="16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50000</v>
      </c>
      <c r="E2229" s="7">
        <v>410</v>
      </c>
      <c r="F2229" t="s">
        <v>8220</v>
      </c>
      <c r="G2229" t="s">
        <v>8224</v>
      </c>
      <c r="H2229" t="s">
        <v>8246</v>
      </c>
      <c r="I2229" s="14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</v>
      </c>
      <c r="P2229">
        <f t="shared" si="172"/>
        <v>1.36</v>
      </c>
      <c r="Q2229" s="11" t="s">
        <v>8331</v>
      </c>
      <c r="R2229" t="s">
        <v>8349</v>
      </c>
      <c r="S2229" s="16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30000</v>
      </c>
      <c r="E2230" s="7">
        <v>1982</v>
      </c>
      <c r="F2230" t="s">
        <v>8220</v>
      </c>
      <c r="G2230" t="s">
        <v>8235</v>
      </c>
      <c r="H2230" t="s">
        <v>8248</v>
      </c>
      <c r="I2230" s="14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7</v>
      </c>
      <c r="P2230">
        <f t="shared" si="172"/>
        <v>13.76</v>
      </c>
      <c r="Q2230" s="11" t="s">
        <v>8331</v>
      </c>
      <c r="R2230" t="s">
        <v>8349</v>
      </c>
      <c r="S2230" s="16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35000</v>
      </c>
      <c r="E2231" s="7">
        <v>35640</v>
      </c>
      <c r="F2231" t="s">
        <v>8218</v>
      </c>
      <c r="G2231" t="s">
        <v>8223</v>
      </c>
      <c r="H2231" t="s">
        <v>8245</v>
      </c>
      <c r="I2231" s="14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102</v>
      </c>
      <c r="P2231">
        <f t="shared" si="172"/>
        <v>66.12</v>
      </c>
      <c r="Q2231" s="11" t="s">
        <v>8331</v>
      </c>
      <c r="R2231" t="s">
        <v>8349</v>
      </c>
      <c r="S2231" s="16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27000</v>
      </c>
      <c r="E2232" s="7">
        <v>5680</v>
      </c>
      <c r="F2232" t="s">
        <v>8220</v>
      </c>
      <c r="G2232" t="s">
        <v>8223</v>
      </c>
      <c r="H2232" t="s">
        <v>8245</v>
      </c>
      <c r="I2232" s="14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21</v>
      </c>
      <c r="P2232">
        <f t="shared" si="172"/>
        <v>11.41</v>
      </c>
      <c r="Q2232" s="11" t="s">
        <v>8331</v>
      </c>
      <c r="R2232" t="s">
        <v>8349</v>
      </c>
      <c r="S2232" s="16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74997</v>
      </c>
      <c r="E2233" s="7">
        <v>215</v>
      </c>
      <c r="F2233" t="s">
        <v>8220</v>
      </c>
      <c r="G2233" t="s">
        <v>8223</v>
      </c>
      <c r="H2233" t="s">
        <v>8245</v>
      </c>
      <c r="I2233" s="14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0</v>
      </c>
      <c r="P2233">
        <f t="shared" si="172"/>
        <v>0.19</v>
      </c>
      <c r="Q2233" s="11" t="s">
        <v>8331</v>
      </c>
      <c r="R2233" t="s">
        <v>8349</v>
      </c>
      <c r="S2233" s="16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50000</v>
      </c>
      <c r="E2234" s="7">
        <v>349474</v>
      </c>
      <c r="F2234" t="s">
        <v>8218</v>
      </c>
      <c r="G2234" t="s">
        <v>8223</v>
      </c>
      <c r="H2234" t="s">
        <v>8245</v>
      </c>
      <c r="I2234" s="1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699</v>
      </c>
      <c r="P2234">
        <f t="shared" si="172"/>
        <v>353.72</v>
      </c>
      <c r="Q2234" s="11" t="s">
        <v>8331</v>
      </c>
      <c r="R2234" t="s">
        <v>8349</v>
      </c>
      <c r="S2234" s="16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22500</v>
      </c>
      <c r="E2235" s="7">
        <v>1</v>
      </c>
      <c r="F2235" t="s">
        <v>8220</v>
      </c>
      <c r="G2235" t="s">
        <v>8224</v>
      </c>
      <c r="H2235" t="s">
        <v>8246</v>
      </c>
      <c r="I2235" s="14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0</v>
      </c>
      <c r="P2235">
        <f t="shared" si="172"/>
        <v>0</v>
      </c>
      <c r="Q2235" s="11" t="s">
        <v>8331</v>
      </c>
      <c r="R2235" t="s">
        <v>8349</v>
      </c>
      <c r="S2235" s="16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4500</v>
      </c>
      <c r="E2236" s="7">
        <v>7670</v>
      </c>
      <c r="F2236" t="s">
        <v>8218</v>
      </c>
      <c r="G2236" t="s">
        <v>8223</v>
      </c>
      <c r="H2236" t="s">
        <v>8245</v>
      </c>
      <c r="I2236" s="14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170</v>
      </c>
      <c r="P2236">
        <f t="shared" si="172"/>
        <v>273.93</v>
      </c>
      <c r="Q2236" s="11" t="s">
        <v>8331</v>
      </c>
      <c r="R2236" t="s">
        <v>8349</v>
      </c>
      <c r="S2236" s="16">
        <f t="shared" si="173"/>
        <v>42710.824618055558</v>
      </c>
      <c r="T2236" s="16">
        <f t="shared" si="174"/>
        <v>42740.824618055558</v>
      </c>
      <c r="U2236">
        <f t="shared" si="175"/>
        <v>2017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50000</v>
      </c>
      <c r="E2237" s="7">
        <v>75</v>
      </c>
      <c r="F2237" t="s">
        <v>8220</v>
      </c>
      <c r="G2237" t="s">
        <v>8228</v>
      </c>
      <c r="H2237" t="s">
        <v>8250</v>
      </c>
      <c r="I2237" s="14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0</v>
      </c>
      <c r="P2237">
        <f t="shared" si="172"/>
        <v>0.51</v>
      </c>
      <c r="Q2237" s="11" t="s">
        <v>8331</v>
      </c>
      <c r="R2237" t="s">
        <v>8349</v>
      </c>
      <c r="S2237" s="16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35500</v>
      </c>
      <c r="E2238" s="7">
        <v>607</v>
      </c>
      <c r="F2238" t="s">
        <v>8220</v>
      </c>
      <c r="G2238" t="s">
        <v>8223</v>
      </c>
      <c r="H2238" t="s">
        <v>8245</v>
      </c>
      <c r="I2238" s="14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2</v>
      </c>
      <c r="P2238">
        <f t="shared" si="172"/>
        <v>0.89</v>
      </c>
      <c r="Q2238" s="11" t="s">
        <v>8331</v>
      </c>
      <c r="R2238" t="s">
        <v>8349</v>
      </c>
      <c r="S2238" s="16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150000</v>
      </c>
      <c r="E2239" s="7">
        <v>0</v>
      </c>
      <c r="F2239" t="s">
        <v>8220</v>
      </c>
      <c r="G2239" t="s">
        <v>8223</v>
      </c>
      <c r="H2239" t="s">
        <v>8245</v>
      </c>
      <c r="I2239" s="14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0</v>
      </c>
      <c r="P2239">
        <f t="shared" si="172"/>
        <v>0</v>
      </c>
      <c r="Q2239" s="11" t="s">
        <v>8331</v>
      </c>
      <c r="R2239" t="s">
        <v>8349</v>
      </c>
      <c r="S2239" s="16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15000</v>
      </c>
      <c r="E2240" s="7">
        <v>4884</v>
      </c>
      <c r="F2240" t="s">
        <v>8220</v>
      </c>
      <c r="G2240" t="s">
        <v>8235</v>
      </c>
      <c r="H2240" t="s">
        <v>8248</v>
      </c>
      <c r="I2240" s="14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33</v>
      </c>
      <c r="P2240">
        <f t="shared" si="172"/>
        <v>61.82</v>
      </c>
      <c r="Q2240" s="11" t="s">
        <v>8331</v>
      </c>
      <c r="R2240" t="s">
        <v>8349</v>
      </c>
      <c r="S2240" s="16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80000</v>
      </c>
      <c r="E2241" s="7">
        <v>0</v>
      </c>
      <c r="F2241" t="s">
        <v>8219</v>
      </c>
      <c r="G2241" t="s">
        <v>8223</v>
      </c>
      <c r="H2241" t="s">
        <v>8245</v>
      </c>
      <c r="I2241" s="14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0</v>
      </c>
      <c r="P2241">
        <f t="shared" si="172"/>
        <v>0</v>
      </c>
      <c r="Q2241" s="11" t="s">
        <v>8331</v>
      </c>
      <c r="R2241" t="s">
        <v>8349</v>
      </c>
      <c r="S2241" s="16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35000</v>
      </c>
      <c r="E2242" s="7">
        <v>21994</v>
      </c>
      <c r="F2242" t="s">
        <v>8220</v>
      </c>
      <c r="G2242" t="s">
        <v>8223</v>
      </c>
      <c r="H2242" t="s">
        <v>8245</v>
      </c>
      <c r="I2242" s="14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63</v>
      </c>
      <c r="P2242">
        <f t="shared" si="172"/>
        <v>229.1</v>
      </c>
      <c r="Q2242" s="11" t="s">
        <v>8331</v>
      </c>
      <c r="R2242" t="s">
        <v>8349</v>
      </c>
      <c r="S2242" s="16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20000</v>
      </c>
      <c r="E2243" s="7">
        <v>35307</v>
      </c>
      <c r="F2243" t="s">
        <v>8218</v>
      </c>
      <c r="G2243" t="s">
        <v>8224</v>
      </c>
      <c r="H2243" t="s">
        <v>8246</v>
      </c>
      <c r="I2243" s="14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177</v>
      </c>
      <c r="P2243">
        <f t="shared" ref="P2243:P2306" si="177">IFERROR(ROUND(E2243/L2243, 2),0)</f>
        <v>216.61</v>
      </c>
      <c r="Q2243" s="11" t="s">
        <v>8331</v>
      </c>
      <c r="R2243" t="s">
        <v>8349</v>
      </c>
      <c r="S2243" s="16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ref="U2243:U2306" si="180">YEAR(T2243)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320000</v>
      </c>
      <c r="E2244" s="7">
        <v>23948</v>
      </c>
      <c r="F2244" t="s">
        <v>8220</v>
      </c>
      <c r="G2244" t="s">
        <v>8223</v>
      </c>
      <c r="H2244" t="s">
        <v>8245</v>
      </c>
      <c r="I2244" s="1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7</v>
      </c>
      <c r="P2244">
        <f t="shared" si="177"/>
        <v>9.48</v>
      </c>
      <c r="Q2244" s="11" t="s">
        <v>8331</v>
      </c>
      <c r="R2244" t="s">
        <v>8349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25000</v>
      </c>
      <c r="E2245" s="7">
        <v>279</v>
      </c>
      <c r="F2245" t="s">
        <v>8220</v>
      </c>
      <c r="G2245" t="s">
        <v>8223</v>
      </c>
      <c r="H2245" t="s">
        <v>8245</v>
      </c>
      <c r="I2245" s="14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1</v>
      </c>
      <c r="P2245">
        <f t="shared" si="177"/>
        <v>0.14000000000000001</v>
      </c>
      <c r="Q2245" s="11" t="s">
        <v>8331</v>
      </c>
      <c r="R2245" t="s">
        <v>8349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50000</v>
      </c>
      <c r="E2246" s="7">
        <v>5</v>
      </c>
      <c r="F2246" t="s">
        <v>8220</v>
      </c>
      <c r="G2246" t="s">
        <v>8223</v>
      </c>
      <c r="H2246" t="s">
        <v>8245</v>
      </c>
      <c r="I2246" s="14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0</v>
      </c>
      <c r="P2246">
        <f t="shared" si="177"/>
        <v>0.02</v>
      </c>
      <c r="Q2246" s="11" t="s">
        <v>8331</v>
      </c>
      <c r="R2246" t="s">
        <v>8349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200000</v>
      </c>
      <c r="E2247" s="7">
        <v>229802.31</v>
      </c>
      <c r="F2247" t="s">
        <v>8218</v>
      </c>
      <c r="G2247" t="s">
        <v>8223</v>
      </c>
      <c r="H2247" t="s">
        <v>8245</v>
      </c>
      <c r="I2247" s="14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115</v>
      </c>
      <c r="P2247">
        <f t="shared" si="177"/>
        <v>116.06</v>
      </c>
      <c r="Q2247" s="11" t="s">
        <v>8331</v>
      </c>
      <c r="R2247" t="s">
        <v>8349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7500</v>
      </c>
      <c r="E2248" s="7">
        <v>980</v>
      </c>
      <c r="F2248" t="s">
        <v>8219</v>
      </c>
      <c r="G2248" t="s">
        <v>8224</v>
      </c>
      <c r="H2248" t="s">
        <v>8246</v>
      </c>
      <c r="I2248" s="14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13</v>
      </c>
      <c r="P2248">
        <f t="shared" si="177"/>
        <v>17.190000000000001</v>
      </c>
      <c r="Q2248" s="11" t="s">
        <v>8331</v>
      </c>
      <c r="R2248" t="s">
        <v>8349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50000</v>
      </c>
      <c r="E2249" s="7">
        <v>20</v>
      </c>
      <c r="F2249" t="s">
        <v>8220</v>
      </c>
      <c r="G2249" t="s">
        <v>8223</v>
      </c>
      <c r="H2249" t="s">
        <v>8245</v>
      </c>
      <c r="I2249" s="14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0</v>
      </c>
      <c r="P2249">
        <f t="shared" si="177"/>
        <v>0.05</v>
      </c>
      <c r="Q2249" s="11" t="s">
        <v>8331</v>
      </c>
      <c r="R2249" t="s">
        <v>8349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20000</v>
      </c>
      <c r="E2250" s="7">
        <v>1605</v>
      </c>
      <c r="F2250" t="s">
        <v>8219</v>
      </c>
      <c r="G2250" t="s">
        <v>8224</v>
      </c>
      <c r="H2250" t="s">
        <v>8246</v>
      </c>
      <c r="I2250" s="14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8</v>
      </c>
      <c r="P2250">
        <f t="shared" si="177"/>
        <v>12.54</v>
      </c>
      <c r="Q2250" s="11" t="s">
        <v>8331</v>
      </c>
      <c r="R2250" t="s">
        <v>8349</v>
      </c>
      <c r="S2250" s="16">
        <f t="shared" si="178"/>
        <v>42688.875902777778</v>
      </c>
      <c r="T2250" s="16">
        <f t="shared" si="179"/>
        <v>42718.875902777778</v>
      </c>
      <c r="U2250">
        <f t="shared" si="180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15000</v>
      </c>
      <c r="E2251" s="7">
        <v>26445</v>
      </c>
      <c r="F2251" t="s">
        <v>8218</v>
      </c>
      <c r="G2251" t="s">
        <v>8223</v>
      </c>
      <c r="H2251" t="s">
        <v>8245</v>
      </c>
      <c r="I2251" s="14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176</v>
      </c>
      <c r="P2251">
        <f t="shared" si="177"/>
        <v>146.91999999999999</v>
      </c>
      <c r="Q2251" s="11" t="s">
        <v>8331</v>
      </c>
      <c r="R2251" t="s">
        <v>8349</v>
      </c>
      <c r="S2251" s="16">
        <f t="shared" si="178"/>
        <v>41336.703298611108</v>
      </c>
      <c r="T2251" s="16">
        <f t="shared" si="179"/>
        <v>41366.661631944444</v>
      </c>
      <c r="U2251">
        <f t="shared" si="180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1000000</v>
      </c>
      <c r="E2252" s="7">
        <v>2</v>
      </c>
      <c r="F2252" t="s">
        <v>8220</v>
      </c>
      <c r="G2252" t="s">
        <v>8223</v>
      </c>
      <c r="H2252" t="s">
        <v>8245</v>
      </c>
      <c r="I2252" s="14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0</v>
      </c>
      <c r="P2252">
        <f t="shared" si="177"/>
        <v>0</v>
      </c>
      <c r="Q2252" s="11" t="s">
        <v>8331</v>
      </c>
      <c r="R2252" t="s">
        <v>8349</v>
      </c>
      <c r="S2252" s="16">
        <f t="shared" si="178"/>
        <v>42677.005474537036</v>
      </c>
      <c r="T2252" s="16">
        <f t="shared" si="179"/>
        <v>42707.0471412037</v>
      </c>
      <c r="U2252">
        <f t="shared" si="180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30000</v>
      </c>
      <c r="E2253" s="7">
        <v>50</v>
      </c>
      <c r="F2253" t="s">
        <v>8220</v>
      </c>
      <c r="G2253" t="s">
        <v>8223</v>
      </c>
      <c r="H2253" t="s">
        <v>8245</v>
      </c>
      <c r="I2253" s="14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0</v>
      </c>
      <c r="P2253">
        <f t="shared" si="177"/>
        <v>0.1</v>
      </c>
      <c r="Q2253" s="11" t="s">
        <v>8331</v>
      </c>
      <c r="R2253" t="s">
        <v>8349</v>
      </c>
      <c r="S2253" s="16">
        <f t="shared" si="178"/>
        <v>41846.34579861111</v>
      </c>
      <c r="T2253" s="16">
        <f t="shared" si="179"/>
        <v>41867.34579861111</v>
      </c>
      <c r="U2253">
        <f t="shared" si="180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50000</v>
      </c>
      <c r="E2254" s="7">
        <v>176524</v>
      </c>
      <c r="F2254" t="s">
        <v>8218</v>
      </c>
      <c r="G2254" t="s">
        <v>8226</v>
      </c>
      <c r="H2254" t="s">
        <v>8248</v>
      </c>
      <c r="I2254" s="1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353</v>
      </c>
      <c r="P2254">
        <f t="shared" si="177"/>
        <v>708.93</v>
      </c>
      <c r="Q2254" s="11" t="s">
        <v>8331</v>
      </c>
      <c r="R2254" t="s">
        <v>8349</v>
      </c>
      <c r="S2254" s="16">
        <f t="shared" si="178"/>
        <v>42573.327986111108</v>
      </c>
      <c r="T2254" s="16">
        <f t="shared" si="179"/>
        <v>42588.327986111108</v>
      </c>
      <c r="U2254">
        <f t="shared" si="180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25000</v>
      </c>
      <c r="E2255" s="7">
        <v>26</v>
      </c>
      <c r="F2255" t="s">
        <v>8220</v>
      </c>
      <c r="G2255" t="s">
        <v>8223</v>
      </c>
      <c r="H2255" t="s">
        <v>8245</v>
      </c>
      <c r="I2255" s="14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0</v>
      </c>
      <c r="P2255">
        <f t="shared" si="177"/>
        <v>0.31</v>
      </c>
      <c r="Q2255" s="11" t="s">
        <v>8331</v>
      </c>
      <c r="R2255" t="s">
        <v>8349</v>
      </c>
      <c r="S2255" s="16">
        <f t="shared" si="178"/>
        <v>42296.631331018521</v>
      </c>
      <c r="T2255" s="16">
        <f t="shared" si="179"/>
        <v>42326.672997685186</v>
      </c>
      <c r="U2255">
        <f t="shared" si="180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7000</v>
      </c>
      <c r="E2256" s="7">
        <v>0</v>
      </c>
      <c r="F2256" t="s">
        <v>8220</v>
      </c>
      <c r="G2256" t="s">
        <v>8223</v>
      </c>
      <c r="H2256" t="s">
        <v>8245</v>
      </c>
      <c r="I2256" s="14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0</v>
      </c>
      <c r="P2256">
        <f t="shared" si="177"/>
        <v>0</v>
      </c>
      <c r="Q2256" s="11" t="s">
        <v>8331</v>
      </c>
      <c r="R2256" t="s">
        <v>8349</v>
      </c>
      <c r="S2256" s="16">
        <f t="shared" si="178"/>
        <v>42752.647777777776</v>
      </c>
      <c r="T2256" s="16">
        <f t="shared" si="179"/>
        <v>42759.647777777776</v>
      </c>
      <c r="U2256">
        <f t="shared" si="180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30000</v>
      </c>
      <c r="E2257" s="7">
        <v>1</v>
      </c>
      <c r="F2257" t="s">
        <v>8220</v>
      </c>
      <c r="G2257" t="s">
        <v>8223</v>
      </c>
      <c r="H2257" t="s">
        <v>8245</v>
      </c>
      <c r="I2257" s="14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0</v>
      </c>
      <c r="P2257">
        <f t="shared" si="177"/>
        <v>0</v>
      </c>
      <c r="Q2257" s="11" t="s">
        <v>8331</v>
      </c>
      <c r="R2257" t="s">
        <v>8349</v>
      </c>
      <c r="S2257" s="16">
        <f t="shared" si="178"/>
        <v>42467.951979166668</v>
      </c>
      <c r="T2257" s="16">
        <f t="shared" si="179"/>
        <v>42497.951979166668</v>
      </c>
      <c r="U2257">
        <f t="shared" si="180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4000</v>
      </c>
      <c r="E2258" s="7">
        <v>10610</v>
      </c>
      <c r="F2258" t="s">
        <v>8218</v>
      </c>
      <c r="G2258" t="s">
        <v>8224</v>
      </c>
      <c r="H2258" t="s">
        <v>8246</v>
      </c>
      <c r="I2258" s="14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265</v>
      </c>
      <c r="P2258">
        <f t="shared" si="177"/>
        <v>212.2</v>
      </c>
      <c r="Q2258" s="11" t="s">
        <v>8331</v>
      </c>
      <c r="R2258" t="s">
        <v>8349</v>
      </c>
      <c r="S2258" s="16">
        <f t="shared" si="178"/>
        <v>42682.451921296291</v>
      </c>
      <c r="T2258" s="16">
        <f t="shared" si="179"/>
        <v>42696.451921296291</v>
      </c>
      <c r="U2258">
        <f t="shared" si="180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40000</v>
      </c>
      <c r="E2259" s="7">
        <v>47665</v>
      </c>
      <c r="F2259" t="s">
        <v>8218</v>
      </c>
      <c r="G2259" t="s">
        <v>8224</v>
      </c>
      <c r="H2259" t="s">
        <v>8246</v>
      </c>
      <c r="I2259" s="14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119</v>
      </c>
      <c r="P2259">
        <f t="shared" si="177"/>
        <v>282.04000000000002</v>
      </c>
      <c r="Q2259" s="11" t="s">
        <v>8331</v>
      </c>
      <c r="R2259" t="s">
        <v>8349</v>
      </c>
      <c r="S2259" s="16">
        <f t="shared" si="178"/>
        <v>42505.936678240745</v>
      </c>
      <c r="T2259" s="16">
        <f t="shared" si="179"/>
        <v>42540.958333333328</v>
      </c>
      <c r="U2259">
        <f t="shared" si="180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10000</v>
      </c>
      <c r="E2260" s="7">
        <v>0</v>
      </c>
      <c r="F2260" t="s">
        <v>8220</v>
      </c>
      <c r="G2260" t="s">
        <v>8223</v>
      </c>
      <c r="H2260" t="s">
        <v>8245</v>
      </c>
      <c r="I2260" s="14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0</v>
      </c>
      <c r="P2260">
        <f t="shared" si="177"/>
        <v>0</v>
      </c>
      <c r="Q2260" s="11" t="s">
        <v>8331</v>
      </c>
      <c r="R2260" t="s">
        <v>8349</v>
      </c>
      <c r="S2260" s="16">
        <f t="shared" si="178"/>
        <v>42136.75100694444</v>
      </c>
      <c r="T2260" s="16">
        <f t="shared" si="179"/>
        <v>42166.75100694444</v>
      </c>
      <c r="U2260">
        <f t="shared" si="180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50000</v>
      </c>
      <c r="E2261" s="7">
        <v>4</v>
      </c>
      <c r="F2261" t="s">
        <v>8220</v>
      </c>
      <c r="G2261" t="s">
        <v>8224</v>
      </c>
      <c r="H2261" t="s">
        <v>8246</v>
      </c>
      <c r="I2261" s="14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0</v>
      </c>
      <c r="P2261">
        <f t="shared" si="177"/>
        <v>0.02</v>
      </c>
      <c r="Q2261" s="11" t="s">
        <v>8331</v>
      </c>
      <c r="R2261" t="s">
        <v>8349</v>
      </c>
      <c r="S2261" s="16">
        <f t="shared" si="178"/>
        <v>42702.804814814815</v>
      </c>
      <c r="T2261" s="16">
        <f t="shared" si="179"/>
        <v>42712.804814814815</v>
      </c>
      <c r="U2261">
        <f t="shared" si="180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22000</v>
      </c>
      <c r="E2262" s="7">
        <v>3</v>
      </c>
      <c r="F2262" t="s">
        <v>8220</v>
      </c>
      <c r="G2262" t="s">
        <v>8223</v>
      </c>
      <c r="H2262" t="s">
        <v>8245</v>
      </c>
      <c r="I2262" s="14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0</v>
      </c>
      <c r="P2262">
        <f t="shared" si="177"/>
        <v>0.04</v>
      </c>
      <c r="Q2262" s="11" t="s">
        <v>8331</v>
      </c>
      <c r="R2262" t="s">
        <v>8349</v>
      </c>
      <c r="S2262" s="16">
        <f t="shared" si="178"/>
        <v>41695.016782407409</v>
      </c>
      <c r="T2262" s="16">
        <f t="shared" si="179"/>
        <v>41724.975115740745</v>
      </c>
      <c r="U2262">
        <f t="shared" si="180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20000</v>
      </c>
      <c r="E2263" s="7">
        <v>20253</v>
      </c>
      <c r="F2263" t="s">
        <v>8218</v>
      </c>
      <c r="G2263" t="s">
        <v>8225</v>
      </c>
      <c r="H2263" t="s">
        <v>8247</v>
      </c>
      <c r="I2263" s="14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101</v>
      </c>
      <c r="P2263">
        <f t="shared" si="177"/>
        <v>96.44</v>
      </c>
      <c r="Q2263" s="11" t="s">
        <v>8331</v>
      </c>
      <c r="R2263" t="s">
        <v>8349</v>
      </c>
      <c r="S2263" s="16">
        <f t="shared" si="178"/>
        <v>42759.724768518514</v>
      </c>
      <c r="T2263" s="16">
        <f t="shared" si="179"/>
        <v>42780.724768518514</v>
      </c>
      <c r="U2263">
        <f t="shared" si="180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14000</v>
      </c>
      <c r="E2264" s="7">
        <v>15937</v>
      </c>
      <c r="F2264" t="s">
        <v>8218</v>
      </c>
      <c r="G2264" t="s">
        <v>8223</v>
      </c>
      <c r="H2264" t="s">
        <v>8245</v>
      </c>
      <c r="I2264" s="1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114</v>
      </c>
      <c r="P2264">
        <f t="shared" si="177"/>
        <v>88.05</v>
      </c>
      <c r="Q2264" s="11" t="s">
        <v>8331</v>
      </c>
      <c r="R2264" t="s">
        <v>8349</v>
      </c>
      <c r="S2264" s="16">
        <f t="shared" si="178"/>
        <v>41926.585162037038</v>
      </c>
      <c r="T2264" s="16">
        <f t="shared" si="179"/>
        <v>41961</v>
      </c>
      <c r="U2264">
        <f t="shared" si="180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25000</v>
      </c>
      <c r="E2265" s="7">
        <v>0</v>
      </c>
      <c r="F2265" t="s">
        <v>8220</v>
      </c>
      <c r="G2265" t="s">
        <v>8234</v>
      </c>
      <c r="H2265" t="s">
        <v>8254</v>
      </c>
      <c r="I2265" s="14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0</v>
      </c>
      <c r="P2265">
        <f t="shared" si="177"/>
        <v>0</v>
      </c>
      <c r="Q2265" s="11" t="s">
        <v>8331</v>
      </c>
      <c r="R2265" t="s">
        <v>8349</v>
      </c>
      <c r="S2265" s="16">
        <f t="shared" si="178"/>
        <v>42014.832326388889</v>
      </c>
      <c r="T2265" s="16">
        <f t="shared" si="179"/>
        <v>42035.832326388889</v>
      </c>
      <c r="U2265">
        <f t="shared" si="180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28000</v>
      </c>
      <c r="E2266" s="7">
        <v>0</v>
      </c>
      <c r="F2266" t="s">
        <v>8220</v>
      </c>
      <c r="G2266" t="s">
        <v>8223</v>
      </c>
      <c r="H2266" t="s">
        <v>8245</v>
      </c>
      <c r="I2266" s="14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0</v>
      </c>
      <c r="P2266">
        <f t="shared" si="177"/>
        <v>0</v>
      </c>
      <c r="Q2266" s="11" t="s">
        <v>8331</v>
      </c>
      <c r="R2266" t="s">
        <v>8349</v>
      </c>
      <c r="S2266" s="16">
        <f t="shared" si="178"/>
        <v>42496.582337962958</v>
      </c>
      <c r="T2266" s="16">
        <f t="shared" si="179"/>
        <v>42513.125</v>
      </c>
      <c r="U2266">
        <f t="shared" si="180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3000</v>
      </c>
      <c r="E2267" s="7">
        <v>3289</v>
      </c>
      <c r="F2267" t="s">
        <v>8218</v>
      </c>
      <c r="G2267" t="s">
        <v>8224</v>
      </c>
      <c r="H2267" t="s">
        <v>8246</v>
      </c>
      <c r="I2267" s="14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110</v>
      </c>
      <c r="P2267">
        <f t="shared" si="177"/>
        <v>193.47</v>
      </c>
      <c r="Q2267" s="11" t="s">
        <v>8331</v>
      </c>
      <c r="R2267" t="s">
        <v>8349</v>
      </c>
      <c r="S2267" s="16">
        <f t="shared" si="178"/>
        <v>42689.853090277778</v>
      </c>
      <c r="T2267" s="16">
        <f t="shared" si="179"/>
        <v>42696.853090277778</v>
      </c>
      <c r="U2267">
        <f t="shared" si="180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12100</v>
      </c>
      <c r="E2268" s="7">
        <v>80</v>
      </c>
      <c r="F2268" t="s">
        <v>8219</v>
      </c>
      <c r="G2268" t="s">
        <v>8223</v>
      </c>
      <c r="H2268" t="s">
        <v>8245</v>
      </c>
      <c r="I2268" s="14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1</v>
      </c>
      <c r="P2268">
        <f t="shared" si="177"/>
        <v>0.41</v>
      </c>
      <c r="Q2268" s="11" t="s">
        <v>8331</v>
      </c>
      <c r="R2268" t="s">
        <v>8349</v>
      </c>
      <c r="S2268" s="16">
        <f t="shared" si="178"/>
        <v>42469.874907407408</v>
      </c>
      <c r="T2268" s="16">
        <f t="shared" si="179"/>
        <v>42487.083333333328</v>
      </c>
      <c r="U2268">
        <f t="shared" si="180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160000</v>
      </c>
      <c r="E2269" s="7">
        <v>26</v>
      </c>
      <c r="F2269" t="s">
        <v>8220</v>
      </c>
      <c r="G2269" t="s">
        <v>8223</v>
      </c>
      <c r="H2269" t="s">
        <v>8245</v>
      </c>
      <c r="I2269" s="14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0</v>
      </c>
      <c r="P2269">
        <f t="shared" si="177"/>
        <v>0.06</v>
      </c>
      <c r="Q2269" s="11" t="s">
        <v>8331</v>
      </c>
      <c r="R2269" t="s">
        <v>8349</v>
      </c>
      <c r="S2269" s="16">
        <f t="shared" si="178"/>
        <v>41968.829826388886</v>
      </c>
      <c r="T2269" s="16">
        <f t="shared" si="179"/>
        <v>41994.041666666672</v>
      </c>
      <c r="U2269">
        <f t="shared" si="180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65000</v>
      </c>
      <c r="E2270" s="7">
        <v>66458.23</v>
      </c>
      <c r="F2270" t="s">
        <v>8218</v>
      </c>
      <c r="G2270" t="s">
        <v>8223</v>
      </c>
      <c r="H2270" t="s">
        <v>8245</v>
      </c>
      <c r="I2270" s="14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102</v>
      </c>
      <c r="P2270">
        <f t="shared" si="177"/>
        <v>342.57</v>
      </c>
      <c r="Q2270" s="11" t="s">
        <v>8331</v>
      </c>
      <c r="R2270" t="s">
        <v>8349</v>
      </c>
      <c r="S2270" s="16">
        <f t="shared" si="178"/>
        <v>42776.082349537035</v>
      </c>
      <c r="T2270" s="16">
        <f t="shared" si="179"/>
        <v>42806.082349537035</v>
      </c>
      <c r="U2270">
        <f t="shared" si="180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100000</v>
      </c>
      <c r="E2271" s="7">
        <v>2484</v>
      </c>
      <c r="F2271" t="s">
        <v>8220</v>
      </c>
      <c r="G2271" t="s">
        <v>8223</v>
      </c>
      <c r="H2271" t="s">
        <v>8245</v>
      </c>
      <c r="I2271" s="14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2</v>
      </c>
      <c r="P2271">
        <f t="shared" si="177"/>
        <v>2.75</v>
      </c>
      <c r="Q2271" s="11" t="s">
        <v>8331</v>
      </c>
      <c r="R2271" t="s">
        <v>8349</v>
      </c>
      <c r="S2271" s="16">
        <f t="shared" si="178"/>
        <v>42776.704432870371</v>
      </c>
      <c r="T2271" s="16">
        <f t="shared" si="179"/>
        <v>42801.208333333328</v>
      </c>
      <c r="U2271">
        <f t="shared" si="180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500000</v>
      </c>
      <c r="E2272" s="7">
        <v>1550</v>
      </c>
      <c r="F2272" t="s">
        <v>8220</v>
      </c>
      <c r="G2272" t="s">
        <v>8223</v>
      </c>
      <c r="H2272" t="s">
        <v>8245</v>
      </c>
      <c r="I2272" s="14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0</v>
      </c>
      <c r="P2272">
        <f t="shared" si="177"/>
        <v>0.93</v>
      </c>
      <c r="Q2272" s="11" t="s">
        <v>8331</v>
      </c>
      <c r="R2272" t="s">
        <v>8349</v>
      </c>
      <c r="S2272" s="16">
        <f t="shared" si="178"/>
        <v>42725.869363425925</v>
      </c>
      <c r="T2272" s="16">
        <f t="shared" si="179"/>
        <v>42745.915972222225</v>
      </c>
      <c r="U2272">
        <f t="shared" si="180"/>
        <v>2017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125000</v>
      </c>
      <c r="E2273" s="7">
        <v>30</v>
      </c>
      <c r="F2273" t="s">
        <v>8220</v>
      </c>
      <c r="G2273" t="s">
        <v>8223</v>
      </c>
      <c r="H2273" t="s">
        <v>8245</v>
      </c>
      <c r="I2273" s="14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0</v>
      </c>
      <c r="P2273">
        <f t="shared" si="177"/>
        <v>0.02</v>
      </c>
      <c r="Q2273" s="11" t="s">
        <v>8331</v>
      </c>
      <c r="R2273" t="s">
        <v>8349</v>
      </c>
      <c r="S2273" s="16">
        <f t="shared" si="178"/>
        <v>42684.000046296293</v>
      </c>
      <c r="T2273" s="16">
        <f t="shared" si="179"/>
        <v>42714.000046296293</v>
      </c>
      <c r="U2273">
        <f t="shared" si="180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35000</v>
      </c>
      <c r="E2274" s="7">
        <v>28986.16</v>
      </c>
      <c r="F2274" t="s">
        <v>8220</v>
      </c>
      <c r="G2274" t="s">
        <v>8223</v>
      </c>
      <c r="H2274" t="s">
        <v>8245</v>
      </c>
      <c r="I2274" s="1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83</v>
      </c>
      <c r="P2274">
        <f t="shared" si="177"/>
        <v>30.71</v>
      </c>
      <c r="Q2274" s="11" t="s">
        <v>8331</v>
      </c>
      <c r="R2274" t="s">
        <v>8349</v>
      </c>
      <c r="S2274" s="16">
        <f t="shared" si="178"/>
        <v>42315.699490740735</v>
      </c>
      <c r="T2274" s="16">
        <f t="shared" si="179"/>
        <v>42345.699490740735</v>
      </c>
      <c r="U2274">
        <f t="shared" si="180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15000</v>
      </c>
      <c r="E2275" s="7">
        <v>15126</v>
      </c>
      <c r="F2275" t="s">
        <v>8218</v>
      </c>
      <c r="G2275" t="s">
        <v>8228</v>
      </c>
      <c r="H2275" t="s">
        <v>8250</v>
      </c>
      <c r="I2275" s="14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101</v>
      </c>
      <c r="P2275">
        <f t="shared" si="177"/>
        <v>102.9</v>
      </c>
      <c r="Q2275" s="11" t="s">
        <v>8331</v>
      </c>
      <c r="R2275" t="s">
        <v>8349</v>
      </c>
      <c r="S2275" s="16">
        <f t="shared" si="178"/>
        <v>42781.549097222218</v>
      </c>
      <c r="T2275" s="16">
        <f t="shared" si="179"/>
        <v>42806.507430555561</v>
      </c>
      <c r="U2275">
        <f t="shared" si="180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8500</v>
      </c>
      <c r="E2276" s="7">
        <v>8636</v>
      </c>
      <c r="F2276" t="s">
        <v>8218</v>
      </c>
      <c r="G2276" t="s">
        <v>8223</v>
      </c>
      <c r="H2276" t="s">
        <v>8245</v>
      </c>
      <c r="I2276" s="14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102</v>
      </c>
      <c r="P2276">
        <f t="shared" si="177"/>
        <v>87.23</v>
      </c>
      <c r="Q2276" s="11" t="s">
        <v>8331</v>
      </c>
      <c r="R2276" t="s">
        <v>8349</v>
      </c>
      <c r="S2276" s="16">
        <f t="shared" si="178"/>
        <v>41663.500659722224</v>
      </c>
      <c r="T2276" s="16">
        <f t="shared" si="179"/>
        <v>41693.500659722224</v>
      </c>
      <c r="U2276">
        <f t="shared" si="180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8000</v>
      </c>
      <c r="E2277" s="7">
        <v>195</v>
      </c>
      <c r="F2277" t="s">
        <v>8220</v>
      </c>
      <c r="G2277" t="s">
        <v>8224</v>
      </c>
      <c r="H2277" t="s">
        <v>8246</v>
      </c>
      <c r="I2277" s="14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2</v>
      </c>
      <c r="P2277">
        <f t="shared" si="177"/>
        <v>2.4700000000000002</v>
      </c>
      <c r="Q2277" s="11" t="s">
        <v>8331</v>
      </c>
      <c r="R2277" t="s">
        <v>8349</v>
      </c>
      <c r="S2277" s="16">
        <f t="shared" si="178"/>
        <v>41965.616655092599</v>
      </c>
      <c r="T2277" s="16">
        <f t="shared" si="179"/>
        <v>41995.616655092599</v>
      </c>
      <c r="U2277">
        <f t="shared" si="180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12500</v>
      </c>
      <c r="E2278" s="7">
        <v>35</v>
      </c>
      <c r="F2278" t="s">
        <v>8220</v>
      </c>
      <c r="G2278" t="s">
        <v>8223</v>
      </c>
      <c r="H2278" t="s">
        <v>8245</v>
      </c>
      <c r="I2278" s="14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0</v>
      </c>
      <c r="P2278">
        <f t="shared" si="177"/>
        <v>0.47</v>
      </c>
      <c r="Q2278" s="11" t="s">
        <v>8331</v>
      </c>
      <c r="R2278" t="s">
        <v>8349</v>
      </c>
      <c r="S2278" s="16">
        <f t="shared" si="178"/>
        <v>41614.651493055557</v>
      </c>
      <c r="T2278" s="16">
        <f t="shared" si="179"/>
        <v>41644.651493055557</v>
      </c>
      <c r="U2278">
        <f t="shared" si="180"/>
        <v>2014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30000</v>
      </c>
      <c r="E2279" s="7">
        <v>13296</v>
      </c>
      <c r="F2279" t="s">
        <v>8219</v>
      </c>
      <c r="G2279" t="s">
        <v>8223</v>
      </c>
      <c r="H2279" t="s">
        <v>8245</v>
      </c>
      <c r="I2279" s="14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44</v>
      </c>
      <c r="P2279">
        <f t="shared" si="177"/>
        <v>64.23</v>
      </c>
      <c r="Q2279" s="11" t="s">
        <v>8331</v>
      </c>
      <c r="R2279" t="s">
        <v>8349</v>
      </c>
      <c r="S2279" s="16">
        <f t="shared" si="178"/>
        <v>40936.678506944445</v>
      </c>
      <c r="T2279" s="16">
        <f t="shared" si="179"/>
        <v>40966.678506944445</v>
      </c>
      <c r="U2279">
        <f t="shared" si="180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15000</v>
      </c>
      <c r="E2280" s="7">
        <v>1296</v>
      </c>
      <c r="F2280" t="s">
        <v>8220</v>
      </c>
      <c r="G2280" t="s">
        <v>8236</v>
      </c>
      <c r="H2280" t="s">
        <v>8248</v>
      </c>
      <c r="I2280" s="14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9</v>
      </c>
      <c r="P2280">
        <f t="shared" si="177"/>
        <v>12.71</v>
      </c>
      <c r="Q2280" s="11" t="s">
        <v>8331</v>
      </c>
      <c r="R2280" t="s">
        <v>8349</v>
      </c>
      <c r="S2280" s="16">
        <f t="shared" si="178"/>
        <v>42338.709108796291</v>
      </c>
      <c r="T2280" s="16">
        <f t="shared" si="179"/>
        <v>42372.957638888889</v>
      </c>
      <c r="U2280">
        <f t="shared" si="180"/>
        <v>2016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5000</v>
      </c>
      <c r="E2281" s="7">
        <v>5041</v>
      </c>
      <c r="F2281" t="s">
        <v>8218</v>
      </c>
      <c r="G2281" t="s">
        <v>8223</v>
      </c>
      <c r="H2281" t="s">
        <v>8245</v>
      </c>
      <c r="I2281" s="14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101</v>
      </c>
      <c r="P2281">
        <f t="shared" si="177"/>
        <v>157.53</v>
      </c>
      <c r="Q2281" s="11" t="s">
        <v>8331</v>
      </c>
      <c r="R2281" t="s">
        <v>8349</v>
      </c>
      <c r="S2281" s="16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100000</v>
      </c>
      <c r="E2282" s="7">
        <v>0</v>
      </c>
      <c r="F2282" t="s">
        <v>8219</v>
      </c>
      <c r="G2282" t="s">
        <v>8223</v>
      </c>
      <c r="H2282" t="s">
        <v>8245</v>
      </c>
      <c r="I2282" s="14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0</v>
      </c>
      <c r="P2282">
        <f t="shared" si="177"/>
        <v>0</v>
      </c>
      <c r="Q2282" s="11" t="s">
        <v>8331</v>
      </c>
      <c r="R2282" t="s">
        <v>8349</v>
      </c>
      <c r="S2282" s="16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3000</v>
      </c>
      <c r="E2283" s="7">
        <v>3100</v>
      </c>
      <c r="F2283" t="s">
        <v>8218</v>
      </c>
      <c r="G2283" t="s">
        <v>8223</v>
      </c>
      <c r="H2283" t="s">
        <v>8245</v>
      </c>
      <c r="I2283" s="14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103</v>
      </c>
      <c r="P2283">
        <f t="shared" si="177"/>
        <v>281.82</v>
      </c>
      <c r="Q2283" s="11" t="s">
        <v>8323</v>
      </c>
      <c r="R2283" t="s">
        <v>8324</v>
      </c>
      <c r="S2283" s="16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5000</v>
      </c>
      <c r="E2284" s="7">
        <v>250</v>
      </c>
      <c r="F2284" t="s">
        <v>8220</v>
      </c>
      <c r="G2284" t="s">
        <v>8223</v>
      </c>
      <c r="H2284" t="s">
        <v>8245</v>
      </c>
      <c r="I2284" s="1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5</v>
      </c>
      <c r="P2284">
        <f t="shared" si="177"/>
        <v>20.83</v>
      </c>
      <c r="Q2284" s="11" t="s">
        <v>8323</v>
      </c>
      <c r="R2284" t="s">
        <v>8324</v>
      </c>
      <c r="S2284" s="16">
        <f t="shared" si="178"/>
        <v>42323.17460648148</v>
      </c>
      <c r="T2284" s="16">
        <f t="shared" si="179"/>
        <v>42383.17460648148</v>
      </c>
      <c r="U2284">
        <f t="shared" si="180"/>
        <v>2016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9000</v>
      </c>
      <c r="E2285" s="7">
        <v>223</v>
      </c>
      <c r="F2285" t="s">
        <v>8219</v>
      </c>
      <c r="G2285" t="s">
        <v>8223</v>
      </c>
      <c r="H2285" t="s">
        <v>8245</v>
      </c>
      <c r="I2285" s="14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2</v>
      </c>
      <c r="P2285">
        <f t="shared" si="177"/>
        <v>4.6500000000000004</v>
      </c>
      <c r="Q2285" s="11" t="s">
        <v>8323</v>
      </c>
      <c r="R2285" t="s">
        <v>8324</v>
      </c>
      <c r="S2285" s="16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18000</v>
      </c>
      <c r="E2286" s="7">
        <v>21684.2</v>
      </c>
      <c r="F2286" t="s">
        <v>8218</v>
      </c>
      <c r="G2286" t="s">
        <v>8223</v>
      </c>
      <c r="H2286" t="s">
        <v>8245</v>
      </c>
      <c r="I2286" s="14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120</v>
      </c>
      <c r="P2286">
        <f t="shared" si="177"/>
        <v>367.53</v>
      </c>
      <c r="Q2286" s="11" t="s">
        <v>8323</v>
      </c>
      <c r="R2286" t="s">
        <v>8324</v>
      </c>
      <c r="S2286" s="16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10000</v>
      </c>
      <c r="E2287" s="7">
        <v>10065</v>
      </c>
      <c r="F2287" t="s">
        <v>8218</v>
      </c>
      <c r="G2287" t="s">
        <v>8223</v>
      </c>
      <c r="H2287" t="s">
        <v>8245</v>
      </c>
      <c r="I2287" s="14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101</v>
      </c>
      <c r="P2287">
        <f t="shared" si="177"/>
        <v>127.41</v>
      </c>
      <c r="Q2287" s="11" t="s">
        <v>8323</v>
      </c>
      <c r="R2287" t="s">
        <v>8324</v>
      </c>
      <c r="S2287" s="16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5000</v>
      </c>
      <c r="E2288" s="7">
        <v>2230</v>
      </c>
      <c r="F2288" t="s">
        <v>8220</v>
      </c>
      <c r="G2288" t="s">
        <v>8223</v>
      </c>
      <c r="H2288" t="s">
        <v>8245</v>
      </c>
      <c r="I2288" s="14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45</v>
      </c>
      <c r="P2288">
        <f t="shared" si="177"/>
        <v>159.29</v>
      </c>
      <c r="Q2288" s="11" t="s">
        <v>8323</v>
      </c>
      <c r="R2288" t="s">
        <v>8324</v>
      </c>
      <c r="S2288" s="16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15000</v>
      </c>
      <c r="E2289" s="7">
        <v>886</v>
      </c>
      <c r="F2289" t="s">
        <v>8220</v>
      </c>
      <c r="G2289" t="s">
        <v>8223</v>
      </c>
      <c r="H2289" t="s">
        <v>8245</v>
      </c>
      <c r="I2289" s="14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6</v>
      </c>
      <c r="P2289">
        <f t="shared" si="177"/>
        <v>8.36</v>
      </c>
      <c r="Q2289" s="11" t="s">
        <v>8323</v>
      </c>
      <c r="R2289" t="s">
        <v>8324</v>
      </c>
      <c r="S2289" s="16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4000</v>
      </c>
      <c r="E2290" s="7">
        <v>4015.71</v>
      </c>
      <c r="F2290" t="s">
        <v>8218</v>
      </c>
      <c r="G2290" t="s">
        <v>8223</v>
      </c>
      <c r="H2290" t="s">
        <v>8245</v>
      </c>
      <c r="I2290" s="14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160.63</v>
      </c>
      <c r="Q2290" s="11" t="s">
        <v>8323</v>
      </c>
      <c r="R2290" t="s">
        <v>8324</v>
      </c>
      <c r="S2290" s="16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5000</v>
      </c>
      <c r="E2291" s="7">
        <v>5263</v>
      </c>
      <c r="F2291" t="s">
        <v>8218</v>
      </c>
      <c r="G2291" t="s">
        <v>8223</v>
      </c>
      <c r="H2291" t="s">
        <v>8245</v>
      </c>
      <c r="I2291" s="14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105</v>
      </c>
      <c r="P2291">
        <f t="shared" si="177"/>
        <v>210.52</v>
      </c>
      <c r="Q2291" s="11" t="s">
        <v>8323</v>
      </c>
      <c r="R2291" t="s">
        <v>8324</v>
      </c>
      <c r="S2291" s="16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5000</v>
      </c>
      <c r="E2292" s="7">
        <v>5103</v>
      </c>
      <c r="F2292" t="s">
        <v>8218</v>
      </c>
      <c r="G2292" t="s">
        <v>8223</v>
      </c>
      <c r="H2292" t="s">
        <v>8245</v>
      </c>
      <c r="I2292" s="14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102</v>
      </c>
      <c r="P2292">
        <f t="shared" si="177"/>
        <v>175.97</v>
      </c>
      <c r="Q2292" s="11" t="s">
        <v>8323</v>
      </c>
      <c r="R2292" t="s">
        <v>8324</v>
      </c>
      <c r="S2292" s="16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11500</v>
      </c>
      <c r="E2293" s="7">
        <v>11500</v>
      </c>
      <c r="F2293" t="s">
        <v>8218</v>
      </c>
      <c r="G2293" t="s">
        <v>8223</v>
      </c>
      <c r="H2293" t="s">
        <v>8245</v>
      </c>
      <c r="I2293" s="14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100</v>
      </c>
      <c r="P2293">
        <f t="shared" si="177"/>
        <v>267.44</v>
      </c>
      <c r="Q2293" s="11" t="s">
        <v>8323</v>
      </c>
      <c r="R2293" t="s">
        <v>8324</v>
      </c>
      <c r="S2293" s="16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6000</v>
      </c>
      <c r="E2294" s="7">
        <v>7559</v>
      </c>
      <c r="F2294" t="s">
        <v>8218</v>
      </c>
      <c r="G2294" t="s">
        <v>8223</v>
      </c>
      <c r="H2294" t="s">
        <v>8245</v>
      </c>
      <c r="I2294" s="1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126</v>
      </c>
      <c r="P2294">
        <f t="shared" si="177"/>
        <v>164.33</v>
      </c>
      <c r="Q2294" s="11" t="s">
        <v>8323</v>
      </c>
      <c r="R2294" t="s">
        <v>8324</v>
      </c>
      <c r="S2294" s="16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4000</v>
      </c>
      <c r="E2295" s="7">
        <v>0</v>
      </c>
      <c r="F2295" t="s">
        <v>8220</v>
      </c>
      <c r="G2295" t="s">
        <v>8223</v>
      </c>
      <c r="H2295" t="s">
        <v>8245</v>
      </c>
      <c r="I2295" s="14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0</v>
      </c>
      <c r="P2295">
        <f t="shared" si="177"/>
        <v>0</v>
      </c>
      <c r="Q2295" s="11" t="s">
        <v>8323</v>
      </c>
      <c r="R2295" t="s">
        <v>8324</v>
      </c>
      <c r="S2295" s="16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20000</v>
      </c>
      <c r="E2296" s="7">
        <v>230</v>
      </c>
      <c r="F2296" t="s">
        <v>8220</v>
      </c>
      <c r="G2296" t="s">
        <v>8223</v>
      </c>
      <c r="H2296" t="s">
        <v>8245</v>
      </c>
      <c r="I2296" s="14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</v>
      </c>
      <c r="P2296">
        <f t="shared" si="177"/>
        <v>2.0499999999999998</v>
      </c>
      <c r="Q2296" s="11" t="s">
        <v>8323</v>
      </c>
      <c r="R2296" t="s">
        <v>8324</v>
      </c>
      <c r="S2296" s="16">
        <f t="shared" si="178"/>
        <v>41264.72314814815</v>
      </c>
      <c r="T2296" s="16">
        <f t="shared" si="179"/>
        <v>41294.72314814815</v>
      </c>
      <c r="U2296">
        <f t="shared" si="180"/>
        <v>2013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5000</v>
      </c>
      <c r="E2297" s="7">
        <v>2296</v>
      </c>
      <c r="F2297" t="s">
        <v>8220</v>
      </c>
      <c r="G2297" t="s">
        <v>8223</v>
      </c>
      <c r="H2297" t="s">
        <v>8245</v>
      </c>
      <c r="I2297" s="14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46</v>
      </c>
      <c r="P2297">
        <f t="shared" si="177"/>
        <v>67.53</v>
      </c>
      <c r="Q2297" s="11" t="s">
        <v>8323</v>
      </c>
      <c r="R2297" t="s">
        <v>8324</v>
      </c>
      <c r="S2297" s="16">
        <f t="shared" si="178"/>
        <v>41270.954351851848</v>
      </c>
      <c r="T2297" s="16">
        <f t="shared" si="179"/>
        <v>41300.954351851848</v>
      </c>
      <c r="U2297">
        <f t="shared" si="180"/>
        <v>2013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25000</v>
      </c>
      <c r="E2298" s="7">
        <v>44669</v>
      </c>
      <c r="F2298" t="s">
        <v>8218</v>
      </c>
      <c r="G2298" t="s">
        <v>8223</v>
      </c>
      <c r="H2298" t="s">
        <v>8245</v>
      </c>
      <c r="I2298" s="14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179</v>
      </c>
      <c r="P2298">
        <f t="shared" si="177"/>
        <v>308.06</v>
      </c>
      <c r="Q2298" s="11" t="s">
        <v>8323</v>
      </c>
      <c r="R2298" t="s">
        <v>8324</v>
      </c>
      <c r="S2298" s="16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4000</v>
      </c>
      <c r="E2299" s="7">
        <v>4073</v>
      </c>
      <c r="F2299" t="s">
        <v>8218</v>
      </c>
      <c r="G2299" t="s">
        <v>8223</v>
      </c>
      <c r="H2299" t="s">
        <v>8245</v>
      </c>
      <c r="I2299" s="14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102</v>
      </c>
      <c r="P2299">
        <f t="shared" si="177"/>
        <v>214.37</v>
      </c>
      <c r="Q2299" s="11" t="s">
        <v>8323</v>
      </c>
      <c r="R2299" t="s">
        <v>8324</v>
      </c>
      <c r="S2299" s="16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75000</v>
      </c>
      <c r="E2300" s="7">
        <v>77710.8</v>
      </c>
      <c r="F2300" t="s">
        <v>8218</v>
      </c>
      <c r="G2300" t="s">
        <v>8223</v>
      </c>
      <c r="H2300" t="s">
        <v>8245</v>
      </c>
      <c r="I2300" s="14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104</v>
      </c>
      <c r="P2300">
        <f t="shared" si="177"/>
        <v>269.83</v>
      </c>
      <c r="Q2300" s="11" t="s">
        <v>8323</v>
      </c>
      <c r="R2300" t="s">
        <v>8324</v>
      </c>
      <c r="S2300" s="16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4000</v>
      </c>
      <c r="E2301" s="7">
        <v>5157</v>
      </c>
      <c r="F2301" t="s">
        <v>8218</v>
      </c>
      <c r="G2301" t="s">
        <v>8223</v>
      </c>
      <c r="H2301" t="s">
        <v>8245</v>
      </c>
      <c r="I2301" s="14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129</v>
      </c>
      <c r="P2301">
        <f t="shared" si="177"/>
        <v>368.36</v>
      </c>
      <c r="Q2301" s="11" t="s">
        <v>8323</v>
      </c>
      <c r="R2301" t="s">
        <v>8324</v>
      </c>
      <c r="S2301" s="16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3500</v>
      </c>
      <c r="E2302" s="7">
        <v>3735</v>
      </c>
      <c r="F2302" t="s">
        <v>8218</v>
      </c>
      <c r="G2302" t="s">
        <v>8223</v>
      </c>
      <c r="H2302" t="s">
        <v>8245</v>
      </c>
      <c r="I2302" s="14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107</v>
      </c>
      <c r="P2302">
        <f t="shared" si="177"/>
        <v>533.57000000000005</v>
      </c>
      <c r="Q2302" s="11" t="s">
        <v>8323</v>
      </c>
      <c r="R2302" t="s">
        <v>8324</v>
      </c>
      <c r="S2302" s="16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20000</v>
      </c>
      <c r="E2303" s="7">
        <v>0</v>
      </c>
      <c r="F2303" t="s">
        <v>8220</v>
      </c>
      <c r="G2303" t="s">
        <v>8223</v>
      </c>
      <c r="H2303" t="s">
        <v>8245</v>
      </c>
      <c r="I2303" s="14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0</v>
      </c>
      <c r="P2303">
        <f t="shared" si="177"/>
        <v>0</v>
      </c>
      <c r="Q2303" s="11" t="s">
        <v>8323</v>
      </c>
      <c r="R2303" t="s">
        <v>8327</v>
      </c>
      <c r="S2303" s="16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10000</v>
      </c>
      <c r="E2304" s="7">
        <v>11094.23</v>
      </c>
      <c r="F2304" t="s">
        <v>8218</v>
      </c>
      <c r="G2304" t="s">
        <v>8223</v>
      </c>
      <c r="H2304" t="s">
        <v>8245</v>
      </c>
      <c r="I2304" s="1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111</v>
      </c>
      <c r="P2304">
        <f t="shared" si="177"/>
        <v>130.52000000000001</v>
      </c>
      <c r="Q2304" s="11" t="s">
        <v>8323</v>
      </c>
      <c r="R2304" t="s">
        <v>8327</v>
      </c>
      <c r="S2304" s="16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20000</v>
      </c>
      <c r="E2305" s="7">
        <v>48</v>
      </c>
      <c r="F2305" t="s">
        <v>8220</v>
      </c>
      <c r="G2305" t="s">
        <v>8223</v>
      </c>
      <c r="H2305" t="s">
        <v>8245</v>
      </c>
      <c r="I2305" s="14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0</v>
      </c>
      <c r="P2305">
        <f t="shared" si="177"/>
        <v>0.47</v>
      </c>
      <c r="Q2305" s="11" t="s">
        <v>8323</v>
      </c>
      <c r="R2305" t="s">
        <v>8327</v>
      </c>
      <c r="S2305" s="16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16500</v>
      </c>
      <c r="E2306" s="7">
        <v>1739</v>
      </c>
      <c r="F2306" t="s">
        <v>8221</v>
      </c>
      <c r="G2306" t="s">
        <v>8223</v>
      </c>
      <c r="H2306" t="s">
        <v>8245</v>
      </c>
      <c r="I2306" s="14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11</v>
      </c>
      <c r="P2306">
        <f t="shared" si="177"/>
        <v>15.39</v>
      </c>
      <c r="Q2306" s="11" t="s">
        <v>8323</v>
      </c>
      <c r="R2306" t="s">
        <v>8327</v>
      </c>
      <c r="S2306" s="16">
        <f t="shared" si="178"/>
        <v>40502.815868055557</v>
      </c>
      <c r="T2306" s="16">
        <f t="shared" si="179"/>
        <v>40544.207638888889</v>
      </c>
      <c r="U2306">
        <f t="shared" si="180"/>
        <v>2011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50000</v>
      </c>
      <c r="E2307" s="7">
        <v>0</v>
      </c>
      <c r="F2307" t="s">
        <v>8220</v>
      </c>
      <c r="G2307" t="s">
        <v>8223</v>
      </c>
      <c r="H2307" t="s">
        <v>8245</v>
      </c>
      <c r="I2307" s="14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0</v>
      </c>
      <c r="P2307">
        <f t="shared" ref="P2307:P2370" si="182">IFERROR(ROUND(E2307/L2307, 2),0)</f>
        <v>0</v>
      </c>
      <c r="Q2307" s="11" t="s">
        <v>8323</v>
      </c>
      <c r="R2307" t="s">
        <v>8327</v>
      </c>
      <c r="S2307" s="16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ref="U2307:U2370" si="185">YEAR(T2307)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10000</v>
      </c>
      <c r="E2308" s="7">
        <v>10290</v>
      </c>
      <c r="F2308" t="s">
        <v>8218</v>
      </c>
      <c r="G2308" t="s">
        <v>8223</v>
      </c>
      <c r="H2308" t="s">
        <v>8245</v>
      </c>
      <c r="I2308" s="14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103</v>
      </c>
      <c r="P2308">
        <f t="shared" si="182"/>
        <v>140.96</v>
      </c>
      <c r="Q2308" s="11" t="s">
        <v>8323</v>
      </c>
      <c r="R2308" t="s">
        <v>8327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6000</v>
      </c>
      <c r="E2309" s="7">
        <v>6041.6</v>
      </c>
      <c r="F2309" t="s">
        <v>8218</v>
      </c>
      <c r="G2309" t="s">
        <v>8223</v>
      </c>
      <c r="H2309" t="s">
        <v>8245</v>
      </c>
      <c r="I2309" s="14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101</v>
      </c>
      <c r="P2309">
        <f t="shared" si="182"/>
        <v>80.55</v>
      </c>
      <c r="Q2309" s="11" t="s">
        <v>8323</v>
      </c>
      <c r="R2309" t="s">
        <v>8327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100000</v>
      </c>
      <c r="E2310" s="7">
        <v>147233.76999999999</v>
      </c>
      <c r="F2310" t="s">
        <v>8218</v>
      </c>
      <c r="G2310" t="s">
        <v>8223</v>
      </c>
      <c r="H2310" t="s">
        <v>8245</v>
      </c>
      <c r="I2310" s="14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147</v>
      </c>
      <c r="P2310">
        <f t="shared" si="182"/>
        <v>239.79</v>
      </c>
      <c r="Q2310" s="11" t="s">
        <v>8323</v>
      </c>
      <c r="R2310" t="s">
        <v>8327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18500</v>
      </c>
      <c r="E2311" s="7">
        <v>19324</v>
      </c>
      <c r="F2311" t="s">
        <v>8218</v>
      </c>
      <c r="G2311" t="s">
        <v>8223</v>
      </c>
      <c r="H2311" t="s">
        <v>8245</v>
      </c>
      <c r="I2311" s="14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104</v>
      </c>
      <c r="P2311">
        <f t="shared" si="182"/>
        <v>180.6</v>
      </c>
      <c r="Q2311" s="11" t="s">
        <v>8323</v>
      </c>
      <c r="R2311" t="s">
        <v>8327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179000</v>
      </c>
      <c r="E2312" s="7">
        <v>972594.99</v>
      </c>
      <c r="F2312" t="s">
        <v>8218</v>
      </c>
      <c r="G2312" t="s">
        <v>8223</v>
      </c>
      <c r="H2312" t="s">
        <v>8245</v>
      </c>
      <c r="I2312" s="14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543</v>
      </c>
      <c r="P2312">
        <f t="shared" si="182"/>
        <v>794.6</v>
      </c>
      <c r="Q2312" s="11" t="s">
        <v>8323</v>
      </c>
      <c r="R2312" t="s">
        <v>8327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25000</v>
      </c>
      <c r="E2313" s="7">
        <v>433</v>
      </c>
      <c r="F2313" t="s">
        <v>8220</v>
      </c>
      <c r="G2313" t="s">
        <v>8223</v>
      </c>
      <c r="H2313" t="s">
        <v>8245</v>
      </c>
      <c r="I2313" s="14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2</v>
      </c>
      <c r="P2313">
        <f t="shared" si="182"/>
        <v>4.16</v>
      </c>
      <c r="Q2313" s="11" t="s">
        <v>8323</v>
      </c>
      <c r="R2313" t="s">
        <v>8327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10000</v>
      </c>
      <c r="E2314" s="7">
        <v>0</v>
      </c>
      <c r="F2314" t="s">
        <v>8220</v>
      </c>
      <c r="G2314" t="s">
        <v>8223</v>
      </c>
      <c r="H2314" t="s">
        <v>8245</v>
      </c>
      <c r="I2314" s="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0</v>
      </c>
      <c r="P2314">
        <f t="shared" si="182"/>
        <v>0</v>
      </c>
      <c r="Q2314" s="11" t="s">
        <v>8323</v>
      </c>
      <c r="R2314" t="s">
        <v>8327</v>
      </c>
      <c r="S2314" s="16">
        <f t="shared" si="183"/>
        <v>41716.632847222223</v>
      </c>
      <c r="T2314" s="16">
        <f t="shared" si="184"/>
        <v>41747.958333333336</v>
      </c>
      <c r="U2314">
        <f t="shared" si="185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25000</v>
      </c>
      <c r="E2315" s="7">
        <v>5</v>
      </c>
      <c r="F2315" t="s">
        <v>8220</v>
      </c>
      <c r="G2315" t="s">
        <v>8223</v>
      </c>
      <c r="H2315" t="s">
        <v>8245</v>
      </c>
      <c r="I2315" s="14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0</v>
      </c>
      <c r="P2315">
        <f t="shared" si="182"/>
        <v>0.03</v>
      </c>
      <c r="Q2315" s="11" t="s">
        <v>8323</v>
      </c>
      <c r="R2315" t="s">
        <v>8327</v>
      </c>
      <c r="S2315" s="16">
        <f t="shared" si="183"/>
        <v>41002.958634259259</v>
      </c>
      <c r="T2315" s="16">
        <f t="shared" si="184"/>
        <v>41032.958634259259</v>
      </c>
      <c r="U2315">
        <f t="shared" si="185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5000</v>
      </c>
      <c r="E2316" s="7">
        <v>15273</v>
      </c>
      <c r="F2316" t="s">
        <v>8218</v>
      </c>
      <c r="G2316" t="s">
        <v>8223</v>
      </c>
      <c r="H2316" t="s">
        <v>8245</v>
      </c>
      <c r="I2316" s="14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305</v>
      </c>
      <c r="P2316">
        <f t="shared" si="182"/>
        <v>305.45999999999998</v>
      </c>
      <c r="Q2316" s="11" t="s">
        <v>8323</v>
      </c>
      <c r="R2316" t="s">
        <v>8327</v>
      </c>
      <c r="S2316" s="16">
        <f t="shared" si="183"/>
        <v>41037.551585648151</v>
      </c>
      <c r="T2316" s="16">
        <f t="shared" si="184"/>
        <v>41067.551585648151</v>
      </c>
      <c r="U2316">
        <f t="shared" si="185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7501</v>
      </c>
      <c r="E2317" s="7">
        <v>7733</v>
      </c>
      <c r="F2317" t="s">
        <v>8218</v>
      </c>
      <c r="G2317" t="s">
        <v>8223</v>
      </c>
      <c r="H2317" t="s">
        <v>8245</v>
      </c>
      <c r="I2317" s="14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120.83</v>
      </c>
      <c r="Q2317" s="11" t="s">
        <v>8323</v>
      </c>
      <c r="R2317" t="s">
        <v>8327</v>
      </c>
      <c r="S2317" s="16">
        <f t="shared" si="183"/>
        <v>41004.72619212963</v>
      </c>
      <c r="T2317" s="16">
        <f t="shared" si="184"/>
        <v>41034.72619212963</v>
      </c>
      <c r="U2317">
        <f t="shared" si="185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40000</v>
      </c>
      <c r="E2318" s="7">
        <v>8837</v>
      </c>
      <c r="F2318" t="s">
        <v>8220</v>
      </c>
      <c r="G2318" t="s">
        <v>8223</v>
      </c>
      <c r="H2318" t="s">
        <v>8245</v>
      </c>
      <c r="I2318" s="14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22</v>
      </c>
      <c r="P2318">
        <f t="shared" si="182"/>
        <v>44.19</v>
      </c>
      <c r="Q2318" s="11" t="s">
        <v>8323</v>
      </c>
      <c r="R2318" t="s">
        <v>8327</v>
      </c>
      <c r="S2318" s="16">
        <f t="shared" si="183"/>
        <v>40079.725115740745</v>
      </c>
      <c r="T2318" s="16">
        <f t="shared" si="184"/>
        <v>40156.76666666667</v>
      </c>
      <c r="U2318">
        <f t="shared" si="185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2827</v>
      </c>
      <c r="E2319" s="7">
        <v>2925</v>
      </c>
      <c r="F2319" t="s">
        <v>8218</v>
      </c>
      <c r="G2319" t="s">
        <v>8223</v>
      </c>
      <c r="H2319" t="s">
        <v>8245</v>
      </c>
      <c r="I2319" s="14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103</v>
      </c>
      <c r="P2319">
        <f t="shared" si="182"/>
        <v>132.94999999999999</v>
      </c>
      <c r="Q2319" s="11" t="s">
        <v>8323</v>
      </c>
      <c r="R2319" t="s">
        <v>8327</v>
      </c>
      <c r="S2319" s="16">
        <f t="shared" si="183"/>
        <v>40192.542233796295</v>
      </c>
      <c r="T2319" s="16">
        <f t="shared" si="184"/>
        <v>40224.208333333336</v>
      </c>
      <c r="U2319">
        <f t="shared" si="185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16700</v>
      </c>
      <c r="E2320" s="7">
        <v>17396</v>
      </c>
      <c r="F2320" t="s">
        <v>8218</v>
      </c>
      <c r="G2320" t="s">
        <v>8223</v>
      </c>
      <c r="H2320" t="s">
        <v>8245</v>
      </c>
      <c r="I2320" s="14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104</v>
      </c>
      <c r="P2320">
        <f t="shared" si="182"/>
        <v>106.72</v>
      </c>
      <c r="Q2320" s="11" t="s">
        <v>8323</v>
      </c>
      <c r="R2320" t="s">
        <v>8327</v>
      </c>
      <c r="S2320" s="16">
        <f t="shared" si="183"/>
        <v>40050.643680555557</v>
      </c>
      <c r="T2320" s="16">
        <f t="shared" si="184"/>
        <v>40082.165972222225</v>
      </c>
      <c r="U2320">
        <f t="shared" si="185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10000</v>
      </c>
      <c r="E2321" s="7">
        <v>0</v>
      </c>
      <c r="F2321" t="s">
        <v>8220</v>
      </c>
      <c r="G2321" t="s">
        <v>8223</v>
      </c>
      <c r="H2321" t="s">
        <v>8245</v>
      </c>
      <c r="I2321" s="14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0</v>
      </c>
      <c r="P2321">
        <f t="shared" si="182"/>
        <v>0</v>
      </c>
      <c r="Q2321" s="11" t="s">
        <v>8323</v>
      </c>
      <c r="R2321" t="s">
        <v>8327</v>
      </c>
      <c r="S2321" s="16">
        <f t="shared" si="183"/>
        <v>41593.082002314812</v>
      </c>
      <c r="T2321" s="16">
        <f t="shared" si="184"/>
        <v>41623.082002314812</v>
      </c>
      <c r="U2321">
        <f t="shared" si="185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15000</v>
      </c>
      <c r="E2322" s="7">
        <v>1825</v>
      </c>
      <c r="F2322" t="s">
        <v>8220</v>
      </c>
      <c r="G2322" t="s">
        <v>8223</v>
      </c>
      <c r="H2322" t="s">
        <v>8245</v>
      </c>
      <c r="I2322" s="14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12</v>
      </c>
      <c r="P2322">
        <f t="shared" si="182"/>
        <v>20.51</v>
      </c>
      <c r="Q2322" s="11" t="s">
        <v>8323</v>
      </c>
      <c r="R2322" t="s">
        <v>8327</v>
      </c>
      <c r="S2322" s="16">
        <f t="shared" si="183"/>
        <v>41696.817129629628</v>
      </c>
      <c r="T2322" s="16">
        <f t="shared" si="184"/>
        <v>41731.775462962964</v>
      </c>
      <c r="U2322">
        <f t="shared" si="185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10000</v>
      </c>
      <c r="E2323" s="7">
        <v>28817</v>
      </c>
      <c r="F2323" t="s">
        <v>8218</v>
      </c>
      <c r="G2323" t="s">
        <v>8238</v>
      </c>
      <c r="H2323" t="s">
        <v>8248</v>
      </c>
      <c r="I2323" s="14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288</v>
      </c>
      <c r="P2323">
        <f t="shared" si="182"/>
        <v>450.27</v>
      </c>
      <c r="Q2323" s="11" t="s">
        <v>8334</v>
      </c>
      <c r="R2323" t="s">
        <v>8350</v>
      </c>
      <c r="S2323" s="16">
        <f t="shared" si="183"/>
        <v>42799.260428240741</v>
      </c>
      <c r="T2323" s="16">
        <f t="shared" si="184"/>
        <v>42829.21876157407</v>
      </c>
      <c r="U2323">
        <f t="shared" si="185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2000</v>
      </c>
      <c r="E2324" s="7">
        <v>0</v>
      </c>
      <c r="F2324" t="s">
        <v>8220</v>
      </c>
      <c r="G2324" t="s">
        <v>8223</v>
      </c>
      <c r="H2324" t="s">
        <v>8245</v>
      </c>
      <c r="I2324" s="1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0</v>
      </c>
      <c r="P2324">
        <f t="shared" si="182"/>
        <v>0</v>
      </c>
      <c r="Q2324" s="11" t="s">
        <v>8334</v>
      </c>
      <c r="R2324" t="s">
        <v>8350</v>
      </c>
      <c r="S2324" s="16">
        <f t="shared" si="183"/>
        <v>42804.895474537043</v>
      </c>
      <c r="T2324" s="16">
        <f t="shared" si="184"/>
        <v>42834.853807870371</v>
      </c>
      <c r="U2324">
        <f t="shared" si="185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2000</v>
      </c>
      <c r="E2325" s="7">
        <v>2041</v>
      </c>
      <c r="F2325" t="s">
        <v>8218</v>
      </c>
      <c r="G2325" t="s">
        <v>8223</v>
      </c>
      <c r="H2325" t="s">
        <v>8245</v>
      </c>
      <c r="I2325" s="14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102</v>
      </c>
      <c r="P2325">
        <f t="shared" si="182"/>
        <v>510.25</v>
      </c>
      <c r="Q2325" s="11" t="s">
        <v>8334</v>
      </c>
      <c r="R2325" t="s">
        <v>8350</v>
      </c>
      <c r="S2325" s="16">
        <f t="shared" si="183"/>
        <v>42807.755173611105</v>
      </c>
      <c r="T2325" s="16">
        <f t="shared" si="184"/>
        <v>42814.755173611105</v>
      </c>
      <c r="U2325">
        <f t="shared" si="185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5000</v>
      </c>
      <c r="E2326" s="7">
        <v>5070</v>
      </c>
      <c r="F2326" t="s">
        <v>8218</v>
      </c>
      <c r="G2326" t="s">
        <v>8224</v>
      </c>
      <c r="H2326" t="s">
        <v>8246</v>
      </c>
      <c r="I2326" s="14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101</v>
      </c>
      <c r="P2326">
        <f t="shared" si="182"/>
        <v>83.11</v>
      </c>
      <c r="Q2326" s="11" t="s">
        <v>8334</v>
      </c>
      <c r="R2326" t="s">
        <v>8350</v>
      </c>
      <c r="S2326" s="16">
        <f t="shared" si="183"/>
        <v>42790.885243055556</v>
      </c>
      <c r="T2326" s="16">
        <f t="shared" si="184"/>
        <v>42820.843576388885</v>
      </c>
      <c r="U2326">
        <f t="shared" si="185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2000</v>
      </c>
      <c r="E2327" s="7">
        <v>0</v>
      </c>
      <c r="F2327" t="s">
        <v>8220</v>
      </c>
      <c r="G2327" t="s">
        <v>8223</v>
      </c>
      <c r="H2327" t="s">
        <v>8245</v>
      </c>
      <c r="I2327" s="14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0</v>
      </c>
      <c r="P2327">
        <f t="shared" si="182"/>
        <v>0</v>
      </c>
      <c r="Q2327" s="11" t="s">
        <v>8334</v>
      </c>
      <c r="R2327" t="s">
        <v>8350</v>
      </c>
      <c r="S2327" s="16">
        <f t="shared" si="183"/>
        <v>42794.022349537037</v>
      </c>
      <c r="T2327" s="16">
        <f t="shared" si="184"/>
        <v>42823.980682870373</v>
      </c>
      <c r="U2327">
        <f t="shared" si="185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2000</v>
      </c>
      <c r="E2328" s="7">
        <v>2007</v>
      </c>
      <c r="F2328" t="s">
        <v>8218</v>
      </c>
      <c r="G2328" t="s">
        <v>8223</v>
      </c>
      <c r="H2328" t="s">
        <v>8245</v>
      </c>
      <c r="I2328" s="14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100</v>
      </c>
      <c r="P2328">
        <f t="shared" si="182"/>
        <v>2007</v>
      </c>
      <c r="Q2328" s="11" t="s">
        <v>8334</v>
      </c>
      <c r="R2328" t="s">
        <v>8350</v>
      </c>
      <c r="S2328" s="16">
        <f t="shared" si="183"/>
        <v>42804.034120370372</v>
      </c>
      <c r="T2328" s="16">
        <f t="shared" si="184"/>
        <v>42855.708333333328</v>
      </c>
      <c r="U2328">
        <f t="shared" si="185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500000</v>
      </c>
      <c r="E2329" s="7">
        <v>25174</v>
      </c>
      <c r="F2329" t="s">
        <v>8220</v>
      </c>
      <c r="G2329" t="s">
        <v>8223</v>
      </c>
      <c r="H2329" t="s">
        <v>8245</v>
      </c>
      <c r="I2329" s="14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</v>
      </c>
      <c r="P2329">
        <f t="shared" si="182"/>
        <v>7.5</v>
      </c>
      <c r="Q2329" s="11" t="s">
        <v>8334</v>
      </c>
      <c r="R2329" t="s">
        <v>8350</v>
      </c>
      <c r="S2329" s="16">
        <f t="shared" si="183"/>
        <v>41842.917129629634</v>
      </c>
      <c r="T2329" s="16">
        <f t="shared" si="184"/>
        <v>41877.917129629634</v>
      </c>
      <c r="U2329">
        <f t="shared" si="185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55000</v>
      </c>
      <c r="E2330" s="7">
        <v>0</v>
      </c>
      <c r="F2330" t="s">
        <v>8219</v>
      </c>
      <c r="G2330" t="s">
        <v>8223</v>
      </c>
      <c r="H2330" t="s">
        <v>8245</v>
      </c>
      <c r="I2330" s="14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0</v>
      </c>
      <c r="P2330">
        <f t="shared" si="182"/>
        <v>0</v>
      </c>
      <c r="Q2330" s="11" t="s">
        <v>8334</v>
      </c>
      <c r="R2330" t="s">
        <v>8350</v>
      </c>
      <c r="S2330" s="16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60000</v>
      </c>
      <c r="E2331" s="7">
        <v>71</v>
      </c>
      <c r="F2331" t="s">
        <v>8220</v>
      </c>
      <c r="G2331" t="s">
        <v>8223</v>
      </c>
      <c r="H2331" t="s">
        <v>8245</v>
      </c>
      <c r="I2331" s="14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0</v>
      </c>
      <c r="P2331">
        <f t="shared" si="182"/>
        <v>0.56999999999999995</v>
      </c>
      <c r="Q2331" s="11" t="s">
        <v>8334</v>
      </c>
      <c r="R2331" t="s">
        <v>8350</v>
      </c>
      <c r="S2331" s="16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95000</v>
      </c>
      <c r="E2332" s="7">
        <v>0</v>
      </c>
      <c r="F2332" t="s">
        <v>8220</v>
      </c>
      <c r="G2332" t="s">
        <v>8223</v>
      </c>
      <c r="H2332" t="s">
        <v>8245</v>
      </c>
      <c r="I2332" s="14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0</v>
      </c>
      <c r="P2332">
        <f t="shared" si="182"/>
        <v>0</v>
      </c>
      <c r="Q2332" s="11" t="s">
        <v>8334</v>
      </c>
      <c r="R2332" t="s">
        <v>8350</v>
      </c>
      <c r="S2332" s="16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30000</v>
      </c>
      <c r="E2333" s="7">
        <v>861</v>
      </c>
      <c r="F2333" t="s">
        <v>8220</v>
      </c>
      <c r="G2333" t="s">
        <v>8223</v>
      </c>
      <c r="H2333" t="s">
        <v>8245</v>
      </c>
      <c r="I2333" s="14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3</v>
      </c>
      <c r="P2333">
        <f t="shared" si="182"/>
        <v>3.04</v>
      </c>
      <c r="Q2333" s="11" t="s">
        <v>8334</v>
      </c>
      <c r="R2333" t="s">
        <v>8350</v>
      </c>
      <c r="S2333" s="16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60000</v>
      </c>
      <c r="E2334" s="7">
        <v>135</v>
      </c>
      <c r="F2334" t="s">
        <v>8220</v>
      </c>
      <c r="G2334" t="s">
        <v>8223</v>
      </c>
      <c r="H2334" t="s">
        <v>8245</v>
      </c>
      <c r="I2334" s="1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0</v>
      </c>
      <c r="P2334">
        <f t="shared" si="182"/>
        <v>0.38</v>
      </c>
      <c r="Q2334" s="11" t="s">
        <v>8334</v>
      </c>
      <c r="R2334" t="s">
        <v>8350</v>
      </c>
      <c r="S2334" s="16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5000</v>
      </c>
      <c r="E2335" s="7">
        <v>6</v>
      </c>
      <c r="F2335" t="s">
        <v>8220</v>
      </c>
      <c r="G2335" t="s">
        <v>8223</v>
      </c>
      <c r="H2335" t="s">
        <v>8245</v>
      </c>
      <c r="I2335" s="14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0</v>
      </c>
      <c r="P2335">
        <f t="shared" si="182"/>
        <v>0.06</v>
      </c>
      <c r="Q2335" s="11" t="s">
        <v>8334</v>
      </c>
      <c r="R2335" t="s">
        <v>8350</v>
      </c>
      <c r="S2335" s="16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10000</v>
      </c>
      <c r="E2336" s="7">
        <v>15696</v>
      </c>
      <c r="F2336" t="s">
        <v>8218</v>
      </c>
      <c r="G2336" t="s">
        <v>8223</v>
      </c>
      <c r="H2336" t="s">
        <v>8245</v>
      </c>
      <c r="I2336" s="14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157</v>
      </c>
      <c r="P2336">
        <f t="shared" si="182"/>
        <v>234.27</v>
      </c>
      <c r="Q2336" s="11" t="s">
        <v>8334</v>
      </c>
      <c r="R2336" t="s">
        <v>8350</v>
      </c>
      <c r="S2336" s="16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55000</v>
      </c>
      <c r="E2337" s="7">
        <v>151</v>
      </c>
      <c r="F2337" t="s">
        <v>8219</v>
      </c>
      <c r="G2337" t="s">
        <v>8223</v>
      </c>
      <c r="H2337" t="s">
        <v>8245</v>
      </c>
      <c r="I2337" s="14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0</v>
      </c>
      <c r="P2337">
        <f t="shared" si="182"/>
        <v>0.68</v>
      </c>
      <c r="Q2337" s="11" t="s">
        <v>8334</v>
      </c>
      <c r="R2337" t="s">
        <v>8350</v>
      </c>
      <c r="S2337" s="16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200000</v>
      </c>
      <c r="E2338" s="7">
        <v>115297.5</v>
      </c>
      <c r="F2338" t="s">
        <v>8220</v>
      </c>
      <c r="G2338" t="s">
        <v>8223</v>
      </c>
      <c r="H2338" t="s">
        <v>8245</v>
      </c>
      <c r="I2338" s="14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58</v>
      </c>
      <c r="P2338">
        <f t="shared" si="182"/>
        <v>53.26</v>
      </c>
      <c r="Q2338" s="11" t="s">
        <v>8334</v>
      </c>
      <c r="R2338" t="s">
        <v>8350</v>
      </c>
      <c r="S2338" s="16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35000</v>
      </c>
      <c r="E2339" s="7">
        <v>298</v>
      </c>
      <c r="F2339" t="s">
        <v>8220</v>
      </c>
      <c r="G2339" t="s">
        <v>8223</v>
      </c>
      <c r="H2339" t="s">
        <v>8245</v>
      </c>
      <c r="I2339" s="14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</v>
      </c>
      <c r="P2339">
        <f t="shared" si="182"/>
        <v>1.66</v>
      </c>
      <c r="Q2339" s="11" t="s">
        <v>8334</v>
      </c>
      <c r="R2339" t="s">
        <v>8350</v>
      </c>
      <c r="S2339" s="16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37956</v>
      </c>
      <c r="E2340" s="7">
        <v>8315.01</v>
      </c>
      <c r="F2340" t="s">
        <v>8220</v>
      </c>
      <c r="G2340" t="s">
        <v>8223</v>
      </c>
      <c r="H2340" t="s">
        <v>8245</v>
      </c>
      <c r="I2340" s="14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22</v>
      </c>
      <c r="P2340">
        <f t="shared" si="182"/>
        <v>67.599999999999994</v>
      </c>
      <c r="Q2340" s="11" t="s">
        <v>8334</v>
      </c>
      <c r="R2340" t="s">
        <v>8350</v>
      </c>
      <c r="S2340" s="16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150000</v>
      </c>
      <c r="E2341" s="7">
        <v>4712</v>
      </c>
      <c r="F2341" t="s">
        <v>8219</v>
      </c>
      <c r="G2341" t="s">
        <v>8223</v>
      </c>
      <c r="H2341" t="s">
        <v>8245</v>
      </c>
      <c r="I2341" s="14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3</v>
      </c>
      <c r="P2341">
        <f t="shared" si="182"/>
        <v>4.2699999999999996</v>
      </c>
      <c r="Q2341" s="11" t="s">
        <v>8334</v>
      </c>
      <c r="R2341" t="s">
        <v>8350</v>
      </c>
      <c r="S2341" s="16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100000</v>
      </c>
      <c r="E2342" s="7">
        <v>503</v>
      </c>
      <c r="F2342" t="s">
        <v>8219</v>
      </c>
      <c r="G2342" t="s">
        <v>8223</v>
      </c>
      <c r="H2342" t="s">
        <v>8245</v>
      </c>
      <c r="I2342" s="14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</v>
      </c>
      <c r="P2342">
        <f t="shared" si="182"/>
        <v>1.25</v>
      </c>
      <c r="Q2342" s="11" t="s">
        <v>8334</v>
      </c>
      <c r="R2342" t="s">
        <v>8350</v>
      </c>
      <c r="S2342" s="16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451</v>
      </c>
      <c r="E2343" s="7">
        <v>559</v>
      </c>
      <c r="F2343" t="s">
        <v>8218</v>
      </c>
      <c r="G2343" t="s">
        <v>8223</v>
      </c>
      <c r="H2343" t="s">
        <v>8245</v>
      </c>
      <c r="I2343" s="14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124</v>
      </c>
      <c r="P2343">
        <f t="shared" si="182"/>
        <v>0</v>
      </c>
      <c r="Q2343" s="11" t="s">
        <v>8317</v>
      </c>
      <c r="R2343" t="s">
        <v>8318</v>
      </c>
      <c r="S2343" s="16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450</v>
      </c>
      <c r="E2344" s="7">
        <v>632</v>
      </c>
      <c r="F2344" t="s">
        <v>8218</v>
      </c>
      <c r="G2344" t="s">
        <v>8223</v>
      </c>
      <c r="H2344" t="s">
        <v>8245</v>
      </c>
      <c r="I2344" s="1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140</v>
      </c>
      <c r="P2344">
        <f t="shared" si="182"/>
        <v>0</v>
      </c>
      <c r="Q2344" s="11" t="s">
        <v>8317</v>
      </c>
      <c r="R2344" t="s">
        <v>8318</v>
      </c>
      <c r="S2344" s="16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2500</v>
      </c>
      <c r="E2345" s="7">
        <v>2605</v>
      </c>
      <c r="F2345" t="s">
        <v>8218</v>
      </c>
      <c r="G2345" t="s">
        <v>8223</v>
      </c>
      <c r="H2345" t="s">
        <v>8245</v>
      </c>
      <c r="I2345" s="14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104</v>
      </c>
      <c r="P2345">
        <f t="shared" si="182"/>
        <v>2605</v>
      </c>
      <c r="Q2345" s="11" t="s">
        <v>8317</v>
      </c>
      <c r="R2345" t="s">
        <v>8318</v>
      </c>
      <c r="S2345" s="16">
        <f t="shared" si="183"/>
        <v>42327.825289351851</v>
      </c>
      <c r="T2345" s="16">
        <f t="shared" si="184"/>
        <v>42377.82430555555</v>
      </c>
      <c r="U2345">
        <f t="shared" si="185"/>
        <v>2016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850</v>
      </c>
      <c r="E2346" s="7">
        <v>1235</v>
      </c>
      <c r="F2346" t="s">
        <v>8218</v>
      </c>
      <c r="G2346" t="s">
        <v>8228</v>
      </c>
      <c r="H2346" t="s">
        <v>8250</v>
      </c>
      <c r="I2346" s="14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145</v>
      </c>
      <c r="P2346">
        <f t="shared" si="182"/>
        <v>1235</v>
      </c>
      <c r="Q2346" s="11" t="s">
        <v>8317</v>
      </c>
      <c r="R2346" t="s">
        <v>8318</v>
      </c>
      <c r="S2346" s="16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450</v>
      </c>
      <c r="E2347" s="7">
        <v>485</v>
      </c>
      <c r="F2347" t="s">
        <v>8218</v>
      </c>
      <c r="G2347" t="s">
        <v>8223</v>
      </c>
      <c r="H2347" t="s">
        <v>8245</v>
      </c>
      <c r="I2347" s="14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108</v>
      </c>
      <c r="P2347">
        <f t="shared" si="182"/>
        <v>0</v>
      </c>
      <c r="Q2347" s="11" t="s">
        <v>8317</v>
      </c>
      <c r="R2347" t="s">
        <v>8318</v>
      </c>
      <c r="S2347" s="16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1500</v>
      </c>
      <c r="E2348" s="7">
        <v>51</v>
      </c>
      <c r="F2348" t="s">
        <v>8220</v>
      </c>
      <c r="G2348" t="s">
        <v>8223</v>
      </c>
      <c r="H2348" t="s">
        <v>8245</v>
      </c>
      <c r="I2348" s="14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3</v>
      </c>
      <c r="P2348">
        <f t="shared" si="182"/>
        <v>17</v>
      </c>
      <c r="Q2348" s="11" t="s">
        <v>8317</v>
      </c>
      <c r="R2348" t="s">
        <v>8318</v>
      </c>
      <c r="S2348" s="16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1860</v>
      </c>
      <c r="F2349" t="s">
        <v>8218</v>
      </c>
      <c r="G2349" t="s">
        <v>8223</v>
      </c>
      <c r="H2349" t="s">
        <v>8245</v>
      </c>
      <c r="I2349" s="14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186</v>
      </c>
      <c r="P2349">
        <f t="shared" si="182"/>
        <v>1860</v>
      </c>
      <c r="Q2349" s="11" t="s">
        <v>8317</v>
      </c>
      <c r="R2349" t="s">
        <v>8318</v>
      </c>
      <c r="S2349" s="16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2500</v>
      </c>
      <c r="E2350" s="7">
        <v>953</v>
      </c>
      <c r="F2350" t="s">
        <v>8220</v>
      </c>
      <c r="G2350" t="s">
        <v>8223</v>
      </c>
      <c r="H2350" t="s">
        <v>8245</v>
      </c>
      <c r="I2350" s="14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38</v>
      </c>
      <c r="P2350">
        <f t="shared" si="182"/>
        <v>190.6</v>
      </c>
      <c r="Q2350" s="11" t="s">
        <v>8317</v>
      </c>
      <c r="R2350" t="s">
        <v>8318</v>
      </c>
      <c r="S2350" s="16">
        <f t="shared" si="183"/>
        <v>42360.932152777779</v>
      </c>
      <c r="T2350" s="16">
        <f t="shared" si="184"/>
        <v>42420.932152777779</v>
      </c>
      <c r="U2350">
        <f t="shared" si="185"/>
        <v>2016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450</v>
      </c>
      <c r="E2351" s="7">
        <v>180</v>
      </c>
      <c r="F2351" t="s">
        <v>8220</v>
      </c>
      <c r="G2351" t="s">
        <v>8234</v>
      </c>
      <c r="H2351" t="s">
        <v>8254</v>
      </c>
      <c r="I2351" s="14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40</v>
      </c>
      <c r="P2351">
        <f t="shared" si="182"/>
        <v>0</v>
      </c>
      <c r="Q2351" s="11" t="s">
        <v>8317</v>
      </c>
      <c r="R2351" t="s">
        <v>8318</v>
      </c>
      <c r="S2351" s="16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450</v>
      </c>
      <c r="E2352" s="7">
        <v>15</v>
      </c>
      <c r="F2352" t="s">
        <v>8220</v>
      </c>
      <c r="G2352" t="s">
        <v>8240</v>
      </c>
      <c r="H2352" t="s">
        <v>8248</v>
      </c>
      <c r="I2352" s="14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3</v>
      </c>
      <c r="P2352">
        <f t="shared" si="182"/>
        <v>0</v>
      </c>
      <c r="Q2352" s="11" t="s">
        <v>8317</v>
      </c>
      <c r="R2352" t="s">
        <v>8318</v>
      </c>
      <c r="S2352" s="16">
        <f t="shared" si="183"/>
        <v>42708.842245370368</v>
      </c>
      <c r="T2352" s="16">
        <f t="shared" si="184"/>
        <v>42738.842245370368</v>
      </c>
      <c r="U2352">
        <f t="shared" si="185"/>
        <v>2017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2000</v>
      </c>
      <c r="E2353" s="7">
        <v>2005</v>
      </c>
      <c r="F2353" t="s">
        <v>8218</v>
      </c>
      <c r="G2353" t="s">
        <v>8227</v>
      </c>
      <c r="H2353" t="s">
        <v>8249</v>
      </c>
      <c r="I2353" s="14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100</v>
      </c>
      <c r="P2353">
        <f t="shared" si="182"/>
        <v>286.43</v>
      </c>
      <c r="Q2353" s="11" t="s">
        <v>8317</v>
      </c>
      <c r="R2353" t="s">
        <v>8318</v>
      </c>
      <c r="S2353" s="16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450</v>
      </c>
      <c r="E2354" s="7">
        <v>0</v>
      </c>
      <c r="F2354" t="s">
        <v>8220</v>
      </c>
      <c r="G2354" t="s">
        <v>8223</v>
      </c>
      <c r="H2354" t="s">
        <v>8245</v>
      </c>
      <c r="I2354" s="1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6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420</v>
      </c>
      <c r="E2355" s="7">
        <v>425</v>
      </c>
      <c r="F2355" t="s">
        <v>8218</v>
      </c>
      <c r="G2355" t="s">
        <v>8223</v>
      </c>
      <c r="H2355" t="s">
        <v>8245</v>
      </c>
      <c r="I2355" s="14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101</v>
      </c>
      <c r="P2355">
        <f t="shared" si="182"/>
        <v>0</v>
      </c>
      <c r="Q2355" s="11" t="s">
        <v>8317</v>
      </c>
      <c r="R2355" t="s">
        <v>8318</v>
      </c>
      <c r="S2355" s="16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1200</v>
      </c>
      <c r="E2356" s="7">
        <v>1437</v>
      </c>
      <c r="F2356" t="s">
        <v>8218</v>
      </c>
      <c r="G2356" t="s">
        <v>8223</v>
      </c>
      <c r="H2356" t="s">
        <v>8245</v>
      </c>
      <c r="I2356" s="14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120</v>
      </c>
      <c r="P2356">
        <f t="shared" si="182"/>
        <v>1437</v>
      </c>
      <c r="Q2356" s="11" t="s">
        <v>8317</v>
      </c>
      <c r="R2356" t="s">
        <v>8318</v>
      </c>
      <c r="S2356" s="16">
        <f t="shared" si="183"/>
        <v>41954.722916666666</v>
      </c>
      <c r="T2356" s="16">
        <f t="shared" si="184"/>
        <v>42014.722916666666</v>
      </c>
      <c r="U2356">
        <f t="shared" si="185"/>
        <v>2015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1500</v>
      </c>
      <c r="E2357" s="7">
        <v>2282</v>
      </c>
      <c r="F2357" t="s">
        <v>8218</v>
      </c>
      <c r="G2357" t="s">
        <v>8225</v>
      </c>
      <c r="H2357" t="s">
        <v>8247</v>
      </c>
      <c r="I2357" s="14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152</v>
      </c>
      <c r="P2357">
        <f t="shared" si="182"/>
        <v>1141</v>
      </c>
      <c r="Q2357" s="11" t="s">
        <v>8317</v>
      </c>
      <c r="R2357" t="s">
        <v>8318</v>
      </c>
      <c r="S2357" s="16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420</v>
      </c>
      <c r="E2358" s="7">
        <v>120</v>
      </c>
      <c r="F2358" t="s">
        <v>8219</v>
      </c>
      <c r="G2358" t="s">
        <v>8232</v>
      </c>
      <c r="H2358" t="s">
        <v>8248</v>
      </c>
      <c r="I2358" s="14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29</v>
      </c>
      <c r="P2358">
        <f t="shared" si="182"/>
        <v>0</v>
      </c>
      <c r="Q2358" s="11" t="s">
        <v>8317</v>
      </c>
      <c r="R2358" t="s">
        <v>8318</v>
      </c>
      <c r="S2358" s="16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400</v>
      </c>
      <c r="E2359" s="7">
        <v>1570</v>
      </c>
      <c r="F2359" t="s">
        <v>8218</v>
      </c>
      <c r="G2359" t="s">
        <v>8224</v>
      </c>
      <c r="H2359" t="s">
        <v>8246</v>
      </c>
      <c r="I2359" s="14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393</v>
      </c>
      <c r="P2359">
        <f t="shared" si="182"/>
        <v>0</v>
      </c>
      <c r="Q2359" s="11" t="s">
        <v>8317</v>
      </c>
      <c r="R2359" t="s">
        <v>8318</v>
      </c>
      <c r="S2359" s="16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400</v>
      </c>
      <c r="E2360" s="7">
        <v>1050</v>
      </c>
      <c r="F2360" t="s">
        <v>8218</v>
      </c>
      <c r="G2360" t="s">
        <v>8224</v>
      </c>
      <c r="H2360" t="s">
        <v>8246</v>
      </c>
      <c r="I2360" s="14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263</v>
      </c>
      <c r="P2360">
        <f t="shared" si="182"/>
        <v>0</v>
      </c>
      <c r="Q2360" s="11" t="s">
        <v>8317</v>
      </c>
      <c r="R2360" t="s">
        <v>8318</v>
      </c>
      <c r="S2360" s="16">
        <f t="shared" si="183"/>
        <v>41978.930972222224</v>
      </c>
      <c r="T2360" s="16">
        <f t="shared" si="184"/>
        <v>42035.027083333334</v>
      </c>
      <c r="U2360">
        <f t="shared" si="185"/>
        <v>2015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4336</v>
      </c>
      <c r="E2361" s="7">
        <v>0</v>
      </c>
      <c r="F2361" t="s">
        <v>8219</v>
      </c>
      <c r="G2361" t="s">
        <v>8223</v>
      </c>
      <c r="H2361" t="s">
        <v>8245</v>
      </c>
      <c r="I2361" s="14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0</v>
      </c>
      <c r="P2361">
        <f t="shared" si="182"/>
        <v>0</v>
      </c>
      <c r="Q2361" s="11" t="s">
        <v>8317</v>
      </c>
      <c r="R2361" t="s">
        <v>8318</v>
      </c>
      <c r="S2361" s="16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1000</v>
      </c>
      <c r="E2362" s="7">
        <v>25</v>
      </c>
      <c r="F2362" t="s">
        <v>8220</v>
      </c>
      <c r="G2362" t="s">
        <v>8228</v>
      </c>
      <c r="H2362" t="s">
        <v>8250</v>
      </c>
      <c r="I2362" s="14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3</v>
      </c>
      <c r="P2362">
        <f t="shared" si="182"/>
        <v>25</v>
      </c>
      <c r="Q2362" s="11" t="s">
        <v>8317</v>
      </c>
      <c r="R2362" t="s">
        <v>8318</v>
      </c>
      <c r="S2362" s="16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400</v>
      </c>
      <c r="E2363" s="7">
        <v>875</v>
      </c>
      <c r="F2363" t="s">
        <v>8218</v>
      </c>
      <c r="G2363" t="s">
        <v>8228</v>
      </c>
      <c r="H2363" t="s">
        <v>8250</v>
      </c>
      <c r="I2363" s="14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219</v>
      </c>
      <c r="P2363">
        <f t="shared" si="182"/>
        <v>0</v>
      </c>
      <c r="Q2363" s="11" t="s">
        <v>8317</v>
      </c>
      <c r="R2363" t="s">
        <v>8318</v>
      </c>
      <c r="S2363" s="16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2000</v>
      </c>
      <c r="E2364" s="7">
        <v>2035</v>
      </c>
      <c r="F2364" t="s">
        <v>8218</v>
      </c>
      <c r="G2364" t="s">
        <v>8223</v>
      </c>
      <c r="H2364" t="s">
        <v>8245</v>
      </c>
      <c r="I2364" s="1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102</v>
      </c>
      <c r="P2364">
        <f t="shared" si="182"/>
        <v>1017.5</v>
      </c>
      <c r="Q2364" s="11" t="s">
        <v>8317</v>
      </c>
      <c r="R2364" t="s">
        <v>8318</v>
      </c>
      <c r="S2364" s="16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400</v>
      </c>
      <c r="E2365" s="7">
        <v>679.44</v>
      </c>
      <c r="F2365" t="s">
        <v>8218</v>
      </c>
      <c r="G2365" t="s">
        <v>8223</v>
      </c>
      <c r="H2365" t="s">
        <v>8245</v>
      </c>
      <c r="I2365" s="14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170</v>
      </c>
      <c r="P2365">
        <f t="shared" si="182"/>
        <v>0</v>
      </c>
      <c r="Q2365" s="11" t="s">
        <v>8317</v>
      </c>
      <c r="R2365" t="s">
        <v>8318</v>
      </c>
      <c r="S2365" s="16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400</v>
      </c>
      <c r="E2366" s="7">
        <v>463</v>
      </c>
      <c r="F2366" t="s">
        <v>8218</v>
      </c>
      <c r="G2366" t="s">
        <v>8223</v>
      </c>
      <c r="H2366" t="s">
        <v>8245</v>
      </c>
      <c r="I2366" s="14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116</v>
      </c>
      <c r="P2366">
        <f t="shared" si="182"/>
        <v>0</v>
      </c>
      <c r="Q2366" s="11" t="s">
        <v>8317</v>
      </c>
      <c r="R2366" t="s">
        <v>8318</v>
      </c>
      <c r="S2366" s="16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400</v>
      </c>
      <c r="E2367" s="7">
        <v>450</v>
      </c>
      <c r="F2367" t="s">
        <v>8218</v>
      </c>
      <c r="G2367" t="s">
        <v>8236</v>
      </c>
      <c r="H2367" t="s">
        <v>8248</v>
      </c>
      <c r="I2367" s="14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113</v>
      </c>
      <c r="P2367">
        <f t="shared" si="182"/>
        <v>0</v>
      </c>
      <c r="Q2367" s="11" t="s">
        <v>8317</v>
      </c>
      <c r="R2367" t="s">
        <v>8318</v>
      </c>
      <c r="S2367" s="16">
        <f t="shared" si="183"/>
        <v>42346.736400462964</v>
      </c>
      <c r="T2367" s="16">
        <f t="shared" si="184"/>
        <v>42386.958333333328</v>
      </c>
      <c r="U2367">
        <f t="shared" si="185"/>
        <v>2016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8000</v>
      </c>
      <c r="E2368" s="7">
        <v>55</v>
      </c>
      <c r="F2368" t="s">
        <v>8220</v>
      </c>
      <c r="G2368" t="s">
        <v>8224</v>
      </c>
      <c r="H2368" t="s">
        <v>8246</v>
      </c>
      <c r="I2368" s="14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</v>
      </c>
      <c r="P2368">
        <f t="shared" si="182"/>
        <v>2.04</v>
      </c>
      <c r="Q2368" s="11" t="s">
        <v>8317</v>
      </c>
      <c r="R2368" t="s">
        <v>8318</v>
      </c>
      <c r="S2368" s="16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3200</v>
      </c>
      <c r="E2369" s="7">
        <v>3205</v>
      </c>
      <c r="F2369" t="s">
        <v>8218</v>
      </c>
      <c r="G2369" t="s">
        <v>8223</v>
      </c>
      <c r="H2369" t="s">
        <v>8245</v>
      </c>
      <c r="I2369" s="14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100</v>
      </c>
      <c r="P2369">
        <f t="shared" si="182"/>
        <v>228.93</v>
      </c>
      <c r="Q2369" s="11" t="s">
        <v>8317</v>
      </c>
      <c r="R2369" t="s">
        <v>8318</v>
      </c>
      <c r="S2369" s="16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2000</v>
      </c>
      <c r="E2370" s="7">
        <v>251</v>
      </c>
      <c r="F2370" t="s">
        <v>8220</v>
      </c>
      <c r="G2370" t="s">
        <v>8223</v>
      </c>
      <c r="H2370" t="s">
        <v>8245</v>
      </c>
      <c r="I2370" s="14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13</v>
      </c>
      <c r="P2370">
        <f t="shared" si="182"/>
        <v>125.5</v>
      </c>
      <c r="Q2370" s="11" t="s">
        <v>8317</v>
      </c>
      <c r="R2370" t="s">
        <v>8318</v>
      </c>
      <c r="S2370" s="16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400</v>
      </c>
      <c r="E2371" s="7">
        <v>440</v>
      </c>
      <c r="F2371" t="s">
        <v>8218</v>
      </c>
      <c r="G2371" t="s">
        <v>8223</v>
      </c>
      <c r="H2371" t="s">
        <v>8245</v>
      </c>
      <c r="I2371" s="14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110</v>
      </c>
      <c r="P2371">
        <f t="shared" ref="P2371:P2434" si="187">IFERROR(ROUND(E2371/L2371, 2),0)</f>
        <v>0</v>
      </c>
      <c r="Q2371" s="11" t="s">
        <v>8317</v>
      </c>
      <c r="R2371" t="s">
        <v>8318</v>
      </c>
      <c r="S2371" s="16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ref="U2371:U2434" si="190">YEAR(T2371)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2000</v>
      </c>
      <c r="E2372" s="7">
        <v>0</v>
      </c>
      <c r="F2372" t="s">
        <v>8220</v>
      </c>
      <c r="G2372" t="s">
        <v>8223</v>
      </c>
      <c r="H2372" t="s">
        <v>8245</v>
      </c>
      <c r="I2372" s="14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0</v>
      </c>
      <c r="Q2372" s="11" t="s">
        <v>8317</v>
      </c>
      <c r="R2372" t="s">
        <v>8318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400</v>
      </c>
      <c r="E2373" s="7">
        <v>435</v>
      </c>
      <c r="F2373" t="s">
        <v>8218</v>
      </c>
      <c r="G2373" t="s">
        <v>8223</v>
      </c>
      <c r="H2373" t="s">
        <v>8245</v>
      </c>
      <c r="I2373" s="14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109</v>
      </c>
      <c r="P2373">
        <f t="shared" si="187"/>
        <v>0</v>
      </c>
      <c r="Q2373" s="11" t="s">
        <v>8317</v>
      </c>
      <c r="R2373" t="s">
        <v>8318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2000</v>
      </c>
      <c r="E2374" s="7">
        <v>2609</v>
      </c>
      <c r="F2374" t="s">
        <v>8218</v>
      </c>
      <c r="G2374" t="s">
        <v>8225</v>
      </c>
      <c r="H2374" t="s">
        <v>8247</v>
      </c>
      <c r="I2374" s="1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130</v>
      </c>
      <c r="P2374">
        <f t="shared" si="187"/>
        <v>434.83</v>
      </c>
      <c r="Q2374" s="11" t="s">
        <v>8317</v>
      </c>
      <c r="R2374" t="s">
        <v>8318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1500</v>
      </c>
      <c r="E2375" s="7">
        <v>1650</v>
      </c>
      <c r="F2375" t="s">
        <v>8218</v>
      </c>
      <c r="G2375" t="s">
        <v>8234</v>
      </c>
      <c r="H2375" t="s">
        <v>8254</v>
      </c>
      <c r="I2375" s="14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110</v>
      </c>
      <c r="P2375">
        <f t="shared" si="187"/>
        <v>1650</v>
      </c>
      <c r="Q2375" s="11" t="s">
        <v>8317</v>
      </c>
      <c r="R2375" t="s">
        <v>8318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1000</v>
      </c>
      <c r="E2376" s="7">
        <v>1119</v>
      </c>
      <c r="F2376" t="s">
        <v>8218</v>
      </c>
      <c r="G2376" t="s">
        <v>8223</v>
      </c>
      <c r="H2376" t="s">
        <v>8245</v>
      </c>
      <c r="I2376" s="14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112</v>
      </c>
      <c r="P2376">
        <f t="shared" si="187"/>
        <v>1119</v>
      </c>
      <c r="Q2376" s="11" t="s">
        <v>8317</v>
      </c>
      <c r="R2376" t="s">
        <v>8318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400</v>
      </c>
      <c r="E2377" s="7">
        <v>430</v>
      </c>
      <c r="F2377" t="s">
        <v>8218</v>
      </c>
      <c r="G2377" t="s">
        <v>8223</v>
      </c>
      <c r="H2377" t="s">
        <v>8245</v>
      </c>
      <c r="I2377" s="14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108</v>
      </c>
      <c r="P2377">
        <f t="shared" si="187"/>
        <v>0</v>
      </c>
      <c r="Q2377" s="11" t="s">
        <v>8317</v>
      </c>
      <c r="R2377" t="s">
        <v>8318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2500</v>
      </c>
      <c r="E2378" s="7">
        <v>2935</v>
      </c>
      <c r="F2378" t="s">
        <v>8218</v>
      </c>
      <c r="G2378" t="s">
        <v>8223</v>
      </c>
      <c r="H2378" t="s">
        <v>8245</v>
      </c>
      <c r="I2378" s="14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117</v>
      </c>
      <c r="P2378">
        <f t="shared" si="187"/>
        <v>733.75</v>
      </c>
      <c r="Q2378" s="11" t="s">
        <v>8317</v>
      </c>
      <c r="R2378" t="s">
        <v>8318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400</v>
      </c>
      <c r="E2379" s="7">
        <v>425</v>
      </c>
      <c r="F2379" t="s">
        <v>8218</v>
      </c>
      <c r="G2379" t="s">
        <v>8228</v>
      </c>
      <c r="H2379" t="s">
        <v>8250</v>
      </c>
      <c r="I2379" s="14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106</v>
      </c>
      <c r="P2379">
        <f t="shared" si="187"/>
        <v>0</v>
      </c>
      <c r="Q2379" s="11" t="s">
        <v>8317</v>
      </c>
      <c r="R2379" t="s">
        <v>8318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400</v>
      </c>
      <c r="E2380" s="7">
        <v>416</v>
      </c>
      <c r="F2380" t="s">
        <v>8218</v>
      </c>
      <c r="G2380" t="s">
        <v>8223</v>
      </c>
      <c r="H2380" t="s">
        <v>8245</v>
      </c>
      <c r="I2380" s="14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104</v>
      </c>
      <c r="P2380">
        <f t="shared" si="187"/>
        <v>0</v>
      </c>
      <c r="Q2380" s="11" t="s">
        <v>8317</v>
      </c>
      <c r="R2380" t="s">
        <v>8318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400</v>
      </c>
      <c r="E2381" s="7">
        <v>400</v>
      </c>
      <c r="F2381" t="s">
        <v>8218</v>
      </c>
      <c r="G2381" t="s">
        <v>8223</v>
      </c>
      <c r="H2381" t="s">
        <v>8245</v>
      </c>
      <c r="I2381" s="14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100</v>
      </c>
      <c r="P2381">
        <f t="shared" si="187"/>
        <v>0</v>
      </c>
      <c r="Q2381" s="11" t="s">
        <v>8317</v>
      </c>
      <c r="R2381" t="s">
        <v>8318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</v>
      </c>
      <c r="E2382" s="7">
        <v>2222</v>
      </c>
      <c r="F2382" t="s">
        <v>8218</v>
      </c>
      <c r="G2382" t="s">
        <v>8223</v>
      </c>
      <c r="H2382" t="s">
        <v>8245</v>
      </c>
      <c r="I2382" s="14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148</v>
      </c>
      <c r="P2382">
        <f t="shared" si="187"/>
        <v>740.67</v>
      </c>
      <c r="Q2382" s="11" t="s">
        <v>8317</v>
      </c>
      <c r="R2382" t="s">
        <v>8318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5000</v>
      </c>
      <c r="E2383" s="7">
        <v>5175</v>
      </c>
      <c r="F2383" t="s">
        <v>8218</v>
      </c>
      <c r="G2383" t="s">
        <v>8223</v>
      </c>
      <c r="H2383" t="s">
        <v>8245</v>
      </c>
      <c r="I2383" s="14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104</v>
      </c>
      <c r="P2383">
        <f t="shared" si="187"/>
        <v>739.29</v>
      </c>
      <c r="Q2383" s="11" t="s">
        <v>8317</v>
      </c>
      <c r="R2383" t="s">
        <v>8318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1800</v>
      </c>
      <c r="E2384" s="7">
        <v>2361</v>
      </c>
      <c r="F2384" t="s">
        <v>8218</v>
      </c>
      <c r="G2384" t="s">
        <v>8223</v>
      </c>
      <c r="H2384" t="s">
        <v>8245</v>
      </c>
      <c r="I2384" s="1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131</v>
      </c>
      <c r="P2384">
        <f t="shared" si="187"/>
        <v>1180.5</v>
      </c>
      <c r="Q2384" s="11" t="s">
        <v>8317</v>
      </c>
      <c r="R2384" t="s">
        <v>8318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3000</v>
      </c>
      <c r="E2385" s="7">
        <v>0</v>
      </c>
      <c r="F2385" t="s">
        <v>8220</v>
      </c>
      <c r="G2385" t="s">
        <v>8227</v>
      </c>
      <c r="H2385" t="s">
        <v>8249</v>
      </c>
      <c r="I2385" s="14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0</v>
      </c>
      <c r="P2385">
        <f t="shared" si="187"/>
        <v>0</v>
      </c>
      <c r="Q2385" s="11" t="s">
        <v>8317</v>
      </c>
      <c r="R2385" t="s">
        <v>8318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1020</v>
      </c>
      <c r="F2386" t="s">
        <v>8218</v>
      </c>
      <c r="G2386" t="s">
        <v>8223</v>
      </c>
      <c r="H2386" t="s">
        <v>8245</v>
      </c>
      <c r="I2386" s="14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102</v>
      </c>
      <c r="P2386">
        <f t="shared" si="187"/>
        <v>127.5</v>
      </c>
      <c r="Q2386" s="11" t="s">
        <v>8317</v>
      </c>
      <c r="R2386" t="s">
        <v>8318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3500</v>
      </c>
      <c r="E2387" s="7">
        <v>1465</v>
      </c>
      <c r="F2387" t="s">
        <v>8220</v>
      </c>
      <c r="G2387" t="s">
        <v>8223</v>
      </c>
      <c r="H2387" t="s">
        <v>8245</v>
      </c>
      <c r="I2387" s="14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42</v>
      </c>
      <c r="P2387">
        <f t="shared" si="187"/>
        <v>209.29</v>
      </c>
      <c r="Q2387" s="11" t="s">
        <v>8317</v>
      </c>
      <c r="R2387" t="s">
        <v>8318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400</v>
      </c>
      <c r="E2388" s="7">
        <v>165</v>
      </c>
      <c r="F2388" t="s">
        <v>8220</v>
      </c>
      <c r="G2388" t="s">
        <v>8228</v>
      </c>
      <c r="H2388" t="s">
        <v>8250</v>
      </c>
      <c r="I2388" s="14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41</v>
      </c>
      <c r="P2388">
        <f t="shared" si="187"/>
        <v>0</v>
      </c>
      <c r="Q2388" s="11" t="s">
        <v>8317</v>
      </c>
      <c r="R2388" t="s">
        <v>8318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2015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4000</v>
      </c>
      <c r="E2389" s="7">
        <v>4250</v>
      </c>
      <c r="F2389" t="s">
        <v>8218</v>
      </c>
      <c r="G2389" t="s">
        <v>8223</v>
      </c>
      <c r="H2389" t="s">
        <v>8245</v>
      </c>
      <c r="I2389" s="14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106</v>
      </c>
      <c r="P2389">
        <f t="shared" si="187"/>
        <v>1416.67</v>
      </c>
      <c r="Q2389" s="11" t="s">
        <v>8317</v>
      </c>
      <c r="R2389" t="s">
        <v>8318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3000</v>
      </c>
      <c r="E2390" s="7">
        <v>10</v>
      </c>
      <c r="F2390" t="s">
        <v>8219</v>
      </c>
      <c r="G2390" t="s">
        <v>8223</v>
      </c>
      <c r="H2390" t="s">
        <v>8245</v>
      </c>
      <c r="I2390" s="14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0</v>
      </c>
      <c r="P2390">
        <f t="shared" si="187"/>
        <v>1.25</v>
      </c>
      <c r="Q2390" s="11" t="s">
        <v>8317</v>
      </c>
      <c r="R2390" t="s">
        <v>8318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2015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1395</v>
      </c>
      <c r="E2391" s="7">
        <v>1395</v>
      </c>
      <c r="F2391" t="s">
        <v>8218</v>
      </c>
      <c r="G2391" t="s">
        <v>8229</v>
      </c>
      <c r="H2391" t="s">
        <v>8248</v>
      </c>
      <c r="I2391" s="14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100</v>
      </c>
      <c r="P2391">
        <f t="shared" si="187"/>
        <v>1395</v>
      </c>
      <c r="Q2391" s="11" t="s">
        <v>8317</v>
      </c>
      <c r="R2391" t="s">
        <v>8318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400</v>
      </c>
      <c r="E2392" s="7">
        <v>151</v>
      </c>
      <c r="F2392" t="s">
        <v>8220</v>
      </c>
      <c r="G2392" t="s">
        <v>8225</v>
      </c>
      <c r="H2392" t="s">
        <v>8247</v>
      </c>
      <c r="I2392" s="14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38</v>
      </c>
      <c r="P2392">
        <f t="shared" si="187"/>
        <v>0</v>
      </c>
      <c r="Q2392" s="11" t="s">
        <v>8317</v>
      </c>
      <c r="R2392" t="s">
        <v>8318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2015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1200</v>
      </c>
      <c r="E2393" s="7">
        <v>1400</v>
      </c>
      <c r="F2393" t="s">
        <v>8218</v>
      </c>
      <c r="G2393" t="s">
        <v>8223</v>
      </c>
      <c r="H2393" t="s">
        <v>8245</v>
      </c>
      <c r="I2393" s="14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117</v>
      </c>
      <c r="P2393">
        <f t="shared" si="187"/>
        <v>1400</v>
      </c>
      <c r="Q2393" s="11" t="s">
        <v>8317</v>
      </c>
      <c r="R2393" t="s">
        <v>8318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400</v>
      </c>
      <c r="E2394" s="7">
        <v>130</v>
      </c>
      <c r="F2394" t="s">
        <v>8220</v>
      </c>
      <c r="G2394" t="s">
        <v>8223</v>
      </c>
      <c r="H2394" t="s">
        <v>8245</v>
      </c>
      <c r="I2394" s="1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33</v>
      </c>
      <c r="P2394">
        <f t="shared" si="187"/>
        <v>0</v>
      </c>
      <c r="Q2394" s="11" t="s">
        <v>8317</v>
      </c>
      <c r="R2394" t="s">
        <v>8318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1500</v>
      </c>
      <c r="E2395" s="7">
        <v>1635</v>
      </c>
      <c r="F2395" t="s">
        <v>8218</v>
      </c>
      <c r="G2395" t="s">
        <v>8223</v>
      </c>
      <c r="H2395" t="s">
        <v>8245</v>
      </c>
      <c r="I2395" s="14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109</v>
      </c>
      <c r="P2395">
        <f t="shared" si="187"/>
        <v>1635</v>
      </c>
      <c r="Q2395" s="11" t="s">
        <v>8317</v>
      </c>
      <c r="R2395" t="s">
        <v>8318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1000</v>
      </c>
      <c r="E2396" s="7">
        <v>72</v>
      </c>
      <c r="F2396" t="s">
        <v>8220</v>
      </c>
      <c r="G2396" t="s">
        <v>8240</v>
      </c>
      <c r="H2396" t="s">
        <v>8248</v>
      </c>
      <c r="I2396" s="14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7</v>
      </c>
      <c r="P2396">
        <f t="shared" si="187"/>
        <v>36</v>
      </c>
      <c r="Q2396" s="11" t="s">
        <v>8317</v>
      </c>
      <c r="R2396" t="s">
        <v>8318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400</v>
      </c>
      <c r="E2397" s="7">
        <v>0</v>
      </c>
      <c r="F2397" t="s">
        <v>8220</v>
      </c>
      <c r="G2397" t="s">
        <v>8223</v>
      </c>
      <c r="H2397" t="s">
        <v>8245</v>
      </c>
      <c r="I2397" s="14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2017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1000</v>
      </c>
      <c r="E2398" s="7">
        <v>1110</v>
      </c>
      <c r="F2398" t="s">
        <v>8218</v>
      </c>
      <c r="G2398" t="s">
        <v>8239</v>
      </c>
      <c r="H2398" t="s">
        <v>8256</v>
      </c>
      <c r="I2398" s="14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111</v>
      </c>
      <c r="P2398">
        <f t="shared" si="187"/>
        <v>1110</v>
      </c>
      <c r="Q2398" s="11" t="s">
        <v>8317</v>
      </c>
      <c r="R2398" t="s">
        <v>8318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400</v>
      </c>
      <c r="E2399" s="7">
        <v>0</v>
      </c>
      <c r="F2399" t="s">
        <v>8220</v>
      </c>
      <c r="G2399" t="s">
        <v>8223</v>
      </c>
      <c r="H2399" t="s">
        <v>8245</v>
      </c>
      <c r="I2399" s="14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2015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</v>
      </c>
      <c r="E2400" s="7">
        <v>0</v>
      </c>
      <c r="F2400" t="s">
        <v>8219</v>
      </c>
      <c r="G2400" t="s">
        <v>8223</v>
      </c>
      <c r="H2400" t="s">
        <v>8245</v>
      </c>
      <c r="I2400" s="14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350</v>
      </c>
      <c r="E2401" s="7">
        <v>633</v>
      </c>
      <c r="F2401" t="s">
        <v>8218</v>
      </c>
      <c r="G2401" t="s">
        <v>8234</v>
      </c>
      <c r="H2401" t="s">
        <v>8254</v>
      </c>
      <c r="I2401" s="14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181</v>
      </c>
      <c r="P2401">
        <f t="shared" si="187"/>
        <v>0</v>
      </c>
      <c r="Q2401" s="11" t="s">
        <v>8317</v>
      </c>
      <c r="R2401" t="s">
        <v>8318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350</v>
      </c>
      <c r="E2402" s="7">
        <v>593</v>
      </c>
      <c r="F2402" t="s">
        <v>8218</v>
      </c>
      <c r="G2402" t="s">
        <v>8225</v>
      </c>
      <c r="H2402" t="s">
        <v>8247</v>
      </c>
      <c r="I2402" s="14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169</v>
      </c>
      <c r="P2402">
        <f t="shared" si="187"/>
        <v>0</v>
      </c>
      <c r="Q2402" s="11" t="s">
        <v>8317</v>
      </c>
      <c r="R2402" t="s">
        <v>8318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2100</v>
      </c>
      <c r="E2403" s="7">
        <v>644</v>
      </c>
      <c r="F2403" t="s">
        <v>8220</v>
      </c>
      <c r="G2403" t="s">
        <v>8223</v>
      </c>
      <c r="H2403" t="s">
        <v>8245</v>
      </c>
      <c r="I2403" s="14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31</v>
      </c>
      <c r="P2403">
        <f t="shared" si="187"/>
        <v>71.56</v>
      </c>
      <c r="Q2403" s="11" t="s">
        <v>8334</v>
      </c>
      <c r="R2403" t="s">
        <v>8335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1500</v>
      </c>
      <c r="E2404" s="7">
        <v>2000</v>
      </c>
      <c r="F2404" t="s">
        <v>8218</v>
      </c>
      <c r="G2404" t="s">
        <v>8223</v>
      </c>
      <c r="H2404" t="s">
        <v>8245</v>
      </c>
      <c r="I2404" s="1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133</v>
      </c>
      <c r="P2404">
        <f t="shared" si="187"/>
        <v>2000</v>
      </c>
      <c r="Q2404" s="11" t="s">
        <v>8334</v>
      </c>
      <c r="R2404" t="s">
        <v>8335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2100</v>
      </c>
      <c r="E2405" s="7">
        <v>2119.9899999999998</v>
      </c>
      <c r="F2405" t="s">
        <v>8218</v>
      </c>
      <c r="G2405" t="s">
        <v>8224</v>
      </c>
      <c r="H2405" t="s">
        <v>8246</v>
      </c>
      <c r="I2405" s="14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101</v>
      </c>
      <c r="P2405">
        <f t="shared" si="187"/>
        <v>176.67</v>
      </c>
      <c r="Q2405" s="11" t="s">
        <v>8334</v>
      </c>
      <c r="R2405" t="s">
        <v>8335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350</v>
      </c>
      <c r="E2406" s="7">
        <v>586</v>
      </c>
      <c r="F2406" t="s">
        <v>8218</v>
      </c>
      <c r="G2406" t="s">
        <v>8223</v>
      </c>
      <c r="H2406" t="s">
        <v>8245</v>
      </c>
      <c r="I2406" s="14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167</v>
      </c>
      <c r="P2406">
        <f t="shared" si="187"/>
        <v>0</v>
      </c>
      <c r="Q2406" s="11" t="s">
        <v>8334</v>
      </c>
      <c r="R2406" t="s">
        <v>8335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2016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4500</v>
      </c>
      <c r="E2407" s="7">
        <v>4500</v>
      </c>
      <c r="F2407" t="s">
        <v>8218</v>
      </c>
      <c r="G2407" t="s">
        <v>8223</v>
      </c>
      <c r="H2407" t="s">
        <v>8245</v>
      </c>
      <c r="I2407" s="14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100</v>
      </c>
      <c r="P2407">
        <f t="shared" si="187"/>
        <v>225</v>
      </c>
      <c r="Q2407" s="11" t="s">
        <v>8334</v>
      </c>
      <c r="R2407" t="s">
        <v>8335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5000</v>
      </c>
      <c r="E2408" s="7">
        <v>65</v>
      </c>
      <c r="F2408" t="s">
        <v>8220</v>
      </c>
      <c r="G2408" t="s">
        <v>8223</v>
      </c>
      <c r="H2408" t="s">
        <v>8245</v>
      </c>
      <c r="I2408" s="14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1</v>
      </c>
      <c r="P2408">
        <f t="shared" si="187"/>
        <v>4.0599999999999996</v>
      </c>
      <c r="Q2408" s="11" t="s">
        <v>8334</v>
      </c>
      <c r="R2408" t="s">
        <v>8335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2015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15000</v>
      </c>
      <c r="E2409" s="7">
        <v>15318.55</v>
      </c>
      <c r="F2409" t="s">
        <v>8218</v>
      </c>
      <c r="G2409" t="s">
        <v>8223</v>
      </c>
      <c r="H2409" t="s">
        <v>8245</v>
      </c>
      <c r="I2409" s="14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102</v>
      </c>
      <c r="P2409">
        <f t="shared" si="187"/>
        <v>464.2</v>
      </c>
      <c r="Q2409" s="11" t="s">
        <v>8334</v>
      </c>
      <c r="R2409" t="s">
        <v>8335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1385</v>
      </c>
      <c r="E2410" s="7">
        <v>7011</v>
      </c>
      <c r="F2410" t="s">
        <v>8218</v>
      </c>
      <c r="G2410" t="s">
        <v>8223</v>
      </c>
      <c r="H2410" t="s">
        <v>8245</v>
      </c>
      <c r="I2410" s="14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506</v>
      </c>
      <c r="P2410">
        <f t="shared" si="187"/>
        <v>3505.5</v>
      </c>
      <c r="Q2410" s="11" t="s">
        <v>8334</v>
      </c>
      <c r="R2410" t="s">
        <v>8335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3000</v>
      </c>
      <c r="E2411" s="7">
        <v>7</v>
      </c>
      <c r="F2411" t="s">
        <v>8220</v>
      </c>
      <c r="G2411" t="s">
        <v>8223</v>
      </c>
      <c r="H2411" t="s">
        <v>8245</v>
      </c>
      <c r="I2411" s="14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0</v>
      </c>
      <c r="P2411">
        <f t="shared" si="187"/>
        <v>1.17</v>
      </c>
      <c r="Q2411" s="11" t="s">
        <v>8334</v>
      </c>
      <c r="R2411" t="s">
        <v>8335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350</v>
      </c>
      <c r="E2412" s="7">
        <v>558</v>
      </c>
      <c r="F2412" t="s">
        <v>8218</v>
      </c>
      <c r="G2412" t="s">
        <v>8225</v>
      </c>
      <c r="H2412" t="s">
        <v>8247</v>
      </c>
      <c r="I2412" s="14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159</v>
      </c>
      <c r="P2412">
        <f t="shared" si="187"/>
        <v>0</v>
      </c>
      <c r="Q2412" s="11" t="s">
        <v>8334</v>
      </c>
      <c r="R2412" t="s">
        <v>8335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2000</v>
      </c>
      <c r="E2413" s="7">
        <v>2300</v>
      </c>
      <c r="F2413" t="s">
        <v>8218</v>
      </c>
      <c r="G2413" t="s">
        <v>8223</v>
      </c>
      <c r="H2413" t="s">
        <v>8245</v>
      </c>
      <c r="I2413" s="14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115</v>
      </c>
      <c r="P2413">
        <f t="shared" si="187"/>
        <v>766.67</v>
      </c>
      <c r="Q2413" s="11" t="s">
        <v>8334</v>
      </c>
      <c r="R2413" t="s">
        <v>8335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350</v>
      </c>
      <c r="E2414" s="7">
        <v>545</v>
      </c>
      <c r="F2414" t="s">
        <v>8218</v>
      </c>
      <c r="G2414" t="s">
        <v>8229</v>
      </c>
      <c r="H2414" t="s">
        <v>8248</v>
      </c>
      <c r="I2414" s="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156</v>
      </c>
      <c r="P2414">
        <f t="shared" si="187"/>
        <v>0</v>
      </c>
      <c r="Q2414" s="11" t="s">
        <v>8334</v>
      </c>
      <c r="R2414" t="s">
        <v>8335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1200</v>
      </c>
      <c r="E2415" s="7">
        <v>1370</v>
      </c>
      <c r="F2415" t="s">
        <v>8218</v>
      </c>
      <c r="G2415" t="s">
        <v>8223</v>
      </c>
      <c r="H2415" t="s">
        <v>8245</v>
      </c>
      <c r="I2415" s="14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114</v>
      </c>
      <c r="P2415">
        <f t="shared" si="187"/>
        <v>456.67</v>
      </c>
      <c r="Q2415" s="11" t="s">
        <v>8334</v>
      </c>
      <c r="R2415" t="s">
        <v>8335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3000</v>
      </c>
      <c r="E2416" s="7">
        <v>6</v>
      </c>
      <c r="F2416" t="s">
        <v>8220</v>
      </c>
      <c r="G2416" t="s">
        <v>8223</v>
      </c>
      <c r="H2416" t="s">
        <v>8245</v>
      </c>
      <c r="I2416" s="14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0</v>
      </c>
      <c r="P2416">
        <f t="shared" si="187"/>
        <v>0.46</v>
      </c>
      <c r="Q2416" s="11" t="s">
        <v>8334</v>
      </c>
      <c r="R2416" t="s">
        <v>8335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2500</v>
      </c>
      <c r="E2417" s="7">
        <v>3000</v>
      </c>
      <c r="F2417" t="s">
        <v>8218</v>
      </c>
      <c r="G2417" t="s">
        <v>8223</v>
      </c>
      <c r="H2417" t="s">
        <v>8245</v>
      </c>
      <c r="I2417" s="14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120</v>
      </c>
      <c r="P2417">
        <f t="shared" si="187"/>
        <v>500</v>
      </c>
      <c r="Q2417" s="11" t="s">
        <v>8334</v>
      </c>
      <c r="R2417" t="s">
        <v>8335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1000</v>
      </c>
      <c r="E2418" s="7">
        <v>320</v>
      </c>
      <c r="F2418" t="s">
        <v>8220</v>
      </c>
      <c r="G2418" t="s">
        <v>8223</v>
      </c>
      <c r="H2418" t="s">
        <v>8245</v>
      </c>
      <c r="I2418" s="14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32</v>
      </c>
      <c r="P2418">
        <f t="shared" si="187"/>
        <v>320</v>
      </c>
      <c r="Q2418" s="11" t="s">
        <v>8334</v>
      </c>
      <c r="R2418" t="s">
        <v>8335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350</v>
      </c>
      <c r="E2419" s="7">
        <v>504</v>
      </c>
      <c r="F2419" t="s">
        <v>8218</v>
      </c>
      <c r="G2419" t="s">
        <v>8223</v>
      </c>
      <c r="H2419" t="s">
        <v>8245</v>
      </c>
      <c r="I2419" s="14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144</v>
      </c>
      <c r="P2419">
        <f t="shared" si="187"/>
        <v>0</v>
      </c>
      <c r="Q2419" s="11" t="s">
        <v>8334</v>
      </c>
      <c r="R2419" t="s">
        <v>8335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1000</v>
      </c>
      <c r="E2420" s="7">
        <v>289</v>
      </c>
      <c r="F2420" t="s">
        <v>8220</v>
      </c>
      <c r="G2420" t="s">
        <v>8223</v>
      </c>
      <c r="H2420" t="s">
        <v>8245</v>
      </c>
      <c r="I2420" s="14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29</v>
      </c>
      <c r="P2420">
        <f t="shared" si="187"/>
        <v>57.8</v>
      </c>
      <c r="Q2420" s="11" t="s">
        <v>8334</v>
      </c>
      <c r="R2420" t="s">
        <v>8335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350</v>
      </c>
      <c r="E2421" s="7">
        <v>500</v>
      </c>
      <c r="F2421" t="s">
        <v>8218</v>
      </c>
      <c r="G2421" t="s">
        <v>8223</v>
      </c>
      <c r="H2421" t="s">
        <v>8245</v>
      </c>
      <c r="I2421" s="14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143</v>
      </c>
      <c r="P2421">
        <f t="shared" si="187"/>
        <v>0</v>
      </c>
      <c r="Q2421" s="11" t="s">
        <v>8334</v>
      </c>
      <c r="R2421" t="s">
        <v>8335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2015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7500</v>
      </c>
      <c r="E2422" s="7">
        <v>668</v>
      </c>
      <c r="F2422" t="s">
        <v>8220</v>
      </c>
      <c r="G2422" t="s">
        <v>8223</v>
      </c>
      <c r="H2422" t="s">
        <v>8245</v>
      </c>
      <c r="I2422" s="14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9</v>
      </c>
      <c r="P2422">
        <f t="shared" si="187"/>
        <v>18.559999999999999</v>
      </c>
      <c r="Q2422" s="11" t="s">
        <v>8334</v>
      </c>
      <c r="R2422" t="s">
        <v>8335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850</v>
      </c>
      <c r="E2423" s="7">
        <v>1200</v>
      </c>
      <c r="F2423" t="s">
        <v>8218</v>
      </c>
      <c r="G2423" t="s">
        <v>8223</v>
      </c>
      <c r="H2423" t="s">
        <v>8245</v>
      </c>
      <c r="I2423" s="14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141</v>
      </c>
      <c r="P2423">
        <f t="shared" si="187"/>
        <v>1200</v>
      </c>
      <c r="Q2423" s="11" t="s">
        <v>8334</v>
      </c>
      <c r="R2423" t="s">
        <v>8335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850</v>
      </c>
      <c r="E2424" s="7">
        <v>920</v>
      </c>
      <c r="F2424" t="s">
        <v>8218</v>
      </c>
      <c r="G2424" t="s">
        <v>8223</v>
      </c>
      <c r="H2424" t="s">
        <v>8245</v>
      </c>
      <c r="I2424" s="1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108</v>
      </c>
      <c r="P2424">
        <f t="shared" si="187"/>
        <v>920</v>
      </c>
      <c r="Q2424" s="11" t="s">
        <v>8334</v>
      </c>
      <c r="R2424" t="s">
        <v>8335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1000</v>
      </c>
      <c r="E2425" s="7">
        <v>1016</v>
      </c>
      <c r="F2425" t="s">
        <v>8218</v>
      </c>
      <c r="G2425" t="s">
        <v>8223</v>
      </c>
      <c r="H2425" t="s">
        <v>8245</v>
      </c>
      <c r="I2425" s="14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102</v>
      </c>
      <c r="P2425">
        <f t="shared" si="187"/>
        <v>1016</v>
      </c>
      <c r="Q2425" s="11" t="s">
        <v>8334</v>
      </c>
      <c r="R2425" t="s">
        <v>8335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</v>
      </c>
      <c r="E2426" s="7">
        <v>2705</v>
      </c>
      <c r="F2426" t="s">
        <v>8218</v>
      </c>
      <c r="G2426" t="s">
        <v>8223</v>
      </c>
      <c r="H2426" t="s">
        <v>8245</v>
      </c>
      <c r="I2426" s="14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108</v>
      </c>
      <c r="P2426">
        <f t="shared" si="187"/>
        <v>300.56</v>
      </c>
      <c r="Q2426" s="11" t="s">
        <v>8334</v>
      </c>
      <c r="R2426" t="s">
        <v>8335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850</v>
      </c>
      <c r="E2427" s="7">
        <v>850</v>
      </c>
      <c r="F2427" t="s">
        <v>8218</v>
      </c>
      <c r="G2427" t="s">
        <v>8223</v>
      </c>
      <c r="H2427" t="s">
        <v>8245</v>
      </c>
      <c r="I2427" s="14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100</v>
      </c>
      <c r="P2427">
        <f t="shared" si="187"/>
        <v>850</v>
      </c>
      <c r="Q2427" s="11" t="s">
        <v>8334</v>
      </c>
      <c r="R2427" t="s">
        <v>8335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350</v>
      </c>
      <c r="E2428" s="7">
        <v>481.5</v>
      </c>
      <c r="F2428" t="s">
        <v>8218</v>
      </c>
      <c r="G2428" t="s">
        <v>8223</v>
      </c>
      <c r="H2428" t="s">
        <v>8245</v>
      </c>
      <c r="I2428" s="14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138</v>
      </c>
      <c r="P2428">
        <f t="shared" si="187"/>
        <v>0</v>
      </c>
      <c r="Q2428" s="11" t="s">
        <v>8334</v>
      </c>
      <c r="R2428" t="s">
        <v>8335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850</v>
      </c>
      <c r="E2429" s="7">
        <v>170</v>
      </c>
      <c r="F2429" t="s">
        <v>8220</v>
      </c>
      <c r="G2429" t="s">
        <v>8223</v>
      </c>
      <c r="H2429" t="s">
        <v>8245</v>
      </c>
      <c r="I2429" s="14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20</v>
      </c>
      <c r="P2429">
        <f t="shared" si="187"/>
        <v>170</v>
      </c>
      <c r="Q2429" s="11" t="s">
        <v>8334</v>
      </c>
      <c r="R2429" t="s">
        <v>8335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850</v>
      </c>
      <c r="E2430" s="7">
        <v>131</v>
      </c>
      <c r="F2430" t="s">
        <v>8220</v>
      </c>
      <c r="G2430" t="s">
        <v>8223</v>
      </c>
      <c r="H2430" t="s">
        <v>8245</v>
      </c>
      <c r="I2430" s="14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15</v>
      </c>
      <c r="P2430">
        <f t="shared" si="187"/>
        <v>131</v>
      </c>
      <c r="Q2430" s="11" t="s">
        <v>8334</v>
      </c>
      <c r="R2430" t="s">
        <v>8335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5500</v>
      </c>
      <c r="E2431" s="7">
        <v>5623</v>
      </c>
      <c r="F2431" t="s">
        <v>8218</v>
      </c>
      <c r="G2431" t="s">
        <v>8233</v>
      </c>
      <c r="H2431" t="s">
        <v>8253</v>
      </c>
      <c r="I2431" s="14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102</v>
      </c>
      <c r="P2431">
        <f t="shared" si="187"/>
        <v>1405.75</v>
      </c>
      <c r="Q2431" s="11" t="s">
        <v>8334</v>
      </c>
      <c r="R2431" t="s">
        <v>8335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2017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1150</v>
      </c>
      <c r="E2432" s="7">
        <v>1330</v>
      </c>
      <c r="F2432" t="s">
        <v>8218</v>
      </c>
      <c r="G2432" t="s">
        <v>8223</v>
      </c>
      <c r="H2432" t="s">
        <v>8245</v>
      </c>
      <c r="I2432" s="14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116</v>
      </c>
      <c r="P2432">
        <f t="shared" si="187"/>
        <v>665</v>
      </c>
      <c r="Q2432" s="11" t="s">
        <v>8334</v>
      </c>
      <c r="R2432" t="s">
        <v>8335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</v>
      </c>
      <c r="E2433" s="7">
        <v>24</v>
      </c>
      <c r="F2433" t="s">
        <v>8220</v>
      </c>
      <c r="G2433" t="s">
        <v>8223</v>
      </c>
      <c r="H2433" t="s">
        <v>8245</v>
      </c>
      <c r="I2433" s="14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2</v>
      </c>
      <c r="P2433">
        <f t="shared" si="187"/>
        <v>12</v>
      </c>
      <c r="Q2433" s="11" t="s">
        <v>8334</v>
      </c>
      <c r="R2433" t="s">
        <v>8335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1000</v>
      </c>
      <c r="E2434" s="7">
        <v>16</v>
      </c>
      <c r="F2434" t="s">
        <v>8220</v>
      </c>
      <c r="G2434" t="s">
        <v>8223</v>
      </c>
      <c r="H2434" t="s">
        <v>8245</v>
      </c>
      <c r="I2434" s="1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2</v>
      </c>
      <c r="P2434">
        <f t="shared" si="187"/>
        <v>8</v>
      </c>
      <c r="Q2434" s="11" t="s">
        <v>8334</v>
      </c>
      <c r="R2434" t="s">
        <v>8335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350</v>
      </c>
      <c r="E2435" s="7">
        <v>460</v>
      </c>
      <c r="F2435" t="s">
        <v>8218</v>
      </c>
      <c r="G2435" t="s">
        <v>8223</v>
      </c>
      <c r="H2435" t="s">
        <v>8245</v>
      </c>
      <c r="I2435" s="14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131</v>
      </c>
      <c r="P2435">
        <f t="shared" ref="P2435:P2498" si="192">IFERROR(ROUND(E2435/L2435, 2),0)</f>
        <v>0</v>
      </c>
      <c r="Q2435" s="11" t="s">
        <v>8334</v>
      </c>
      <c r="R2435" t="s">
        <v>8335</v>
      </c>
      <c r="S2435" s="16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ref="U2435:U2498" si="195">YEAR(T2435)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1250</v>
      </c>
      <c r="E2436" s="7">
        <v>715</v>
      </c>
      <c r="F2436" t="s">
        <v>8220</v>
      </c>
      <c r="G2436" t="s">
        <v>8223</v>
      </c>
      <c r="H2436" t="s">
        <v>8245</v>
      </c>
      <c r="I2436" s="14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57</v>
      </c>
      <c r="P2436">
        <f t="shared" si="192"/>
        <v>357.5</v>
      </c>
      <c r="Q2436" s="11" t="s">
        <v>8334</v>
      </c>
      <c r="R2436" t="s">
        <v>8335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5000</v>
      </c>
      <c r="E2437" s="7">
        <v>0</v>
      </c>
      <c r="F2437" t="s">
        <v>8220</v>
      </c>
      <c r="G2437" t="s">
        <v>8234</v>
      </c>
      <c r="H2437" t="s">
        <v>8254</v>
      </c>
      <c r="I2437" s="14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0</v>
      </c>
      <c r="Q2437" s="11" t="s">
        <v>8334</v>
      </c>
      <c r="R2437" t="s">
        <v>8335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1500</v>
      </c>
      <c r="E2438" s="7">
        <v>1511</v>
      </c>
      <c r="F2438" t="s">
        <v>8218</v>
      </c>
      <c r="G2438" t="s">
        <v>8228</v>
      </c>
      <c r="H2438" t="s">
        <v>8250</v>
      </c>
      <c r="I2438" s="14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101</v>
      </c>
      <c r="P2438">
        <f t="shared" si="192"/>
        <v>755.5</v>
      </c>
      <c r="Q2438" s="11" t="s">
        <v>8334</v>
      </c>
      <c r="R2438" t="s">
        <v>8335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2016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350</v>
      </c>
      <c r="E2439" s="7">
        <v>410</v>
      </c>
      <c r="F2439" t="s">
        <v>8218</v>
      </c>
      <c r="G2439" t="s">
        <v>8223</v>
      </c>
      <c r="H2439" t="s">
        <v>8245</v>
      </c>
      <c r="I2439" s="14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117</v>
      </c>
      <c r="P2439">
        <f t="shared" si="192"/>
        <v>0</v>
      </c>
      <c r="Q2439" s="11" t="s">
        <v>8334</v>
      </c>
      <c r="R2439" t="s">
        <v>8335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</v>
      </c>
      <c r="E2440" s="7">
        <v>1625</v>
      </c>
      <c r="F2440" t="s">
        <v>8218</v>
      </c>
      <c r="G2440" t="s">
        <v>8223</v>
      </c>
      <c r="H2440" t="s">
        <v>8245</v>
      </c>
      <c r="I2440" s="14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108</v>
      </c>
      <c r="P2440">
        <f t="shared" si="192"/>
        <v>1625</v>
      </c>
      <c r="Q2440" s="11" t="s">
        <v>8334</v>
      </c>
      <c r="R2440" t="s">
        <v>8335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350</v>
      </c>
      <c r="E2441" s="7">
        <v>360</v>
      </c>
      <c r="F2441" t="s">
        <v>8221</v>
      </c>
      <c r="G2441" t="s">
        <v>8223</v>
      </c>
      <c r="H2441" t="s">
        <v>8245</v>
      </c>
      <c r="I2441" s="14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103</v>
      </c>
      <c r="P2441">
        <f t="shared" si="192"/>
        <v>0</v>
      </c>
      <c r="Q2441" s="11" t="s">
        <v>8334</v>
      </c>
      <c r="R2441" t="s">
        <v>8335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1000</v>
      </c>
      <c r="E2442" s="7">
        <v>1106</v>
      </c>
      <c r="F2442" t="s">
        <v>8218</v>
      </c>
      <c r="G2442" t="s">
        <v>8241</v>
      </c>
      <c r="H2442" t="s">
        <v>8248</v>
      </c>
      <c r="I2442" s="14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111</v>
      </c>
      <c r="P2442">
        <f t="shared" si="192"/>
        <v>553</v>
      </c>
      <c r="Q2442" s="11" t="s">
        <v>8334</v>
      </c>
      <c r="R2442" t="s">
        <v>8335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20000</v>
      </c>
      <c r="E2443" s="7">
        <v>74026</v>
      </c>
      <c r="F2443" t="s">
        <v>8218</v>
      </c>
      <c r="G2443" t="s">
        <v>8223</v>
      </c>
      <c r="H2443" t="s">
        <v>8245</v>
      </c>
      <c r="I2443" s="14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370</v>
      </c>
      <c r="P2443">
        <f t="shared" si="192"/>
        <v>679.14</v>
      </c>
      <c r="Q2443" s="11" t="s">
        <v>8334</v>
      </c>
      <c r="R2443" t="s">
        <v>8350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70000</v>
      </c>
      <c r="E2444" s="7">
        <v>82532</v>
      </c>
      <c r="F2444" t="s">
        <v>8218</v>
      </c>
      <c r="G2444" t="s">
        <v>8223</v>
      </c>
      <c r="H2444" t="s">
        <v>8245</v>
      </c>
      <c r="I2444" s="1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118</v>
      </c>
      <c r="P2444">
        <f t="shared" si="192"/>
        <v>221.86</v>
      </c>
      <c r="Q2444" s="11" t="s">
        <v>8334</v>
      </c>
      <c r="R2444" t="s">
        <v>8350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100000</v>
      </c>
      <c r="E2445" s="7">
        <v>51</v>
      </c>
      <c r="F2445" t="s">
        <v>8219</v>
      </c>
      <c r="G2445" t="s">
        <v>8223</v>
      </c>
      <c r="H2445" t="s">
        <v>8245</v>
      </c>
      <c r="I2445" s="14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0</v>
      </c>
      <c r="P2445">
        <f t="shared" si="192"/>
        <v>0.16</v>
      </c>
      <c r="Q2445" s="11" t="s">
        <v>8334</v>
      </c>
      <c r="R2445" t="s">
        <v>8350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10000</v>
      </c>
      <c r="E2446" s="7">
        <v>9</v>
      </c>
      <c r="F2446" t="s">
        <v>8220</v>
      </c>
      <c r="G2446" t="s">
        <v>8223</v>
      </c>
      <c r="H2446" t="s">
        <v>8245</v>
      </c>
      <c r="I2446" s="14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0</v>
      </c>
      <c r="P2446">
        <f t="shared" si="192"/>
        <v>0.15</v>
      </c>
      <c r="Q2446" s="11" t="s">
        <v>8334</v>
      </c>
      <c r="R2446" t="s">
        <v>8350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25000</v>
      </c>
      <c r="E2447" s="7">
        <v>0</v>
      </c>
      <c r="F2447" t="s">
        <v>8219</v>
      </c>
      <c r="G2447" t="s">
        <v>8223</v>
      </c>
      <c r="H2447" t="s">
        <v>8245</v>
      </c>
      <c r="I2447" s="14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0</v>
      </c>
      <c r="P2447">
        <f t="shared" si="192"/>
        <v>0</v>
      </c>
      <c r="Q2447" s="11" t="s">
        <v>8334</v>
      </c>
      <c r="R2447" t="s">
        <v>8350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23000</v>
      </c>
      <c r="E2448" s="7">
        <v>27541</v>
      </c>
      <c r="F2448" t="s">
        <v>8218</v>
      </c>
      <c r="G2448" t="s">
        <v>8223</v>
      </c>
      <c r="H2448" t="s">
        <v>8245</v>
      </c>
      <c r="I2448" s="14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120</v>
      </c>
      <c r="P2448">
        <f t="shared" si="192"/>
        <v>248.12</v>
      </c>
      <c r="Q2448" s="11" t="s">
        <v>8334</v>
      </c>
      <c r="R2448" t="s">
        <v>8350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26500</v>
      </c>
      <c r="E2449" s="7">
        <v>27189</v>
      </c>
      <c r="F2449" t="s">
        <v>8218</v>
      </c>
      <c r="G2449" t="s">
        <v>8223</v>
      </c>
      <c r="H2449" t="s">
        <v>8245</v>
      </c>
      <c r="I2449" s="14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103</v>
      </c>
      <c r="P2449">
        <f t="shared" si="192"/>
        <v>80.680000000000007</v>
      </c>
      <c r="Q2449" s="11" t="s">
        <v>8334</v>
      </c>
      <c r="R2449" t="s">
        <v>8350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3000</v>
      </c>
      <c r="E2450" s="7">
        <v>0</v>
      </c>
      <c r="F2450" t="s">
        <v>8220</v>
      </c>
      <c r="G2450" t="s">
        <v>8223</v>
      </c>
      <c r="H2450" t="s">
        <v>8245</v>
      </c>
      <c r="I2450" s="14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0</v>
      </c>
      <c r="P2450">
        <f t="shared" si="192"/>
        <v>0</v>
      </c>
      <c r="Q2450" s="11" t="s">
        <v>8334</v>
      </c>
      <c r="R2450" t="s">
        <v>8350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27800</v>
      </c>
      <c r="E2451" s="7">
        <v>32865.300000000003</v>
      </c>
      <c r="F2451" t="s">
        <v>8218</v>
      </c>
      <c r="G2451" t="s">
        <v>8223</v>
      </c>
      <c r="H2451" t="s">
        <v>8245</v>
      </c>
      <c r="I2451" s="14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118</v>
      </c>
      <c r="P2451">
        <f t="shared" si="192"/>
        <v>273.88</v>
      </c>
      <c r="Q2451" s="11" t="s">
        <v>8334</v>
      </c>
      <c r="R2451" t="s">
        <v>8350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38000</v>
      </c>
      <c r="E2452" s="7">
        <v>38500</v>
      </c>
      <c r="F2452" t="s">
        <v>8218</v>
      </c>
      <c r="G2452" t="s">
        <v>8223</v>
      </c>
      <c r="H2452" t="s">
        <v>8245</v>
      </c>
      <c r="I2452" s="14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101</v>
      </c>
      <c r="P2452">
        <f t="shared" si="192"/>
        <v>377.45</v>
      </c>
      <c r="Q2452" s="11" t="s">
        <v>8334</v>
      </c>
      <c r="R2452" t="s">
        <v>8350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30000</v>
      </c>
      <c r="E2453" s="7">
        <v>800</v>
      </c>
      <c r="F2453" t="s">
        <v>8220</v>
      </c>
      <c r="G2453" t="s">
        <v>8223</v>
      </c>
      <c r="H2453" t="s">
        <v>8245</v>
      </c>
      <c r="I2453" s="14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3</v>
      </c>
      <c r="P2453">
        <f t="shared" si="192"/>
        <v>4.3</v>
      </c>
      <c r="Q2453" s="11" t="s">
        <v>8334</v>
      </c>
      <c r="R2453" t="s">
        <v>8350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3500</v>
      </c>
      <c r="E2454" s="7">
        <v>3655</v>
      </c>
      <c r="F2454" t="s">
        <v>8218</v>
      </c>
      <c r="G2454" t="s">
        <v>8223</v>
      </c>
      <c r="H2454" t="s">
        <v>8245</v>
      </c>
      <c r="I2454" s="1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104</v>
      </c>
      <c r="P2454">
        <f t="shared" si="192"/>
        <v>243.67</v>
      </c>
      <c r="Q2454" s="11" t="s">
        <v>8334</v>
      </c>
      <c r="R2454" t="s">
        <v>8350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12000</v>
      </c>
      <c r="E2455" s="7">
        <v>12870</v>
      </c>
      <c r="F2455" t="s">
        <v>8218</v>
      </c>
      <c r="G2455" t="s">
        <v>8223</v>
      </c>
      <c r="H2455" t="s">
        <v>8245</v>
      </c>
      <c r="I2455" s="14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107</v>
      </c>
      <c r="P2455">
        <f t="shared" si="192"/>
        <v>192.09</v>
      </c>
      <c r="Q2455" s="11" t="s">
        <v>8334</v>
      </c>
      <c r="R2455" t="s">
        <v>8350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90000</v>
      </c>
      <c r="E2456" s="7">
        <v>1305</v>
      </c>
      <c r="F2456" t="s">
        <v>8220</v>
      </c>
      <c r="G2456" t="s">
        <v>8223</v>
      </c>
      <c r="H2456" t="s">
        <v>8245</v>
      </c>
      <c r="I2456" s="14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</v>
      </c>
      <c r="P2456">
        <f t="shared" si="192"/>
        <v>10.039999999999999</v>
      </c>
      <c r="Q2456" s="11" t="s">
        <v>8334</v>
      </c>
      <c r="R2456" t="s">
        <v>8350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3000</v>
      </c>
      <c r="E2457" s="7">
        <v>3046</v>
      </c>
      <c r="F2457" t="s">
        <v>8218</v>
      </c>
      <c r="G2457" t="s">
        <v>8223</v>
      </c>
      <c r="H2457" t="s">
        <v>8245</v>
      </c>
      <c r="I2457" s="14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102</v>
      </c>
      <c r="P2457">
        <f t="shared" si="192"/>
        <v>190.38</v>
      </c>
      <c r="Q2457" s="11" t="s">
        <v>8334</v>
      </c>
      <c r="R2457" t="s">
        <v>8350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8000</v>
      </c>
      <c r="E2458" s="7">
        <v>8026</v>
      </c>
      <c r="F2458" t="s">
        <v>8218</v>
      </c>
      <c r="G2458" t="s">
        <v>8223</v>
      </c>
      <c r="H2458" t="s">
        <v>8245</v>
      </c>
      <c r="I2458" s="14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100</v>
      </c>
      <c r="P2458">
        <f t="shared" si="192"/>
        <v>119.79</v>
      </c>
      <c r="Q2458" s="11" t="s">
        <v>8334</v>
      </c>
      <c r="R2458" t="s">
        <v>8350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50000</v>
      </c>
      <c r="E2459" s="7">
        <v>64203.33</v>
      </c>
      <c r="F2459" t="s">
        <v>8218</v>
      </c>
      <c r="G2459" t="s">
        <v>8223</v>
      </c>
      <c r="H2459" t="s">
        <v>8245</v>
      </c>
      <c r="I2459" s="14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128</v>
      </c>
      <c r="P2459">
        <f t="shared" si="192"/>
        <v>517.77</v>
      </c>
      <c r="Q2459" s="11" t="s">
        <v>8334</v>
      </c>
      <c r="R2459" t="s">
        <v>8350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15000</v>
      </c>
      <c r="E2460" s="7">
        <v>15091.06</v>
      </c>
      <c r="F2460" t="s">
        <v>8218</v>
      </c>
      <c r="G2460" t="s">
        <v>8223</v>
      </c>
      <c r="H2460" t="s">
        <v>8245</v>
      </c>
      <c r="I2460" s="14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101</v>
      </c>
      <c r="P2460">
        <f t="shared" si="192"/>
        <v>188.64</v>
      </c>
      <c r="Q2460" s="11" t="s">
        <v>8334</v>
      </c>
      <c r="R2460" t="s">
        <v>8350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75000</v>
      </c>
      <c r="E2461" s="7">
        <v>68</v>
      </c>
      <c r="F2461" t="s">
        <v>8220</v>
      </c>
      <c r="G2461" t="s">
        <v>8223</v>
      </c>
      <c r="H2461" t="s">
        <v>8245</v>
      </c>
      <c r="I2461" s="14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0</v>
      </c>
      <c r="P2461">
        <f t="shared" si="192"/>
        <v>0.24</v>
      </c>
      <c r="Q2461" s="11" t="s">
        <v>8334</v>
      </c>
      <c r="R2461" t="s">
        <v>8350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25000</v>
      </c>
      <c r="E2462" s="7">
        <v>0</v>
      </c>
      <c r="F2462" t="s">
        <v>8220</v>
      </c>
      <c r="G2462" t="s">
        <v>8223</v>
      </c>
      <c r="H2462" t="s">
        <v>8245</v>
      </c>
      <c r="I2462" s="14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0</v>
      </c>
      <c r="P2462">
        <f t="shared" si="192"/>
        <v>0</v>
      </c>
      <c r="Q2462" s="11" t="s">
        <v>8334</v>
      </c>
      <c r="R2462" t="s">
        <v>8350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2017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20000</v>
      </c>
      <c r="E2463" s="7">
        <v>20120</v>
      </c>
      <c r="F2463" t="s">
        <v>8218</v>
      </c>
      <c r="G2463" t="s">
        <v>8223</v>
      </c>
      <c r="H2463" t="s">
        <v>8245</v>
      </c>
      <c r="I2463" s="14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101</v>
      </c>
      <c r="P2463">
        <f t="shared" si="192"/>
        <v>233.95</v>
      </c>
      <c r="Q2463" s="11" t="s">
        <v>8323</v>
      </c>
      <c r="R2463" t="s">
        <v>8327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10000</v>
      </c>
      <c r="E2464" s="7">
        <v>82</v>
      </c>
      <c r="F2464" t="s">
        <v>8220</v>
      </c>
      <c r="G2464" t="s">
        <v>8223</v>
      </c>
      <c r="H2464" t="s">
        <v>8245</v>
      </c>
      <c r="I2464" s="1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</v>
      </c>
      <c r="P2464">
        <f t="shared" si="192"/>
        <v>0.71</v>
      </c>
      <c r="Q2464" s="11" t="s">
        <v>8323</v>
      </c>
      <c r="R2464" t="s">
        <v>8327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7000</v>
      </c>
      <c r="E2465" s="7">
        <v>25</v>
      </c>
      <c r="F2465" t="s">
        <v>8220</v>
      </c>
      <c r="G2465" t="s">
        <v>8223</v>
      </c>
      <c r="H2465" t="s">
        <v>8245</v>
      </c>
      <c r="I2465" s="14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0</v>
      </c>
      <c r="P2465">
        <f t="shared" si="192"/>
        <v>0.33</v>
      </c>
      <c r="Q2465" s="11" t="s">
        <v>8323</v>
      </c>
      <c r="R2465" t="s">
        <v>8327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6500</v>
      </c>
      <c r="E2466" s="7">
        <v>2700</v>
      </c>
      <c r="F2466" t="s">
        <v>8220</v>
      </c>
      <c r="G2466" t="s">
        <v>8228</v>
      </c>
      <c r="H2466" t="s">
        <v>8250</v>
      </c>
      <c r="I2466" s="14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42</v>
      </c>
      <c r="P2466">
        <f t="shared" si="192"/>
        <v>62.79</v>
      </c>
      <c r="Q2466" s="11" t="s">
        <v>8323</v>
      </c>
      <c r="R2466" t="s">
        <v>8327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5000</v>
      </c>
      <c r="E2467" s="7">
        <v>5</v>
      </c>
      <c r="F2467" t="s">
        <v>8220</v>
      </c>
      <c r="G2467" t="s">
        <v>8223</v>
      </c>
      <c r="H2467" t="s">
        <v>8245</v>
      </c>
      <c r="I2467" s="14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0</v>
      </c>
      <c r="P2467">
        <f t="shared" si="192"/>
        <v>0.1</v>
      </c>
      <c r="Q2467" s="11" t="s">
        <v>8323</v>
      </c>
      <c r="R2467" t="s">
        <v>8327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7500</v>
      </c>
      <c r="E2468" s="7">
        <v>35</v>
      </c>
      <c r="F2468" t="s">
        <v>8220</v>
      </c>
      <c r="G2468" t="s">
        <v>8223</v>
      </c>
      <c r="H2468" t="s">
        <v>8245</v>
      </c>
      <c r="I2468" s="14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0</v>
      </c>
      <c r="P2468">
        <f t="shared" si="192"/>
        <v>0.67</v>
      </c>
      <c r="Q2468" s="11" t="s">
        <v>8323</v>
      </c>
      <c r="R2468" t="s">
        <v>8327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4900</v>
      </c>
      <c r="E2469" s="7">
        <v>4900</v>
      </c>
      <c r="F2469" t="s">
        <v>8218</v>
      </c>
      <c r="G2469" t="s">
        <v>8223</v>
      </c>
      <c r="H2469" t="s">
        <v>8245</v>
      </c>
      <c r="I2469" s="14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100</v>
      </c>
      <c r="P2469">
        <f t="shared" si="192"/>
        <v>113.95</v>
      </c>
      <c r="Q2469" s="11" t="s">
        <v>8323</v>
      </c>
      <c r="R2469" t="s">
        <v>8327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6000</v>
      </c>
      <c r="E2470" s="7">
        <v>7140</v>
      </c>
      <c r="F2470" t="s">
        <v>8218</v>
      </c>
      <c r="G2470" t="s">
        <v>8223</v>
      </c>
      <c r="H2470" t="s">
        <v>8245</v>
      </c>
      <c r="I2470" s="14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119</v>
      </c>
      <c r="P2470">
        <f t="shared" si="192"/>
        <v>123.1</v>
      </c>
      <c r="Q2470" s="11" t="s">
        <v>8323</v>
      </c>
      <c r="R2470" t="s">
        <v>8327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5000</v>
      </c>
      <c r="E2471" s="7">
        <v>110</v>
      </c>
      <c r="F2471" t="s">
        <v>8220</v>
      </c>
      <c r="G2471" t="s">
        <v>8223</v>
      </c>
      <c r="H2471" t="s">
        <v>8245</v>
      </c>
      <c r="I2471" s="14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2</v>
      </c>
      <c r="P2471">
        <f t="shared" si="192"/>
        <v>2.34</v>
      </c>
      <c r="Q2471" s="11" t="s">
        <v>8323</v>
      </c>
      <c r="R2471" t="s">
        <v>8327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4000</v>
      </c>
      <c r="E2472" s="7">
        <v>4306.1099999999997</v>
      </c>
      <c r="F2472" t="s">
        <v>8218</v>
      </c>
      <c r="G2472" t="s">
        <v>8223</v>
      </c>
      <c r="H2472" t="s">
        <v>8245</v>
      </c>
      <c r="I2472" s="14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108</v>
      </c>
      <c r="P2472">
        <f t="shared" si="192"/>
        <v>119.61</v>
      </c>
      <c r="Q2472" s="11" t="s">
        <v>8323</v>
      </c>
      <c r="R2472" t="s">
        <v>8327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3000</v>
      </c>
      <c r="E2473" s="7">
        <v>4145</v>
      </c>
      <c r="F2473" t="s">
        <v>8218</v>
      </c>
      <c r="G2473" t="s">
        <v>8223</v>
      </c>
      <c r="H2473" t="s">
        <v>8245</v>
      </c>
      <c r="I2473" s="14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138</v>
      </c>
      <c r="P2473">
        <f t="shared" si="192"/>
        <v>243.82</v>
      </c>
      <c r="Q2473" s="11" t="s">
        <v>8323</v>
      </c>
      <c r="R2473" t="s">
        <v>8327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2012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25000</v>
      </c>
      <c r="E2474" s="7">
        <v>28633.5</v>
      </c>
      <c r="F2474" t="s">
        <v>8218</v>
      </c>
      <c r="G2474" t="s">
        <v>8223</v>
      </c>
      <c r="H2474" t="s">
        <v>8245</v>
      </c>
      <c r="I2474" s="1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115</v>
      </c>
      <c r="P2474">
        <f t="shared" si="192"/>
        <v>275.32</v>
      </c>
      <c r="Q2474" s="11" t="s">
        <v>8323</v>
      </c>
      <c r="R2474" t="s">
        <v>8327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5500</v>
      </c>
      <c r="E2475" s="7">
        <v>560</v>
      </c>
      <c r="F2475" t="s">
        <v>8220</v>
      </c>
      <c r="G2475" t="s">
        <v>8223</v>
      </c>
      <c r="H2475" t="s">
        <v>8245</v>
      </c>
      <c r="I2475" s="14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</v>
      </c>
      <c r="P2475">
        <f t="shared" si="192"/>
        <v>11.91</v>
      </c>
      <c r="Q2475" s="11" t="s">
        <v>8323</v>
      </c>
      <c r="R2475" t="s">
        <v>8327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13000</v>
      </c>
      <c r="E2476" s="7">
        <v>0</v>
      </c>
      <c r="F2476" t="s">
        <v>8220</v>
      </c>
      <c r="G2476" t="s">
        <v>8223</v>
      </c>
      <c r="H2476" t="s">
        <v>8245</v>
      </c>
      <c r="I2476" s="14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0</v>
      </c>
      <c r="P2476">
        <f t="shared" si="192"/>
        <v>0</v>
      </c>
      <c r="Q2476" s="11" t="s">
        <v>8323</v>
      </c>
      <c r="R2476" t="s">
        <v>8327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8000</v>
      </c>
      <c r="E2477" s="7">
        <v>36</v>
      </c>
      <c r="F2477" t="s">
        <v>8220</v>
      </c>
      <c r="G2477" t="s">
        <v>8223</v>
      </c>
      <c r="H2477" t="s">
        <v>8245</v>
      </c>
      <c r="I2477" s="14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0</v>
      </c>
      <c r="P2477">
        <f t="shared" si="192"/>
        <v>0.44</v>
      </c>
      <c r="Q2477" s="11" t="s">
        <v>8323</v>
      </c>
      <c r="R2477" t="s">
        <v>8327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10000</v>
      </c>
      <c r="E2478" s="7">
        <v>102</v>
      </c>
      <c r="F2478" t="s">
        <v>8220</v>
      </c>
      <c r="G2478" t="s">
        <v>8223</v>
      </c>
      <c r="H2478" t="s">
        <v>8245</v>
      </c>
      <c r="I2478" s="14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</v>
      </c>
      <c r="P2478">
        <f t="shared" si="192"/>
        <v>1.85</v>
      </c>
      <c r="Q2478" s="11" t="s">
        <v>8323</v>
      </c>
      <c r="R2478" t="s">
        <v>8327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5000</v>
      </c>
      <c r="E2479" s="7">
        <v>11</v>
      </c>
      <c r="F2479" t="s">
        <v>8220</v>
      </c>
      <c r="G2479" t="s">
        <v>8223</v>
      </c>
      <c r="H2479" t="s">
        <v>8245</v>
      </c>
      <c r="I2479" s="14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0</v>
      </c>
      <c r="P2479">
        <f t="shared" si="192"/>
        <v>0.27</v>
      </c>
      <c r="Q2479" s="11" t="s">
        <v>8323</v>
      </c>
      <c r="R2479" t="s">
        <v>8327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25000</v>
      </c>
      <c r="E2480" s="7">
        <v>28690</v>
      </c>
      <c r="F2480" t="s">
        <v>8218</v>
      </c>
      <c r="G2480" t="s">
        <v>8223</v>
      </c>
      <c r="H2480" t="s">
        <v>8245</v>
      </c>
      <c r="I2480" s="14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115</v>
      </c>
      <c r="P2480">
        <f t="shared" si="192"/>
        <v>363.16</v>
      </c>
      <c r="Q2480" s="11" t="s">
        <v>8323</v>
      </c>
      <c r="R2480" t="s">
        <v>8327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2013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2750</v>
      </c>
      <c r="E2481" s="7">
        <v>735</v>
      </c>
      <c r="F2481" t="s">
        <v>8220</v>
      </c>
      <c r="G2481" t="s">
        <v>8223</v>
      </c>
      <c r="H2481" t="s">
        <v>8245</v>
      </c>
      <c r="I2481" s="14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27</v>
      </c>
      <c r="P2481">
        <f t="shared" si="192"/>
        <v>45.94</v>
      </c>
      <c r="Q2481" s="11" t="s">
        <v>8323</v>
      </c>
      <c r="R2481" t="s">
        <v>8327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5500</v>
      </c>
      <c r="E2482" s="7">
        <v>500</v>
      </c>
      <c r="F2482" t="s">
        <v>8220</v>
      </c>
      <c r="G2482" t="s">
        <v>8223</v>
      </c>
      <c r="H2482" t="s">
        <v>8245</v>
      </c>
      <c r="I2482" s="14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9</v>
      </c>
      <c r="P2482">
        <f t="shared" si="192"/>
        <v>62.5</v>
      </c>
      <c r="Q2482" s="11" t="s">
        <v>8323</v>
      </c>
      <c r="R2482" t="s">
        <v>8327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12000</v>
      </c>
      <c r="E2483" s="7">
        <v>1691</v>
      </c>
      <c r="F2483" t="s">
        <v>8219</v>
      </c>
      <c r="G2483" t="s">
        <v>8223</v>
      </c>
      <c r="H2483" t="s">
        <v>8245</v>
      </c>
      <c r="I2483" s="14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14</v>
      </c>
      <c r="P2483">
        <f t="shared" si="192"/>
        <v>17.8</v>
      </c>
      <c r="Q2483" s="11" t="s">
        <v>8323</v>
      </c>
      <c r="R2483" t="s">
        <v>8327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4000</v>
      </c>
      <c r="E2484" s="7">
        <v>4005</v>
      </c>
      <c r="F2484" t="s">
        <v>8218</v>
      </c>
      <c r="G2484" t="s">
        <v>8223</v>
      </c>
      <c r="H2484" t="s">
        <v>8245</v>
      </c>
      <c r="I2484" s="1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160.19999999999999</v>
      </c>
      <c r="Q2484" s="11" t="s">
        <v>8323</v>
      </c>
      <c r="R2484" t="s">
        <v>8327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5000</v>
      </c>
      <c r="E2485" s="7">
        <v>1</v>
      </c>
      <c r="F2485" t="s">
        <v>8220</v>
      </c>
      <c r="G2485" t="s">
        <v>8223</v>
      </c>
      <c r="H2485" t="s">
        <v>8245</v>
      </c>
      <c r="I2485" s="14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0</v>
      </c>
      <c r="P2485">
        <f t="shared" si="192"/>
        <v>0.05</v>
      </c>
      <c r="Q2485" s="11" t="s">
        <v>8323</v>
      </c>
      <c r="R2485" t="s">
        <v>8327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10115</v>
      </c>
      <c r="E2486" s="7">
        <v>0</v>
      </c>
      <c r="F2486" t="s">
        <v>8219</v>
      </c>
      <c r="G2486" t="s">
        <v>8223</v>
      </c>
      <c r="H2486" t="s">
        <v>8245</v>
      </c>
      <c r="I2486" s="14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0</v>
      </c>
      <c r="P2486">
        <f t="shared" si="192"/>
        <v>0</v>
      </c>
      <c r="Q2486" s="11" t="s">
        <v>8323</v>
      </c>
      <c r="R2486" t="s">
        <v>8327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6000</v>
      </c>
      <c r="E2487" s="7">
        <v>1060</v>
      </c>
      <c r="F2487" t="s">
        <v>8220</v>
      </c>
      <c r="G2487" t="s">
        <v>8223</v>
      </c>
      <c r="H2487" t="s">
        <v>8245</v>
      </c>
      <c r="I2487" s="14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18</v>
      </c>
      <c r="P2487">
        <f t="shared" si="192"/>
        <v>25.85</v>
      </c>
      <c r="Q2487" s="11" t="s">
        <v>8323</v>
      </c>
      <c r="R2487" t="s">
        <v>8327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3500</v>
      </c>
      <c r="E2488" s="7">
        <v>3526</v>
      </c>
      <c r="F2488" t="s">
        <v>8218</v>
      </c>
      <c r="G2488" t="s">
        <v>8223</v>
      </c>
      <c r="H2488" t="s">
        <v>8245</v>
      </c>
      <c r="I2488" s="14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101</v>
      </c>
      <c r="P2488">
        <f t="shared" si="192"/>
        <v>117.53</v>
      </c>
      <c r="Q2488" s="11" t="s">
        <v>8323</v>
      </c>
      <c r="R2488" t="s">
        <v>8327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5000</v>
      </c>
      <c r="E2489" s="7">
        <v>2001</v>
      </c>
      <c r="F2489" t="s">
        <v>8220</v>
      </c>
      <c r="G2489" t="s">
        <v>8223</v>
      </c>
      <c r="H2489" t="s">
        <v>8245</v>
      </c>
      <c r="I2489" s="14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40</v>
      </c>
      <c r="P2489">
        <f t="shared" si="192"/>
        <v>52.66</v>
      </c>
      <c r="Q2489" s="11" t="s">
        <v>8323</v>
      </c>
      <c r="R2489" t="s">
        <v>8327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10000</v>
      </c>
      <c r="E2490" s="7">
        <v>0</v>
      </c>
      <c r="F2490" t="s">
        <v>8220</v>
      </c>
      <c r="G2490" t="s">
        <v>8223</v>
      </c>
      <c r="H2490" t="s">
        <v>8245</v>
      </c>
      <c r="I2490" s="14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0</v>
      </c>
      <c r="P2490">
        <f t="shared" si="192"/>
        <v>0</v>
      </c>
      <c r="Q2490" s="11" t="s">
        <v>8323</v>
      </c>
      <c r="R2490" t="s">
        <v>8327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12000</v>
      </c>
      <c r="E2491" s="7">
        <v>21588</v>
      </c>
      <c r="F2491" t="s">
        <v>8218</v>
      </c>
      <c r="G2491" t="s">
        <v>8223</v>
      </c>
      <c r="H2491" t="s">
        <v>8245</v>
      </c>
      <c r="I2491" s="14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180</v>
      </c>
      <c r="P2491">
        <f t="shared" si="192"/>
        <v>287.83999999999997</v>
      </c>
      <c r="Q2491" s="11" t="s">
        <v>8323</v>
      </c>
      <c r="R2491" t="s">
        <v>8327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3000</v>
      </c>
      <c r="E2492" s="7">
        <v>3383</v>
      </c>
      <c r="F2492" t="s">
        <v>8218</v>
      </c>
      <c r="G2492" t="s">
        <v>8223</v>
      </c>
      <c r="H2492" t="s">
        <v>8245</v>
      </c>
      <c r="I2492" s="14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113</v>
      </c>
      <c r="P2492">
        <f t="shared" si="192"/>
        <v>211.44</v>
      </c>
      <c r="Q2492" s="11" t="s">
        <v>8323</v>
      </c>
      <c r="R2492" t="s">
        <v>8327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3000</v>
      </c>
      <c r="E2493" s="7">
        <v>1142</v>
      </c>
      <c r="F2493" t="s">
        <v>8220</v>
      </c>
      <c r="G2493" t="s">
        <v>8223</v>
      </c>
      <c r="H2493" t="s">
        <v>8245</v>
      </c>
      <c r="I2493" s="14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38</v>
      </c>
      <c r="P2493">
        <f t="shared" si="192"/>
        <v>114.2</v>
      </c>
      <c r="Q2493" s="11" t="s">
        <v>8323</v>
      </c>
      <c r="R2493" t="s">
        <v>8327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2011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 s="1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0</v>
      </c>
      <c r="P2494">
        <f t="shared" si="192"/>
        <v>0.37</v>
      </c>
      <c r="Q2494" s="11" t="s">
        <v>8323</v>
      </c>
      <c r="R2494" t="s">
        <v>8327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55000</v>
      </c>
      <c r="E2495" s="7">
        <v>6780</v>
      </c>
      <c r="F2495" t="s">
        <v>8220</v>
      </c>
      <c r="G2495" t="s">
        <v>8223</v>
      </c>
      <c r="H2495" t="s">
        <v>8245</v>
      </c>
      <c r="I2495" s="14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</v>
      </c>
      <c r="P2495">
        <f t="shared" si="192"/>
        <v>26.18</v>
      </c>
      <c r="Q2495" s="11" t="s">
        <v>8323</v>
      </c>
      <c r="R2495" t="s">
        <v>8327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5000</v>
      </c>
      <c r="E2496" s="7">
        <v>3530</v>
      </c>
      <c r="F2496" t="s">
        <v>8220</v>
      </c>
      <c r="G2496" t="s">
        <v>8223</v>
      </c>
      <c r="H2496" t="s">
        <v>8245</v>
      </c>
      <c r="I2496" s="14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71</v>
      </c>
      <c r="P2496">
        <f t="shared" si="192"/>
        <v>90.51</v>
      </c>
      <c r="Q2496" s="11" t="s">
        <v>8323</v>
      </c>
      <c r="R2496" t="s">
        <v>8327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5000</v>
      </c>
      <c r="E2497" s="7">
        <v>56590</v>
      </c>
      <c r="F2497" t="s">
        <v>8218</v>
      </c>
      <c r="G2497" t="s">
        <v>8223</v>
      </c>
      <c r="H2497" t="s">
        <v>8245</v>
      </c>
      <c r="I2497" s="14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1132</v>
      </c>
      <c r="P2497">
        <f t="shared" si="192"/>
        <v>1347.38</v>
      </c>
      <c r="Q2497" s="11" t="s">
        <v>8323</v>
      </c>
      <c r="R2497" t="s">
        <v>8327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15000</v>
      </c>
      <c r="E2498" s="7">
        <v>67856</v>
      </c>
      <c r="F2498" t="s">
        <v>8218</v>
      </c>
      <c r="G2498" t="s">
        <v>8223</v>
      </c>
      <c r="H2498" t="s">
        <v>8245</v>
      </c>
      <c r="I2498" s="14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452</v>
      </c>
      <c r="P2498">
        <f t="shared" si="192"/>
        <v>6785.6</v>
      </c>
      <c r="Q2498" s="11" t="s">
        <v>8323</v>
      </c>
      <c r="R2498" t="s">
        <v>8327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12000</v>
      </c>
      <c r="E2499" s="7">
        <v>1293</v>
      </c>
      <c r="F2499" t="s">
        <v>8219</v>
      </c>
      <c r="G2499" t="s">
        <v>8223</v>
      </c>
      <c r="H2499" t="s">
        <v>8245</v>
      </c>
      <c r="I2499" s="14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</v>
      </c>
      <c r="P2499">
        <f t="shared" ref="P2499:P2562" si="197">IFERROR(ROUND(E2499/L2499, 2),0)</f>
        <v>23.09</v>
      </c>
      <c r="Q2499" s="11" t="s">
        <v>8323</v>
      </c>
      <c r="R2499" t="s">
        <v>8327</v>
      </c>
      <c r="S2499" s="16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ref="U2499:U2562" si="200">YEAR(T2499)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4000</v>
      </c>
      <c r="E2500" s="7">
        <v>5308.26</v>
      </c>
      <c r="F2500" t="s">
        <v>8218</v>
      </c>
      <c r="G2500" t="s">
        <v>8223</v>
      </c>
      <c r="H2500" t="s">
        <v>8245</v>
      </c>
      <c r="I2500" s="14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133</v>
      </c>
      <c r="P2500">
        <f t="shared" si="197"/>
        <v>265.41000000000003</v>
      </c>
      <c r="Q2500" s="11" t="s">
        <v>8323</v>
      </c>
      <c r="R2500" t="s">
        <v>8327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20000</v>
      </c>
      <c r="E2501" s="7">
        <v>104146.51</v>
      </c>
      <c r="F2501" t="s">
        <v>8218</v>
      </c>
      <c r="G2501" t="s">
        <v>8223</v>
      </c>
      <c r="H2501" t="s">
        <v>8245</v>
      </c>
      <c r="I2501" s="14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521</v>
      </c>
      <c r="P2501">
        <f t="shared" si="197"/>
        <v>612.63</v>
      </c>
      <c r="Q2501" s="11" t="s">
        <v>8323</v>
      </c>
      <c r="R2501" t="s">
        <v>8327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3250</v>
      </c>
      <c r="E2502" s="7">
        <v>75</v>
      </c>
      <c r="F2502" t="s">
        <v>8220</v>
      </c>
      <c r="G2502" t="s">
        <v>8223</v>
      </c>
      <c r="H2502" t="s">
        <v>8245</v>
      </c>
      <c r="I2502" s="14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2</v>
      </c>
      <c r="P2502">
        <f t="shared" si="197"/>
        <v>2.59</v>
      </c>
      <c r="Q2502" s="11" t="s">
        <v>8323</v>
      </c>
      <c r="R2502" t="s">
        <v>8327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2500</v>
      </c>
      <c r="E2503" s="7">
        <v>2547.69</v>
      </c>
      <c r="F2503" t="s">
        <v>8218</v>
      </c>
      <c r="G2503" t="s">
        <v>8228</v>
      </c>
      <c r="H2503" t="s">
        <v>8250</v>
      </c>
      <c r="I2503" s="14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102</v>
      </c>
      <c r="P2503">
        <f t="shared" si="197"/>
        <v>363.96</v>
      </c>
      <c r="Q2503" s="11" t="s">
        <v>8334</v>
      </c>
      <c r="R2503" t="s">
        <v>8351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2000</v>
      </c>
      <c r="E2504" s="7">
        <v>5</v>
      </c>
      <c r="F2504" t="s">
        <v>8220</v>
      </c>
      <c r="G2504" t="s">
        <v>8223</v>
      </c>
      <c r="H2504" t="s">
        <v>8245</v>
      </c>
      <c r="I2504" s="1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</v>
      </c>
      <c r="Q2504" s="11" t="s">
        <v>8334</v>
      </c>
      <c r="R2504" t="s">
        <v>8351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350</v>
      </c>
      <c r="E2505" s="7">
        <v>355</v>
      </c>
      <c r="F2505" t="s">
        <v>8218</v>
      </c>
      <c r="G2505" t="s">
        <v>8223</v>
      </c>
      <c r="H2505" t="s">
        <v>8245</v>
      </c>
      <c r="I2505" s="14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101</v>
      </c>
      <c r="P2505">
        <f t="shared" si="197"/>
        <v>0</v>
      </c>
      <c r="Q2505" s="11" t="s">
        <v>8334</v>
      </c>
      <c r="R2505" t="s">
        <v>8351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</v>
      </c>
      <c r="E2506" s="7">
        <v>351</v>
      </c>
      <c r="F2506" t="s">
        <v>8218</v>
      </c>
      <c r="G2506" t="s">
        <v>8223</v>
      </c>
      <c r="H2506" t="s">
        <v>8245</v>
      </c>
      <c r="I2506" s="14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100</v>
      </c>
      <c r="P2506">
        <f t="shared" si="197"/>
        <v>0</v>
      </c>
      <c r="Q2506" s="11" t="s">
        <v>8334</v>
      </c>
      <c r="R2506" t="s">
        <v>8351</v>
      </c>
      <c r="S2506" s="16">
        <f t="shared" si="198"/>
        <v>41928.015439814815</v>
      </c>
      <c r="T2506" s="16">
        <f t="shared" si="199"/>
        <v>41958.057106481487</v>
      </c>
      <c r="U2506">
        <f t="shared" si="200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347</v>
      </c>
      <c r="E2507" s="7">
        <v>353</v>
      </c>
      <c r="F2507" t="s">
        <v>8218</v>
      </c>
      <c r="G2507" t="s">
        <v>8223</v>
      </c>
      <c r="H2507" t="s">
        <v>8245</v>
      </c>
      <c r="I2507" s="14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102</v>
      </c>
      <c r="P2507">
        <f t="shared" si="197"/>
        <v>0</v>
      </c>
      <c r="Q2507" s="11" t="s">
        <v>8334</v>
      </c>
      <c r="R2507" t="s">
        <v>8351</v>
      </c>
      <c r="S2507" s="16">
        <f t="shared" si="198"/>
        <v>42047.05574074074</v>
      </c>
      <c r="T2507" s="16">
        <f t="shared" si="199"/>
        <v>42077.014074074075</v>
      </c>
      <c r="U2507">
        <f t="shared" si="200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1350</v>
      </c>
      <c r="E2508" s="7">
        <v>1605</v>
      </c>
      <c r="F2508" t="s">
        <v>8218</v>
      </c>
      <c r="G2508" t="s">
        <v>8224</v>
      </c>
      <c r="H2508" t="s">
        <v>8246</v>
      </c>
      <c r="I2508" s="14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119</v>
      </c>
      <c r="P2508">
        <f t="shared" si="197"/>
        <v>802.5</v>
      </c>
      <c r="Q2508" s="11" t="s">
        <v>8334</v>
      </c>
      <c r="R2508" t="s">
        <v>8351</v>
      </c>
      <c r="S2508" s="16">
        <f t="shared" si="198"/>
        <v>42258.297094907408</v>
      </c>
      <c r="T2508" s="16">
        <f t="shared" si="199"/>
        <v>42280.875</v>
      </c>
      <c r="U2508">
        <f t="shared" si="200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333</v>
      </c>
      <c r="E2509" s="7">
        <v>430</v>
      </c>
      <c r="F2509" t="s">
        <v>8218</v>
      </c>
      <c r="G2509" t="s">
        <v>8223</v>
      </c>
      <c r="H2509" t="s">
        <v>8245</v>
      </c>
      <c r="I2509" s="14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129</v>
      </c>
      <c r="P2509">
        <f t="shared" si="197"/>
        <v>0</v>
      </c>
      <c r="Q2509" s="11" t="s">
        <v>8334</v>
      </c>
      <c r="R2509" t="s">
        <v>8351</v>
      </c>
      <c r="S2509" s="16">
        <f t="shared" si="198"/>
        <v>42105.072962962964</v>
      </c>
      <c r="T2509" s="16">
        <f t="shared" si="199"/>
        <v>42135.072962962964</v>
      </c>
      <c r="U2509">
        <f t="shared" si="200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315</v>
      </c>
      <c r="E2510" s="7">
        <v>469</v>
      </c>
      <c r="F2510" t="s">
        <v>8218</v>
      </c>
      <c r="G2510" t="s">
        <v>8223</v>
      </c>
      <c r="H2510" t="s">
        <v>8245</v>
      </c>
      <c r="I2510" s="14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149</v>
      </c>
      <c r="P2510">
        <f t="shared" si="197"/>
        <v>0</v>
      </c>
      <c r="Q2510" s="11" t="s">
        <v>8334</v>
      </c>
      <c r="R2510" t="s">
        <v>8351</v>
      </c>
      <c r="S2510" s="16">
        <f t="shared" si="198"/>
        <v>41835.951782407406</v>
      </c>
      <c r="T2510" s="16">
        <f t="shared" si="199"/>
        <v>41865.951782407406</v>
      </c>
      <c r="U2510">
        <f t="shared" si="200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4000</v>
      </c>
      <c r="E2511" s="7">
        <v>1185</v>
      </c>
      <c r="F2511" t="s">
        <v>8220</v>
      </c>
      <c r="G2511" t="s">
        <v>8224</v>
      </c>
      <c r="H2511" t="s">
        <v>8246</v>
      </c>
      <c r="I2511" s="14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30</v>
      </c>
      <c r="P2511">
        <f t="shared" si="197"/>
        <v>42.32</v>
      </c>
      <c r="Q2511" s="11" t="s">
        <v>8334</v>
      </c>
      <c r="R2511" t="s">
        <v>8351</v>
      </c>
      <c r="S2511" s="16">
        <f t="shared" si="198"/>
        <v>42058.809594907405</v>
      </c>
      <c r="T2511" s="16">
        <f t="shared" si="199"/>
        <v>42114.767928240741</v>
      </c>
      <c r="U2511">
        <f t="shared" si="200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1800</v>
      </c>
      <c r="E2512" s="7">
        <v>2355</v>
      </c>
      <c r="F2512" t="s">
        <v>8218</v>
      </c>
      <c r="G2512" t="s">
        <v>8223</v>
      </c>
      <c r="H2512" t="s">
        <v>8245</v>
      </c>
      <c r="I2512" s="14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131</v>
      </c>
      <c r="P2512">
        <f t="shared" si="197"/>
        <v>1177.5</v>
      </c>
      <c r="Q2512" s="11" t="s">
        <v>8334</v>
      </c>
      <c r="R2512" t="s">
        <v>8351</v>
      </c>
      <c r="S2512" s="16">
        <f t="shared" si="198"/>
        <v>42078.997361111105</v>
      </c>
      <c r="T2512" s="16">
        <f t="shared" si="199"/>
        <v>42138.997361111105</v>
      </c>
      <c r="U2512">
        <f t="shared" si="200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300</v>
      </c>
      <c r="E2513" s="7">
        <v>1373.24</v>
      </c>
      <c r="F2513" t="s">
        <v>8218</v>
      </c>
      <c r="G2513" t="s">
        <v>8224</v>
      </c>
      <c r="H2513" t="s">
        <v>8246</v>
      </c>
      <c r="I2513" s="14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458</v>
      </c>
      <c r="P2513">
        <f t="shared" si="197"/>
        <v>0</v>
      </c>
      <c r="Q2513" s="11" t="s">
        <v>8334</v>
      </c>
      <c r="R2513" t="s">
        <v>8351</v>
      </c>
      <c r="S2513" s="16">
        <f t="shared" si="198"/>
        <v>42371.446909722217</v>
      </c>
      <c r="T2513" s="16">
        <f t="shared" si="199"/>
        <v>42401.446909722217</v>
      </c>
      <c r="U2513">
        <f t="shared" si="200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300</v>
      </c>
      <c r="E2514" s="7">
        <v>1050.5</v>
      </c>
      <c r="F2514" t="s">
        <v>8218</v>
      </c>
      <c r="G2514" t="s">
        <v>8223</v>
      </c>
      <c r="H2514" t="s">
        <v>8245</v>
      </c>
      <c r="I2514" s="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350</v>
      </c>
      <c r="P2514">
        <f t="shared" si="197"/>
        <v>0</v>
      </c>
      <c r="Q2514" s="11" t="s">
        <v>8334</v>
      </c>
      <c r="R2514" t="s">
        <v>8351</v>
      </c>
      <c r="S2514" s="16">
        <f t="shared" si="198"/>
        <v>41971.876863425925</v>
      </c>
      <c r="T2514" s="16">
        <f t="shared" si="199"/>
        <v>41986.876863425925</v>
      </c>
      <c r="U2514">
        <f t="shared" si="200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300</v>
      </c>
      <c r="E2515" s="7">
        <v>867</v>
      </c>
      <c r="F2515" t="s">
        <v>8218</v>
      </c>
      <c r="G2515" t="s">
        <v>8235</v>
      </c>
      <c r="H2515" t="s">
        <v>8248</v>
      </c>
      <c r="I2515" s="14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289</v>
      </c>
      <c r="P2515">
        <f t="shared" si="197"/>
        <v>0</v>
      </c>
      <c r="Q2515" s="11" t="s">
        <v>8334</v>
      </c>
      <c r="R2515" t="s">
        <v>8351</v>
      </c>
      <c r="S2515" s="16">
        <f t="shared" si="198"/>
        <v>42732.00681712963</v>
      </c>
      <c r="T2515" s="16">
        <f t="shared" si="199"/>
        <v>42792.00681712963</v>
      </c>
      <c r="U2515">
        <f t="shared" si="200"/>
        <v>2017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2200</v>
      </c>
      <c r="E2516" s="7">
        <v>2331</v>
      </c>
      <c r="F2516" t="s">
        <v>8218</v>
      </c>
      <c r="G2516" t="s">
        <v>8223</v>
      </c>
      <c r="H2516" t="s">
        <v>8245</v>
      </c>
      <c r="I2516" s="14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106</v>
      </c>
      <c r="P2516">
        <f t="shared" si="197"/>
        <v>582.75</v>
      </c>
      <c r="Q2516" s="11" t="s">
        <v>8334</v>
      </c>
      <c r="R2516" t="s">
        <v>8351</v>
      </c>
      <c r="S2516" s="16">
        <f t="shared" si="198"/>
        <v>41854.389780092592</v>
      </c>
      <c r="T2516" s="16">
        <f t="shared" si="199"/>
        <v>41871.389780092592</v>
      </c>
      <c r="U2516">
        <f t="shared" si="200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4000</v>
      </c>
      <c r="E2517" s="7">
        <v>0</v>
      </c>
      <c r="F2517" t="s">
        <v>8219</v>
      </c>
      <c r="G2517" t="s">
        <v>8223</v>
      </c>
      <c r="H2517" t="s">
        <v>8245</v>
      </c>
      <c r="I2517" s="14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0</v>
      </c>
      <c r="P2517">
        <f t="shared" si="197"/>
        <v>0</v>
      </c>
      <c r="Q2517" s="11" t="s">
        <v>8334</v>
      </c>
      <c r="R2517" t="s">
        <v>8351</v>
      </c>
      <c r="S2517" s="16">
        <f t="shared" si="198"/>
        <v>42027.839733796296</v>
      </c>
      <c r="T2517" s="16">
        <f t="shared" si="199"/>
        <v>42057.839733796296</v>
      </c>
      <c r="U2517">
        <f t="shared" si="200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300</v>
      </c>
      <c r="E2518" s="7">
        <v>797</v>
      </c>
      <c r="F2518" t="s">
        <v>8218</v>
      </c>
      <c r="G2518" t="s">
        <v>8223</v>
      </c>
      <c r="H2518" t="s">
        <v>8245</v>
      </c>
      <c r="I2518" s="14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266</v>
      </c>
      <c r="P2518">
        <f t="shared" si="197"/>
        <v>0</v>
      </c>
      <c r="Q2518" s="11" t="s">
        <v>8334</v>
      </c>
      <c r="R2518" t="s">
        <v>8351</v>
      </c>
      <c r="S2518" s="16">
        <f t="shared" si="198"/>
        <v>41942.653379629628</v>
      </c>
      <c r="T2518" s="16">
        <f t="shared" si="199"/>
        <v>41972.6950462963</v>
      </c>
      <c r="U2518">
        <f t="shared" si="200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5000</v>
      </c>
      <c r="E2519" s="7">
        <v>6120</v>
      </c>
      <c r="F2519" t="s">
        <v>8218</v>
      </c>
      <c r="G2519" t="s">
        <v>8228</v>
      </c>
      <c r="H2519" t="s">
        <v>8250</v>
      </c>
      <c r="I2519" s="14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122</v>
      </c>
      <c r="P2519">
        <f t="shared" si="197"/>
        <v>185.45</v>
      </c>
      <c r="Q2519" s="11" t="s">
        <v>8334</v>
      </c>
      <c r="R2519" t="s">
        <v>8351</v>
      </c>
      <c r="S2519" s="16">
        <f t="shared" si="198"/>
        <v>42052.802430555559</v>
      </c>
      <c r="T2519" s="16">
        <f t="shared" si="199"/>
        <v>42082.760763888888</v>
      </c>
      <c r="U2519">
        <f t="shared" si="200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300</v>
      </c>
      <c r="E2520" s="7">
        <v>752</v>
      </c>
      <c r="F2520" t="s">
        <v>8218</v>
      </c>
      <c r="G2520" t="s">
        <v>8223</v>
      </c>
      <c r="H2520" t="s">
        <v>8245</v>
      </c>
      <c r="I2520" s="14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251</v>
      </c>
      <c r="P2520">
        <f t="shared" si="197"/>
        <v>0</v>
      </c>
      <c r="Q2520" s="11" t="s">
        <v>8334</v>
      </c>
      <c r="R2520" t="s">
        <v>8351</v>
      </c>
      <c r="S2520" s="16">
        <f t="shared" si="198"/>
        <v>41926.680879629632</v>
      </c>
      <c r="T2520" s="16">
        <f t="shared" si="199"/>
        <v>41956.722546296296</v>
      </c>
      <c r="U2520">
        <f t="shared" si="200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1600</v>
      </c>
      <c r="E2521" s="7">
        <v>1647</v>
      </c>
      <c r="F2521" t="s">
        <v>8218</v>
      </c>
      <c r="G2521" t="s">
        <v>8223</v>
      </c>
      <c r="H2521" t="s">
        <v>8245</v>
      </c>
      <c r="I2521" s="14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103</v>
      </c>
      <c r="P2521">
        <f t="shared" si="197"/>
        <v>411.75</v>
      </c>
      <c r="Q2521" s="11" t="s">
        <v>8334</v>
      </c>
      <c r="R2521" t="s">
        <v>8351</v>
      </c>
      <c r="S2521" s="16">
        <f t="shared" si="198"/>
        <v>41809.155138888891</v>
      </c>
      <c r="T2521" s="16">
        <f t="shared" si="199"/>
        <v>41839.155138888891</v>
      </c>
      <c r="U2521">
        <f t="shared" si="200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300</v>
      </c>
      <c r="E2522" s="7">
        <v>555</v>
      </c>
      <c r="F2522" t="s">
        <v>8218</v>
      </c>
      <c r="G2522" t="s">
        <v>8223</v>
      </c>
      <c r="H2522" t="s">
        <v>8245</v>
      </c>
      <c r="I2522" s="14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185</v>
      </c>
      <c r="P2522">
        <f t="shared" si="197"/>
        <v>0</v>
      </c>
      <c r="Q2522" s="11" t="s">
        <v>8334</v>
      </c>
      <c r="R2522" t="s">
        <v>8351</v>
      </c>
      <c r="S2522" s="16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35000</v>
      </c>
      <c r="E2523" s="7">
        <v>35275.64</v>
      </c>
      <c r="F2523" t="s">
        <v>8218</v>
      </c>
      <c r="G2523" t="s">
        <v>8223</v>
      </c>
      <c r="H2523" t="s">
        <v>8245</v>
      </c>
      <c r="I2523" s="14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101</v>
      </c>
      <c r="P2523">
        <f t="shared" si="197"/>
        <v>267.24</v>
      </c>
      <c r="Q2523" s="11" t="s">
        <v>8323</v>
      </c>
      <c r="R2523" t="s">
        <v>8352</v>
      </c>
      <c r="S2523" s="16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12800</v>
      </c>
      <c r="E2524" s="7">
        <v>13451</v>
      </c>
      <c r="F2524" t="s">
        <v>8218</v>
      </c>
      <c r="G2524" t="s">
        <v>8223</v>
      </c>
      <c r="H2524" t="s">
        <v>8245</v>
      </c>
      <c r="I2524" s="1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105</v>
      </c>
      <c r="P2524">
        <f t="shared" si="197"/>
        <v>498.19</v>
      </c>
      <c r="Q2524" s="11" t="s">
        <v>8323</v>
      </c>
      <c r="R2524" t="s">
        <v>8352</v>
      </c>
      <c r="S2524" s="16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5000</v>
      </c>
      <c r="E2525" s="7">
        <v>419</v>
      </c>
      <c r="F2525" t="s">
        <v>8220</v>
      </c>
      <c r="G2525" t="s">
        <v>8223</v>
      </c>
      <c r="H2525" t="s">
        <v>8245</v>
      </c>
      <c r="I2525" s="14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8</v>
      </c>
      <c r="P2525">
        <f t="shared" si="197"/>
        <v>16.12</v>
      </c>
      <c r="Q2525" s="11" t="s">
        <v>8323</v>
      </c>
      <c r="R2525" t="s">
        <v>8352</v>
      </c>
      <c r="S2525" s="16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20000</v>
      </c>
      <c r="E2526" s="7">
        <v>3562</v>
      </c>
      <c r="F2526" t="s">
        <v>8220</v>
      </c>
      <c r="G2526" t="s">
        <v>8223</v>
      </c>
      <c r="H2526" t="s">
        <v>8245</v>
      </c>
      <c r="I2526" s="14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18</v>
      </c>
      <c r="P2526">
        <f t="shared" si="197"/>
        <v>82.84</v>
      </c>
      <c r="Q2526" s="11" t="s">
        <v>8323</v>
      </c>
      <c r="R2526" t="s">
        <v>8352</v>
      </c>
      <c r="S2526" s="16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20000</v>
      </c>
      <c r="E2527" s="7">
        <v>25740</v>
      </c>
      <c r="F2527" t="s">
        <v>8218</v>
      </c>
      <c r="G2527" t="s">
        <v>8223</v>
      </c>
      <c r="H2527" t="s">
        <v>8245</v>
      </c>
      <c r="I2527" s="14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129</v>
      </c>
      <c r="P2527">
        <f t="shared" si="197"/>
        <v>321.75</v>
      </c>
      <c r="Q2527" s="11" t="s">
        <v>8323</v>
      </c>
      <c r="R2527" t="s">
        <v>8352</v>
      </c>
      <c r="S2527" s="16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12000</v>
      </c>
      <c r="E2528" s="7">
        <v>1827</v>
      </c>
      <c r="F2528" t="s">
        <v>8220</v>
      </c>
      <c r="G2528" t="s">
        <v>8223</v>
      </c>
      <c r="H2528" t="s">
        <v>8245</v>
      </c>
      <c r="I2528" s="14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15</v>
      </c>
      <c r="P2528">
        <f t="shared" si="197"/>
        <v>55.36</v>
      </c>
      <c r="Q2528" s="11" t="s">
        <v>8323</v>
      </c>
      <c r="R2528" t="s">
        <v>8352</v>
      </c>
      <c r="S2528" s="16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10000</v>
      </c>
      <c r="E2529" s="7">
        <v>17176.13</v>
      </c>
      <c r="F2529" t="s">
        <v>8218</v>
      </c>
      <c r="G2529" t="s">
        <v>8223</v>
      </c>
      <c r="H2529" t="s">
        <v>8245</v>
      </c>
      <c r="I2529" s="14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172</v>
      </c>
      <c r="P2529">
        <f t="shared" si="197"/>
        <v>241.92</v>
      </c>
      <c r="Q2529" s="11" t="s">
        <v>8323</v>
      </c>
      <c r="R2529" t="s">
        <v>8352</v>
      </c>
      <c r="S2529" s="16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11000</v>
      </c>
      <c r="E2530" s="7">
        <v>12106</v>
      </c>
      <c r="F2530" t="s">
        <v>8218</v>
      </c>
      <c r="G2530" t="s">
        <v>8224</v>
      </c>
      <c r="H2530" t="s">
        <v>8246</v>
      </c>
      <c r="I2530" s="14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110</v>
      </c>
      <c r="P2530">
        <f t="shared" si="197"/>
        <v>149.46</v>
      </c>
      <c r="Q2530" s="11" t="s">
        <v>8323</v>
      </c>
      <c r="R2530" t="s">
        <v>8352</v>
      </c>
      <c r="S2530" s="16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18000</v>
      </c>
      <c r="E2531" s="7">
        <v>9419</v>
      </c>
      <c r="F2531" t="s">
        <v>8220</v>
      </c>
      <c r="G2531" t="s">
        <v>8223</v>
      </c>
      <c r="H2531" t="s">
        <v>8245</v>
      </c>
      <c r="I2531" s="14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52</v>
      </c>
      <c r="P2531">
        <f t="shared" si="197"/>
        <v>123.93</v>
      </c>
      <c r="Q2531" s="11" t="s">
        <v>8323</v>
      </c>
      <c r="R2531" t="s">
        <v>8352</v>
      </c>
      <c r="S2531" s="16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18500</v>
      </c>
      <c r="E2532" s="7">
        <v>23096</v>
      </c>
      <c r="F2532" t="s">
        <v>8218</v>
      </c>
      <c r="G2532" t="s">
        <v>8223</v>
      </c>
      <c r="H2532" t="s">
        <v>8245</v>
      </c>
      <c r="I2532" s="14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125</v>
      </c>
      <c r="P2532">
        <f t="shared" si="197"/>
        <v>481.17</v>
      </c>
      <c r="Q2532" s="11" t="s">
        <v>8323</v>
      </c>
      <c r="R2532" t="s">
        <v>8352</v>
      </c>
      <c r="S2532" s="16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12000</v>
      </c>
      <c r="E2533" s="7">
        <v>1776</v>
      </c>
      <c r="F2533" t="s">
        <v>8220</v>
      </c>
      <c r="G2533" t="s">
        <v>8223</v>
      </c>
      <c r="H2533" t="s">
        <v>8245</v>
      </c>
      <c r="I2533" s="14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15</v>
      </c>
      <c r="P2533">
        <f t="shared" si="197"/>
        <v>29.11</v>
      </c>
      <c r="Q2533" s="11" t="s">
        <v>8323</v>
      </c>
      <c r="R2533" t="s">
        <v>8352</v>
      </c>
      <c r="S2533" s="16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13000</v>
      </c>
      <c r="E2534" s="7">
        <v>18083</v>
      </c>
      <c r="F2534" t="s">
        <v>8218</v>
      </c>
      <c r="G2534" t="s">
        <v>8223</v>
      </c>
      <c r="H2534" t="s">
        <v>8245</v>
      </c>
      <c r="I2534" s="1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139</v>
      </c>
      <c r="P2534">
        <f t="shared" si="197"/>
        <v>301.38</v>
      </c>
      <c r="Q2534" s="11" t="s">
        <v>8323</v>
      </c>
      <c r="R2534" t="s">
        <v>8352</v>
      </c>
      <c r="S2534" s="16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22400</v>
      </c>
      <c r="E2535" s="7">
        <v>22542</v>
      </c>
      <c r="F2535" t="s">
        <v>8218</v>
      </c>
      <c r="G2535" t="s">
        <v>8223</v>
      </c>
      <c r="H2535" t="s">
        <v>8245</v>
      </c>
      <c r="I2535" s="14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101</v>
      </c>
      <c r="P2535">
        <f t="shared" si="197"/>
        <v>165.75</v>
      </c>
      <c r="Q2535" s="11" t="s">
        <v>8323</v>
      </c>
      <c r="R2535" t="s">
        <v>8352</v>
      </c>
      <c r="S2535" s="16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6000</v>
      </c>
      <c r="E2536" s="7">
        <v>6080</v>
      </c>
      <c r="F2536" t="s">
        <v>8218</v>
      </c>
      <c r="G2536" t="s">
        <v>8223</v>
      </c>
      <c r="H2536" t="s">
        <v>8245</v>
      </c>
      <c r="I2536" s="14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101</v>
      </c>
      <c r="P2536">
        <f t="shared" si="197"/>
        <v>434.29</v>
      </c>
      <c r="Q2536" s="11" t="s">
        <v>8323</v>
      </c>
      <c r="R2536" t="s">
        <v>8352</v>
      </c>
      <c r="S2536" s="16">
        <f t="shared" si="198"/>
        <v>40127.700370370374</v>
      </c>
      <c r="T2536" s="16">
        <f t="shared" si="199"/>
        <v>40179.25</v>
      </c>
      <c r="U2536">
        <f t="shared" si="200"/>
        <v>2010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50000</v>
      </c>
      <c r="E2537" s="7">
        <v>1161</v>
      </c>
      <c r="F2537" t="s">
        <v>8220</v>
      </c>
      <c r="G2537" t="s">
        <v>8223</v>
      </c>
      <c r="H2537" t="s">
        <v>8245</v>
      </c>
      <c r="I2537" s="14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2</v>
      </c>
      <c r="P2537">
        <f t="shared" si="197"/>
        <v>14.88</v>
      </c>
      <c r="Q2537" s="11" t="s">
        <v>8323</v>
      </c>
      <c r="R2537" t="s">
        <v>8352</v>
      </c>
      <c r="S2537" s="16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1300</v>
      </c>
      <c r="E2538" s="7">
        <v>1651</v>
      </c>
      <c r="F2538" t="s">
        <v>8218</v>
      </c>
      <c r="G2538" t="s">
        <v>8223</v>
      </c>
      <c r="H2538" t="s">
        <v>8245</v>
      </c>
      <c r="I2538" s="14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127</v>
      </c>
      <c r="P2538">
        <f t="shared" si="197"/>
        <v>412.75</v>
      </c>
      <c r="Q2538" s="11" t="s">
        <v>8323</v>
      </c>
      <c r="R2538" t="s">
        <v>8352</v>
      </c>
      <c r="S2538" s="16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4300</v>
      </c>
      <c r="E2539" s="7">
        <v>4409.55</v>
      </c>
      <c r="F2539" t="s">
        <v>8218</v>
      </c>
      <c r="G2539" t="s">
        <v>8223</v>
      </c>
      <c r="H2539" t="s">
        <v>8245</v>
      </c>
      <c r="I2539" s="14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103</v>
      </c>
      <c r="P2539">
        <f t="shared" si="197"/>
        <v>400.87</v>
      </c>
      <c r="Q2539" s="11" t="s">
        <v>8323</v>
      </c>
      <c r="R2539" t="s">
        <v>8352</v>
      </c>
      <c r="S2539" s="16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50000</v>
      </c>
      <c r="E2540" s="7">
        <v>396</v>
      </c>
      <c r="F2540" t="s">
        <v>8220</v>
      </c>
      <c r="G2540" t="s">
        <v>8223</v>
      </c>
      <c r="H2540" t="s">
        <v>8245</v>
      </c>
      <c r="I2540" s="14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</v>
      </c>
      <c r="P2540">
        <f t="shared" si="197"/>
        <v>2.14</v>
      </c>
      <c r="Q2540" s="11" t="s">
        <v>8323</v>
      </c>
      <c r="R2540" t="s">
        <v>8352</v>
      </c>
      <c r="S2540" s="16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25000</v>
      </c>
      <c r="E2541" s="7">
        <v>15281</v>
      </c>
      <c r="F2541" t="s">
        <v>8220</v>
      </c>
      <c r="G2541" t="s">
        <v>8223</v>
      </c>
      <c r="H2541" t="s">
        <v>8245</v>
      </c>
      <c r="I2541" s="14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61</v>
      </c>
      <c r="P2541">
        <f t="shared" si="197"/>
        <v>259</v>
      </c>
      <c r="Q2541" s="11" t="s">
        <v>8323</v>
      </c>
      <c r="R2541" t="s">
        <v>8352</v>
      </c>
      <c r="S2541" s="16">
        <f t="shared" si="198"/>
        <v>41977.902222222227</v>
      </c>
      <c r="T2541" s="16">
        <f t="shared" si="199"/>
        <v>42037.902222222227</v>
      </c>
      <c r="U2541">
        <f t="shared" si="200"/>
        <v>2015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7900</v>
      </c>
      <c r="E2542" s="7">
        <v>15077</v>
      </c>
      <c r="F2542" t="s">
        <v>8218</v>
      </c>
      <c r="G2542" t="s">
        <v>8223</v>
      </c>
      <c r="H2542" t="s">
        <v>8245</v>
      </c>
      <c r="I2542" s="14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191</v>
      </c>
      <c r="P2542">
        <f t="shared" si="197"/>
        <v>558.41</v>
      </c>
      <c r="Q2542" s="11" t="s">
        <v>8323</v>
      </c>
      <c r="R2542" t="s">
        <v>8352</v>
      </c>
      <c r="S2542" s="16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10000</v>
      </c>
      <c r="E2543" s="7">
        <v>10291</v>
      </c>
      <c r="F2543" t="s">
        <v>8218</v>
      </c>
      <c r="G2543" t="s">
        <v>8224</v>
      </c>
      <c r="H2543" t="s">
        <v>8246</v>
      </c>
      <c r="I2543" s="14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103</v>
      </c>
      <c r="P2543">
        <f t="shared" si="197"/>
        <v>163.35</v>
      </c>
      <c r="Q2543" s="11" t="s">
        <v>8323</v>
      </c>
      <c r="R2543" t="s">
        <v>8352</v>
      </c>
      <c r="S2543" s="16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3400</v>
      </c>
      <c r="E2544" s="7">
        <v>3508</v>
      </c>
      <c r="F2544" t="s">
        <v>8218</v>
      </c>
      <c r="G2544" t="s">
        <v>8223</v>
      </c>
      <c r="H2544" t="s">
        <v>8245</v>
      </c>
      <c r="I2544" s="1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103</v>
      </c>
      <c r="P2544">
        <f t="shared" si="197"/>
        <v>269.85000000000002</v>
      </c>
      <c r="Q2544" s="11" t="s">
        <v>8323</v>
      </c>
      <c r="R2544" t="s">
        <v>8352</v>
      </c>
      <c r="S2544" s="16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2700</v>
      </c>
      <c r="E2545" s="7">
        <v>909</v>
      </c>
      <c r="F2545" t="s">
        <v>8220</v>
      </c>
      <c r="G2545" t="s">
        <v>8223</v>
      </c>
      <c r="H2545" t="s">
        <v>8245</v>
      </c>
      <c r="I2545" s="14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34</v>
      </c>
      <c r="P2545">
        <f t="shared" si="197"/>
        <v>69.92</v>
      </c>
      <c r="Q2545" s="11" t="s">
        <v>8323</v>
      </c>
      <c r="R2545" t="s">
        <v>8352</v>
      </c>
      <c r="S2545" s="16">
        <f t="shared" si="198"/>
        <v>40514.107615740737</v>
      </c>
      <c r="T2545" s="16">
        <f t="shared" si="199"/>
        <v>40545.125</v>
      </c>
      <c r="U2545">
        <f t="shared" si="200"/>
        <v>2011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13000</v>
      </c>
      <c r="E2546" s="7">
        <v>15435.55</v>
      </c>
      <c r="F2546" t="s">
        <v>8218</v>
      </c>
      <c r="G2546" t="s">
        <v>8223</v>
      </c>
      <c r="H2546" t="s">
        <v>8245</v>
      </c>
      <c r="I2546" s="14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119</v>
      </c>
      <c r="P2546">
        <f t="shared" si="197"/>
        <v>270.8</v>
      </c>
      <c r="Q2546" s="11" t="s">
        <v>8323</v>
      </c>
      <c r="R2546" t="s">
        <v>8352</v>
      </c>
      <c r="S2546" s="16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10000</v>
      </c>
      <c r="E2547" s="7">
        <v>10804.45</v>
      </c>
      <c r="F2547" t="s">
        <v>8218</v>
      </c>
      <c r="G2547" t="s">
        <v>8223</v>
      </c>
      <c r="H2547" t="s">
        <v>8245</v>
      </c>
      <c r="I2547" s="14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108</v>
      </c>
      <c r="P2547">
        <f t="shared" si="197"/>
        <v>177.12</v>
      </c>
      <c r="Q2547" s="11" t="s">
        <v>8323</v>
      </c>
      <c r="R2547" t="s">
        <v>8352</v>
      </c>
      <c r="S2547" s="16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10000</v>
      </c>
      <c r="E2548" s="7">
        <v>11056.75</v>
      </c>
      <c r="F2548" t="s">
        <v>8218</v>
      </c>
      <c r="G2548" t="s">
        <v>8223</v>
      </c>
      <c r="H2548" t="s">
        <v>8245</v>
      </c>
      <c r="I2548" s="14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111</v>
      </c>
      <c r="P2548">
        <f t="shared" si="197"/>
        <v>170.1</v>
      </c>
      <c r="Q2548" s="11" t="s">
        <v>8323</v>
      </c>
      <c r="R2548" t="s">
        <v>8352</v>
      </c>
      <c r="S2548" s="16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19500</v>
      </c>
      <c r="E2549" s="7">
        <v>3415</v>
      </c>
      <c r="F2549" t="s">
        <v>8220</v>
      </c>
      <c r="G2549" t="s">
        <v>8223</v>
      </c>
      <c r="H2549" t="s">
        <v>8245</v>
      </c>
      <c r="I2549" s="14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18</v>
      </c>
      <c r="P2549">
        <f t="shared" si="197"/>
        <v>25.49</v>
      </c>
      <c r="Q2549" s="11" t="s">
        <v>8323</v>
      </c>
      <c r="R2549" t="s">
        <v>8352</v>
      </c>
      <c r="S2549" s="16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17500</v>
      </c>
      <c r="E2550" s="7">
        <v>0</v>
      </c>
      <c r="F2550" t="s">
        <v>8220</v>
      </c>
      <c r="G2550" t="s">
        <v>8229</v>
      </c>
      <c r="H2550" t="s">
        <v>8248</v>
      </c>
      <c r="I2550" s="14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0</v>
      </c>
      <c r="P2550">
        <f t="shared" si="197"/>
        <v>0</v>
      </c>
      <c r="Q2550" s="11" t="s">
        <v>8323</v>
      </c>
      <c r="R2550" t="s">
        <v>8352</v>
      </c>
      <c r="S2550" s="16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5000</v>
      </c>
      <c r="E2551" s="7">
        <v>5271</v>
      </c>
      <c r="F2551" t="s">
        <v>8218</v>
      </c>
      <c r="G2551" t="s">
        <v>8224</v>
      </c>
      <c r="H2551" t="s">
        <v>8246</v>
      </c>
      <c r="I2551" s="14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105</v>
      </c>
      <c r="P2551">
        <f t="shared" si="197"/>
        <v>142.46</v>
      </c>
      <c r="Q2551" s="11" t="s">
        <v>8323</v>
      </c>
      <c r="R2551" t="s">
        <v>8352</v>
      </c>
      <c r="S2551" s="16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19000</v>
      </c>
      <c r="E2552" s="7">
        <v>24108</v>
      </c>
      <c r="F2552" t="s">
        <v>8218</v>
      </c>
      <c r="G2552" t="s">
        <v>8223</v>
      </c>
      <c r="H2552" t="s">
        <v>8245</v>
      </c>
      <c r="I2552" s="14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127</v>
      </c>
      <c r="P2552">
        <f t="shared" si="197"/>
        <v>160.72</v>
      </c>
      <c r="Q2552" s="11" t="s">
        <v>8323</v>
      </c>
      <c r="R2552" t="s">
        <v>8352</v>
      </c>
      <c r="S2552" s="16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10000</v>
      </c>
      <c r="E2553" s="7">
        <v>10338</v>
      </c>
      <c r="F2553" t="s">
        <v>8218</v>
      </c>
      <c r="G2553" t="s">
        <v>8223</v>
      </c>
      <c r="H2553" t="s">
        <v>8245</v>
      </c>
      <c r="I2553" s="14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184.61</v>
      </c>
      <c r="Q2553" s="11" t="s">
        <v>8323</v>
      </c>
      <c r="R2553" t="s">
        <v>8352</v>
      </c>
      <c r="S2553" s="16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10000</v>
      </c>
      <c r="E2554" s="7">
        <v>0</v>
      </c>
      <c r="F2554" t="s">
        <v>8220</v>
      </c>
      <c r="G2554" t="s">
        <v>8223</v>
      </c>
      <c r="H2554" t="s">
        <v>8245</v>
      </c>
      <c r="I2554" s="1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0</v>
      </c>
      <c r="P2554">
        <f t="shared" si="197"/>
        <v>0</v>
      </c>
      <c r="Q2554" s="11" t="s">
        <v>8323</v>
      </c>
      <c r="R2554" t="s">
        <v>8352</v>
      </c>
      <c r="S2554" s="16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7000</v>
      </c>
      <c r="E2555" s="7">
        <v>189</v>
      </c>
      <c r="F2555" t="s">
        <v>8220</v>
      </c>
      <c r="G2555" t="s">
        <v>8223</v>
      </c>
      <c r="H2555" t="s">
        <v>8245</v>
      </c>
      <c r="I2555" s="14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3</v>
      </c>
      <c r="P2555">
        <f t="shared" si="197"/>
        <v>3.15</v>
      </c>
      <c r="Q2555" s="11" t="s">
        <v>8323</v>
      </c>
      <c r="R2555" t="s">
        <v>8352</v>
      </c>
      <c r="S2555" s="16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10000</v>
      </c>
      <c r="E2556" s="7">
        <v>10119</v>
      </c>
      <c r="F2556" t="s">
        <v>8218</v>
      </c>
      <c r="G2556" t="s">
        <v>8223</v>
      </c>
      <c r="H2556" t="s">
        <v>8245</v>
      </c>
      <c r="I2556" s="14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101</v>
      </c>
      <c r="P2556">
        <f t="shared" si="197"/>
        <v>151.03</v>
      </c>
      <c r="Q2556" s="11" t="s">
        <v>8323</v>
      </c>
      <c r="R2556" t="s">
        <v>8352</v>
      </c>
      <c r="S2556" s="16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6000</v>
      </c>
      <c r="E2557" s="7">
        <v>7665</v>
      </c>
      <c r="F2557" t="s">
        <v>8218</v>
      </c>
      <c r="G2557" t="s">
        <v>8223</v>
      </c>
      <c r="H2557" t="s">
        <v>8245</v>
      </c>
      <c r="I2557" s="14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128</v>
      </c>
      <c r="P2557">
        <f t="shared" si="197"/>
        <v>219</v>
      </c>
      <c r="Q2557" s="11" t="s">
        <v>8323</v>
      </c>
      <c r="R2557" t="s">
        <v>8352</v>
      </c>
      <c r="S2557" s="16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3500</v>
      </c>
      <c r="E2558" s="7">
        <v>1276</v>
      </c>
      <c r="F2558" t="s">
        <v>8220</v>
      </c>
      <c r="G2558" t="s">
        <v>8223</v>
      </c>
      <c r="H2558" t="s">
        <v>8245</v>
      </c>
      <c r="I2558" s="14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36</v>
      </c>
      <c r="P2558">
        <f t="shared" si="197"/>
        <v>37.53</v>
      </c>
      <c r="Q2558" s="11" t="s">
        <v>8323</v>
      </c>
      <c r="R2558" t="s">
        <v>8352</v>
      </c>
      <c r="S2558" s="16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4000</v>
      </c>
      <c r="E2559" s="7">
        <v>6853</v>
      </c>
      <c r="F2559" t="s">
        <v>8218</v>
      </c>
      <c r="G2559" t="s">
        <v>8224</v>
      </c>
      <c r="H2559" t="s">
        <v>8246</v>
      </c>
      <c r="I2559" s="14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171</v>
      </c>
      <c r="P2559">
        <f t="shared" si="197"/>
        <v>190.36</v>
      </c>
      <c r="Q2559" s="11" t="s">
        <v>8323</v>
      </c>
      <c r="R2559" t="s">
        <v>8352</v>
      </c>
      <c r="S2559" s="16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5000</v>
      </c>
      <c r="E2560" s="7">
        <v>100</v>
      </c>
      <c r="F2560" t="s">
        <v>8220</v>
      </c>
      <c r="G2560" t="s">
        <v>8225</v>
      </c>
      <c r="H2560" t="s">
        <v>8247</v>
      </c>
      <c r="I2560" s="14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2</v>
      </c>
      <c r="P2560">
        <f t="shared" si="197"/>
        <v>5.56</v>
      </c>
      <c r="Q2560" s="11" t="s">
        <v>8323</v>
      </c>
      <c r="R2560" t="s">
        <v>8352</v>
      </c>
      <c r="S2560" s="16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3750</v>
      </c>
      <c r="E2561" s="7">
        <v>4000</v>
      </c>
      <c r="F2561" t="s">
        <v>8218</v>
      </c>
      <c r="G2561" t="s">
        <v>8223</v>
      </c>
      <c r="H2561" t="s">
        <v>8245</v>
      </c>
      <c r="I2561" s="14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107</v>
      </c>
      <c r="P2561">
        <f t="shared" si="197"/>
        <v>160</v>
      </c>
      <c r="Q2561" s="11" t="s">
        <v>8323</v>
      </c>
      <c r="R2561" t="s">
        <v>8352</v>
      </c>
      <c r="S2561" s="16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8750</v>
      </c>
      <c r="E2562" s="7">
        <v>13480.16</v>
      </c>
      <c r="F2562" t="s">
        <v>8218</v>
      </c>
      <c r="G2562" t="s">
        <v>8224</v>
      </c>
      <c r="H2562" t="s">
        <v>8246</v>
      </c>
      <c r="I2562" s="14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154</v>
      </c>
      <c r="P2562">
        <f t="shared" si="197"/>
        <v>641.91</v>
      </c>
      <c r="Q2562" s="11" t="s">
        <v>8323</v>
      </c>
      <c r="R2562" t="s">
        <v>8352</v>
      </c>
      <c r="S2562" s="16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300</v>
      </c>
      <c r="E2563" s="7">
        <v>546</v>
      </c>
      <c r="F2563" t="s">
        <v>8218</v>
      </c>
      <c r="G2563" t="s">
        <v>8228</v>
      </c>
      <c r="H2563" t="s">
        <v>8250</v>
      </c>
      <c r="I2563" s="14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182</v>
      </c>
      <c r="P2563">
        <f t="shared" ref="P2563:P2626" si="202">IFERROR(ROUND(E2563/L2563, 2),0)</f>
        <v>0</v>
      </c>
      <c r="Q2563" s="11" t="s">
        <v>8334</v>
      </c>
      <c r="R2563" t="s">
        <v>8335</v>
      </c>
      <c r="S2563" s="16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ref="U2563:U2626" si="205">YEAR(T2563)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1800</v>
      </c>
      <c r="E2564" s="7">
        <v>2231</v>
      </c>
      <c r="F2564" t="s">
        <v>8218</v>
      </c>
      <c r="G2564" t="s">
        <v>8235</v>
      </c>
      <c r="H2564" t="s">
        <v>8248</v>
      </c>
      <c r="I2564" s="1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124</v>
      </c>
      <c r="P2564">
        <f t="shared" si="202"/>
        <v>743.67</v>
      </c>
      <c r="Q2564" s="11" t="s">
        <v>8334</v>
      </c>
      <c r="R2564" t="s">
        <v>8335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300</v>
      </c>
      <c r="E2565" s="7">
        <v>525</v>
      </c>
      <c r="F2565" t="s">
        <v>8218</v>
      </c>
      <c r="G2565" t="s">
        <v>8223</v>
      </c>
      <c r="H2565" t="s">
        <v>8245</v>
      </c>
      <c r="I2565" s="14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175</v>
      </c>
      <c r="P2565">
        <f t="shared" si="202"/>
        <v>0</v>
      </c>
      <c r="Q2565" s="11" t="s">
        <v>8334</v>
      </c>
      <c r="R2565" t="s">
        <v>8335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300</v>
      </c>
      <c r="E2566" s="7">
        <v>492</v>
      </c>
      <c r="F2566" t="s">
        <v>8218</v>
      </c>
      <c r="G2566" t="s">
        <v>8228</v>
      </c>
      <c r="H2566" t="s">
        <v>8250</v>
      </c>
      <c r="I2566" s="14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164</v>
      </c>
      <c r="P2566">
        <f t="shared" si="202"/>
        <v>0</v>
      </c>
      <c r="Q2566" s="11" t="s">
        <v>8334</v>
      </c>
      <c r="R2566" t="s">
        <v>8335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2000</v>
      </c>
      <c r="E2567" s="7">
        <v>236</v>
      </c>
      <c r="F2567" t="s">
        <v>8220</v>
      </c>
      <c r="G2567" t="s">
        <v>8223</v>
      </c>
      <c r="H2567" t="s">
        <v>8245</v>
      </c>
      <c r="I2567" s="14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12</v>
      </c>
      <c r="P2567">
        <f t="shared" si="202"/>
        <v>236</v>
      </c>
      <c r="Q2567" s="11" t="s">
        <v>8334</v>
      </c>
      <c r="R2567" t="s">
        <v>8335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300</v>
      </c>
      <c r="E2568" s="7">
        <v>460</v>
      </c>
      <c r="F2568" t="s">
        <v>8218</v>
      </c>
      <c r="G2568" t="s">
        <v>8223</v>
      </c>
      <c r="H2568" t="s">
        <v>8245</v>
      </c>
      <c r="I2568" s="14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153</v>
      </c>
      <c r="P2568">
        <f t="shared" si="202"/>
        <v>0</v>
      </c>
      <c r="Q2568" s="11" t="s">
        <v>8334</v>
      </c>
      <c r="R2568" t="s">
        <v>8335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2000</v>
      </c>
      <c r="E2569" s="7">
        <v>2035</v>
      </c>
      <c r="F2569" t="s">
        <v>8218</v>
      </c>
      <c r="G2569" t="s">
        <v>8223</v>
      </c>
      <c r="H2569" t="s">
        <v>8245</v>
      </c>
      <c r="I2569" s="14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102</v>
      </c>
      <c r="P2569">
        <f t="shared" si="202"/>
        <v>1017.5</v>
      </c>
      <c r="Q2569" s="11" t="s">
        <v>8334</v>
      </c>
      <c r="R2569" t="s">
        <v>8335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1500</v>
      </c>
      <c r="E2570" s="7">
        <v>1616</v>
      </c>
      <c r="F2570" t="s">
        <v>8218</v>
      </c>
      <c r="G2570" t="s">
        <v>8224</v>
      </c>
      <c r="H2570" t="s">
        <v>8246</v>
      </c>
      <c r="I2570" s="14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108</v>
      </c>
      <c r="P2570">
        <f t="shared" si="202"/>
        <v>1616</v>
      </c>
      <c r="Q2570" s="11" t="s">
        <v>8334</v>
      </c>
      <c r="R2570" t="s">
        <v>8335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2000</v>
      </c>
      <c r="E2571" s="7">
        <v>2204</v>
      </c>
      <c r="F2571" t="s">
        <v>8218</v>
      </c>
      <c r="G2571" t="s">
        <v>8223</v>
      </c>
      <c r="H2571" t="s">
        <v>8245</v>
      </c>
      <c r="I2571" s="14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110</v>
      </c>
      <c r="P2571">
        <f t="shared" si="202"/>
        <v>1102</v>
      </c>
      <c r="Q2571" s="11" t="s">
        <v>8334</v>
      </c>
      <c r="R2571" t="s">
        <v>8335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1500</v>
      </c>
      <c r="E2572" s="7">
        <v>2630</v>
      </c>
      <c r="F2572" t="s">
        <v>8218</v>
      </c>
      <c r="G2572" t="s">
        <v>8223</v>
      </c>
      <c r="H2572" t="s">
        <v>8245</v>
      </c>
      <c r="I2572" s="14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175</v>
      </c>
      <c r="P2572">
        <f t="shared" si="202"/>
        <v>1315</v>
      </c>
      <c r="Q2572" s="11" t="s">
        <v>8334</v>
      </c>
      <c r="R2572" t="s">
        <v>8335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2500</v>
      </c>
      <c r="E2573" s="7">
        <v>68</v>
      </c>
      <c r="F2573" t="s">
        <v>8220</v>
      </c>
      <c r="G2573" t="s">
        <v>8225</v>
      </c>
      <c r="H2573" t="s">
        <v>8247</v>
      </c>
      <c r="I2573" s="14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3</v>
      </c>
      <c r="P2573">
        <f t="shared" si="202"/>
        <v>17</v>
      </c>
      <c r="Q2573" s="11" t="s">
        <v>8334</v>
      </c>
      <c r="R2573" t="s">
        <v>8335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</v>
      </c>
      <c r="E2574" s="7">
        <v>430</v>
      </c>
      <c r="F2574" t="s">
        <v>8218</v>
      </c>
      <c r="G2574" t="s">
        <v>8223</v>
      </c>
      <c r="H2574" t="s">
        <v>8245</v>
      </c>
      <c r="I2574" s="1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143</v>
      </c>
      <c r="P2574">
        <f t="shared" si="202"/>
        <v>0</v>
      </c>
      <c r="Q2574" s="11" t="s">
        <v>8334</v>
      </c>
      <c r="R2574" t="s">
        <v>8335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300</v>
      </c>
      <c r="E2575" s="7">
        <v>409.01</v>
      </c>
      <c r="F2575" t="s">
        <v>8218</v>
      </c>
      <c r="G2575" t="s">
        <v>8223</v>
      </c>
      <c r="H2575" t="s">
        <v>8245</v>
      </c>
      <c r="I2575" s="14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136</v>
      </c>
      <c r="P2575">
        <f t="shared" si="202"/>
        <v>0</v>
      </c>
      <c r="Q2575" s="11" t="s">
        <v>8334</v>
      </c>
      <c r="R2575" t="s">
        <v>8335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300</v>
      </c>
      <c r="E2576" s="7">
        <v>400.33</v>
      </c>
      <c r="F2576" t="s">
        <v>8218</v>
      </c>
      <c r="G2576" t="s">
        <v>8223</v>
      </c>
      <c r="H2576" t="s">
        <v>8245</v>
      </c>
      <c r="I2576" s="14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133</v>
      </c>
      <c r="P2576">
        <f t="shared" si="202"/>
        <v>0</v>
      </c>
      <c r="Q2576" s="11" t="s">
        <v>8334</v>
      </c>
      <c r="R2576" t="s">
        <v>8335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300</v>
      </c>
      <c r="E2577" s="7">
        <v>385</v>
      </c>
      <c r="F2577" t="s">
        <v>8218</v>
      </c>
      <c r="G2577" t="s">
        <v>8223</v>
      </c>
      <c r="H2577" t="s">
        <v>8245</v>
      </c>
      <c r="I2577" s="14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128</v>
      </c>
      <c r="P2577">
        <f t="shared" si="202"/>
        <v>0</v>
      </c>
      <c r="Q2577" s="11" t="s">
        <v>8334</v>
      </c>
      <c r="R2577" t="s">
        <v>8335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2015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300</v>
      </c>
      <c r="E2578" s="7">
        <v>381</v>
      </c>
      <c r="F2578" t="s">
        <v>8218</v>
      </c>
      <c r="G2578" t="s">
        <v>8223</v>
      </c>
      <c r="H2578" t="s">
        <v>8245</v>
      </c>
      <c r="I2578" s="14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127</v>
      </c>
      <c r="P2578">
        <f t="shared" si="202"/>
        <v>0</v>
      </c>
      <c r="Q2578" s="11" t="s">
        <v>8334</v>
      </c>
      <c r="R2578" t="s">
        <v>8335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300</v>
      </c>
      <c r="E2579" s="7">
        <v>376</v>
      </c>
      <c r="F2579" t="s">
        <v>8218</v>
      </c>
      <c r="G2579" t="s">
        <v>8223</v>
      </c>
      <c r="H2579" t="s">
        <v>8245</v>
      </c>
      <c r="I2579" s="14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125</v>
      </c>
      <c r="P2579">
        <f t="shared" si="202"/>
        <v>0</v>
      </c>
      <c r="Q2579" s="11" t="s">
        <v>8334</v>
      </c>
      <c r="R2579" t="s">
        <v>8335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300</v>
      </c>
      <c r="E2580" s="7">
        <v>375</v>
      </c>
      <c r="F2580" t="s">
        <v>8218</v>
      </c>
      <c r="G2580" t="s">
        <v>8223</v>
      </c>
      <c r="H2580" t="s">
        <v>8245</v>
      </c>
      <c r="I2580" s="14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125</v>
      </c>
      <c r="P2580">
        <f t="shared" si="202"/>
        <v>0</v>
      </c>
      <c r="Q2580" s="11" t="s">
        <v>8334</v>
      </c>
      <c r="R2580" t="s">
        <v>8335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2500</v>
      </c>
      <c r="E2581" s="7">
        <v>2501</v>
      </c>
      <c r="F2581" t="s">
        <v>8218</v>
      </c>
      <c r="G2581" t="s">
        <v>8223</v>
      </c>
      <c r="H2581" t="s">
        <v>8245</v>
      </c>
      <c r="I2581" s="14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100</v>
      </c>
      <c r="P2581">
        <f t="shared" si="202"/>
        <v>208.42</v>
      </c>
      <c r="Q2581" s="11" t="s">
        <v>8334</v>
      </c>
      <c r="R2581" t="s">
        <v>8335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1500</v>
      </c>
      <c r="E2582" s="7">
        <v>1877</v>
      </c>
      <c r="F2582" t="s">
        <v>8218</v>
      </c>
      <c r="G2582" t="s">
        <v>8223</v>
      </c>
      <c r="H2582" t="s">
        <v>8245</v>
      </c>
      <c r="I2582" s="14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125</v>
      </c>
      <c r="P2582">
        <f t="shared" si="202"/>
        <v>938.5</v>
      </c>
      <c r="Q2582" s="11" t="s">
        <v>8334</v>
      </c>
      <c r="R2582" t="s">
        <v>8335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3000</v>
      </c>
      <c r="E2583" s="7">
        <v>3017</v>
      </c>
      <c r="F2583" t="s">
        <v>8218</v>
      </c>
      <c r="G2583" t="s">
        <v>8223</v>
      </c>
      <c r="H2583" t="s">
        <v>8245</v>
      </c>
      <c r="I2583" s="14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101</v>
      </c>
      <c r="P2583">
        <f t="shared" si="202"/>
        <v>274.27</v>
      </c>
      <c r="Q2583" s="11" t="s">
        <v>8334</v>
      </c>
      <c r="R2583" t="s">
        <v>8335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850</v>
      </c>
      <c r="E2584" s="7">
        <v>0</v>
      </c>
      <c r="F2584" t="s">
        <v>8220</v>
      </c>
      <c r="G2584" t="s">
        <v>8223</v>
      </c>
      <c r="H2584" t="s">
        <v>8245</v>
      </c>
      <c r="I2584" s="1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0</v>
      </c>
      <c r="Q2584" s="11" t="s">
        <v>8334</v>
      </c>
      <c r="R2584" t="s">
        <v>8335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250</v>
      </c>
      <c r="F2585" t="s">
        <v>8220</v>
      </c>
      <c r="G2585" t="s">
        <v>8223</v>
      </c>
      <c r="H2585" t="s">
        <v>8245</v>
      </c>
      <c r="I2585" s="14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25</v>
      </c>
      <c r="P2585">
        <f t="shared" si="202"/>
        <v>50</v>
      </c>
      <c r="Q2585" s="11" t="s">
        <v>8334</v>
      </c>
      <c r="R2585" t="s">
        <v>8335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300</v>
      </c>
      <c r="E2586" s="7">
        <v>371</v>
      </c>
      <c r="F2586" t="s">
        <v>8218</v>
      </c>
      <c r="G2586" t="s">
        <v>8223</v>
      </c>
      <c r="H2586" t="s">
        <v>8245</v>
      </c>
      <c r="I2586" s="14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124</v>
      </c>
      <c r="P2586">
        <f t="shared" si="202"/>
        <v>0</v>
      </c>
      <c r="Q2586" s="11" t="s">
        <v>8334</v>
      </c>
      <c r="R2586" t="s">
        <v>8335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1500</v>
      </c>
      <c r="E2587" s="7">
        <v>1611</v>
      </c>
      <c r="F2587" t="s">
        <v>8218</v>
      </c>
      <c r="G2587" t="s">
        <v>8223</v>
      </c>
      <c r="H2587" t="s">
        <v>8245</v>
      </c>
      <c r="I2587" s="14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107</v>
      </c>
      <c r="P2587">
        <f t="shared" si="202"/>
        <v>1611</v>
      </c>
      <c r="Q2587" s="11" t="s">
        <v>8334</v>
      </c>
      <c r="R2587" t="s">
        <v>8335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1000</v>
      </c>
      <c r="E2588" s="7">
        <v>250</v>
      </c>
      <c r="F2588" t="s">
        <v>8220</v>
      </c>
      <c r="G2588" t="s">
        <v>8224</v>
      </c>
      <c r="H2588" t="s">
        <v>8246</v>
      </c>
      <c r="I2588" s="14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25</v>
      </c>
      <c r="P2588">
        <f t="shared" si="202"/>
        <v>250</v>
      </c>
      <c r="Q2588" s="11" t="s">
        <v>8334</v>
      </c>
      <c r="R2588" t="s">
        <v>8335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</v>
      </c>
      <c r="E2589" s="7">
        <v>0</v>
      </c>
      <c r="F2589" t="s">
        <v>8219</v>
      </c>
      <c r="G2589" t="s">
        <v>8223</v>
      </c>
      <c r="H2589" t="s">
        <v>8245</v>
      </c>
      <c r="I2589" s="14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0</v>
      </c>
      <c r="P2589">
        <f t="shared" si="202"/>
        <v>0</v>
      </c>
      <c r="Q2589" s="11" t="s">
        <v>8334</v>
      </c>
      <c r="R2589" t="s">
        <v>8335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2500</v>
      </c>
      <c r="E2590" s="7">
        <v>0</v>
      </c>
      <c r="F2590" t="s">
        <v>8219</v>
      </c>
      <c r="G2590" t="s">
        <v>8223</v>
      </c>
      <c r="H2590" t="s">
        <v>8245</v>
      </c>
      <c r="I2590" s="14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0</v>
      </c>
      <c r="P2590">
        <f t="shared" si="202"/>
        <v>0</v>
      </c>
      <c r="Q2590" s="11" t="s">
        <v>8334</v>
      </c>
      <c r="R2590" t="s">
        <v>8335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1000</v>
      </c>
      <c r="E2591" s="7">
        <v>225</v>
      </c>
      <c r="F2591" t="s">
        <v>8221</v>
      </c>
      <c r="G2591" t="s">
        <v>8231</v>
      </c>
      <c r="H2591" t="s">
        <v>8252</v>
      </c>
      <c r="I2591" s="14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23</v>
      </c>
      <c r="P2591">
        <f t="shared" si="202"/>
        <v>225</v>
      </c>
      <c r="Q2591" s="11" t="s">
        <v>8334</v>
      </c>
      <c r="R2591" t="s">
        <v>8335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</v>
      </c>
      <c r="E2592" s="7">
        <v>369</v>
      </c>
      <c r="F2592" t="s">
        <v>8218</v>
      </c>
      <c r="G2592" t="s">
        <v>8225</v>
      </c>
      <c r="H2592" t="s">
        <v>8247</v>
      </c>
      <c r="I2592" s="14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123</v>
      </c>
      <c r="P2592">
        <f t="shared" si="202"/>
        <v>0</v>
      </c>
      <c r="Q2592" s="11" t="s">
        <v>8334</v>
      </c>
      <c r="R2592" t="s">
        <v>8335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1250</v>
      </c>
      <c r="E2593" s="7">
        <v>430</v>
      </c>
      <c r="F2593" t="s">
        <v>8220</v>
      </c>
      <c r="G2593" t="s">
        <v>8223</v>
      </c>
      <c r="H2593" t="s">
        <v>8245</v>
      </c>
      <c r="I2593" s="14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34</v>
      </c>
      <c r="P2593">
        <f t="shared" si="202"/>
        <v>215</v>
      </c>
      <c r="Q2593" s="11" t="s">
        <v>8334</v>
      </c>
      <c r="R2593" t="s">
        <v>8335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1500</v>
      </c>
      <c r="E2594" s="7">
        <v>1601</v>
      </c>
      <c r="F2594" t="s">
        <v>8218</v>
      </c>
      <c r="G2594" t="s">
        <v>8223</v>
      </c>
      <c r="H2594" t="s">
        <v>8245</v>
      </c>
      <c r="I2594" s="1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107</v>
      </c>
      <c r="P2594">
        <f t="shared" si="202"/>
        <v>1601</v>
      </c>
      <c r="Q2594" s="11" t="s">
        <v>8334</v>
      </c>
      <c r="R2594" t="s">
        <v>8335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300</v>
      </c>
      <c r="E2595" s="7">
        <v>340</v>
      </c>
      <c r="F2595" t="s">
        <v>8218</v>
      </c>
      <c r="G2595" t="s">
        <v>8223</v>
      </c>
      <c r="H2595" t="s">
        <v>8245</v>
      </c>
      <c r="I2595" s="14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113</v>
      </c>
      <c r="P2595">
        <f t="shared" si="202"/>
        <v>0</v>
      </c>
      <c r="Q2595" s="11" t="s">
        <v>8334</v>
      </c>
      <c r="R2595" t="s">
        <v>8335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839</v>
      </c>
      <c r="E2596" s="7">
        <v>926</v>
      </c>
      <c r="F2596" t="s">
        <v>8218</v>
      </c>
      <c r="G2596" t="s">
        <v>8223</v>
      </c>
      <c r="H2596" t="s">
        <v>8245</v>
      </c>
      <c r="I2596" s="14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110</v>
      </c>
      <c r="P2596">
        <f t="shared" si="202"/>
        <v>926</v>
      </c>
      <c r="Q2596" s="11" t="s">
        <v>8334</v>
      </c>
      <c r="R2596" t="s">
        <v>8335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5000</v>
      </c>
      <c r="E2597" s="7">
        <v>8272</v>
      </c>
      <c r="F2597" t="s">
        <v>8218</v>
      </c>
      <c r="G2597" t="s">
        <v>8223</v>
      </c>
      <c r="H2597" t="s">
        <v>8245</v>
      </c>
      <c r="I2597" s="14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165</v>
      </c>
      <c r="P2597">
        <f t="shared" si="202"/>
        <v>435.37</v>
      </c>
      <c r="Q2597" s="11" t="s">
        <v>8334</v>
      </c>
      <c r="R2597" t="s">
        <v>8335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22000</v>
      </c>
      <c r="E2598" s="7">
        <v>24490</v>
      </c>
      <c r="F2598" t="s">
        <v>8218</v>
      </c>
      <c r="G2598" t="s">
        <v>8228</v>
      </c>
      <c r="H2598" t="s">
        <v>8250</v>
      </c>
      <c r="I2598" s="14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111</v>
      </c>
      <c r="P2598">
        <f t="shared" si="202"/>
        <v>907.04</v>
      </c>
      <c r="Q2598" s="11" t="s">
        <v>8334</v>
      </c>
      <c r="R2598" t="s">
        <v>8335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2000</v>
      </c>
      <c r="E2599" s="7">
        <v>0</v>
      </c>
      <c r="F2599" t="s">
        <v>8219</v>
      </c>
      <c r="G2599" t="s">
        <v>8224</v>
      </c>
      <c r="H2599" t="s">
        <v>8246</v>
      </c>
      <c r="I2599" s="14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0</v>
      </c>
      <c r="P2599">
        <f t="shared" si="202"/>
        <v>0</v>
      </c>
      <c r="Q2599" s="11" t="s">
        <v>8334</v>
      </c>
      <c r="R2599" t="s">
        <v>8335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4589</v>
      </c>
      <c r="E2600" s="7">
        <v>4856</v>
      </c>
      <c r="F2600" t="s">
        <v>8218</v>
      </c>
      <c r="G2600" t="s">
        <v>8223</v>
      </c>
      <c r="H2600" t="s">
        <v>8245</v>
      </c>
      <c r="I2600" s="14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106</v>
      </c>
      <c r="P2600">
        <f t="shared" si="202"/>
        <v>346.86</v>
      </c>
      <c r="Q2600" s="11" t="s">
        <v>8334</v>
      </c>
      <c r="R2600" t="s">
        <v>8335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2000</v>
      </c>
      <c r="E2601" s="7">
        <v>11</v>
      </c>
      <c r="F2601" t="s">
        <v>8220</v>
      </c>
      <c r="G2601" t="s">
        <v>8223</v>
      </c>
      <c r="H2601" t="s">
        <v>8245</v>
      </c>
      <c r="I2601" s="14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2.2000000000000002</v>
      </c>
      <c r="Q2601" s="11" t="s">
        <v>8334</v>
      </c>
      <c r="R2601" t="s">
        <v>8335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10000</v>
      </c>
      <c r="E2602" s="7">
        <v>1136</v>
      </c>
      <c r="F2602" t="s">
        <v>8219</v>
      </c>
      <c r="G2602" t="s">
        <v>8223</v>
      </c>
      <c r="H2602" t="s">
        <v>8245</v>
      </c>
      <c r="I2602" s="14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11</v>
      </c>
      <c r="P2602">
        <f t="shared" si="202"/>
        <v>37.869999999999997</v>
      </c>
      <c r="Q2602" s="11" t="s">
        <v>8334</v>
      </c>
      <c r="R2602" t="s">
        <v>8335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10000</v>
      </c>
      <c r="E2603" s="7">
        <v>55</v>
      </c>
      <c r="F2603" t="s">
        <v>8219</v>
      </c>
      <c r="G2603" t="s">
        <v>8223</v>
      </c>
      <c r="H2603" t="s">
        <v>8245</v>
      </c>
      <c r="I2603" s="14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1</v>
      </c>
      <c r="P2603">
        <f t="shared" si="202"/>
        <v>0.36</v>
      </c>
      <c r="Q2603" s="11" t="s">
        <v>8317</v>
      </c>
      <c r="R2603" t="s">
        <v>8353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100000</v>
      </c>
      <c r="E2604" s="7">
        <v>0</v>
      </c>
      <c r="F2604" t="s">
        <v>8219</v>
      </c>
      <c r="G2604" t="s">
        <v>8223</v>
      </c>
      <c r="H2604" t="s">
        <v>8245</v>
      </c>
      <c r="I2604" s="1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0</v>
      </c>
      <c r="P2604">
        <f t="shared" si="202"/>
        <v>0</v>
      </c>
      <c r="Q2604" s="11" t="s">
        <v>8317</v>
      </c>
      <c r="R2604" t="s">
        <v>8353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5000</v>
      </c>
      <c r="E2605" s="7">
        <v>6300</v>
      </c>
      <c r="F2605" t="s">
        <v>8218</v>
      </c>
      <c r="G2605" t="s">
        <v>8223</v>
      </c>
      <c r="H2605" t="s">
        <v>8245</v>
      </c>
      <c r="I2605" s="14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126</v>
      </c>
      <c r="P2605">
        <f t="shared" si="202"/>
        <v>126</v>
      </c>
      <c r="Q2605" s="11" t="s">
        <v>8317</v>
      </c>
      <c r="R2605" t="s">
        <v>8353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50000</v>
      </c>
      <c r="E2606" s="7">
        <v>1529</v>
      </c>
      <c r="F2606" t="s">
        <v>8220</v>
      </c>
      <c r="G2606" t="s">
        <v>8223</v>
      </c>
      <c r="H2606" t="s">
        <v>8245</v>
      </c>
      <c r="I2606" s="14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3</v>
      </c>
      <c r="P2606">
        <f t="shared" si="202"/>
        <v>4.76</v>
      </c>
      <c r="Q2606" s="11" t="s">
        <v>8317</v>
      </c>
      <c r="R2606" t="s">
        <v>8353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250000</v>
      </c>
      <c r="E2607" s="7">
        <v>0</v>
      </c>
      <c r="F2607" t="s">
        <v>8220</v>
      </c>
      <c r="G2607" t="s">
        <v>8223</v>
      </c>
      <c r="H2607" t="s">
        <v>8245</v>
      </c>
      <c r="I2607" s="14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0</v>
      </c>
      <c r="P2607">
        <f t="shared" si="202"/>
        <v>0</v>
      </c>
      <c r="Q2607" s="11" t="s">
        <v>8317</v>
      </c>
      <c r="R2607" t="s">
        <v>8353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30000</v>
      </c>
      <c r="E2608" s="7">
        <v>31675</v>
      </c>
      <c r="F2608" t="s">
        <v>8218</v>
      </c>
      <c r="G2608" t="s">
        <v>8223</v>
      </c>
      <c r="H2608" t="s">
        <v>8245</v>
      </c>
      <c r="I2608" s="14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106</v>
      </c>
      <c r="P2608">
        <f t="shared" si="202"/>
        <v>82.27</v>
      </c>
      <c r="Q2608" s="11" t="s">
        <v>8317</v>
      </c>
      <c r="R2608" t="s">
        <v>8353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80000</v>
      </c>
      <c r="E2609" s="7">
        <v>100</v>
      </c>
      <c r="F2609" t="s">
        <v>8220</v>
      </c>
      <c r="G2609" t="s">
        <v>8223</v>
      </c>
      <c r="H2609" t="s">
        <v>8245</v>
      </c>
      <c r="I2609" s="14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0</v>
      </c>
      <c r="P2609">
        <f t="shared" si="202"/>
        <v>0.25</v>
      </c>
      <c r="Q2609" s="11" t="s">
        <v>8317</v>
      </c>
      <c r="R2609" t="s">
        <v>8353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50000</v>
      </c>
      <c r="E2610" s="7">
        <v>0</v>
      </c>
      <c r="F2610" t="s">
        <v>8219</v>
      </c>
      <c r="G2610" t="s">
        <v>8223</v>
      </c>
      <c r="H2610" t="s">
        <v>8245</v>
      </c>
      <c r="I2610" s="14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0</v>
      </c>
      <c r="P2610">
        <f t="shared" si="202"/>
        <v>0</v>
      </c>
      <c r="Q2610" s="11" t="s">
        <v>8317</v>
      </c>
      <c r="R2610" t="s">
        <v>8353</v>
      </c>
      <c r="S2610" s="16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225000</v>
      </c>
      <c r="E2611" s="7">
        <v>11432</v>
      </c>
      <c r="F2611" t="s">
        <v>8220</v>
      </c>
      <c r="G2611" t="s">
        <v>8223</v>
      </c>
      <c r="H2611" t="s">
        <v>8245</v>
      </c>
      <c r="I2611" s="14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5</v>
      </c>
      <c r="P2611">
        <f t="shared" si="202"/>
        <v>16.91</v>
      </c>
      <c r="Q2611" s="11" t="s">
        <v>8317</v>
      </c>
      <c r="R2611" t="s">
        <v>8353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80000</v>
      </c>
      <c r="E2612" s="7">
        <v>47.69</v>
      </c>
      <c r="F2612" t="s">
        <v>8220</v>
      </c>
      <c r="G2612" t="s">
        <v>8223</v>
      </c>
      <c r="H2612" t="s">
        <v>8245</v>
      </c>
      <c r="I2612" s="14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0</v>
      </c>
      <c r="P2612">
        <f t="shared" si="202"/>
        <v>0.08</v>
      </c>
      <c r="Q2612" s="11" t="s">
        <v>8317</v>
      </c>
      <c r="R2612" t="s">
        <v>8353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1300000</v>
      </c>
      <c r="E2613" s="7">
        <v>128</v>
      </c>
      <c r="F2613" t="s">
        <v>8220</v>
      </c>
      <c r="G2613" t="s">
        <v>8235</v>
      </c>
      <c r="H2613" t="s">
        <v>8248</v>
      </c>
      <c r="I2613" s="14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0</v>
      </c>
      <c r="P2613">
        <f t="shared" si="202"/>
        <v>0.03</v>
      </c>
      <c r="Q2613" s="11" t="s">
        <v>8317</v>
      </c>
      <c r="R2613" t="s">
        <v>8353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2017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45000</v>
      </c>
      <c r="E2614" s="7">
        <v>45535</v>
      </c>
      <c r="F2614" t="s">
        <v>8218</v>
      </c>
      <c r="G2614" t="s">
        <v>8223</v>
      </c>
      <c r="H2614" t="s">
        <v>8245</v>
      </c>
      <c r="I2614" s="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101</v>
      </c>
      <c r="P2614">
        <f t="shared" si="202"/>
        <v>154.88</v>
      </c>
      <c r="Q2614" s="11" t="s">
        <v>8317</v>
      </c>
      <c r="R2614" t="s">
        <v>8353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2015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20000</v>
      </c>
      <c r="E2615" s="7">
        <v>2550</v>
      </c>
      <c r="F2615" t="s">
        <v>8220</v>
      </c>
      <c r="G2615" t="s">
        <v>8223</v>
      </c>
      <c r="H2615" t="s">
        <v>8245</v>
      </c>
      <c r="I2615" s="14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13</v>
      </c>
      <c r="P2615">
        <f t="shared" si="202"/>
        <v>91.07</v>
      </c>
      <c r="Q2615" s="11" t="s">
        <v>8317</v>
      </c>
      <c r="R2615" t="s">
        <v>8353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27000</v>
      </c>
      <c r="E2616" s="7">
        <v>40594</v>
      </c>
      <c r="F2616" t="s">
        <v>8218</v>
      </c>
      <c r="G2616" t="s">
        <v>8223</v>
      </c>
      <c r="H2616" t="s">
        <v>8245</v>
      </c>
      <c r="I2616" s="14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150</v>
      </c>
      <c r="P2616">
        <f t="shared" si="202"/>
        <v>405.94</v>
      </c>
      <c r="Q2616" s="11" t="s">
        <v>8317</v>
      </c>
      <c r="R2616" t="s">
        <v>8353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10000</v>
      </c>
      <c r="E2617" s="7">
        <v>285</v>
      </c>
      <c r="F2617" t="s">
        <v>8220</v>
      </c>
      <c r="G2617" t="s">
        <v>8224</v>
      </c>
      <c r="H2617" t="s">
        <v>8246</v>
      </c>
      <c r="I2617" s="14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3</v>
      </c>
      <c r="P2617">
        <f t="shared" si="202"/>
        <v>3.96</v>
      </c>
      <c r="Q2617" s="11" t="s">
        <v>8317</v>
      </c>
      <c r="R2617" t="s">
        <v>8353</v>
      </c>
      <c r="S2617" s="16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65000</v>
      </c>
      <c r="E2618" s="7">
        <v>788</v>
      </c>
      <c r="F2618" t="s">
        <v>8219</v>
      </c>
      <c r="G2618" t="s">
        <v>8223</v>
      </c>
      <c r="H2618" t="s">
        <v>8245</v>
      </c>
      <c r="I2618" s="14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</v>
      </c>
      <c r="P2618">
        <f t="shared" si="202"/>
        <v>3.31</v>
      </c>
      <c r="Q2618" s="11" t="s">
        <v>8317</v>
      </c>
      <c r="R2618" t="s">
        <v>8353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12000</v>
      </c>
      <c r="E2619" s="7">
        <v>2</v>
      </c>
      <c r="F2619" t="s">
        <v>8220</v>
      </c>
      <c r="G2619" t="s">
        <v>8223</v>
      </c>
      <c r="H2619" t="s">
        <v>8245</v>
      </c>
      <c r="I2619" s="14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0</v>
      </c>
      <c r="P2619">
        <f t="shared" si="202"/>
        <v>0.01</v>
      </c>
      <c r="Q2619" s="11" t="s">
        <v>8317</v>
      </c>
      <c r="R2619" t="s">
        <v>8353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40000</v>
      </c>
      <c r="E2620" s="7">
        <v>45126</v>
      </c>
      <c r="F2620" t="s">
        <v>8218</v>
      </c>
      <c r="G2620" t="s">
        <v>8223</v>
      </c>
      <c r="H2620" t="s">
        <v>8245</v>
      </c>
      <c r="I2620" s="14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113</v>
      </c>
      <c r="P2620">
        <f t="shared" si="202"/>
        <v>586.04999999999995</v>
      </c>
      <c r="Q2620" s="11" t="s">
        <v>8317</v>
      </c>
      <c r="R2620" t="s">
        <v>8353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5000</v>
      </c>
      <c r="E2621" s="7">
        <v>17731</v>
      </c>
      <c r="F2621" t="s">
        <v>8218</v>
      </c>
      <c r="G2621" t="s">
        <v>8223</v>
      </c>
      <c r="H2621" t="s">
        <v>8245</v>
      </c>
      <c r="I2621" s="14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355</v>
      </c>
      <c r="P2621">
        <f t="shared" si="202"/>
        <v>334.55</v>
      </c>
      <c r="Q2621" s="11" t="s">
        <v>8317</v>
      </c>
      <c r="R2621" t="s">
        <v>8353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200000</v>
      </c>
      <c r="E2622" s="7">
        <v>200</v>
      </c>
      <c r="F2622" t="s">
        <v>8220</v>
      </c>
      <c r="G2622" t="s">
        <v>8225</v>
      </c>
      <c r="H2622" t="s">
        <v>8247</v>
      </c>
      <c r="I2622" s="14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0</v>
      </c>
      <c r="P2622">
        <f t="shared" si="202"/>
        <v>0.16</v>
      </c>
      <c r="Q2622" s="11" t="s">
        <v>8317</v>
      </c>
      <c r="R2622" t="s">
        <v>8353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50000</v>
      </c>
      <c r="E2623" s="7">
        <v>13692</v>
      </c>
      <c r="F2623" t="s">
        <v>8220</v>
      </c>
      <c r="G2623" t="s">
        <v>8223</v>
      </c>
      <c r="H2623" t="s">
        <v>8245</v>
      </c>
      <c r="I2623" s="14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27</v>
      </c>
      <c r="P2623">
        <f t="shared" si="202"/>
        <v>29.45</v>
      </c>
      <c r="Q2623" s="11" t="s">
        <v>8317</v>
      </c>
      <c r="R2623" t="s">
        <v>8353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5494</v>
      </c>
      <c r="E2624" s="7">
        <v>22645</v>
      </c>
      <c r="F2624" t="s">
        <v>8218</v>
      </c>
      <c r="G2624" t="s">
        <v>8236</v>
      </c>
      <c r="H2624" t="s">
        <v>8248</v>
      </c>
      <c r="I2624" s="1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412</v>
      </c>
      <c r="P2624">
        <f t="shared" si="202"/>
        <v>306.01</v>
      </c>
      <c r="Q2624" s="11" t="s">
        <v>8317</v>
      </c>
      <c r="R2624" t="s">
        <v>8353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6500</v>
      </c>
      <c r="E2625" s="7">
        <v>18066</v>
      </c>
      <c r="F2625" t="s">
        <v>8218</v>
      </c>
      <c r="G2625" t="s">
        <v>8223</v>
      </c>
      <c r="H2625" t="s">
        <v>8245</v>
      </c>
      <c r="I2625" s="14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278</v>
      </c>
      <c r="P2625">
        <f t="shared" si="202"/>
        <v>291.39</v>
      </c>
      <c r="Q2625" s="11" t="s">
        <v>8317</v>
      </c>
      <c r="R2625" t="s">
        <v>8353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250000</v>
      </c>
      <c r="E2626" s="7">
        <v>29</v>
      </c>
      <c r="F2626" t="s">
        <v>8220</v>
      </c>
      <c r="G2626" t="s">
        <v>8223</v>
      </c>
      <c r="H2626" t="s">
        <v>8245</v>
      </c>
      <c r="I2626" s="14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0</v>
      </c>
      <c r="P2626">
        <f t="shared" si="202"/>
        <v>0.01</v>
      </c>
      <c r="Q2626" s="11" t="s">
        <v>8317</v>
      </c>
      <c r="R2626" t="s">
        <v>8353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5000</v>
      </c>
      <c r="E2627" s="7">
        <v>527</v>
      </c>
      <c r="F2627" t="s">
        <v>8220</v>
      </c>
      <c r="G2627" t="s">
        <v>8235</v>
      </c>
      <c r="H2627" t="s">
        <v>8248</v>
      </c>
      <c r="I2627" s="14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11</v>
      </c>
      <c r="P2627">
        <f t="shared" ref="P2627:P2690" si="207">IFERROR(ROUND(E2627/L2627, 2),0)</f>
        <v>10.130000000000001</v>
      </c>
      <c r="Q2627" s="11" t="s">
        <v>8317</v>
      </c>
      <c r="R2627" t="s">
        <v>8353</v>
      </c>
      <c r="S2627" s="16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ref="U2627:U2690" si="210">YEAR(T2627)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8000</v>
      </c>
      <c r="E2628" s="7">
        <v>8241</v>
      </c>
      <c r="F2628" t="s">
        <v>8218</v>
      </c>
      <c r="G2628" t="s">
        <v>8223</v>
      </c>
      <c r="H2628" t="s">
        <v>8245</v>
      </c>
      <c r="I2628" s="14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103</v>
      </c>
      <c r="P2628">
        <f t="shared" si="207"/>
        <v>164.82</v>
      </c>
      <c r="Q2628" s="11" t="s">
        <v>8317</v>
      </c>
      <c r="R2628" t="s">
        <v>8353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4000</v>
      </c>
      <c r="E2629" s="7">
        <v>27</v>
      </c>
      <c r="F2629" t="s">
        <v>8220</v>
      </c>
      <c r="G2629" t="s">
        <v>8223</v>
      </c>
      <c r="H2629" t="s">
        <v>8245</v>
      </c>
      <c r="I2629" s="14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1</v>
      </c>
      <c r="P2629">
        <f t="shared" si="207"/>
        <v>0.6</v>
      </c>
      <c r="Q2629" s="11" t="s">
        <v>8317</v>
      </c>
      <c r="R2629" t="s">
        <v>8353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4000</v>
      </c>
      <c r="E2630" s="7">
        <v>0</v>
      </c>
      <c r="F2630" t="s">
        <v>8220</v>
      </c>
      <c r="G2630" t="s">
        <v>8223</v>
      </c>
      <c r="H2630" t="s">
        <v>8245</v>
      </c>
      <c r="I2630" s="14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0</v>
      </c>
      <c r="P2630">
        <f t="shared" si="207"/>
        <v>0</v>
      </c>
      <c r="Q2630" s="11" t="s">
        <v>8317</v>
      </c>
      <c r="R2630" t="s">
        <v>8353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18500</v>
      </c>
      <c r="E2631" s="7">
        <v>18667</v>
      </c>
      <c r="F2631" t="s">
        <v>8218</v>
      </c>
      <c r="G2631" t="s">
        <v>8224</v>
      </c>
      <c r="H2631" t="s">
        <v>8246</v>
      </c>
      <c r="I2631" s="14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101</v>
      </c>
      <c r="P2631">
        <f t="shared" si="207"/>
        <v>186.67</v>
      </c>
      <c r="Q2631" s="11" t="s">
        <v>8317</v>
      </c>
      <c r="R2631" t="s">
        <v>8353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10000</v>
      </c>
      <c r="E2632" s="7">
        <v>0</v>
      </c>
      <c r="F2632" t="s">
        <v>8220</v>
      </c>
      <c r="G2632" t="s">
        <v>8225</v>
      </c>
      <c r="H2632" t="s">
        <v>8247</v>
      </c>
      <c r="I2632" s="14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0</v>
      </c>
      <c r="P2632">
        <f t="shared" si="207"/>
        <v>0</v>
      </c>
      <c r="Q2632" s="11" t="s">
        <v>8317</v>
      </c>
      <c r="R2632" t="s">
        <v>8353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50000</v>
      </c>
      <c r="E2633" s="7">
        <v>53001.3</v>
      </c>
      <c r="F2633" t="s">
        <v>8218</v>
      </c>
      <c r="G2633" t="s">
        <v>8223</v>
      </c>
      <c r="H2633" t="s">
        <v>8245</v>
      </c>
      <c r="I2633" s="14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106</v>
      </c>
      <c r="P2633">
        <f t="shared" si="207"/>
        <v>185.32</v>
      </c>
      <c r="Q2633" s="11" t="s">
        <v>8317</v>
      </c>
      <c r="R2633" t="s">
        <v>8353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5000</v>
      </c>
      <c r="E2634" s="7">
        <v>881</v>
      </c>
      <c r="F2634" t="s">
        <v>8220</v>
      </c>
      <c r="G2634" t="s">
        <v>8223</v>
      </c>
      <c r="H2634" t="s">
        <v>8245</v>
      </c>
      <c r="I2634" s="1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18</v>
      </c>
      <c r="P2634">
        <f t="shared" si="207"/>
        <v>20.98</v>
      </c>
      <c r="Q2634" s="11" t="s">
        <v>8317</v>
      </c>
      <c r="R2634" t="s">
        <v>8353</v>
      </c>
      <c r="S2634" s="16">
        <f t="shared" si="208"/>
        <v>42494.061793981484</v>
      </c>
      <c r="T2634" s="16">
        <f t="shared" si="209"/>
        <v>42519.061793981484</v>
      </c>
      <c r="U2634">
        <f t="shared" si="210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50000</v>
      </c>
      <c r="E2635" s="7">
        <v>0</v>
      </c>
      <c r="F2635" t="s">
        <v>8220</v>
      </c>
      <c r="G2635" t="s">
        <v>8223</v>
      </c>
      <c r="H2635" t="s">
        <v>8245</v>
      </c>
      <c r="I2635" s="14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0</v>
      </c>
      <c r="P2635">
        <f t="shared" si="207"/>
        <v>0</v>
      </c>
      <c r="Q2635" s="11" t="s">
        <v>8317</v>
      </c>
      <c r="R2635" t="s">
        <v>8353</v>
      </c>
      <c r="S2635" s="16">
        <f t="shared" si="208"/>
        <v>41667.823287037041</v>
      </c>
      <c r="T2635" s="16">
        <f t="shared" si="209"/>
        <v>41697.958333333336</v>
      </c>
      <c r="U2635">
        <f t="shared" si="210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4000</v>
      </c>
      <c r="E2636" s="7">
        <v>69.83</v>
      </c>
      <c r="F2636" t="s">
        <v>8220</v>
      </c>
      <c r="G2636" t="s">
        <v>8223</v>
      </c>
      <c r="H2636" t="s">
        <v>8245</v>
      </c>
      <c r="I2636" s="14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2</v>
      </c>
      <c r="P2636">
        <f t="shared" si="207"/>
        <v>2.79</v>
      </c>
      <c r="Q2636" s="11" t="s">
        <v>8317</v>
      </c>
      <c r="R2636" t="s">
        <v>8353</v>
      </c>
      <c r="S2636" s="16">
        <f t="shared" si="208"/>
        <v>42612.656493055561</v>
      </c>
      <c r="T2636" s="16">
        <f t="shared" si="209"/>
        <v>42642.656493055561</v>
      </c>
      <c r="U2636">
        <f t="shared" si="210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30000</v>
      </c>
      <c r="E2637" s="7">
        <v>110</v>
      </c>
      <c r="F2637" t="s">
        <v>8220</v>
      </c>
      <c r="G2637" t="s">
        <v>8228</v>
      </c>
      <c r="H2637" t="s">
        <v>8250</v>
      </c>
      <c r="I2637" s="14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0</v>
      </c>
      <c r="P2637">
        <f t="shared" si="207"/>
        <v>1.31</v>
      </c>
      <c r="Q2637" s="11" t="s">
        <v>8317</v>
      </c>
      <c r="R2637" t="s">
        <v>8353</v>
      </c>
      <c r="S2637" s="16">
        <f t="shared" si="208"/>
        <v>42037.950937500005</v>
      </c>
      <c r="T2637" s="16">
        <f t="shared" si="209"/>
        <v>42072.909270833334</v>
      </c>
      <c r="U2637">
        <f t="shared" si="210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5000</v>
      </c>
      <c r="E2638" s="7">
        <v>13114</v>
      </c>
      <c r="F2638" t="s">
        <v>8218</v>
      </c>
      <c r="G2638" t="s">
        <v>8223</v>
      </c>
      <c r="H2638" t="s">
        <v>8245</v>
      </c>
      <c r="I2638" s="14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262</v>
      </c>
      <c r="P2638">
        <f t="shared" si="207"/>
        <v>262.27999999999997</v>
      </c>
      <c r="Q2638" s="11" t="s">
        <v>8317</v>
      </c>
      <c r="R2638" t="s">
        <v>8353</v>
      </c>
      <c r="S2638" s="16">
        <f t="shared" si="208"/>
        <v>42636.614745370374</v>
      </c>
      <c r="T2638" s="16">
        <f t="shared" si="209"/>
        <v>42659.041666666672</v>
      </c>
      <c r="U2638">
        <f t="shared" si="210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3500</v>
      </c>
      <c r="E2639" s="7">
        <v>3978</v>
      </c>
      <c r="F2639" t="s">
        <v>8218</v>
      </c>
      <c r="G2639" t="s">
        <v>8223</v>
      </c>
      <c r="H2639" t="s">
        <v>8245</v>
      </c>
      <c r="I2639" s="14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114</v>
      </c>
      <c r="P2639">
        <f t="shared" si="207"/>
        <v>153</v>
      </c>
      <c r="Q2639" s="11" t="s">
        <v>8317</v>
      </c>
      <c r="R2639" t="s">
        <v>8353</v>
      </c>
      <c r="S2639" s="16">
        <f t="shared" si="208"/>
        <v>42639.549479166672</v>
      </c>
      <c r="T2639" s="16">
        <f t="shared" si="209"/>
        <v>42655.549479166672</v>
      </c>
      <c r="U2639">
        <f t="shared" si="210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2500</v>
      </c>
      <c r="E2640" s="7">
        <v>3466</v>
      </c>
      <c r="F2640" t="s">
        <v>8218</v>
      </c>
      <c r="G2640" t="s">
        <v>8223</v>
      </c>
      <c r="H2640" t="s">
        <v>8245</v>
      </c>
      <c r="I2640" s="14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139</v>
      </c>
      <c r="P2640">
        <f t="shared" si="207"/>
        <v>247.57</v>
      </c>
      <c r="Q2640" s="11" t="s">
        <v>8317</v>
      </c>
      <c r="R2640" t="s">
        <v>8353</v>
      </c>
      <c r="S2640" s="16">
        <f t="shared" si="208"/>
        <v>41989.913136574076</v>
      </c>
      <c r="T2640" s="16">
        <f t="shared" si="209"/>
        <v>42019.913136574076</v>
      </c>
      <c r="U2640">
        <f t="shared" si="210"/>
        <v>2015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3000</v>
      </c>
      <c r="E2641" s="7">
        <v>94</v>
      </c>
      <c r="F2641" t="s">
        <v>8220</v>
      </c>
      <c r="G2641" t="s">
        <v>8224</v>
      </c>
      <c r="H2641" t="s">
        <v>8246</v>
      </c>
      <c r="I2641" s="14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3</v>
      </c>
      <c r="P2641">
        <f t="shared" si="207"/>
        <v>1.92</v>
      </c>
      <c r="Q2641" s="11" t="s">
        <v>8317</v>
      </c>
      <c r="R2641" t="s">
        <v>8353</v>
      </c>
      <c r="S2641" s="16">
        <f t="shared" si="208"/>
        <v>42024.86513888889</v>
      </c>
      <c r="T2641" s="16">
        <f t="shared" si="209"/>
        <v>42054.86513888889</v>
      </c>
      <c r="U2641">
        <f t="shared" si="210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10000</v>
      </c>
      <c r="E2642" s="7">
        <v>0</v>
      </c>
      <c r="F2642" t="s">
        <v>8219</v>
      </c>
      <c r="G2642" t="s">
        <v>8223</v>
      </c>
      <c r="H2642" t="s">
        <v>8245</v>
      </c>
      <c r="I2642" s="14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0</v>
      </c>
      <c r="P2642">
        <f t="shared" si="207"/>
        <v>0</v>
      </c>
      <c r="Q2642" s="11" t="s">
        <v>8317</v>
      </c>
      <c r="R2642" t="s">
        <v>8353</v>
      </c>
      <c r="S2642" s="16">
        <f t="shared" si="208"/>
        <v>42103.160578703704</v>
      </c>
      <c r="T2642" s="16">
        <f t="shared" si="209"/>
        <v>42163.160578703704</v>
      </c>
      <c r="U2642">
        <f t="shared" si="210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1000</v>
      </c>
      <c r="E2643" s="7">
        <v>1855</v>
      </c>
      <c r="F2643" t="s">
        <v>8218</v>
      </c>
      <c r="G2643" t="s">
        <v>8223</v>
      </c>
      <c r="H2643" t="s">
        <v>8245</v>
      </c>
      <c r="I2643" s="14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186</v>
      </c>
      <c r="P2643">
        <f t="shared" si="207"/>
        <v>1855</v>
      </c>
      <c r="Q2643" s="11" t="s">
        <v>8317</v>
      </c>
      <c r="R2643" t="s">
        <v>8353</v>
      </c>
      <c r="S2643" s="16">
        <f t="shared" si="208"/>
        <v>41880.827118055553</v>
      </c>
      <c r="T2643" s="16">
        <f t="shared" si="209"/>
        <v>41897.839583333334</v>
      </c>
      <c r="U2643">
        <f t="shared" si="210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300</v>
      </c>
      <c r="E2644" s="7">
        <v>317</v>
      </c>
      <c r="F2644" t="s">
        <v>8218</v>
      </c>
      <c r="G2644" t="s">
        <v>8235</v>
      </c>
      <c r="H2644" t="s">
        <v>8248</v>
      </c>
      <c r="I2644" s="1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106</v>
      </c>
      <c r="P2644">
        <f t="shared" si="207"/>
        <v>0</v>
      </c>
      <c r="Q2644" s="11" t="s">
        <v>8317</v>
      </c>
      <c r="R2644" t="s">
        <v>8353</v>
      </c>
      <c r="S2644" s="16">
        <f t="shared" si="208"/>
        <v>42536.246620370366</v>
      </c>
      <c r="T2644" s="16">
        <f t="shared" si="209"/>
        <v>42566.289583333331</v>
      </c>
      <c r="U2644">
        <f t="shared" si="210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1500000</v>
      </c>
      <c r="E2645" s="7">
        <v>0</v>
      </c>
      <c r="F2645" t="s">
        <v>8219</v>
      </c>
      <c r="G2645" t="s">
        <v>8223</v>
      </c>
      <c r="H2645" t="s">
        <v>8245</v>
      </c>
      <c r="I2645" s="14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0</v>
      </c>
      <c r="P2645">
        <f t="shared" si="207"/>
        <v>0</v>
      </c>
      <c r="Q2645" s="11" t="s">
        <v>8317</v>
      </c>
      <c r="R2645" t="s">
        <v>8353</v>
      </c>
      <c r="S2645" s="16">
        <f t="shared" si="208"/>
        <v>42689.582349537035</v>
      </c>
      <c r="T2645" s="16">
        <f t="shared" si="209"/>
        <v>42725.332638888889</v>
      </c>
      <c r="U2645">
        <f t="shared" si="210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6000</v>
      </c>
      <c r="E2646" s="7">
        <v>195</v>
      </c>
      <c r="F2646" t="s">
        <v>8220</v>
      </c>
      <c r="G2646" t="s">
        <v>8223</v>
      </c>
      <c r="H2646" t="s">
        <v>8245</v>
      </c>
      <c r="I2646" s="14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3</v>
      </c>
      <c r="P2646">
        <f t="shared" si="207"/>
        <v>3.75</v>
      </c>
      <c r="Q2646" s="11" t="s">
        <v>8317</v>
      </c>
      <c r="R2646" t="s">
        <v>8353</v>
      </c>
      <c r="S2646" s="16">
        <f t="shared" si="208"/>
        <v>42774.792071759264</v>
      </c>
      <c r="T2646" s="16">
        <f t="shared" si="209"/>
        <v>42804.792071759264</v>
      </c>
      <c r="U2646">
        <f t="shared" si="210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6000</v>
      </c>
      <c r="E2647" s="7">
        <v>6077</v>
      </c>
      <c r="F2647" t="s">
        <v>8218</v>
      </c>
      <c r="G2647" t="s">
        <v>8225</v>
      </c>
      <c r="H2647" t="s">
        <v>8247</v>
      </c>
      <c r="I2647" s="14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101</v>
      </c>
      <c r="P2647">
        <f t="shared" si="207"/>
        <v>264.22000000000003</v>
      </c>
      <c r="Q2647" s="11" t="s">
        <v>8317</v>
      </c>
      <c r="R2647" t="s">
        <v>8353</v>
      </c>
      <c r="S2647" s="16">
        <f t="shared" si="208"/>
        <v>41921.842627314814</v>
      </c>
      <c r="T2647" s="16">
        <f t="shared" si="209"/>
        <v>41951.884293981479</v>
      </c>
      <c r="U2647">
        <f t="shared" si="210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100000</v>
      </c>
      <c r="E2648" s="7">
        <v>467</v>
      </c>
      <c r="F2648" t="s">
        <v>8220</v>
      </c>
      <c r="G2648" t="s">
        <v>8223</v>
      </c>
      <c r="H2648" t="s">
        <v>8245</v>
      </c>
      <c r="I2648" s="14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0</v>
      </c>
      <c r="P2648">
        <f t="shared" si="207"/>
        <v>0.87</v>
      </c>
      <c r="Q2648" s="11" t="s">
        <v>8317</v>
      </c>
      <c r="R2648" t="s">
        <v>8353</v>
      </c>
      <c r="S2648" s="16">
        <f t="shared" si="208"/>
        <v>42226.313298611116</v>
      </c>
      <c r="T2648" s="16">
        <f t="shared" si="209"/>
        <v>42256.313298611116</v>
      </c>
      <c r="U2648">
        <f t="shared" si="210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1500</v>
      </c>
      <c r="E2649" s="7">
        <v>40</v>
      </c>
      <c r="F2649" t="s">
        <v>8219</v>
      </c>
      <c r="G2649" t="s">
        <v>8228</v>
      </c>
      <c r="H2649" t="s">
        <v>8250</v>
      </c>
      <c r="I2649" s="14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3</v>
      </c>
      <c r="P2649">
        <f t="shared" si="207"/>
        <v>13.33</v>
      </c>
      <c r="Q2649" s="11" t="s">
        <v>8317</v>
      </c>
      <c r="R2649" t="s">
        <v>8353</v>
      </c>
      <c r="S2649" s="16">
        <f t="shared" si="208"/>
        <v>42200.261793981481</v>
      </c>
      <c r="T2649" s="16">
        <f t="shared" si="209"/>
        <v>42230.261793981481</v>
      </c>
      <c r="U2649">
        <f t="shared" si="210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2000</v>
      </c>
      <c r="E2650" s="7">
        <v>2000</v>
      </c>
      <c r="F2650" t="s">
        <v>8218</v>
      </c>
      <c r="G2650" t="s">
        <v>8223</v>
      </c>
      <c r="H2650" t="s">
        <v>8245</v>
      </c>
      <c r="I2650" s="14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100</v>
      </c>
      <c r="P2650">
        <f t="shared" si="207"/>
        <v>333.33</v>
      </c>
      <c r="Q2650" s="11" t="s">
        <v>8317</v>
      </c>
      <c r="R2650" t="s">
        <v>8353</v>
      </c>
      <c r="S2650" s="16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2000</v>
      </c>
      <c r="E2651" s="7">
        <v>2050</v>
      </c>
      <c r="F2651" t="s">
        <v>8218</v>
      </c>
      <c r="G2651" t="s">
        <v>8223</v>
      </c>
      <c r="H2651" t="s">
        <v>8245</v>
      </c>
      <c r="I2651" s="14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103</v>
      </c>
      <c r="P2651">
        <f t="shared" si="207"/>
        <v>683.33</v>
      </c>
      <c r="Q2651" s="11" t="s">
        <v>8317</v>
      </c>
      <c r="R2651" t="s">
        <v>8353</v>
      </c>
      <c r="S2651" s="16">
        <f t="shared" si="208"/>
        <v>42341.99700231482</v>
      </c>
      <c r="T2651" s="16">
        <f t="shared" si="209"/>
        <v>42401.99700231482</v>
      </c>
      <c r="U2651">
        <f t="shared" si="210"/>
        <v>2016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2500</v>
      </c>
      <c r="E2652" s="7">
        <v>4022</v>
      </c>
      <c r="F2652" t="s">
        <v>8218</v>
      </c>
      <c r="G2652" t="s">
        <v>8223</v>
      </c>
      <c r="H2652" t="s">
        <v>8245</v>
      </c>
      <c r="I2652" s="14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161</v>
      </c>
      <c r="P2652">
        <f t="shared" si="207"/>
        <v>804.4</v>
      </c>
      <c r="Q2652" s="11" t="s">
        <v>8317</v>
      </c>
      <c r="R2652" t="s">
        <v>8353</v>
      </c>
      <c r="S2652" s="16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15000</v>
      </c>
      <c r="E2653" s="7">
        <v>11</v>
      </c>
      <c r="F2653" t="s">
        <v>8220</v>
      </c>
      <c r="G2653" t="s">
        <v>8223</v>
      </c>
      <c r="H2653" t="s">
        <v>8245</v>
      </c>
      <c r="I2653" s="14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0</v>
      </c>
      <c r="P2653">
        <f t="shared" si="207"/>
        <v>0.65</v>
      </c>
      <c r="Q2653" s="11" t="s">
        <v>8317</v>
      </c>
      <c r="R2653" t="s">
        <v>8353</v>
      </c>
      <c r="S2653" s="16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3675</v>
      </c>
      <c r="E2654" s="7">
        <v>3775.5</v>
      </c>
      <c r="F2654" t="s">
        <v>8218</v>
      </c>
      <c r="G2654" t="s">
        <v>8225</v>
      </c>
      <c r="H2654" t="s">
        <v>8247</v>
      </c>
      <c r="I2654" s="1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103</v>
      </c>
      <c r="P2654">
        <f t="shared" si="207"/>
        <v>343.23</v>
      </c>
      <c r="Q2654" s="11" t="s">
        <v>8317</v>
      </c>
      <c r="R2654" t="s">
        <v>8353</v>
      </c>
      <c r="S2654" s="16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15000</v>
      </c>
      <c r="E2655" s="7">
        <v>24297</v>
      </c>
      <c r="F2655" t="s">
        <v>8218</v>
      </c>
      <c r="G2655" t="s">
        <v>8223</v>
      </c>
      <c r="H2655" t="s">
        <v>8245</v>
      </c>
      <c r="I2655" s="14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162</v>
      </c>
      <c r="P2655">
        <f t="shared" si="207"/>
        <v>347.1</v>
      </c>
      <c r="Q2655" s="11" t="s">
        <v>8317</v>
      </c>
      <c r="R2655" t="s">
        <v>8353</v>
      </c>
      <c r="S2655" s="16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1500</v>
      </c>
      <c r="E2656" s="7">
        <v>1876</v>
      </c>
      <c r="F2656" t="s">
        <v>8218</v>
      </c>
      <c r="G2656" t="s">
        <v>8223</v>
      </c>
      <c r="H2656" t="s">
        <v>8245</v>
      </c>
      <c r="I2656" s="14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125</v>
      </c>
      <c r="P2656">
        <f t="shared" si="207"/>
        <v>312.67</v>
      </c>
      <c r="Q2656" s="11" t="s">
        <v>8317</v>
      </c>
      <c r="R2656" t="s">
        <v>8353</v>
      </c>
      <c r="S2656" s="16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10000</v>
      </c>
      <c r="E2657" s="7">
        <v>0</v>
      </c>
      <c r="F2657" t="s">
        <v>8220</v>
      </c>
      <c r="G2657" t="s">
        <v>8223</v>
      </c>
      <c r="H2657" t="s">
        <v>8245</v>
      </c>
      <c r="I2657" s="14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0</v>
      </c>
      <c r="P2657">
        <f t="shared" si="207"/>
        <v>0</v>
      </c>
      <c r="Q2657" s="11" t="s">
        <v>8317</v>
      </c>
      <c r="R2657" t="s">
        <v>8353</v>
      </c>
      <c r="S2657" s="16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45000</v>
      </c>
      <c r="E2658" s="7">
        <v>6382.34</v>
      </c>
      <c r="F2658" t="s">
        <v>8220</v>
      </c>
      <c r="G2658" t="s">
        <v>8223</v>
      </c>
      <c r="H2658" t="s">
        <v>8245</v>
      </c>
      <c r="I2658" s="14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14</v>
      </c>
      <c r="P2658">
        <f t="shared" si="207"/>
        <v>41.99</v>
      </c>
      <c r="Q2658" s="11" t="s">
        <v>8317</v>
      </c>
      <c r="R2658" t="s">
        <v>8353</v>
      </c>
      <c r="S2658" s="16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15000</v>
      </c>
      <c r="E2659" s="7">
        <v>15677.5</v>
      </c>
      <c r="F2659" t="s">
        <v>8218</v>
      </c>
      <c r="G2659" t="s">
        <v>8223</v>
      </c>
      <c r="H2659" t="s">
        <v>8245</v>
      </c>
      <c r="I2659" s="14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105</v>
      </c>
      <c r="P2659">
        <f t="shared" si="207"/>
        <v>265.72000000000003</v>
      </c>
      <c r="Q2659" s="11" t="s">
        <v>8317</v>
      </c>
      <c r="R2659" t="s">
        <v>8353</v>
      </c>
      <c r="S2659" s="16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2000</v>
      </c>
      <c r="E2660" s="7">
        <v>26</v>
      </c>
      <c r="F2660" t="s">
        <v>8220</v>
      </c>
      <c r="G2660" t="s">
        <v>8223</v>
      </c>
      <c r="H2660" t="s">
        <v>8245</v>
      </c>
      <c r="I2660" s="14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1</v>
      </c>
      <c r="P2660">
        <f t="shared" si="207"/>
        <v>6.5</v>
      </c>
      <c r="Q2660" s="11" t="s">
        <v>8317</v>
      </c>
      <c r="R2660" t="s">
        <v>8353</v>
      </c>
      <c r="S2660" s="16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5000</v>
      </c>
      <c r="E2661" s="7">
        <v>51</v>
      </c>
      <c r="F2661" t="s">
        <v>8220</v>
      </c>
      <c r="G2661" t="s">
        <v>8223</v>
      </c>
      <c r="H2661" t="s">
        <v>8245</v>
      </c>
      <c r="I2661" s="14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1</v>
      </c>
      <c r="P2661">
        <f t="shared" si="207"/>
        <v>5.0999999999999996</v>
      </c>
      <c r="Q2661" s="11" t="s">
        <v>8317</v>
      </c>
      <c r="R2661" t="s">
        <v>8353</v>
      </c>
      <c r="S2661" s="16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1010</v>
      </c>
      <c r="E2662" s="7">
        <v>1</v>
      </c>
      <c r="F2662" t="s">
        <v>8220</v>
      </c>
      <c r="G2662" t="s">
        <v>8223</v>
      </c>
      <c r="H2662" t="s">
        <v>8245</v>
      </c>
      <c r="I2662" s="14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0.2</v>
      </c>
      <c r="Q2662" s="11" t="s">
        <v>8317</v>
      </c>
      <c r="R2662" t="s">
        <v>8353</v>
      </c>
      <c r="S2662" s="16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14920</v>
      </c>
      <c r="E2663" s="7">
        <v>50</v>
      </c>
      <c r="F2663" t="s">
        <v>8220</v>
      </c>
      <c r="G2663" t="s">
        <v>8223</v>
      </c>
      <c r="H2663" t="s">
        <v>8245</v>
      </c>
      <c r="I2663" s="14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0</v>
      </c>
      <c r="P2663">
        <f t="shared" si="207"/>
        <v>0.83</v>
      </c>
      <c r="Q2663" s="11" t="s">
        <v>8317</v>
      </c>
      <c r="R2663" t="s">
        <v>8354</v>
      </c>
      <c r="S2663" s="16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50000</v>
      </c>
      <c r="E2664" s="7">
        <v>5010</v>
      </c>
      <c r="F2664" t="s">
        <v>8220</v>
      </c>
      <c r="G2664" t="s">
        <v>8223</v>
      </c>
      <c r="H2664" t="s">
        <v>8245</v>
      </c>
      <c r="I2664" s="1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</v>
      </c>
      <c r="P2664">
        <f t="shared" si="207"/>
        <v>62.63</v>
      </c>
      <c r="Q2664" s="11" t="s">
        <v>8317</v>
      </c>
      <c r="R2664" t="s">
        <v>8354</v>
      </c>
      <c r="S2664" s="16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50000</v>
      </c>
      <c r="E2665" s="7">
        <v>1937</v>
      </c>
      <c r="F2665" t="s">
        <v>8219</v>
      </c>
      <c r="G2665" t="s">
        <v>8228</v>
      </c>
      <c r="H2665" t="s">
        <v>8250</v>
      </c>
      <c r="I2665" s="14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4</v>
      </c>
      <c r="P2665">
        <f t="shared" si="207"/>
        <v>34.590000000000003</v>
      </c>
      <c r="Q2665" s="11" t="s">
        <v>8317</v>
      </c>
      <c r="R2665" t="s">
        <v>8354</v>
      </c>
      <c r="S2665" s="16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50000</v>
      </c>
      <c r="E2666" s="7">
        <v>0</v>
      </c>
      <c r="F2666" t="s">
        <v>8220</v>
      </c>
      <c r="G2666" t="s">
        <v>8223</v>
      </c>
      <c r="H2666" t="s">
        <v>8245</v>
      </c>
      <c r="I2666" s="14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0</v>
      </c>
      <c r="P2666">
        <f t="shared" si="207"/>
        <v>0</v>
      </c>
      <c r="Q2666" s="11" t="s">
        <v>8317</v>
      </c>
      <c r="R2666" t="s">
        <v>8354</v>
      </c>
      <c r="S2666" s="16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11200</v>
      </c>
      <c r="E2667" s="7">
        <v>29</v>
      </c>
      <c r="F2667" t="s">
        <v>8220</v>
      </c>
      <c r="G2667" t="s">
        <v>8223</v>
      </c>
      <c r="H2667" t="s">
        <v>8245</v>
      </c>
      <c r="I2667" s="14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0</v>
      </c>
      <c r="P2667">
        <f t="shared" si="207"/>
        <v>0.63</v>
      </c>
      <c r="Q2667" s="11" t="s">
        <v>8317</v>
      </c>
      <c r="R2667" t="s">
        <v>8354</v>
      </c>
      <c r="S2667" s="16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40000</v>
      </c>
      <c r="E2668" s="7">
        <v>51184</v>
      </c>
      <c r="F2668" t="s">
        <v>8218</v>
      </c>
      <c r="G2668" t="s">
        <v>8223</v>
      </c>
      <c r="H2668" t="s">
        <v>8245</v>
      </c>
      <c r="I2668" s="14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128</v>
      </c>
      <c r="P2668">
        <f t="shared" si="207"/>
        <v>248.47</v>
      </c>
      <c r="Q2668" s="11" t="s">
        <v>8317</v>
      </c>
      <c r="R2668" t="s">
        <v>8354</v>
      </c>
      <c r="S2668" s="16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5000</v>
      </c>
      <c r="E2669" s="7">
        <v>5478</v>
      </c>
      <c r="F2669" t="s">
        <v>8218</v>
      </c>
      <c r="G2669" t="s">
        <v>8223</v>
      </c>
      <c r="H2669" t="s">
        <v>8245</v>
      </c>
      <c r="I2669" s="14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110</v>
      </c>
      <c r="P2669">
        <f t="shared" si="207"/>
        <v>304.33</v>
      </c>
      <c r="Q2669" s="11" t="s">
        <v>8317</v>
      </c>
      <c r="R2669" t="s">
        <v>8354</v>
      </c>
      <c r="S2669" s="16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5000</v>
      </c>
      <c r="E2670" s="7">
        <v>5713</v>
      </c>
      <c r="F2670" t="s">
        <v>8218</v>
      </c>
      <c r="G2670" t="s">
        <v>8228</v>
      </c>
      <c r="H2670" t="s">
        <v>8250</v>
      </c>
      <c r="I2670" s="14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114</v>
      </c>
      <c r="P2670">
        <f t="shared" si="207"/>
        <v>204.04</v>
      </c>
      <c r="Q2670" s="11" t="s">
        <v>8317</v>
      </c>
      <c r="R2670" t="s">
        <v>8354</v>
      </c>
      <c r="S2670" s="16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4000</v>
      </c>
      <c r="E2671" s="7">
        <v>4002</v>
      </c>
      <c r="F2671" t="s">
        <v>8218</v>
      </c>
      <c r="G2671" t="s">
        <v>8223</v>
      </c>
      <c r="H2671" t="s">
        <v>8245</v>
      </c>
      <c r="I2671" s="14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100</v>
      </c>
      <c r="P2671">
        <f t="shared" si="207"/>
        <v>363.82</v>
      </c>
      <c r="Q2671" s="11" t="s">
        <v>8317</v>
      </c>
      <c r="R2671" t="s">
        <v>8354</v>
      </c>
      <c r="S2671" s="16">
        <f t="shared" si="208"/>
        <v>42319.035833333335</v>
      </c>
      <c r="T2671" s="16">
        <f t="shared" si="209"/>
        <v>42379.035833333335</v>
      </c>
      <c r="U2671">
        <f t="shared" si="210"/>
        <v>2016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7500</v>
      </c>
      <c r="E2672" s="7">
        <v>0</v>
      </c>
      <c r="F2672" t="s">
        <v>8220</v>
      </c>
      <c r="G2672" t="s">
        <v>8225</v>
      </c>
      <c r="H2672" t="s">
        <v>8247</v>
      </c>
      <c r="I2672" s="14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0</v>
      </c>
      <c r="P2672">
        <f t="shared" si="207"/>
        <v>0</v>
      </c>
      <c r="Q2672" s="11" t="s">
        <v>8317</v>
      </c>
      <c r="R2672" t="s">
        <v>8354</v>
      </c>
      <c r="S2672" s="16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8000</v>
      </c>
      <c r="E2673" s="7">
        <v>8581</v>
      </c>
      <c r="F2673" t="s">
        <v>8218</v>
      </c>
      <c r="G2673" t="s">
        <v>8223</v>
      </c>
      <c r="H2673" t="s">
        <v>8245</v>
      </c>
      <c r="I2673" s="14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107</v>
      </c>
      <c r="P2673">
        <f t="shared" si="207"/>
        <v>102.15</v>
      </c>
      <c r="Q2673" s="11" t="s">
        <v>8317</v>
      </c>
      <c r="R2673" t="s">
        <v>8354</v>
      </c>
      <c r="S2673" s="16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76</v>
      </c>
      <c r="F2674" t="s">
        <v>8220</v>
      </c>
      <c r="G2674" t="s">
        <v>8223</v>
      </c>
      <c r="H2674" t="s">
        <v>8245</v>
      </c>
      <c r="I2674" s="1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1</v>
      </c>
      <c r="P2674">
        <f t="shared" si="207"/>
        <v>1.62</v>
      </c>
      <c r="Q2674" s="11" t="s">
        <v>8317</v>
      </c>
      <c r="R2674" t="s">
        <v>8354</v>
      </c>
      <c r="S2674" s="16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28450</v>
      </c>
      <c r="E2675" s="7">
        <v>28520</v>
      </c>
      <c r="F2675" t="s">
        <v>8218</v>
      </c>
      <c r="G2675" t="s">
        <v>8223</v>
      </c>
      <c r="H2675" t="s">
        <v>8245</v>
      </c>
      <c r="I2675" s="14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100</v>
      </c>
      <c r="P2675">
        <f t="shared" si="207"/>
        <v>432.12</v>
      </c>
      <c r="Q2675" s="11" t="s">
        <v>8317</v>
      </c>
      <c r="R2675" t="s">
        <v>8354</v>
      </c>
      <c r="S2675" s="16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50000</v>
      </c>
      <c r="E2676" s="7">
        <v>24691</v>
      </c>
      <c r="F2676" t="s">
        <v>8219</v>
      </c>
      <c r="G2676" t="s">
        <v>8223</v>
      </c>
      <c r="H2676" t="s">
        <v>8245</v>
      </c>
      <c r="I2676" s="14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49</v>
      </c>
      <c r="P2676">
        <f t="shared" si="207"/>
        <v>144.38999999999999</v>
      </c>
      <c r="Q2676" s="11" t="s">
        <v>8317</v>
      </c>
      <c r="R2676" t="s">
        <v>8354</v>
      </c>
      <c r="S2676" s="16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5000</v>
      </c>
      <c r="E2677" s="7">
        <v>24201</v>
      </c>
      <c r="F2677" t="s">
        <v>8218</v>
      </c>
      <c r="G2677" t="s">
        <v>8223</v>
      </c>
      <c r="H2677" t="s">
        <v>8245</v>
      </c>
      <c r="I2677" s="14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484</v>
      </c>
      <c r="P2677">
        <f t="shared" si="207"/>
        <v>834.52</v>
      </c>
      <c r="Q2677" s="11" t="s">
        <v>8317</v>
      </c>
      <c r="R2677" t="s">
        <v>8354</v>
      </c>
      <c r="S2677" s="16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4000</v>
      </c>
      <c r="E2678" s="7">
        <v>5456</v>
      </c>
      <c r="F2678" t="s">
        <v>8218</v>
      </c>
      <c r="G2678" t="s">
        <v>8228</v>
      </c>
      <c r="H2678" t="s">
        <v>8250</v>
      </c>
      <c r="I2678" s="14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136</v>
      </c>
      <c r="P2678">
        <f t="shared" si="207"/>
        <v>606.22</v>
      </c>
      <c r="Q2678" s="11" t="s">
        <v>8317</v>
      </c>
      <c r="R2678" t="s">
        <v>8354</v>
      </c>
      <c r="S2678" s="16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10000</v>
      </c>
      <c r="E2679" s="7">
        <v>467</v>
      </c>
      <c r="F2679" t="s">
        <v>8220</v>
      </c>
      <c r="G2679" t="s">
        <v>8223</v>
      </c>
      <c r="H2679" t="s">
        <v>8245</v>
      </c>
      <c r="I2679" s="14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5</v>
      </c>
      <c r="P2679">
        <f t="shared" si="207"/>
        <v>17.3</v>
      </c>
      <c r="Q2679" s="11" t="s">
        <v>8317</v>
      </c>
      <c r="R2679" t="s">
        <v>8354</v>
      </c>
      <c r="S2679" s="16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4300</v>
      </c>
      <c r="E2680" s="7">
        <v>2115</v>
      </c>
      <c r="F2680" t="s">
        <v>8220</v>
      </c>
      <c r="G2680" t="s">
        <v>8226</v>
      </c>
      <c r="H2680" t="s">
        <v>8248</v>
      </c>
      <c r="I2680" s="14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49</v>
      </c>
      <c r="P2680">
        <f t="shared" si="207"/>
        <v>1057.5</v>
      </c>
      <c r="Q2680" s="11" t="s">
        <v>8317</v>
      </c>
      <c r="R2680" t="s">
        <v>8354</v>
      </c>
      <c r="S2680" s="16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2000</v>
      </c>
      <c r="E2681" s="7">
        <v>2132</v>
      </c>
      <c r="F2681" t="s">
        <v>8218</v>
      </c>
      <c r="G2681" t="s">
        <v>8223</v>
      </c>
      <c r="H2681" t="s">
        <v>8245</v>
      </c>
      <c r="I2681" s="14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107</v>
      </c>
      <c r="P2681">
        <f t="shared" si="207"/>
        <v>710.67</v>
      </c>
      <c r="Q2681" s="11" t="s">
        <v>8317</v>
      </c>
      <c r="R2681" t="s">
        <v>8354</v>
      </c>
      <c r="S2681" s="16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2500</v>
      </c>
      <c r="E2682" s="7">
        <v>2500</v>
      </c>
      <c r="F2682" t="s">
        <v>8218</v>
      </c>
      <c r="G2682" t="s">
        <v>8226</v>
      </c>
      <c r="H2682" t="s">
        <v>8248</v>
      </c>
      <c r="I2682" s="14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100</v>
      </c>
      <c r="P2682">
        <f t="shared" si="207"/>
        <v>625</v>
      </c>
      <c r="Q2682" s="11" t="s">
        <v>8317</v>
      </c>
      <c r="R2682" t="s">
        <v>8354</v>
      </c>
      <c r="S2682" s="16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1500</v>
      </c>
      <c r="E2683" s="7">
        <v>2180</v>
      </c>
      <c r="F2683" t="s">
        <v>8218</v>
      </c>
      <c r="G2683" t="s">
        <v>8223</v>
      </c>
      <c r="H2683" t="s">
        <v>8245</v>
      </c>
      <c r="I2683" s="14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145</v>
      </c>
      <c r="P2683">
        <f t="shared" si="207"/>
        <v>1090</v>
      </c>
      <c r="Q2683" s="11" t="s">
        <v>8334</v>
      </c>
      <c r="R2683" t="s">
        <v>8335</v>
      </c>
      <c r="S2683" s="16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5000</v>
      </c>
      <c r="E2684" s="7">
        <v>5671.11</v>
      </c>
      <c r="F2684" t="s">
        <v>8218</v>
      </c>
      <c r="G2684" t="s">
        <v>8223</v>
      </c>
      <c r="H2684" t="s">
        <v>8245</v>
      </c>
      <c r="I2684" s="1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113</v>
      </c>
      <c r="P2684">
        <f t="shared" si="207"/>
        <v>283.56</v>
      </c>
      <c r="Q2684" s="11" t="s">
        <v>8334</v>
      </c>
      <c r="R2684" t="s">
        <v>8335</v>
      </c>
      <c r="S2684" s="16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</v>
      </c>
      <c r="E2685" s="7">
        <v>32</v>
      </c>
      <c r="F2685" t="s">
        <v>8220</v>
      </c>
      <c r="G2685" t="s">
        <v>8223</v>
      </c>
      <c r="H2685" t="s">
        <v>8245</v>
      </c>
      <c r="I2685" s="14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2</v>
      </c>
      <c r="P2685">
        <f t="shared" si="207"/>
        <v>10.67</v>
      </c>
      <c r="Q2685" s="11" t="s">
        <v>8334</v>
      </c>
      <c r="R2685" t="s">
        <v>8335</v>
      </c>
      <c r="S2685" s="16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3500</v>
      </c>
      <c r="E2686" s="7">
        <v>3535</v>
      </c>
      <c r="F2686" t="s">
        <v>8218</v>
      </c>
      <c r="G2686" t="s">
        <v>8223</v>
      </c>
      <c r="H2686" t="s">
        <v>8245</v>
      </c>
      <c r="I2686" s="14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101</v>
      </c>
      <c r="P2686">
        <f t="shared" si="207"/>
        <v>883.75</v>
      </c>
      <c r="Q2686" s="11" t="s">
        <v>8334</v>
      </c>
      <c r="R2686" t="s">
        <v>8335</v>
      </c>
      <c r="S2686" s="16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1000</v>
      </c>
      <c r="E2687" s="7">
        <v>1101</v>
      </c>
      <c r="F2687" t="s">
        <v>8218</v>
      </c>
      <c r="G2687" t="s">
        <v>8223</v>
      </c>
      <c r="H2687" t="s">
        <v>8245</v>
      </c>
      <c r="I2687" s="14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110</v>
      </c>
      <c r="P2687">
        <f t="shared" si="207"/>
        <v>1101</v>
      </c>
      <c r="Q2687" s="11" t="s">
        <v>8334</v>
      </c>
      <c r="R2687" t="s">
        <v>8335</v>
      </c>
      <c r="S2687" s="16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</v>
      </c>
      <c r="E2688" s="7">
        <v>312</v>
      </c>
      <c r="F2688" t="s">
        <v>8218</v>
      </c>
      <c r="G2688" t="s">
        <v>8223</v>
      </c>
      <c r="H2688" t="s">
        <v>8245</v>
      </c>
      <c r="I2688" s="14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104</v>
      </c>
      <c r="P2688">
        <f t="shared" si="207"/>
        <v>0</v>
      </c>
      <c r="Q2688" s="11" t="s">
        <v>8334</v>
      </c>
      <c r="R2688" t="s">
        <v>8335</v>
      </c>
      <c r="S2688" s="16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300</v>
      </c>
      <c r="E2689" s="7">
        <v>310</v>
      </c>
      <c r="F2689" t="s">
        <v>8218</v>
      </c>
      <c r="G2689" t="s">
        <v>8223</v>
      </c>
      <c r="H2689" t="s">
        <v>8245</v>
      </c>
      <c r="I2689" s="14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103</v>
      </c>
      <c r="P2689">
        <f t="shared" si="207"/>
        <v>0</v>
      </c>
      <c r="Q2689" s="11" t="s">
        <v>8334</v>
      </c>
      <c r="R2689" t="s">
        <v>8335</v>
      </c>
      <c r="S2689" s="16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1800</v>
      </c>
      <c r="E2690" s="7">
        <v>1805</v>
      </c>
      <c r="F2690" t="s">
        <v>8218</v>
      </c>
      <c r="G2690" t="s">
        <v>8223</v>
      </c>
      <c r="H2690" t="s">
        <v>8245</v>
      </c>
      <c r="I2690" s="14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100</v>
      </c>
      <c r="P2690">
        <f t="shared" si="207"/>
        <v>128.93</v>
      </c>
      <c r="Q2690" s="11" t="s">
        <v>8334</v>
      </c>
      <c r="R2690" t="s">
        <v>8335</v>
      </c>
      <c r="S2690" s="16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800</v>
      </c>
      <c r="E2691" s="7">
        <v>1686</v>
      </c>
      <c r="F2691" t="s">
        <v>8218</v>
      </c>
      <c r="G2691" t="s">
        <v>8223</v>
      </c>
      <c r="H2691" t="s">
        <v>8245</v>
      </c>
      <c r="I2691" s="14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211</v>
      </c>
      <c r="P2691">
        <f t="shared" ref="P2691:P2754" si="212">IFERROR(ROUND(E2691/L2691, 2),0)</f>
        <v>1686</v>
      </c>
      <c r="Q2691" s="11" t="s">
        <v>8334</v>
      </c>
      <c r="R2691" t="s">
        <v>8335</v>
      </c>
      <c r="S2691" s="16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ref="U2691:U2754" si="215">YEAR(T2691)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25000</v>
      </c>
      <c r="E2692" s="7">
        <v>0</v>
      </c>
      <c r="F2692" t="s">
        <v>8221</v>
      </c>
      <c r="G2692" t="s">
        <v>8223</v>
      </c>
      <c r="H2692" t="s">
        <v>8245</v>
      </c>
      <c r="I2692" s="14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0</v>
      </c>
      <c r="P2692">
        <f t="shared" si="212"/>
        <v>0</v>
      </c>
      <c r="Q2692" s="11" t="s">
        <v>8334</v>
      </c>
      <c r="R2692" t="s">
        <v>8335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1500</v>
      </c>
      <c r="E2693" s="7">
        <v>3</v>
      </c>
      <c r="F2693" t="s">
        <v>8220</v>
      </c>
      <c r="G2693" t="s">
        <v>8228</v>
      </c>
      <c r="H2693" t="s">
        <v>8250</v>
      </c>
      <c r="I2693" s="14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1.5</v>
      </c>
      <c r="Q2693" s="11" t="s">
        <v>8334</v>
      </c>
      <c r="R2693" t="s">
        <v>8335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1200</v>
      </c>
      <c r="E2694" s="7">
        <v>1364</v>
      </c>
      <c r="F2694" t="s">
        <v>8218</v>
      </c>
      <c r="G2694" t="s">
        <v>8223</v>
      </c>
      <c r="H2694" t="s">
        <v>8245</v>
      </c>
      <c r="I2694" s="1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114</v>
      </c>
      <c r="P2694">
        <f t="shared" si="212"/>
        <v>1364</v>
      </c>
      <c r="Q2694" s="11" t="s">
        <v>8334</v>
      </c>
      <c r="R2694" t="s">
        <v>8335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1500</v>
      </c>
      <c r="E2695" s="7">
        <v>173</v>
      </c>
      <c r="F2695" t="s">
        <v>8220</v>
      </c>
      <c r="G2695" t="s">
        <v>8223</v>
      </c>
      <c r="H2695" t="s">
        <v>8245</v>
      </c>
      <c r="I2695" s="14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12</v>
      </c>
      <c r="P2695">
        <f t="shared" si="212"/>
        <v>57.67</v>
      </c>
      <c r="Q2695" s="11" t="s">
        <v>8334</v>
      </c>
      <c r="R2695" t="s">
        <v>8335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800</v>
      </c>
      <c r="E2696" s="7">
        <v>1436</v>
      </c>
      <c r="F2696" t="s">
        <v>8218</v>
      </c>
      <c r="G2696" t="s">
        <v>8223</v>
      </c>
      <c r="H2696" t="s">
        <v>8245</v>
      </c>
      <c r="I2696" s="14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180</v>
      </c>
      <c r="P2696">
        <f t="shared" si="212"/>
        <v>1436</v>
      </c>
      <c r="Q2696" s="11" t="s">
        <v>8334</v>
      </c>
      <c r="R2696" t="s">
        <v>8335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1750</v>
      </c>
      <c r="E2697" s="7">
        <v>1955</v>
      </c>
      <c r="F2697" t="s">
        <v>8218</v>
      </c>
      <c r="G2697" t="s">
        <v>8223</v>
      </c>
      <c r="H2697" t="s">
        <v>8245</v>
      </c>
      <c r="I2697" s="14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112</v>
      </c>
      <c r="P2697">
        <f t="shared" si="212"/>
        <v>651.66999999999996</v>
      </c>
      <c r="Q2697" s="11" t="s">
        <v>8334</v>
      </c>
      <c r="R2697" t="s">
        <v>8335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10000</v>
      </c>
      <c r="E2698" s="7">
        <v>250</v>
      </c>
      <c r="F2698" t="s">
        <v>8220</v>
      </c>
      <c r="G2698" t="s">
        <v>8223</v>
      </c>
      <c r="H2698" t="s">
        <v>8245</v>
      </c>
      <c r="I2698" s="14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3</v>
      </c>
      <c r="P2698">
        <f t="shared" si="212"/>
        <v>6.58</v>
      </c>
      <c r="Q2698" s="11" t="s">
        <v>8334</v>
      </c>
      <c r="R2698" t="s">
        <v>8335</v>
      </c>
      <c r="S2698" s="16">
        <f t="shared" si="213"/>
        <v>41964.844444444447</v>
      </c>
      <c r="T2698" s="16">
        <f t="shared" si="214"/>
        <v>41998.844444444447</v>
      </c>
      <c r="U2698">
        <f t="shared" si="215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17000</v>
      </c>
      <c r="E2699" s="7">
        <v>2355</v>
      </c>
      <c r="F2699" t="s">
        <v>8220</v>
      </c>
      <c r="G2699" t="s">
        <v>8223</v>
      </c>
      <c r="H2699" t="s">
        <v>8245</v>
      </c>
      <c r="I2699" s="14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14</v>
      </c>
      <c r="P2699">
        <f t="shared" si="212"/>
        <v>45.29</v>
      </c>
      <c r="Q2699" s="11" t="s">
        <v>8334</v>
      </c>
      <c r="R2699" t="s">
        <v>8335</v>
      </c>
      <c r="S2699" s="16">
        <f t="shared" si="213"/>
        <v>42187.940081018518</v>
      </c>
      <c r="T2699" s="16">
        <f t="shared" si="214"/>
        <v>42218.916666666672</v>
      </c>
      <c r="U2699">
        <f t="shared" si="215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1250</v>
      </c>
      <c r="E2700" s="7">
        <v>1940</v>
      </c>
      <c r="F2700" t="s">
        <v>8218</v>
      </c>
      <c r="G2700" t="s">
        <v>8223</v>
      </c>
      <c r="H2700" t="s">
        <v>8245</v>
      </c>
      <c r="I2700" s="14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155</v>
      </c>
      <c r="P2700">
        <f t="shared" si="212"/>
        <v>970</v>
      </c>
      <c r="Q2700" s="11" t="s">
        <v>8334</v>
      </c>
      <c r="R2700" t="s">
        <v>8335</v>
      </c>
      <c r="S2700" s="16">
        <f t="shared" si="213"/>
        <v>41787.898240740738</v>
      </c>
      <c r="T2700" s="16">
        <f t="shared" si="214"/>
        <v>41817.898240740738</v>
      </c>
      <c r="U2700">
        <f t="shared" si="215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300</v>
      </c>
      <c r="E2701" s="7">
        <v>310</v>
      </c>
      <c r="F2701" t="s">
        <v>8218</v>
      </c>
      <c r="G2701" t="s">
        <v>8228</v>
      </c>
      <c r="H2701" t="s">
        <v>8250</v>
      </c>
      <c r="I2701" s="14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103</v>
      </c>
      <c r="P2701">
        <f t="shared" si="212"/>
        <v>0</v>
      </c>
      <c r="Q2701" s="11" t="s">
        <v>8334</v>
      </c>
      <c r="R2701" t="s">
        <v>8335</v>
      </c>
      <c r="S2701" s="16">
        <f t="shared" si="213"/>
        <v>41829.896562499998</v>
      </c>
      <c r="T2701" s="16">
        <f t="shared" si="214"/>
        <v>41859.896562499998</v>
      </c>
      <c r="U2701">
        <f t="shared" si="215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1750</v>
      </c>
      <c r="E2702" s="7">
        <v>0</v>
      </c>
      <c r="F2702" t="s">
        <v>8219</v>
      </c>
      <c r="G2702" t="s">
        <v>8223</v>
      </c>
      <c r="H2702" t="s">
        <v>8245</v>
      </c>
      <c r="I2702" s="14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0</v>
      </c>
      <c r="P2702">
        <f t="shared" si="212"/>
        <v>0</v>
      </c>
      <c r="Q2702" s="11" t="s">
        <v>8334</v>
      </c>
      <c r="R2702" t="s">
        <v>8335</v>
      </c>
      <c r="S2702" s="16">
        <f t="shared" si="213"/>
        <v>41870.87467592593</v>
      </c>
      <c r="T2702" s="16">
        <f t="shared" si="214"/>
        <v>41900.87467592593</v>
      </c>
      <c r="U2702">
        <f t="shared" si="215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5000</v>
      </c>
      <c r="E2703" s="7">
        <v>5145</v>
      </c>
      <c r="F2703" t="s">
        <v>8218</v>
      </c>
      <c r="G2703" t="s">
        <v>8240</v>
      </c>
      <c r="H2703" t="s">
        <v>8248</v>
      </c>
      <c r="I2703" s="14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103</v>
      </c>
      <c r="P2703">
        <f t="shared" ref="P2703:P2722" si="216">IFERROR(ROUND(E2703/L2703, 2), 0)</f>
        <v>111.85</v>
      </c>
      <c r="Q2703" s="11" t="s">
        <v>8315</v>
      </c>
      <c r="R2703" t="s">
        <v>8355</v>
      </c>
      <c r="S2703" s="16">
        <f t="shared" si="213"/>
        <v>42801.774699074071</v>
      </c>
      <c r="T2703" s="16">
        <f t="shared" si="214"/>
        <v>42832.733032407406</v>
      </c>
      <c r="U2703">
        <f t="shared" si="215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726</v>
      </c>
      <c r="F2704" t="s">
        <v>8220</v>
      </c>
      <c r="G2704" t="s">
        <v>8223</v>
      </c>
      <c r="H2704" t="s">
        <v>8245</v>
      </c>
      <c r="I2704" s="1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7</v>
      </c>
      <c r="P2704">
        <f t="shared" si="216"/>
        <v>27.92</v>
      </c>
      <c r="Q2704" s="11" t="s">
        <v>8315</v>
      </c>
      <c r="R2704" t="s">
        <v>8355</v>
      </c>
      <c r="S2704" s="16">
        <f t="shared" si="213"/>
        <v>42800.801817129628</v>
      </c>
      <c r="T2704" s="16">
        <f t="shared" si="214"/>
        <v>42830.760150462964</v>
      </c>
      <c r="U2704">
        <f t="shared" si="215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100000</v>
      </c>
      <c r="E2705" s="7">
        <v>280</v>
      </c>
      <c r="F2705" t="s">
        <v>8220</v>
      </c>
      <c r="G2705" t="s">
        <v>8237</v>
      </c>
      <c r="H2705" t="s">
        <v>8255</v>
      </c>
      <c r="I2705" s="14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0</v>
      </c>
      <c r="P2705">
        <f t="shared" si="216"/>
        <v>6.22</v>
      </c>
      <c r="Q2705" s="11" t="s">
        <v>8315</v>
      </c>
      <c r="R2705" t="s">
        <v>8355</v>
      </c>
      <c r="S2705" s="16">
        <f t="shared" si="213"/>
        <v>42756.690162037034</v>
      </c>
      <c r="T2705" s="16">
        <f t="shared" si="214"/>
        <v>42816.648495370369</v>
      </c>
      <c r="U2705">
        <f t="shared" si="215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4500</v>
      </c>
      <c r="E2706" s="7">
        <v>4660</v>
      </c>
      <c r="F2706" t="s">
        <v>8218</v>
      </c>
      <c r="G2706" t="s">
        <v>8223</v>
      </c>
      <c r="H2706" t="s">
        <v>8245</v>
      </c>
      <c r="I2706" s="14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104</v>
      </c>
      <c r="P2706">
        <f t="shared" si="216"/>
        <v>665.71</v>
      </c>
      <c r="Q2706" s="11" t="s">
        <v>8315</v>
      </c>
      <c r="R2706" t="s">
        <v>8355</v>
      </c>
      <c r="S2706" s="16">
        <f t="shared" si="213"/>
        <v>42787.862430555557</v>
      </c>
      <c r="T2706" s="16">
        <f t="shared" si="214"/>
        <v>42830.820763888885</v>
      </c>
      <c r="U2706">
        <f t="shared" si="215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5000</v>
      </c>
      <c r="E2707" s="7">
        <v>5940</v>
      </c>
      <c r="F2707" t="s">
        <v>8218</v>
      </c>
      <c r="G2707" t="s">
        <v>8223</v>
      </c>
      <c r="H2707" t="s">
        <v>8245</v>
      </c>
      <c r="I2707" s="14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119</v>
      </c>
      <c r="P2707">
        <f t="shared" si="216"/>
        <v>742.5</v>
      </c>
      <c r="Q2707" s="11" t="s">
        <v>8315</v>
      </c>
      <c r="R2707" t="s">
        <v>8355</v>
      </c>
      <c r="S2707" s="16">
        <f t="shared" si="213"/>
        <v>42773.916180555556</v>
      </c>
      <c r="T2707" s="16">
        <f t="shared" si="214"/>
        <v>42818.874513888892</v>
      </c>
      <c r="U2707">
        <f t="shared" si="215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100000</v>
      </c>
      <c r="E2708" s="7">
        <v>0</v>
      </c>
      <c r="F2708" t="s">
        <v>8220</v>
      </c>
      <c r="G2708" t="s">
        <v>8223</v>
      </c>
      <c r="H2708" t="s">
        <v>8245</v>
      </c>
      <c r="I2708" s="14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0</v>
      </c>
      <c r="P2708">
        <f t="shared" si="216"/>
        <v>0</v>
      </c>
      <c r="Q2708" s="11" t="s">
        <v>8315</v>
      </c>
      <c r="R2708" t="s">
        <v>8355</v>
      </c>
      <c r="S2708" s="16">
        <f t="shared" si="213"/>
        <v>41899.294942129629</v>
      </c>
      <c r="T2708" s="16">
        <f t="shared" si="214"/>
        <v>41928.290972222225</v>
      </c>
      <c r="U2708">
        <f t="shared" si="215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60000</v>
      </c>
      <c r="E2709" s="7">
        <v>35135</v>
      </c>
      <c r="F2709" t="s">
        <v>8220</v>
      </c>
      <c r="G2709" t="s">
        <v>8223</v>
      </c>
      <c r="H2709" t="s">
        <v>8245</v>
      </c>
      <c r="I2709" s="14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59</v>
      </c>
      <c r="P2709">
        <f t="shared" si="216"/>
        <v>89.18</v>
      </c>
      <c r="Q2709" s="11" t="s">
        <v>8315</v>
      </c>
      <c r="R2709" t="s">
        <v>8355</v>
      </c>
      <c r="S2709" s="16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100000</v>
      </c>
      <c r="E2710" s="7">
        <v>15390</v>
      </c>
      <c r="F2710" t="s">
        <v>8220</v>
      </c>
      <c r="G2710" t="s">
        <v>8224</v>
      </c>
      <c r="H2710" t="s">
        <v>8246</v>
      </c>
      <c r="I2710" s="14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15</v>
      </c>
      <c r="P2710">
        <f t="shared" si="216"/>
        <v>14.67</v>
      </c>
      <c r="Q2710" s="11" t="s">
        <v>8315</v>
      </c>
      <c r="R2710" t="s">
        <v>8355</v>
      </c>
      <c r="S2710" s="16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100000</v>
      </c>
      <c r="E2711" s="7">
        <v>152604.29999999999</v>
      </c>
      <c r="F2711" t="s">
        <v>8218</v>
      </c>
      <c r="G2711" t="s">
        <v>8223</v>
      </c>
      <c r="H2711" t="s">
        <v>8245</v>
      </c>
      <c r="I2711" s="14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153</v>
      </c>
      <c r="P2711">
        <f t="shared" si="216"/>
        <v>495.47</v>
      </c>
      <c r="Q2711" s="11" t="s">
        <v>8315</v>
      </c>
      <c r="R2711" t="s">
        <v>8355</v>
      </c>
      <c r="S2711" s="16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200000</v>
      </c>
      <c r="E2712" s="7">
        <v>8</v>
      </c>
      <c r="F2712" t="s">
        <v>8220</v>
      </c>
      <c r="G2712" t="s">
        <v>8223</v>
      </c>
      <c r="H2712" t="s">
        <v>8245</v>
      </c>
      <c r="I2712" s="14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0</v>
      </c>
      <c r="P2712">
        <f t="shared" si="216"/>
        <v>0.01</v>
      </c>
      <c r="Q2712" s="11" t="s">
        <v>8315</v>
      </c>
      <c r="R2712" t="s">
        <v>8355</v>
      </c>
      <c r="S2712" s="16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10000</v>
      </c>
      <c r="E2713" s="7">
        <v>11122</v>
      </c>
      <c r="F2713" t="s">
        <v>8218</v>
      </c>
      <c r="G2713" t="s">
        <v>8224</v>
      </c>
      <c r="H2713" t="s">
        <v>8246</v>
      </c>
      <c r="I2713" s="14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111</v>
      </c>
      <c r="P2713">
        <f t="shared" si="216"/>
        <v>152.36000000000001</v>
      </c>
      <c r="Q2713" s="11" t="s">
        <v>8315</v>
      </c>
      <c r="R2713" t="s">
        <v>8355</v>
      </c>
      <c r="S2713" s="16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20000</v>
      </c>
      <c r="E2714" s="7">
        <v>212</v>
      </c>
      <c r="F2714" t="s">
        <v>8220</v>
      </c>
      <c r="G2714" t="s">
        <v>8223</v>
      </c>
      <c r="H2714" t="s">
        <v>8245</v>
      </c>
      <c r="I2714" s="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</v>
      </c>
      <c r="P2714">
        <f t="shared" si="216"/>
        <v>1.48</v>
      </c>
      <c r="Q2714" s="11" t="s">
        <v>8315</v>
      </c>
      <c r="R2714" t="s">
        <v>8355</v>
      </c>
      <c r="S2714" s="16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400000</v>
      </c>
      <c r="E2715" s="7">
        <v>1052110.8700000001</v>
      </c>
      <c r="F2715" t="s">
        <v>8218</v>
      </c>
      <c r="G2715" t="s">
        <v>8223</v>
      </c>
      <c r="H2715" t="s">
        <v>8245</v>
      </c>
      <c r="I2715" s="14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263</v>
      </c>
      <c r="P2715">
        <f t="shared" si="216"/>
        <v>740.92</v>
      </c>
      <c r="Q2715" s="11" t="s">
        <v>8315</v>
      </c>
      <c r="R2715" t="s">
        <v>8355</v>
      </c>
      <c r="S2715" s="16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65108</v>
      </c>
      <c r="E2716" s="7">
        <v>2994</v>
      </c>
      <c r="F2716" t="s">
        <v>8220</v>
      </c>
      <c r="G2716" t="s">
        <v>8223</v>
      </c>
      <c r="H2716" t="s">
        <v>8245</v>
      </c>
      <c r="I2716" s="14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5</v>
      </c>
      <c r="P2716">
        <f t="shared" si="216"/>
        <v>9.82</v>
      </c>
      <c r="Q2716" s="11" t="s">
        <v>8315</v>
      </c>
      <c r="R2716" t="s">
        <v>8355</v>
      </c>
      <c r="S2716" s="16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75000</v>
      </c>
      <c r="E2717" s="7">
        <v>117108</v>
      </c>
      <c r="F2717" t="s">
        <v>8218</v>
      </c>
      <c r="G2717" t="s">
        <v>8223</v>
      </c>
      <c r="H2717" t="s">
        <v>8245</v>
      </c>
      <c r="I2717" s="14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156</v>
      </c>
      <c r="P2717">
        <f t="shared" si="216"/>
        <v>212.54</v>
      </c>
      <c r="Q2717" s="11" t="s">
        <v>8315</v>
      </c>
      <c r="R2717" t="s">
        <v>8355</v>
      </c>
      <c r="S2717" s="16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30000</v>
      </c>
      <c r="E2718" s="7">
        <v>14000</v>
      </c>
      <c r="F2718" t="s">
        <v>8220</v>
      </c>
      <c r="G2718" t="s">
        <v>8235</v>
      </c>
      <c r="H2718" t="s">
        <v>8248</v>
      </c>
      <c r="I2718" s="14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47</v>
      </c>
      <c r="P2718">
        <f t="shared" si="216"/>
        <v>74.87</v>
      </c>
      <c r="Q2718" s="11" t="s">
        <v>8315</v>
      </c>
      <c r="R2718" t="s">
        <v>8355</v>
      </c>
      <c r="S2718" s="16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70000</v>
      </c>
      <c r="E2719" s="7">
        <v>270</v>
      </c>
      <c r="F2719" t="s">
        <v>8219</v>
      </c>
      <c r="G2719" t="s">
        <v>8223</v>
      </c>
      <c r="H2719" t="s">
        <v>8245</v>
      </c>
      <c r="I2719" s="14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0</v>
      </c>
      <c r="P2719">
        <f t="shared" si="216"/>
        <v>0.83</v>
      </c>
      <c r="Q2719" s="11" t="s">
        <v>8315</v>
      </c>
      <c r="R2719" t="s">
        <v>8355</v>
      </c>
      <c r="S2719" s="16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50000</v>
      </c>
      <c r="E2720" s="7">
        <v>1</v>
      </c>
      <c r="F2720" t="s">
        <v>8220</v>
      </c>
      <c r="G2720" t="s">
        <v>8223</v>
      </c>
      <c r="H2720" t="s">
        <v>8245</v>
      </c>
      <c r="I2720" s="14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0</v>
      </c>
      <c r="P2720">
        <f t="shared" si="216"/>
        <v>0.01</v>
      </c>
      <c r="Q2720" s="11" t="s">
        <v>8315</v>
      </c>
      <c r="R2720" t="s">
        <v>8355</v>
      </c>
      <c r="S2720" s="16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19000</v>
      </c>
      <c r="E2721" s="7">
        <v>4190</v>
      </c>
      <c r="F2721" t="s">
        <v>8220</v>
      </c>
      <c r="G2721" t="s">
        <v>8223</v>
      </c>
      <c r="H2721" t="s">
        <v>8245</v>
      </c>
      <c r="I2721" s="14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22</v>
      </c>
      <c r="P2721">
        <f t="shared" si="216"/>
        <v>60.72</v>
      </c>
      <c r="Q2721" s="11" t="s">
        <v>8315</v>
      </c>
      <c r="R2721" t="s">
        <v>8355</v>
      </c>
      <c r="S2721" s="16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68000</v>
      </c>
      <c r="E2722" s="7">
        <v>123444.12</v>
      </c>
      <c r="F2722" t="s">
        <v>8218</v>
      </c>
      <c r="G2722" t="s">
        <v>8223</v>
      </c>
      <c r="H2722" t="s">
        <v>8245</v>
      </c>
      <c r="I2722" s="14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182</v>
      </c>
      <c r="P2722">
        <f t="shared" si="216"/>
        <v>713.55</v>
      </c>
      <c r="Q2722" s="11" t="s">
        <v>8315</v>
      </c>
      <c r="R2722" t="s">
        <v>8355</v>
      </c>
      <c r="S2722" s="16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28000</v>
      </c>
      <c r="E2723" s="7">
        <v>28728</v>
      </c>
      <c r="F2723" t="s">
        <v>8218</v>
      </c>
      <c r="G2723" t="s">
        <v>8224</v>
      </c>
      <c r="H2723" t="s">
        <v>8246</v>
      </c>
      <c r="I2723" s="14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103</v>
      </c>
      <c r="P2723">
        <f t="shared" si="212"/>
        <v>106.8</v>
      </c>
      <c r="Q2723" s="11" t="s">
        <v>8317</v>
      </c>
      <c r="R2723" t="s">
        <v>8347</v>
      </c>
      <c r="S2723" s="16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32000</v>
      </c>
      <c r="E2724" s="7">
        <v>276</v>
      </c>
      <c r="F2724" t="s">
        <v>8220</v>
      </c>
      <c r="G2724" t="s">
        <v>8223</v>
      </c>
      <c r="H2724" t="s">
        <v>8245</v>
      </c>
      <c r="I2724" s="1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1</v>
      </c>
      <c r="P2724">
        <f t="shared" si="212"/>
        <v>1.49</v>
      </c>
      <c r="Q2724" s="11" t="s">
        <v>8317</v>
      </c>
      <c r="R2724" t="s">
        <v>8347</v>
      </c>
      <c r="S2724" s="16">
        <f t="shared" si="213"/>
        <v>42704.857094907406</v>
      </c>
      <c r="T2724" s="16">
        <f t="shared" si="214"/>
        <v>42764.857094907406</v>
      </c>
      <c r="U2724">
        <f t="shared" si="215"/>
        <v>2017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45000</v>
      </c>
      <c r="E2725" s="7">
        <v>50</v>
      </c>
      <c r="F2725" t="s">
        <v>8220</v>
      </c>
      <c r="G2725" t="s">
        <v>8223</v>
      </c>
      <c r="H2725" t="s">
        <v>8245</v>
      </c>
      <c r="I2725" s="14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0</v>
      </c>
      <c r="P2725">
        <f t="shared" si="212"/>
        <v>0.28000000000000003</v>
      </c>
      <c r="Q2725" s="11" t="s">
        <v>8317</v>
      </c>
      <c r="R2725" t="s">
        <v>8347</v>
      </c>
      <c r="S2725" s="16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20000</v>
      </c>
      <c r="E2726" s="7">
        <v>273</v>
      </c>
      <c r="F2726" t="s">
        <v>8220</v>
      </c>
      <c r="G2726" t="s">
        <v>8224</v>
      </c>
      <c r="H2726" t="s">
        <v>8246</v>
      </c>
      <c r="I2726" s="14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1</v>
      </c>
      <c r="P2726">
        <f t="shared" si="212"/>
        <v>0.27</v>
      </c>
      <c r="Q2726" s="11" t="s">
        <v>8317</v>
      </c>
      <c r="R2726" t="s">
        <v>8347</v>
      </c>
      <c r="S2726" s="16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125000</v>
      </c>
      <c r="E2727" s="7">
        <v>396659</v>
      </c>
      <c r="F2727" t="s">
        <v>8218</v>
      </c>
      <c r="G2727" t="s">
        <v>8228</v>
      </c>
      <c r="H2727" t="s">
        <v>8250</v>
      </c>
      <c r="I2727" s="14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317</v>
      </c>
      <c r="P2727">
        <f t="shared" si="212"/>
        <v>3510.26</v>
      </c>
      <c r="Q2727" s="11" t="s">
        <v>8317</v>
      </c>
      <c r="R2727" t="s">
        <v>8347</v>
      </c>
      <c r="S2727" s="16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200000</v>
      </c>
      <c r="E2728" s="7">
        <v>150102</v>
      </c>
      <c r="F2728" t="s">
        <v>8219</v>
      </c>
      <c r="G2728" t="s">
        <v>8223</v>
      </c>
      <c r="H2728" t="s">
        <v>8245</v>
      </c>
      <c r="I2728" s="14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75</v>
      </c>
      <c r="P2728">
        <f t="shared" si="212"/>
        <v>371.54</v>
      </c>
      <c r="Q2728" s="11" t="s">
        <v>8317</v>
      </c>
      <c r="R2728" t="s">
        <v>8347</v>
      </c>
      <c r="S2728" s="16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100000</v>
      </c>
      <c r="E2729" s="7">
        <v>107421.57</v>
      </c>
      <c r="F2729" t="s">
        <v>8218</v>
      </c>
      <c r="G2729" t="s">
        <v>8223</v>
      </c>
      <c r="H2729" t="s">
        <v>8245</v>
      </c>
      <c r="I2729" s="14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107</v>
      </c>
      <c r="P2729">
        <f t="shared" si="212"/>
        <v>151.94</v>
      </c>
      <c r="Q2729" s="11" t="s">
        <v>8317</v>
      </c>
      <c r="R2729" t="s">
        <v>8347</v>
      </c>
      <c r="S2729" s="16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71764</v>
      </c>
      <c r="E2730" s="7">
        <v>0</v>
      </c>
      <c r="F2730" t="s">
        <v>8219</v>
      </c>
      <c r="G2730" t="s">
        <v>8223</v>
      </c>
      <c r="H2730" t="s">
        <v>8245</v>
      </c>
      <c r="I2730" s="14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0</v>
      </c>
      <c r="P2730">
        <f t="shared" si="212"/>
        <v>0</v>
      </c>
      <c r="Q2730" s="11" t="s">
        <v>8317</v>
      </c>
      <c r="R2730" t="s">
        <v>8347</v>
      </c>
      <c r="S2730" s="16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20000</v>
      </c>
      <c r="E2731" s="7">
        <v>20755</v>
      </c>
      <c r="F2731" t="s">
        <v>8218</v>
      </c>
      <c r="G2731" t="s">
        <v>8223</v>
      </c>
      <c r="H2731" t="s">
        <v>8245</v>
      </c>
      <c r="I2731" s="14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902.39</v>
      </c>
      <c r="Q2731" s="11" t="s">
        <v>8317</v>
      </c>
      <c r="R2731" t="s">
        <v>8347</v>
      </c>
      <c r="S2731" s="16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100000</v>
      </c>
      <c r="E2732" s="7">
        <v>3550</v>
      </c>
      <c r="F2732" t="s">
        <v>8220</v>
      </c>
      <c r="G2732" t="s">
        <v>8223</v>
      </c>
      <c r="H2732" t="s">
        <v>8245</v>
      </c>
      <c r="I2732" s="14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4</v>
      </c>
      <c r="P2732">
        <f t="shared" si="212"/>
        <v>5.21</v>
      </c>
      <c r="Q2732" s="11" t="s">
        <v>8317</v>
      </c>
      <c r="R2732" t="s">
        <v>8347</v>
      </c>
      <c r="S2732" s="16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75000</v>
      </c>
      <c r="E2733" s="7">
        <v>21144</v>
      </c>
      <c r="F2733" t="s">
        <v>8220</v>
      </c>
      <c r="G2733" t="s">
        <v>8223</v>
      </c>
      <c r="H2733" t="s">
        <v>8245</v>
      </c>
      <c r="I2733" s="14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28</v>
      </c>
      <c r="P2733">
        <f t="shared" si="212"/>
        <v>571.46</v>
      </c>
      <c r="Q2733" s="11" t="s">
        <v>8317</v>
      </c>
      <c r="R2733" t="s">
        <v>8347</v>
      </c>
      <c r="S2733" s="16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35000</v>
      </c>
      <c r="E2734" s="7">
        <v>40690</v>
      </c>
      <c r="F2734" t="s">
        <v>8218</v>
      </c>
      <c r="G2734" t="s">
        <v>8223</v>
      </c>
      <c r="H2734" t="s">
        <v>8245</v>
      </c>
      <c r="I2734" s="1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116</v>
      </c>
      <c r="P2734">
        <f t="shared" si="212"/>
        <v>278.7</v>
      </c>
      <c r="Q2734" s="11" t="s">
        <v>8317</v>
      </c>
      <c r="R2734" t="s">
        <v>8347</v>
      </c>
      <c r="S2734" s="16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110000</v>
      </c>
      <c r="E2735" s="7">
        <v>71771</v>
      </c>
      <c r="F2735" t="s">
        <v>8219</v>
      </c>
      <c r="G2735" t="s">
        <v>8223</v>
      </c>
      <c r="H2735" t="s">
        <v>8245</v>
      </c>
      <c r="I2735" s="14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65</v>
      </c>
      <c r="P2735">
        <f t="shared" si="212"/>
        <v>603.12</v>
      </c>
      <c r="Q2735" s="11" t="s">
        <v>8317</v>
      </c>
      <c r="R2735" t="s">
        <v>8347</v>
      </c>
      <c r="S2735" s="16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50000</v>
      </c>
      <c r="E2736" s="7">
        <v>51906</v>
      </c>
      <c r="F2736" t="s">
        <v>8218</v>
      </c>
      <c r="G2736" t="s">
        <v>8223</v>
      </c>
      <c r="H2736" t="s">
        <v>8245</v>
      </c>
      <c r="I2736" s="14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104</v>
      </c>
      <c r="P2736">
        <f t="shared" si="212"/>
        <v>318.44</v>
      </c>
      <c r="Q2736" s="11" t="s">
        <v>8317</v>
      </c>
      <c r="R2736" t="s">
        <v>8347</v>
      </c>
      <c r="S2736" s="16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20000</v>
      </c>
      <c r="E2737" s="7">
        <v>411</v>
      </c>
      <c r="F2737" t="s">
        <v>8220</v>
      </c>
      <c r="G2737" t="s">
        <v>8224</v>
      </c>
      <c r="H2737" t="s">
        <v>8246</v>
      </c>
      <c r="I2737" s="14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2</v>
      </c>
      <c r="P2737">
        <f t="shared" si="212"/>
        <v>1.21</v>
      </c>
      <c r="Q2737" s="11" t="s">
        <v>8317</v>
      </c>
      <c r="R2737" t="s">
        <v>8347</v>
      </c>
      <c r="S2737" s="16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25000</v>
      </c>
      <c r="E2738" s="7">
        <v>4345</v>
      </c>
      <c r="F2738" t="s">
        <v>8219</v>
      </c>
      <c r="G2738" t="s">
        <v>8228</v>
      </c>
      <c r="H2738" t="s">
        <v>8250</v>
      </c>
      <c r="I2738" s="14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17</v>
      </c>
      <c r="P2738">
        <f t="shared" si="212"/>
        <v>74.91</v>
      </c>
      <c r="Q2738" s="11" t="s">
        <v>8317</v>
      </c>
      <c r="R2738" t="s">
        <v>8347</v>
      </c>
      <c r="S2738" s="16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150000</v>
      </c>
      <c r="E2739" s="7">
        <v>5051</v>
      </c>
      <c r="F2739" t="s">
        <v>8220</v>
      </c>
      <c r="G2739" t="s">
        <v>8223</v>
      </c>
      <c r="H2739" t="s">
        <v>8245</v>
      </c>
      <c r="I2739" s="14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3</v>
      </c>
      <c r="P2739">
        <f t="shared" si="212"/>
        <v>11.08</v>
      </c>
      <c r="Q2739" s="11" t="s">
        <v>8317</v>
      </c>
      <c r="R2739" t="s">
        <v>8347</v>
      </c>
      <c r="S2739" s="16">
        <f t="shared" si="213"/>
        <v>41611.917673611111</v>
      </c>
      <c r="T2739" s="16">
        <f t="shared" si="214"/>
        <v>41654.791666666664</v>
      </c>
      <c r="U2739">
        <f t="shared" si="215"/>
        <v>2014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20000</v>
      </c>
      <c r="E2740" s="7">
        <v>591</v>
      </c>
      <c r="F2740" t="s">
        <v>8220</v>
      </c>
      <c r="G2740" t="s">
        <v>8223</v>
      </c>
      <c r="H2740" t="s">
        <v>8245</v>
      </c>
      <c r="I2740" s="14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3</v>
      </c>
      <c r="P2740">
        <f t="shared" si="212"/>
        <v>39.4</v>
      </c>
      <c r="Q2740" s="11" t="s">
        <v>8317</v>
      </c>
      <c r="R2740" t="s">
        <v>8347</v>
      </c>
      <c r="S2740" s="16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10500</v>
      </c>
      <c r="E2741" s="7">
        <v>11045</v>
      </c>
      <c r="F2741" t="s">
        <v>8218</v>
      </c>
      <c r="G2741" t="s">
        <v>8224</v>
      </c>
      <c r="H2741" t="s">
        <v>8246</v>
      </c>
      <c r="I2741" s="14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105</v>
      </c>
      <c r="P2741">
        <f t="shared" si="212"/>
        <v>57.83</v>
      </c>
      <c r="Q2741" s="11" t="s">
        <v>8317</v>
      </c>
      <c r="R2741" t="s">
        <v>8347</v>
      </c>
      <c r="S2741" s="16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2500</v>
      </c>
      <c r="E2742" s="7">
        <v>2700</v>
      </c>
      <c r="F2742" t="s">
        <v>8218</v>
      </c>
      <c r="G2742" t="s">
        <v>8223</v>
      </c>
      <c r="H2742" t="s">
        <v>8245</v>
      </c>
      <c r="I2742" s="14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108</v>
      </c>
      <c r="P2742">
        <f t="shared" si="212"/>
        <v>158.82</v>
      </c>
      <c r="Q2742" s="11" t="s">
        <v>8317</v>
      </c>
      <c r="R2742" t="s">
        <v>8347</v>
      </c>
      <c r="S2742" s="16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1500</v>
      </c>
      <c r="E2743" s="7">
        <v>2</v>
      </c>
      <c r="F2743" t="s">
        <v>8220</v>
      </c>
      <c r="G2743" t="s">
        <v>8223</v>
      </c>
      <c r="H2743" t="s">
        <v>8245</v>
      </c>
      <c r="I2743" s="14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0.5</v>
      </c>
      <c r="Q2743" s="11" t="s">
        <v>8320</v>
      </c>
      <c r="R2743" t="s">
        <v>8356</v>
      </c>
      <c r="S2743" s="16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3423</v>
      </c>
      <c r="E2744" s="7">
        <v>722</v>
      </c>
      <c r="F2744" t="s">
        <v>8220</v>
      </c>
      <c r="G2744" t="s">
        <v>8223</v>
      </c>
      <c r="H2744" t="s">
        <v>8245</v>
      </c>
      <c r="I2744" s="1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21</v>
      </c>
      <c r="P2744">
        <f t="shared" si="212"/>
        <v>40.11</v>
      </c>
      <c r="Q2744" s="11" t="s">
        <v>8320</v>
      </c>
      <c r="R2744" t="s">
        <v>8356</v>
      </c>
      <c r="S2744" s="16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300</v>
      </c>
      <c r="E2745" s="7">
        <v>301</v>
      </c>
      <c r="F2745" t="s">
        <v>8218</v>
      </c>
      <c r="G2745" t="s">
        <v>8223</v>
      </c>
      <c r="H2745" t="s">
        <v>8245</v>
      </c>
      <c r="I2745" s="14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100</v>
      </c>
      <c r="P2745">
        <f t="shared" si="212"/>
        <v>0</v>
      </c>
      <c r="Q2745" s="11" t="s">
        <v>8320</v>
      </c>
      <c r="R2745" t="s">
        <v>8356</v>
      </c>
      <c r="S2745" s="16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3500</v>
      </c>
      <c r="E2746" s="7">
        <v>3981.5</v>
      </c>
      <c r="F2746" t="s">
        <v>8218</v>
      </c>
      <c r="G2746" t="s">
        <v>8223</v>
      </c>
      <c r="H2746" t="s">
        <v>8245</v>
      </c>
      <c r="I2746" s="14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114</v>
      </c>
      <c r="P2746">
        <f t="shared" si="212"/>
        <v>180.98</v>
      </c>
      <c r="Q2746" s="11" t="s">
        <v>8320</v>
      </c>
      <c r="R2746" t="s">
        <v>8356</v>
      </c>
      <c r="S2746" s="16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5000</v>
      </c>
      <c r="E2747" s="7">
        <v>6025</v>
      </c>
      <c r="F2747" t="s">
        <v>8218</v>
      </c>
      <c r="G2747" t="s">
        <v>8223</v>
      </c>
      <c r="H2747" t="s">
        <v>8245</v>
      </c>
      <c r="I2747" s="14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121</v>
      </c>
      <c r="P2747">
        <f t="shared" si="212"/>
        <v>122.96</v>
      </c>
      <c r="Q2747" s="11" t="s">
        <v>8320</v>
      </c>
      <c r="R2747" t="s">
        <v>8356</v>
      </c>
      <c r="S2747" s="16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3500</v>
      </c>
      <c r="E2748" s="7">
        <v>3638</v>
      </c>
      <c r="F2748" t="s">
        <v>8218</v>
      </c>
      <c r="G2748" t="s">
        <v>8223</v>
      </c>
      <c r="H2748" t="s">
        <v>8245</v>
      </c>
      <c r="I2748" s="14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104</v>
      </c>
      <c r="P2748">
        <f t="shared" si="212"/>
        <v>191.47</v>
      </c>
      <c r="Q2748" s="11" t="s">
        <v>8320</v>
      </c>
      <c r="R2748" t="s">
        <v>8356</v>
      </c>
      <c r="S2748" s="16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2000</v>
      </c>
      <c r="E2749" s="7">
        <v>2159</v>
      </c>
      <c r="F2749" t="s">
        <v>8218</v>
      </c>
      <c r="G2749" t="s">
        <v>8223</v>
      </c>
      <c r="H2749" t="s">
        <v>8245</v>
      </c>
      <c r="I2749" s="14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108</v>
      </c>
      <c r="P2749">
        <f t="shared" si="212"/>
        <v>539.75</v>
      </c>
      <c r="Q2749" s="11" t="s">
        <v>8320</v>
      </c>
      <c r="R2749" t="s">
        <v>8356</v>
      </c>
      <c r="S2749" s="16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1500</v>
      </c>
      <c r="E2750" s="7">
        <v>2056.66</v>
      </c>
      <c r="F2750" t="s">
        <v>8218</v>
      </c>
      <c r="G2750" t="s">
        <v>8223</v>
      </c>
      <c r="H2750" t="s">
        <v>8245</v>
      </c>
      <c r="I2750" s="14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137</v>
      </c>
      <c r="P2750">
        <f t="shared" si="212"/>
        <v>514.16999999999996</v>
      </c>
      <c r="Q2750" s="11" t="s">
        <v>8320</v>
      </c>
      <c r="R2750" t="s">
        <v>8356</v>
      </c>
      <c r="S2750" s="16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2000</v>
      </c>
      <c r="E2751" s="7">
        <v>2015</v>
      </c>
      <c r="F2751" t="s">
        <v>8218</v>
      </c>
      <c r="G2751" t="s">
        <v>8223</v>
      </c>
      <c r="H2751" t="s">
        <v>8245</v>
      </c>
      <c r="I2751" s="14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101</v>
      </c>
      <c r="P2751">
        <f t="shared" si="212"/>
        <v>1007.5</v>
      </c>
      <c r="Q2751" s="11" t="s">
        <v>8320</v>
      </c>
      <c r="R2751" t="s">
        <v>8356</v>
      </c>
      <c r="S2751" s="16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300</v>
      </c>
      <c r="E2752" s="7">
        <v>300</v>
      </c>
      <c r="F2752" t="s">
        <v>8218</v>
      </c>
      <c r="G2752" t="s">
        <v>8223</v>
      </c>
      <c r="H2752" t="s">
        <v>8245</v>
      </c>
      <c r="I2752" s="14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100</v>
      </c>
      <c r="P2752">
        <f t="shared" si="212"/>
        <v>0</v>
      </c>
      <c r="Q2752" s="11" t="s">
        <v>8320</v>
      </c>
      <c r="R2752" t="s">
        <v>8356</v>
      </c>
      <c r="S2752" s="16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300</v>
      </c>
      <c r="E2753" s="7">
        <v>300</v>
      </c>
      <c r="F2753" t="s">
        <v>8218</v>
      </c>
      <c r="G2753" t="s">
        <v>8223</v>
      </c>
      <c r="H2753" t="s">
        <v>8245</v>
      </c>
      <c r="I2753" s="14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100</v>
      </c>
      <c r="P2753">
        <f t="shared" si="212"/>
        <v>0</v>
      </c>
      <c r="Q2753" s="11" t="s">
        <v>8320</v>
      </c>
      <c r="R2753" t="s">
        <v>8356</v>
      </c>
      <c r="S2753" s="16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3000</v>
      </c>
      <c r="E2754" s="7">
        <v>3061</v>
      </c>
      <c r="F2754" t="s">
        <v>8218</v>
      </c>
      <c r="G2754" t="s">
        <v>8223</v>
      </c>
      <c r="H2754" t="s">
        <v>8245</v>
      </c>
      <c r="I2754" s="1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102</v>
      </c>
      <c r="P2754">
        <f t="shared" si="212"/>
        <v>218.64</v>
      </c>
      <c r="Q2754" s="11" t="s">
        <v>8320</v>
      </c>
      <c r="R2754" t="s">
        <v>8356</v>
      </c>
      <c r="S2754" s="16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2560</v>
      </c>
      <c r="E2755" s="7">
        <v>4308</v>
      </c>
      <c r="F2755" t="s">
        <v>8218</v>
      </c>
      <c r="G2755" t="s">
        <v>8223</v>
      </c>
      <c r="H2755" t="s">
        <v>8245</v>
      </c>
      <c r="I2755" s="14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7">ROUND(E2755/D2755*100,0)</f>
        <v>168</v>
      </c>
      <c r="P2755">
        <f t="shared" ref="P2755:P2782" si="218">IFERROR(ROUND(E2755/L2755, 2),0)</f>
        <v>538.5</v>
      </c>
      <c r="Q2755" s="11" t="s">
        <v>8320</v>
      </c>
      <c r="R2755" t="s">
        <v>8356</v>
      </c>
      <c r="S2755" s="16">
        <f t="shared" ref="S2755:S2818" si="219">(((J2755/60)/60)/24)+DATE(1970,1,1)</f>
        <v>41117.900729166664</v>
      </c>
      <c r="T2755" s="16">
        <f t="shared" ref="T2755:T2818" si="220">(((I2755/60)/60)/24)+DATE(1970,1,1)</f>
        <v>41147.900729166664</v>
      </c>
      <c r="U2755">
        <f t="shared" ref="U2755:U2818" si="221">YEAR(T2755)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300</v>
      </c>
      <c r="E2756" s="7">
        <v>300</v>
      </c>
      <c r="F2756" t="s">
        <v>8218</v>
      </c>
      <c r="G2756" t="s">
        <v>8223</v>
      </c>
      <c r="H2756" t="s">
        <v>8245</v>
      </c>
      <c r="I2756" s="14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100</v>
      </c>
      <c r="P2756">
        <f t="shared" si="218"/>
        <v>0</v>
      </c>
      <c r="Q2756" s="11" t="s">
        <v>8320</v>
      </c>
      <c r="R2756" t="s">
        <v>8356</v>
      </c>
      <c r="S2756" s="16">
        <f t="shared" si="219"/>
        <v>41863.636006944449</v>
      </c>
      <c r="T2756" s="16">
        <f t="shared" si="220"/>
        <v>41893.636006944449</v>
      </c>
      <c r="U2756">
        <f t="shared" si="221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2500</v>
      </c>
      <c r="E2757" s="7">
        <v>504</v>
      </c>
      <c r="F2757" t="s">
        <v>8220</v>
      </c>
      <c r="G2757" t="s">
        <v>8240</v>
      </c>
      <c r="H2757" t="s">
        <v>8248</v>
      </c>
      <c r="I2757" s="14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20</v>
      </c>
      <c r="P2757">
        <f t="shared" si="218"/>
        <v>33.6</v>
      </c>
      <c r="Q2757" s="11" t="s">
        <v>8320</v>
      </c>
      <c r="R2757" t="s">
        <v>8356</v>
      </c>
      <c r="S2757" s="16">
        <f t="shared" si="219"/>
        <v>42072.790821759263</v>
      </c>
      <c r="T2757" s="16">
        <f t="shared" si="220"/>
        <v>42102.790821759263</v>
      </c>
      <c r="U2757">
        <f t="shared" si="221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4000</v>
      </c>
      <c r="E2758" s="7">
        <v>5045</v>
      </c>
      <c r="F2758" t="s">
        <v>8218</v>
      </c>
      <c r="G2758" t="s">
        <v>8223</v>
      </c>
      <c r="H2758" t="s">
        <v>8245</v>
      </c>
      <c r="I2758" s="14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126</v>
      </c>
      <c r="P2758">
        <f t="shared" si="218"/>
        <v>152.88</v>
      </c>
      <c r="Q2758" s="11" t="s">
        <v>8320</v>
      </c>
      <c r="R2758" t="s">
        <v>8356</v>
      </c>
      <c r="S2758" s="16">
        <f t="shared" si="219"/>
        <v>41620.90047453704</v>
      </c>
      <c r="T2758" s="16">
        <f t="shared" si="220"/>
        <v>41650.90047453704</v>
      </c>
      <c r="U2758">
        <f t="shared" si="221"/>
        <v>2014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1000</v>
      </c>
      <c r="E2759" s="7">
        <v>1100</v>
      </c>
      <c r="F2759" t="s">
        <v>8218</v>
      </c>
      <c r="G2759" t="s">
        <v>8223</v>
      </c>
      <c r="H2759" t="s">
        <v>8245</v>
      </c>
      <c r="I2759" s="14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110</v>
      </c>
      <c r="P2759">
        <f t="shared" si="218"/>
        <v>550</v>
      </c>
      <c r="Q2759" s="11" t="s">
        <v>8320</v>
      </c>
      <c r="R2759" t="s">
        <v>8356</v>
      </c>
      <c r="S2759" s="16">
        <f t="shared" si="219"/>
        <v>42573.65662037037</v>
      </c>
      <c r="T2759" s="16">
        <f t="shared" si="220"/>
        <v>42588.65662037037</v>
      </c>
      <c r="U2759">
        <f t="shared" si="221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2500</v>
      </c>
      <c r="E2760" s="7">
        <v>0</v>
      </c>
      <c r="F2760" t="s">
        <v>8219</v>
      </c>
      <c r="G2760" t="s">
        <v>8225</v>
      </c>
      <c r="H2760" t="s">
        <v>8247</v>
      </c>
      <c r="I2760" s="14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0</v>
      </c>
      <c r="P2760">
        <f t="shared" si="218"/>
        <v>0</v>
      </c>
      <c r="Q2760" s="11" t="s">
        <v>8320</v>
      </c>
      <c r="R2760" t="s">
        <v>8356</v>
      </c>
      <c r="S2760" s="16">
        <f t="shared" si="219"/>
        <v>42639.441932870366</v>
      </c>
      <c r="T2760" s="16">
        <f t="shared" si="220"/>
        <v>42653.441932870366</v>
      </c>
      <c r="U2760">
        <f t="shared" si="221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2000</v>
      </c>
      <c r="E2761" s="7">
        <v>2000</v>
      </c>
      <c r="F2761" t="s">
        <v>8218</v>
      </c>
      <c r="G2761" t="s">
        <v>8225</v>
      </c>
      <c r="H2761" t="s">
        <v>8247</v>
      </c>
      <c r="I2761" s="14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100</v>
      </c>
      <c r="P2761">
        <f t="shared" si="218"/>
        <v>1000</v>
      </c>
      <c r="Q2761" s="11" t="s">
        <v>8320</v>
      </c>
      <c r="R2761" t="s">
        <v>8356</v>
      </c>
      <c r="S2761" s="16">
        <f t="shared" si="219"/>
        <v>42524.36650462963</v>
      </c>
      <c r="T2761" s="16">
        <f t="shared" si="220"/>
        <v>42567.36650462963</v>
      </c>
      <c r="U2761">
        <f t="shared" si="221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300</v>
      </c>
      <c r="E2762" s="7">
        <v>300</v>
      </c>
      <c r="F2762" t="s">
        <v>8218</v>
      </c>
      <c r="G2762" t="s">
        <v>8224</v>
      </c>
      <c r="H2762" t="s">
        <v>8246</v>
      </c>
      <c r="I2762" s="14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100</v>
      </c>
      <c r="P2762">
        <f t="shared" si="218"/>
        <v>0</v>
      </c>
      <c r="Q2762" s="11" t="s">
        <v>8320</v>
      </c>
      <c r="R2762" t="s">
        <v>8356</v>
      </c>
      <c r="S2762" s="16">
        <f t="shared" si="219"/>
        <v>41415.461319444446</v>
      </c>
      <c r="T2762" s="16">
        <f t="shared" si="220"/>
        <v>41445.461319444446</v>
      </c>
      <c r="U2762">
        <f t="shared" si="221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1500</v>
      </c>
      <c r="E2763" s="7">
        <v>26</v>
      </c>
      <c r="F2763" t="s">
        <v>8220</v>
      </c>
      <c r="G2763" t="s">
        <v>8223</v>
      </c>
      <c r="H2763" t="s">
        <v>8245</v>
      </c>
      <c r="I2763" s="14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2</v>
      </c>
      <c r="P2763">
        <f t="shared" si="218"/>
        <v>6.5</v>
      </c>
      <c r="Q2763" s="11" t="s">
        <v>8320</v>
      </c>
      <c r="R2763" t="s">
        <v>8356</v>
      </c>
      <c r="S2763" s="16">
        <f t="shared" si="219"/>
        <v>41247.063576388886</v>
      </c>
      <c r="T2763" s="16">
        <f t="shared" si="220"/>
        <v>41277.063576388886</v>
      </c>
      <c r="U2763">
        <f t="shared" si="221"/>
        <v>2013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1200</v>
      </c>
      <c r="E2764" s="7">
        <v>1330</v>
      </c>
      <c r="F2764" t="s">
        <v>8218</v>
      </c>
      <c r="G2764" t="s">
        <v>8223</v>
      </c>
      <c r="H2764" t="s">
        <v>8245</v>
      </c>
      <c r="I2764" s="1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111</v>
      </c>
      <c r="P2764">
        <f t="shared" si="218"/>
        <v>1330</v>
      </c>
      <c r="Q2764" s="11" t="s">
        <v>8320</v>
      </c>
      <c r="R2764" t="s">
        <v>8356</v>
      </c>
      <c r="S2764" s="16">
        <f t="shared" si="219"/>
        <v>40927.036979166667</v>
      </c>
      <c r="T2764" s="16">
        <f t="shared" si="220"/>
        <v>40986.995312500003</v>
      </c>
      <c r="U2764">
        <f t="shared" si="221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2000</v>
      </c>
      <c r="E2765" s="7">
        <v>10</v>
      </c>
      <c r="F2765" t="s">
        <v>8220</v>
      </c>
      <c r="G2765" t="s">
        <v>8223</v>
      </c>
      <c r="H2765" t="s">
        <v>8245</v>
      </c>
      <c r="I2765" s="14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1</v>
      </c>
      <c r="P2765">
        <f t="shared" si="218"/>
        <v>3.33</v>
      </c>
      <c r="Q2765" s="11" t="s">
        <v>8320</v>
      </c>
      <c r="R2765" t="s">
        <v>8356</v>
      </c>
      <c r="S2765" s="16">
        <f t="shared" si="219"/>
        <v>41373.579675925925</v>
      </c>
      <c r="T2765" s="16">
        <f t="shared" si="220"/>
        <v>41418.579675925925</v>
      </c>
      <c r="U2765">
        <f t="shared" si="221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1500</v>
      </c>
      <c r="E2766" s="7">
        <v>1510</v>
      </c>
      <c r="F2766" t="s">
        <v>8218</v>
      </c>
      <c r="G2766" t="s">
        <v>8223</v>
      </c>
      <c r="H2766" t="s">
        <v>8245</v>
      </c>
      <c r="I2766" s="14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101</v>
      </c>
      <c r="P2766">
        <f t="shared" si="218"/>
        <v>377.5</v>
      </c>
      <c r="Q2766" s="11" t="s">
        <v>8320</v>
      </c>
      <c r="R2766" t="s">
        <v>8356</v>
      </c>
      <c r="S2766" s="16">
        <f t="shared" si="219"/>
        <v>41030.292025462964</v>
      </c>
      <c r="T2766" s="16">
        <f t="shared" si="220"/>
        <v>41059.791666666664</v>
      </c>
      <c r="U2766">
        <f t="shared" si="221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300</v>
      </c>
      <c r="E2767" s="7">
        <v>300</v>
      </c>
      <c r="F2767" t="s">
        <v>8218</v>
      </c>
      <c r="G2767" t="s">
        <v>8223</v>
      </c>
      <c r="H2767" t="s">
        <v>8245</v>
      </c>
      <c r="I2767" s="14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100</v>
      </c>
      <c r="P2767">
        <f t="shared" si="218"/>
        <v>0</v>
      </c>
      <c r="Q2767" s="11" t="s">
        <v>8320</v>
      </c>
      <c r="R2767" t="s">
        <v>8356</v>
      </c>
      <c r="S2767" s="16">
        <f t="shared" si="219"/>
        <v>41194.579027777778</v>
      </c>
      <c r="T2767" s="16">
        <f t="shared" si="220"/>
        <v>41210.579027777778</v>
      </c>
      <c r="U2767">
        <f t="shared" si="221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2000</v>
      </c>
      <c r="E2768" s="7">
        <v>234</v>
      </c>
      <c r="F2768" t="s">
        <v>8220</v>
      </c>
      <c r="G2768" t="s">
        <v>8223</v>
      </c>
      <c r="H2768" t="s">
        <v>8245</v>
      </c>
      <c r="I2768" s="14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12</v>
      </c>
      <c r="P2768">
        <f t="shared" si="218"/>
        <v>58.5</v>
      </c>
      <c r="Q2768" s="11" t="s">
        <v>8320</v>
      </c>
      <c r="R2768" t="s">
        <v>8356</v>
      </c>
      <c r="S2768" s="16">
        <f t="shared" si="219"/>
        <v>40736.668032407404</v>
      </c>
      <c r="T2768" s="16">
        <f t="shared" si="220"/>
        <v>40766.668032407404</v>
      </c>
      <c r="U2768">
        <f t="shared" si="221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1500</v>
      </c>
      <c r="E2769" s="7">
        <v>0</v>
      </c>
      <c r="F2769" t="s">
        <v>8220</v>
      </c>
      <c r="G2769" t="s">
        <v>8228</v>
      </c>
      <c r="H2769" t="s">
        <v>8250</v>
      </c>
      <c r="I2769" s="14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0</v>
      </c>
      <c r="P2769">
        <f t="shared" si="218"/>
        <v>0</v>
      </c>
      <c r="Q2769" s="11" t="s">
        <v>8320</v>
      </c>
      <c r="R2769" t="s">
        <v>8356</v>
      </c>
      <c r="S2769" s="16">
        <f t="shared" si="219"/>
        <v>42172.958912037036</v>
      </c>
      <c r="T2769" s="16">
        <f t="shared" si="220"/>
        <v>42232.958912037036</v>
      </c>
      <c r="U2769">
        <f t="shared" si="221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4000</v>
      </c>
      <c r="E2770" s="7">
        <v>4035</v>
      </c>
      <c r="F2770" t="s">
        <v>8218</v>
      </c>
      <c r="G2770" t="s">
        <v>8223</v>
      </c>
      <c r="H2770" t="s">
        <v>8245</v>
      </c>
      <c r="I2770" s="14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101</v>
      </c>
      <c r="P2770">
        <f t="shared" si="218"/>
        <v>118.68</v>
      </c>
      <c r="Q2770" s="11" t="s">
        <v>8320</v>
      </c>
      <c r="R2770" t="s">
        <v>8356</v>
      </c>
      <c r="S2770" s="16">
        <f t="shared" si="219"/>
        <v>40967.614849537036</v>
      </c>
      <c r="T2770" s="16">
        <f t="shared" si="220"/>
        <v>40997.573182870372</v>
      </c>
      <c r="U2770">
        <f t="shared" si="221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1000</v>
      </c>
      <c r="E2771" s="7">
        <v>15</v>
      </c>
      <c r="F2771" t="s">
        <v>8219</v>
      </c>
      <c r="G2771" t="s">
        <v>8224</v>
      </c>
      <c r="H2771" t="s">
        <v>8246</v>
      </c>
      <c r="I2771" s="14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2</v>
      </c>
      <c r="P2771">
        <f t="shared" si="218"/>
        <v>7.5</v>
      </c>
      <c r="Q2771" s="11" t="s">
        <v>8320</v>
      </c>
      <c r="R2771" t="s">
        <v>8356</v>
      </c>
      <c r="S2771" s="16">
        <f t="shared" si="219"/>
        <v>41745.826273148145</v>
      </c>
      <c r="T2771" s="16">
        <f t="shared" si="220"/>
        <v>41795.826273148145</v>
      </c>
      <c r="U2771">
        <f t="shared" si="221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6000</v>
      </c>
      <c r="E2772" s="7">
        <v>6000.66</v>
      </c>
      <c r="F2772" t="s">
        <v>8218</v>
      </c>
      <c r="G2772" t="s">
        <v>8223</v>
      </c>
      <c r="H2772" t="s">
        <v>8245</v>
      </c>
      <c r="I2772" s="14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100</v>
      </c>
      <c r="P2772">
        <f t="shared" si="218"/>
        <v>181.84</v>
      </c>
      <c r="Q2772" s="11" t="s">
        <v>8320</v>
      </c>
      <c r="R2772" t="s">
        <v>8356</v>
      </c>
      <c r="S2772" s="16">
        <f t="shared" si="219"/>
        <v>41686.705208333333</v>
      </c>
      <c r="T2772" s="16">
        <f t="shared" si="220"/>
        <v>41716.663541666669</v>
      </c>
      <c r="U2772">
        <f t="shared" si="221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300</v>
      </c>
      <c r="E2773" s="7">
        <v>86</v>
      </c>
      <c r="F2773" t="s">
        <v>8220</v>
      </c>
      <c r="G2773" t="s">
        <v>8223</v>
      </c>
      <c r="H2773" t="s">
        <v>8245</v>
      </c>
      <c r="I2773" s="14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29</v>
      </c>
      <c r="P2773">
        <f t="shared" si="218"/>
        <v>0</v>
      </c>
      <c r="Q2773" s="11" t="s">
        <v>8320</v>
      </c>
      <c r="R2773" t="s">
        <v>8356</v>
      </c>
      <c r="S2773" s="16">
        <f t="shared" si="219"/>
        <v>41257.531712962962</v>
      </c>
      <c r="T2773" s="16">
        <f t="shared" si="220"/>
        <v>41306.708333333336</v>
      </c>
      <c r="U2773">
        <f t="shared" si="221"/>
        <v>2013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300</v>
      </c>
      <c r="E2774" s="7">
        <v>42.25</v>
      </c>
      <c r="F2774" t="s">
        <v>8220</v>
      </c>
      <c r="G2774" t="s">
        <v>8223</v>
      </c>
      <c r="H2774" t="s">
        <v>8245</v>
      </c>
      <c r="I2774" s="1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14</v>
      </c>
      <c r="P2774">
        <f t="shared" si="218"/>
        <v>0</v>
      </c>
      <c r="Q2774" s="11" t="s">
        <v>8320</v>
      </c>
      <c r="R2774" t="s">
        <v>8356</v>
      </c>
      <c r="S2774" s="16">
        <f t="shared" si="219"/>
        <v>41537.869143518517</v>
      </c>
      <c r="T2774" s="16">
        <f t="shared" si="220"/>
        <v>41552.869143518517</v>
      </c>
      <c r="U2774">
        <f t="shared" si="221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800</v>
      </c>
      <c r="E2775" s="7">
        <v>1365</v>
      </c>
      <c r="F2775" t="s">
        <v>8218</v>
      </c>
      <c r="G2775" t="s">
        <v>8228</v>
      </c>
      <c r="H2775" t="s">
        <v>8250</v>
      </c>
      <c r="I2775" s="14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171</v>
      </c>
      <c r="P2775">
        <f t="shared" si="218"/>
        <v>1365</v>
      </c>
      <c r="Q2775" s="11" t="s">
        <v>8320</v>
      </c>
      <c r="R2775" t="s">
        <v>8356</v>
      </c>
      <c r="S2775" s="16">
        <f t="shared" si="219"/>
        <v>42474.86482638889</v>
      </c>
      <c r="T2775" s="16">
        <f t="shared" si="220"/>
        <v>42484.86482638889</v>
      </c>
      <c r="U2775">
        <f t="shared" si="221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3000</v>
      </c>
      <c r="E2776" s="7">
        <v>3221</v>
      </c>
      <c r="F2776" t="s">
        <v>8218</v>
      </c>
      <c r="G2776" t="s">
        <v>8223</v>
      </c>
      <c r="H2776" t="s">
        <v>8245</v>
      </c>
      <c r="I2776" s="14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107</v>
      </c>
      <c r="P2776">
        <f t="shared" si="218"/>
        <v>247.77</v>
      </c>
      <c r="Q2776" s="11" t="s">
        <v>8320</v>
      </c>
      <c r="R2776" t="s">
        <v>8356</v>
      </c>
      <c r="S2776" s="16">
        <f t="shared" si="219"/>
        <v>41311.126481481479</v>
      </c>
      <c r="T2776" s="16">
        <f t="shared" si="220"/>
        <v>41341.126481481479</v>
      </c>
      <c r="U2776">
        <f t="shared" si="221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2000</v>
      </c>
      <c r="E2777" s="7">
        <v>2257</v>
      </c>
      <c r="F2777" t="s">
        <v>8218</v>
      </c>
      <c r="G2777" t="s">
        <v>8223</v>
      </c>
      <c r="H2777" t="s">
        <v>8245</v>
      </c>
      <c r="I2777" s="14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113</v>
      </c>
      <c r="P2777">
        <f t="shared" si="218"/>
        <v>1128.5</v>
      </c>
      <c r="Q2777" s="11" t="s">
        <v>8320</v>
      </c>
      <c r="R2777" t="s">
        <v>8356</v>
      </c>
      <c r="S2777" s="16">
        <f t="shared" si="219"/>
        <v>40863.013356481482</v>
      </c>
      <c r="T2777" s="16">
        <f t="shared" si="220"/>
        <v>40893.013356481482</v>
      </c>
      <c r="U2777">
        <f t="shared" si="221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5000</v>
      </c>
      <c r="E2778" s="7">
        <v>5430</v>
      </c>
      <c r="F2778" t="s">
        <v>8218</v>
      </c>
      <c r="G2778" t="s">
        <v>8223</v>
      </c>
      <c r="H2778" t="s">
        <v>8245</v>
      </c>
      <c r="I2778" s="14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109</v>
      </c>
      <c r="P2778">
        <f t="shared" si="218"/>
        <v>150.83000000000001</v>
      </c>
      <c r="Q2778" s="11" t="s">
        <v>8320</v>
      </c>
      <c r="R2778" t="s">
        <v>8356</v>
      </c>
      <c r="S2778" s="16">
        <f t="shared" si="219"/>
        <v>42136.297175925924</v>
      </c>
      <c r="T2778" s="16">
        <f t="shared" si="220"/>
        <v>42167.297175925924</v>
      </c>
      <c r="U2778">
        <f t="shared" si="221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1000</v>
      </c>
      <c r="E2779" s="7">
        <v>1091</v>
      </c>
      <c r="F2779" t="s">
        <v>8218</v>
      </c>
      <c r="G2779" t="s">
        <v>8223</v>
      </c>
      <c r="H2779" t="s">
        <v>8245</v>
      </c>
      <c r="I2779" s="14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109</v>
      </c>
      <c r="P2779">
        <f t="shared" si="218"/>
        <v>1091</v>
      </c>
      <c r="Q2779" s="11" t="s">
        <v>8320</v>
      </c>
      <c r="R2779" t="s">
        <v>8356</v>
      </c>
      <c r="S2779" s="16">
        <f t="shared" si="219"/>
        <v>42172.669027777782</v>
      </c>
      <c r="T2779" s="16">
        <f t="shared" si="220"/>
        <v>42202.669027777782</v>
      </c>
      <c r="U2779">
        <f t="shared" si="221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5000</v>
      </c>
      <c r="E2780" s="7">
        <v>367</v>
      </c>
      <c r="F2780" t="s">
        <v>8220</v>
      </c>
      <c r="G2780" t="s">
        <v>8223</v>
      </c>
      <c r="H2780" t="s">
        <v>8245</v>
      </c>
      <c r="I2780" s="14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7</v>
      </c>
      <c r="P2780">
        <f t="shared" si="218"/>
        <v>24.47</v>
      </c>
      <c r="Q2780" s="11" t="s">
        <v>8320</v>
      </c>
      <c r="R2780" t="s">
        <v>8356</v>
      </c>
      <c r="S2780" s="16">
        <f t="shared" si="219"/>
        <v>41846.978078703702</v>
      </c>
      <c r="T2780" s="16">
        <f t="shared" si="220"/>
        <v>41876.978078703702</v>
      </c>
      <c r="U2780">
        <f t="shared" si="221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1500</v>
      </c>
      <c r="E2781" s="7">
        <v>2052</v>
      </c>
      <c r="F2781" t="s">
        <v>8218</v>
      </c>
      <c r="G2781" t="s">
        <v>8223</v>
      </c>
      <c r="H2781" t="s">
        <v>8245</v>
      </c>
      <c r="I2781" s="14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137</v>
      </c>
      <c r="P2781">
        <f t="shared" si="218"/>
        <v>2052</v>
      </c>
      <c r="Q2781" s="11" t="s">
        <v>8320</v>
      </c>
      <c r="R2781" t="s">
        <v>8356</v>
      </c>
      <c r="S2781" s="16">
        <f t="shared" si="219"/>
        <v>42300.585891203707</v>
      </c>
      <c r="T2781" s="16">
        <f t="shared" si="220"/>
        <v>42330.627557870372</v>
      </c>
      <c r="U2781">
        <f t="shared" si="221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300</v>
      </c>
      <c r="E2782" s="7">
        <v>0</v>
      </c>
      <c r="F2782" t="s">
        <v>8220</v>
      </c>
      <c r="G2782" t="s">
        <v>8236</v>
      </c>
      <c r="H2782" t="s">
        <v>8248</v>
      </c>
      <c r="I2782" s="14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s="11" t="s">
        <v>8320</v>
      </c>
      <c r="R2782" t="s">
        <v>8356</v>
      </c>
      <c r="S2782" s="16">
        <f t="shared" si="219"/>
        <v>42774.447777777779</v>
      </c>
      <c r="T2782" s="16">
        <f t="shared" si="220"/>
        <v>42804.447777777779</v>
      </c>
      <c r="U2782">
        <f t="shared" si="221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5000</v>
      </c>
      <c r="E2783" s="7">
        <v>35</v>
      </c>
      <c r="F2783" t="s">
        <v>8220</v>
      </c>
      <c r="G2783" t="s">
        <v>8223</v>
      </c>
      <c r="H2783" t="s">
        <v>8245</v>
      </c>
      <c r="I2783" s="14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</v>
      </c>
      <c r="P2783">
        <f t="shared" ref="P2783:P2846" si="222">IFERROR(ROUND(E2783/L2783, 2), 0)</f>
        <v>1.25</v>
      </c>
      <c r="Q2783" s="11" t="s">
        <v>8315</v>
      </c>
      <c r="R2783" t="s">
        <v>8316</v>
      </c>
      <c r="S2783" s="16">
        <f t="shared" si="219"/>
        <v>42018.94159722222</v>
      </c>
      <c r="T2783" s="16">
        <f t="shared" si="220"/>
        <v>42047.291666666672</v>
      </c>
      <c r="U2783">
        <f t="shared" si="221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5000</v>
      </c>
      <c r="E2784" s="7">
        <v>0</v>
      </c>
      <c r="F2784" t="s">
        <v>8220</v>
      </c>
      <c r="G2784" t="s">
        <v>8223</v>
      </c>
      <c r="H2784" t="s">
        <v>8245</v>
      </c>
      <c r="I2784" s="1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0</v>
      </c>
      <c r="P2784">
        <f t="shared" si="222"/>
        <v>0</v>
      </c>
      <c r="Q2784" s="11" t="s">
        <v>8315</v>
      </c>
      <c r="R2784" t="s">
        <v>8316</v>
      </c>
      <c r="S2784" s="16">
        <f t="shared" si="219"/>
        <v>42026.924976851849</v>
      </c>
      <c r="T2784" s="16">
        <f t="shared" si="220"/>
        <v>42052.207638888889</v>
      </c>
      <c r="U2784">
        <f t="shared" si="221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4500</v>
      </c>
      <c r="E2785" s="7">
        <v>4648.33</v>
      </c>
      <c r="F2785" t="s">
        <v>8218</v>
      </c>
      <c r="G2785" t="s">
        <v>8224</v>
      </c>
      <c r="H2785" t="s">
        <v>8246</v>
      </c>
      <c r="I2785" s="14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103</v>
      </c>
      <c r="P2785">
        <f t="shared" si="222"/>
        <v>76.2</v>
      </c>
      <c r="Q2785" s="11" t="s">
        <v>8315</v>
      </c>
      <c r="R2785" t="s">
        <v>8316</v>
      </c>
      <c r="S2785" s="16">
        <f t="shared" si="219"/>
        <v>42103.535254629634</v>
      </c>
      <c r="T2785" s="16">
        <f t="shared" si="220"/>
        <v>42117.535254629634</v>
      </c>
      <c r="U2785">
        <f t="shared" si="221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20000</v>
      </c>
      <c r="E2786" s="7">
        <v>56</v>
      </c>
      <c r="F2786" t="s">
        <v>8220</v>
      </c>
      <c r="G2786" t="s">
        <v>8223</v>
      </c>
      <c r="H2786" t="s">
        <v>8245</v>
      </c>
      <c r="I2786" s="14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0</v>
      </c>
      <c r="P2786">
        <f t="shared" si="222"/>
        <v>0.52</v>
      </c>
      <c r="Q2786" s="11" t="s">
        <v>8315</v>
      </c>
      <c r="R2786" t="s">
        <v>8316</v>
      </c>
      <c r="S2786" s="16">
        <f t="shared" si="219"/>
        <v>41920.787534722222</v>
      </c>
      <c r="T2786" s="16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15000</v>
      </c>
      <c r="E2787" s="7">
        <v>15</v>
      </c>
      <c r="F2787" t="s">
        <v>8220</v>
      </c>
      <c r="G2787" t="s">
        <v>8223</v>
      </c>
      <c r="H2787" t="s">
        <v>8245</v>
      </c>
      <c r="I2787" s="14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0</v>
      </c>
      <c r="P2787">
        <f t="shared" si="222"/>
        <v>0.11</v>
      </c>
      <c r="Q2787" s="11" t="s">
        <v>8315</v>
      </c>
      <c r="R2787" t="s">
        <v>8316</v>
      </c>
      <c r="S2787" s="16">
        <f t="shared" si="219"/>
        <v>42558.189432870371</v>
      </c>
      <c r="T2787" s="16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8500</v>
      </c>
      <c r="E2788" s="7">
        <v>25</v>
      </c>
      <c r="F2788" t="s">
        <v>8220</v>
      </c>
      <c r="G2788" t="s">
        <v>8224</v>
      </c>
      <c r="H2788" t="s">
        <v>8246</v>
      </c>
      <c r="I2788" s="14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0</v>
      </c>
      <c r="P2788">
        <f t="shared" si="222"/>
        <v>0.34</v>
      </c>
      <c r="Q2788" s="11" t="s">
        <v>8315</v>
      </c>
      <c r="R2788" t="s">
        <v>8316</v>
      </c>
      <c r="S2788" s="16">
        <f t="shared" si="219"/>
        <v>41815.569212962961</v>
      </c>
      <c r="T2788" s="16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4900</v>
      </c>
      <c r="E2789" s="7">
        <v>40140.01</v>
      </c>
      <c r="F2789" t="s">
        <v>8218</v>
      </c>
      <c r="G2789" t="s">
        <v>8223</v>
      </c>
      <c r="H2789" t="s">
        <v>8245</v>
      </c>
      <c r="I2789" s="14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819</v>
      </c>
      <c r="P2789">
        <f t="shared" si="222"/>
        <v>1056.32</v>
      </c>
      <c r="Q2789" s="11" t="s">
        <v>8315</v>
      </c>
      <c r="R2789" t="s">
        <v>8316</v>
      </c>
      <c r="S2789" s="16">
        <f t="shared" si="219"/>
        <v>41808.198518518519</v>
      </c>
      <c r="T2789" s="16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6000</v>
      </c>
      <c r="E2790" s="7">
        <v>110</v>
      </c>
      <c r="F2790" t="s">
        <v>8220</v>
      </c>
      <c r="G2790" t="s">
        <v>8223</v>
      </c>
      <c r="H2790" t="s">
        <v>8245</v>
      </c>
      <c r="I2790" s="14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2</v>
      </c>
      <c r="P2790">
        <f t="shared" si="222"/>
        <v>5.5</v>
      </c>
      <c r="Q2790" s="11" t="s">
        <v>8315</v>
      </c>
      <c r="R2790" t="s">
        <v>8316</v>
      </c>
      <c r="S2790" s="16">
        <f t="shared" si="219"/>
        <v>42550.701886574068</v>
      </c>
      <c r="T2790" s="16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9000</v>
      </c>
      <c r="E2791" s="7">
        <v>9137</v>
      </c>
      <c r="F2791" t="s">
        <v>8218</v>
      </c>
      <c r="G2791" t="s">
        <v>8223</v>
      </c>
      <c r="H2791" t="s">
        <v>8245</v>
      </c>
      <c r="I2791" s="14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102</v>
      </c>
      <c r="P2791">
        <f t="shared" si="222"/>
        <v>380.71</v>
      </c>
      <c r="Q2791" s="11" t="s">
        <v>8315</v>
      </c>
      <c r="R2791" t="s">
        <v>8316</v>
      </c>
      <c r="S2791" s="16">
        <f t="shared" si="219"/>
        <v>42056.013124999998</v>
      </c>
      <c r="T2791" s="16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10000</v>
      </c>
      <c r="E2792" s="7">
        <v>0</v>
      </c>
      <c r="F2792" t="s">
        <v>8220</v>
      </c>
      <c r="G2792" t="s">
        <v>8223</v>
      </c>
      <c r="H2792" t="s">
        <v>8245</v>
      </c>
      <c r="I2792" s="14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0</v>
      </c>
      <c r="P2792">
        <f t="shared" si="222"/>
        <v>0</v>
      </c>
      <c r="Q2792" s="11" t="s">
        <v>8315</v>
      </c>
      <c r="R2792" t="s">
        <v>8316</v>
      </c>
      <c r="S2792" s="16">
        <f t="shared" si="219"/>
        <v>42016.938692129625</v>
      </c>
      <c r="T2792" s="16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6000</v>
      </c>
      <c r="E2793" s="7">
        <v>104</v>
      </c>
      <c r="F2793" t="s">
        <v>8220</v>
      </c>
      <c r="G2793" t="s">
        <v>8223</v>
      </c>
      <c r="H2793" t="s">
        <v>8245</v>
      </c>
      <c r="I2793" s="14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2</v>
      </c>
      <c r="P2793">
        <f t="shared" si="222"/>
        <v>3.71</v>
      </c>
      <c r="Q2793" s="11" t="s">
        <v>8315</v>
      </c>
      <c r="R2793" t="s">
        <v>8316</v>
      </c>
      <c r="S2793" s="16">
        <f t="shared" si="219"/>
        <v>42591.899988425925</v>
      </c>
      <c r="T2793" s="16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6000</v>
      </c>
      <c r="E2794" s="7">
        <v>7877</v>
      </c>
      <c r="F2794" t="s">
        <v>8218</v>
      </c>
      <c r="G2794" t="s">
        <v>8223</v>
      </c>
      <c r="H2794" t="s">
        <v>8245</v>
      </c>
      <c r="I2794" s="1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131</v>
      </c>
      <c r="P2794">
        <f t="shared" si="222"/>
        <v>328.21</v>
      </c>
      <c r="Q2794" s="11" t="s">
        <v>8315</v>
      </c>
      <c r="R2794" t="s">
        <v>8316</v>
      </c>
      <c r="S2794" s="16">
        <f t="shared" si="219"/>
        <v>42183.231006944443</v>
      </c>
      <c r="T2794" s="16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29000</v>
      </c>
      <c r="E2795" s="7">
        <v>250</v>
      </c>
      <c r="F2795" t="s">
        <v>8220</v>
      </c>
      <c r="G2795" t="s">
        <v>8225</v>
      </c>
      <c r="H2795" t="s">
        <v>8247</v>
      </c>
      <c r="I2795" s="14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</v>
      </c>
      <c r="P2795">
        <f t="shared" si="222"/>
        <v>3.42</v>
      </c>
      <c r="Q2795" s="11" t="s">
        <v>8315</v>
      </c>
      <c r="R2795" t="s">
        <v>8316</v>
      </c>
      <c r="S2795" s="16">
        <f t="shared" si="219"/>
        <v>42176.419039351851</v>
      </c>
      <c r="T2795" s="16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1800</v>
      </c>
      <c r="E2796" s="7">
        <v>2086</v>
      </c>
      <c r="F2796" t="s">
        <v>8218</v>
      </c>
      <c r="G2796" t="s">
        <v>8224</v>
      </c>
      <c r="H2796" t="s">
        <v>8246</v>
      </c>
      <c r="I2796" s="14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116</v>
      </c>
      <c r="P2796">
        <f t="shared" si="222"/>
        <v>695.33</v>
      </c>
      <c r="Q2796" s="11" t="s">
        <v>8315</v>
      </c>
      <c r="R2796" t="s">
        <v>8316</v>
      </c>
      <c r="S2796" s="16">
        <f t="shared" si="219"/>
        <v>42416.691655092596</v>
      </c>
      <c r="T2796" s="16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3400</v>
      </c>
      <c r="E2797" s="7">
        <v>7876</v>
      </c>
      <c r="F2797" t="s">
        <v>8218</v>
      </c>
      <c r="G2797" t="s">
        <v>8223</v>
      </c>
      <c r="H2797" t="s">
        <v>8245</v>
      </c>
      <c r="I2797" s="14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232</v>
      </c>
      <c r="P2797">
        <f t="shared" si="222"/>
        <v>393.8</v>
      </c>
      <c r="Q2797" s="11" t="s">
        <v>8315</v>
      </c>
      <c r="R2797" t="s">
        <v>8316</v>
      </c>
      <c r="S2797" s="16">
        <f t="shared" si="219"/>
        <v>41780.525937500002</v>
      </c>
      <c r="T2797" s="16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4000</v>
      </c>
      <c r="E2798" s="7">
        <v>0</v>
      </c>
      <c r="F2798" t="s">
        <v>8219</v>
      </c>
      <c r="G2798" t="s">
        <v>8224</v>
      </c>
      <c r="H2798" t="s">
        <v>8246</v>
      </c>
      <c r="I2798" s="14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0</v>
      </c>
      <c r="P2798">
        <f t="shared" si="222"/>
        <v>0</v>
      </c>
      <c r="Q2798" s="11" t="s">
        <v>8315</v>
      </c>
      <c r="R2798" t="s">
        <v>8316</v>
      </c>
      <c r="S2798" s="16">
        <f t="shared" si="219"/>
        <v>41795.528101851851</v>
      </c>
      <c r="T2798" s="16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22000</v>
      </c>
      <c r="E2799" s="7">
        <v>22318</v>
      </c>
      <c r="F2799" t="s">
        <v>8218</v>
      </c>
      <c r="G2799" t="s">
        <v>8224</v>
      </c>
      <c r="H2799" t="s">
        <v>8246</v>
      </c>
      <c r="I2799" s="14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101</v>
      </c>
      <c r="P2799">
        <f t="shared" si="222"/>
        <v>237.43</v>
      </c>
      <c r="Q2799" s="11" t="s">
        <v>8315</v>
      </c>
      <c r="R2799" t="s">
        <v>8316</v>
      </c>
      <c r="S2799" s="16">
        <f t="shared" si="219"/>
        <v>41798.94027777778</v>
      </c>
      <c r="T2799" s="16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14000</v>
      </c>
      <c r="E2800" s="7">
        <v>2540</v>
      </c>
      <c r="F2800" t="s">
        <v>8220</v>
      </c>
      <c r="G2800" t="s">
        <v>8224</v>
      </c>
      <c r="H2800" t="s">
        <v>8246</v>
      </c>
      <c r="I2800" s="14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18</v>
      </c>
      <c r="P2800">
        <f t="shared" si="222"/>
        <v>18.27</v>
      </c>
      <c r="Q2800" s="11" t="s">
        <v>8315</v>
      </c>
      <c r="R2800" t="s">
        <v>8316</v>
      </c>
      <c r="S2800" s="16">
        <f t="shared" si="219"/>
        <v>42201.675011574072</v>
      </c>
      <c r="T2800" s="16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15000</v>
      </c>
      <c r="E2801" s="7">
        <v>18542</v>
      </c>
      <c r="F2801" t="s">
        <v>8218</v>
      </c>
      <c r="G2801" t="s">
        <v>8224</v>
      </c>
      <c r="H2801" t="s">
        <v>8246</v>
      </c>
      <c r="I2801" s="14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124</v>
      </c>
      <c r="P2801">
        <f t="shared" si="222"/>
        <v>142.63</v>
      </c>
      <c r="Q2801" s="11" t="s">
        <v>8315</v>
      </c>
      <c r="R2801" t="s">
        <v>8316</v>
      </c>
      <c r="S2801" s="16">
        <f t="shared" si="219"/>
        <v>42507.264699074076</v>
      </c>
      <c r="T2801" s="16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5000</v>
      </c>
      <c r="E2802" s="7">
        <v>45</v>
      </c>
      <c r="F2802" t="s">
        <v>8220</v>
      </c>
      <c r="G2802" t="s">
        <v>8224</v>
      </c>
      <c r="H2802" t="s">
        <v>8246</v>
      </c>
      <c r="I2802" s="14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</v>
      </c>
      <c r="P2802">
        <f t="shared" si="222"/>
        <v>1.45</v>
      </c>
      <c r="Q2802" s="11" t="s">
        <v>8315</v>
      </c>
      <c r="R2802" t="s">
        <v>8316</v>
      </c>
      <c r="S2802" s="16">
        <f t="shared" si="219"/>
        <v>41948.552847222221</v>
      </c>
      <c r="T2802" s="16">
        <f t="shared" si="220"/>
        <v>42008.552847222221</v>
      </c>
      <c r="U2802">
        <f t="shared" si="221"/>
        <v>2015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3200</v>
      </c>
      <c r="E2803" s="7">
        <v>0</v>
      </c>
      <c r="F2803" t="s">
        <v>8220</v>
      </c>
      <c r="G2803" t="s">
        <v>8225</v>
      </c>
      <c r="H2803" t="s">
        <v>8247</v>
      </c>
      <c r="I2803" s="14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0</v>
      </c>
      <c r="P2803">
        <f t="shared" si="222"/>
        <v>0</v>
      </c>
      <c r="Q2803" s="11" t="s">
        <v>8315</v>
      </c>
      <c r="R2803" t="s">
        <v>8316</v>
      </c>
      <c r="S2803" s="16">
        <f t="shared" si="219"/>
        <v>41900.243159722224</v>
      </c>
      <c r="T2803" s="16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9000</v>
      </c>
      <c r="E2804" s="7">
        <v>24505</v>
      </c>
      <c r="F2804" t="s">
        <v>8218</v>
      </c>
      <c r="G2804" t="s">
        <v>8224</v>
      </c>
      <c r="H2804" t="s">
        <v>8246</v>
      </c>
      <c r="I2804" s="1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272</v>
      </c>
      <c r="P2804">
        <f t="shared" si="222"/>
        <v>272.27999999999997</v>
      </c>
      <c r="Q2804" s="11" t="s">
        <v>8315</v>
      </c>
      <c r="R2804" t="s">
        <v>8316</v>
      </c>
      <c r="S2804" s="16">
        <f t="shared" si="219"/>
        <v>42192.64707175926</v>
      </c>
      <c r="T2804" s="16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33000</v>
      </c>
      <c r="E2805" s="7">
        <v>0</v>
      </c>
      <c r="F2805" t="s">
        <v>8219</v>
      </c>
      <c r="G2805" t="s">
        <v>8223</v>
      </c>
      <c r="H2805" t="s">
        <v>8245</v>
      </c>
      <c r="I2805" s="14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0</v>
      </c>
      <c r="P2805">
        <f t="shared" si="222"/>
        <v>0</v>
      </c>
      <c r="Q2805" s="11" t="s">
        <v>8315</v>
      </c>
      <c r="R2805" t="s">
        <v>8316</v>
      </c>
      <c r="S2805" s="16">
        <f t="shared" si="219"/>
        <v>42158.065694444449</v>
      </c>
      <c r="T2805" s="16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4500</v>
      </c>
      <c r="E2806" s="7">
        <v>5221</v>
      </c>
      <c r="F2806" t="s">
        <v>8218</v>
      </c>
      <c r="G2806" t="s">
        <v>8224</v>
      </c>
      <c r="H2806" t="s">
        <v>8246</v>
      </c>
      <c r="I2806" s="14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116</v>
      </c>
      <c r="P2806">
        <f t="shared" si="222"/>
        <v>227</v>
      </c>
      <c r="Q2806" s="11" t="s">
        <v>8315</v>
      </c>
      <c r="R2806" t="s">
        <v>8316</v>
      </c>
      <c r="S2806" s="16">
        <f t="shared" si="219"/>
        <v>41881.453587962962</v>
      </c>
      <c r="T2806" s="16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3000</v>
      </c>
      <c r="E2807" s="7">
        <v>0</v>
      </c>
      <c r="F2807" t="s">
        <v>8220</v>
      </c>
      <c r="G2807" t="s">
        <v>8224</v>
      </c>
      <c r="H2807" t="s">
        <v>8246</v>
      </c>
      <c r="I2807" s="14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0</v>
      </c>
      <c r="P2807">
        <f t="shared" si="222"/>
        <v>0</v>
      </c>
      <c r="Q2807" s="11" t="s">
        <v>8315</v>
      </c>
      <c r="R2807" t="s">
        <v>8316</v>
      </c>
      <c r="S2807" s="16">
        <f t="shared" si="219"/>
        <v>42213.505474537036</v>
      </c>
      <c r="T2807" s="16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10000</v>
      </c>
      <c r="E2808" s="7">
        <v>105</v>
      </c>
      <c r="F2808" t="s">
        <v>8220</v>
      </c>
      <c r="G2808" t="s">
        <v>8224</v>
      </c>
      <c r="H2808" t="s">
        <v>8246</v>
      </c>
      <c r="I2808" s="14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</v>
      </c>
      <c r="P2808">
        <f t="shared" si="222"/>
        <v>1.38</v>
      </c>
      <c r="Q2808" s="11" t="s">
        <v>8315</v>
      </c>
      <c r="R2808" t="s">
        <v>8316</v>
      </c>
      <c r="S2808" s="16">
        <f t="shared" si="219"/>
        <v>42185.267245370371</v>
      </c>
      <c r="T2808" s="16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18000</v>
      </c>
      <c r="E2809" s="7">
        <v>18221</v>
      </c>
      <c r="F2809" t="s">
        <v>8218</v>
      </c>
      <c r="G2809" t="s">
        <v>8223</v>
      </c>
      <c r="H2809" t="s">
        <v>8245</v>
      </c>
      <c r="I2809" s="14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101</v>
      </c>
      <c r="P2809">
        <f t="shared" si="222"/>
        <v>195.92</v>
      </c>
      <c r="Q2809" s="11" t="s">
        <v>8315</v>
      </c>
      <c r="R2809" t="s">
        <v>8316</v>
      </c>
      <c r="S2809" s="16">
        <f t="shared" si="219"/>
        <v>42154.873124999998</v>
      </c>
      <c r="T2809" s="16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12000</v>
      </c>
      <c r="E2810" s="7">
        <v>1405</v>
      </c>
      <c r="F2810" t="s">
        <v>8221</v>
      </c>
      <c r="G2810" t="s">
        <v>8223</v>
      </c>
      <c r="H2810" t="s">
        <v>8245</v>
      </c>
      <c r="I2810" s="14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12</v>
      </c>
      <c r="P2810">
        <f t="shared" si="222"/>
        <v>20.36</v>
      </c>
      <c r="Q2810" s="11" t="s">
        <v>8315</v>
      </c>
      <c r="R2810" t="s">
        <v>8316</v>
      </c>
      <c r="S2810" s="16">
        <f t="shared" si="219"/>
        <v>42208.84646990741</v>
      </c>
      <c r="T2810" s="16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7500</v>
      </c>
      <c r="E2811" s="7">
        <v>11530</v>
      </c>
      <c r="F2811" t="s">
        <v>8218</v>
      </c>
      <c r="G2811" t="s">
        <v>8223</v>
      </c>
      <c r="H2811" t="s">
        <v>8245</v>
      </c>
      <c r="I2811" s="14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154</v>
      </c>
      <c r="P2811">
        <f t="shared" si="222"/>
        <v>549.04999999999995</v>
      </c>
      <c r="Q2811" s="11" t="s">
        <v>8315</v>
      </c>
      <c r="R2811" t="s">
        <v>8316</v>
      </c>
      <c r="S2811" s="16">
        <f t="shared" si="219"/>
        <v>42451.496817129635</v>
      </c>
      <c r="T2811" s="16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8000</v>
      </c>
      <c r="E2812" s="7">
        <v>3200</v>
      </c>
      <c r="F2812" t="s">
        <v>8220</v>
      </c>
      <c r="G2812" t="s">
        <v>8223</v>
      </c>
      <c r="H2812" t="s">
        <v>8245</v>
      </c>
      <c r="I2812" s="14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40</v>
      </c>
      <c r="P2812">
        <f t="shared" si="222"/>
        <v>56.14</v>
      </c>
      <c r="Q2812" s="11" t="s">
        <v>8315</v>
      </c>
      <c r="R2812" t="s">
        <v>8316</v>
      </c>
      <c r="S2812" s="16">
        <f t="shared" si="219"/>
        <v>41759.13962962963</v>
      </c>
      <c r="T2812" s="16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25000</v>
      </c>
      <c r="E2813" s="7">
        <v>20552</v>
      </c>
      <c r="F2813" t="s">
        <v>8219</v>
      </c>
      <c r="G2813" t="s">
        <v>8224</v>
      </c>
      <c r="H2813" t="s">
        <v>8246</v>
      </c>
      <c r="I2813" s="14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82</v>
      </c>
      <c r="P2813">
        <f t="shared" si="222"/>
        <v>190.3</v>
      </c>
      <c r="Q2813" s="11" t="s">
        <v>8315</v>
      </c>
      <c r="R2813" t="s">
        <v>8316</v>
      </c>
      <c r="S2813" s="16">
        <f t="shared" si="219"/>
        <v>42028.496562500004</v>
      </c>
      <c r="T2813" s="16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15000</v>
      </c>
      <c r="E2814" s="7">
        <v>16200</v>
      </c>
      <c r="F2814" t="s">
        <v>8218</v>
      </c>
      <c r="G2814" t="s">
        <v>8228</v>
      </c>
      <c r="H2814" t="s">
        <v>8250</v>
      </c>
      <c r="I2814" s="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108</v>
      </c>
      <c r="P2814">
        <f t="shared" si="222"/>
        <v>195.18</v>
      </c>
      <c r="Q2814" s="11" t="s">
        <v>8315</v>
      </c>
      <c r="R2814" t="s">
        <v>8316</v>
      </c>
      <c r="S2814" s="16">
        <f t="shared" si="219"/>
        <v>42054.74418981481</v>
      </c>
      <c r="T2814" s="16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10000</v>
      </c>
      <c r="E2815" s="7">
        <v>10000</v>
      </c>
      <c r="F2815" t="s">
        <v>8218</v>
      </c>
      <c r="G2815" t="s">
        <v>8223</v>
      </c>
      <c r="H2815" t="s">
        <v>8245</v>
      </c>
      <c r="I2815" s="14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100</v>
      </c>
      <c r="P2815">
        <f t="shared" si="222"/>
        <v>104.17</v>
      </c>
      <c r="Q2815" s="11" t="s">
        <v>8315</v>
      </c>
      <c r="R2815" t="s">
        <v>8316</v>
      </c>
      <c r="S2815" s="16">
        <f t="shared" si="219"/>
        <v>42693.742604166662</v>
      </c>
      <c r="T2815" s="16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5000</v>
      </c>
      <c r="E2816" s="7">
        <v>5291</v>
      </c>
      <c r="F2816" t="s">
        <v>8218</v>
      </c>
      <c r="G2816" t="s">
        <v>8224</v>
      </c>
      <c r="H2816" t="s">
        <v>8246</v>
      </c>
      <c r="I2816" s="14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106</v>
      </c>
      <c r="P2816">
        <f t="shared" si="222"/>
        <v>82.67</v>
      </c>
      <c r="Q2816" s="11" t="s">
        <v>8315</v>
      </c>
      <c r="R2816" t="s">
        <v>8316</v>
      </c>
      <c r="S2816" s="16">
        <f t="shared" si="219"/>
        <v>42103.399479166663</v>
      </c>
      <c r="T2816" s="16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3000</v>
      </c>
      <c r="E2817" s="7">
        <v>3353</v>
      </c>
      <c r="F2817" t="s">
        <v>8218</v>
      </c>
      <c r="G2817" t="s">
        <v>8228</v>
      </c>
      <c r="H2817" t="s">
        <v>8250</v>
      </c>
      <c r="I2817" s="14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112</v>
      </c>
      <c r="P2817">
        <f t="shared" si="222"/>
        <v>239.5</v>
      </c>
      <c r="Q2817" s="11" t="s">
        <v>8315</v>
      </c>
      <c r="R2817" t="s">
        <v>8316</v>
      </c>
      <c r="S2817" s="16">
        <f t="shared" si="219"/>
        <v>42559.776724537034</v>
      </c>
      <c r="T2817" s="16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11000</v>
      </c>
      <c r="E2818" s="7">
        <v>0</v>
      </c>
      <c r="F2818" t="s">
        <v>8220</v>
      </c>
      <c r="G2818" t="s">
        <v>8224</v>
      </c>
      <c r="H2818" t="s">
        <v>8246</v>
      </c>
      <c r="I2818" s="14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7"/>
        <v>0</v>
      </c>
      <c r="P2818">
        <f t="shared" si="222"/>
        <v>0</v>
      </c>
      <c r="Q2818" s="11" t="s">
        <v>8315</v>
      </c>
      <c r="R2818" t="s">
        <v>8316</v>
      </c>
      <c r="S2818" s="16">
        <f t="shared" si="219"/>
        <v>42188.467499999999</v>
      </c>
      <c r="T2818" s="16">
        <f t="shared" si="220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3500</v>
      </c>
      <c r="E2819" s="7">
        <v>775</v>
      </c>
      <c r="F2819" t="s">
        <v>8220</v>
      </c>
      <c r="G2819" t="s">
        <v>8224</v>
      </c>
      <c r="H2819" t="s">
        <v>8246</v>
      </c>
      <c r="I2819" s="14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3">ROUND(E2819/D2819*100,0)</f>
        <v>22</v>
      </c>
      <c r="P2819">
        <f t="shared" si="222"/>
        <v>23.48</v>
      </c>
      <c r="Q2819" s="11" t="s">
        <v>8315</v>
      </c>
      <c r="R2819" t="s">
        <v>8316</v>
      </c>
      <c r="S2819" s="16">
        <f t="shared" ref="S2819:S2882" si="224">(((J2819/60)/60)/24)+DATE(1970,1,1)</f>
        <v>42023.634976851856</v>
      </c>
      <c r="T2819" s="16">
        <f t="shared" ref="T2819:T2882" si="225">(((I2819/60)/60)/24)+DATE(1970,1,1)</f>
        <v>42063.634976851856</v>
      </c>
      <c r="U2819">
        <f t="shared" ref="U2819:U2882" si="226">YEAR(T2819)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26000</v>
      </c>
      <c r="E2820" s="7">
        <v>25</v>
      </c>
      <c r="F2820" t="s">
        <v>8220</v>
      </c>
      <c r="G2820" t="s">
        <v>8223</v>
      </c>
      <c r="H2820" t="s">
        <v>8245</v>
      </c>
      <c r="I2820" s="14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0</v>
      </c>
      <c r="P2820">
        <f t="shared" si="222"/>
        <v>0.25</v>
      </c>
      <c r="Q2820" s="11" t="s">
        <v>8315</v>
      </c>
      <c r="R2820" t="s">
        <v>8316</v>
      </c>
      <c r="S2820" s="16">
        <f t="shared" si="224"/>
        <v>42250.598217592589</v>
      </c>
      <c r="T2820" s="16">
        <f t="shared" si="225"/>
        <v>42270.598217592589</v>
      </c>
      <c r="U2820">
        <f t="shared" si="226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15000</v>
      </c>
      <c r="E2821" s="7">
        <v>30</v>
      </c>
      <c r="F2821" t="s">
        <v>8220</v>
      </c>
      <c r="G2821" t="s">
        <v>8224</v>
      </c>
      <c r="H2821" t="s">
        <v>8246</v>
      </c>
      <c r="I2821" s="14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0</v>
      </c>
      <c r="P2821">
        <f t="shared" si="222"/>
        <v>0.28999999999999998</v>
      </c>
      <c r="Q2821" s="11" t="s">
        <v>8315</v>
      </c>
      <c r="R2821" t="s">
        <v>8316</v>
      </c>
      <c r="S2821" s="16">
        <f t="shared" si="224"/>
        <v>42139.525567129633</v>
      </c>
      <c r="T2821" s="16">
        <f t="shared" si="225"/>
        <v>42169.525567129633</v>
      </c>
      <c r="U2821">
        <f t="shared" si="226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2500</v>
      </c>
      <c r="E2822" s="7">
        <v>2500</v>
      </c>
      <c r="F2822" t="s">
        <v>8218</v>
      </c>
      <c r="G2822" t="s">
        <v>8224</v>
      </c>
      <c r="H2822" t="s">
        <v>8246</v>
      </c>
      <c r="I2822" s="14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100</v>
      </c>
      <c r="P2822">
        <f t="shared" si="222"/>
        <v>125</v>
      </c>
      <c r="Q2822" s="11" t="s">
        <v>8315</v>
      </c>
      <c r="R2822" t="s">
        <v>8316</v>
      </c>
      <c r="S2822" s="16">
        <f t="shared" si="224"/>
        <v>42401.610983796301</v>
      </c>
      <c r="T2822" s="16">
        <f t="shared" si="225"/>
        <v>42426</v>
      </c>
      <c r="U2822">
        <f t="shared" si="226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4000</v>
      </c>
      <c r="E2823" s="7">
        <v>910</v>
      </c>
      <c r="F2823" t="s">
        <v>8220</v>
      </c>
      <c r="G2823" t="s">
        <v>8224</v>
      </c>
      <c r="H2823" t="s">
        <v>8246</v>
      </c>
      <c r="I2823" s="14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23</v>
      </c>
      <c r="P2823">
        <f t="shared" si="222"/>
        <v>26</v>
      </c>
      <c r="Q2823" s="11" t="s">
        <v>8315</v>
      </c>
      <c r="R2823" t="s">
        <v>8316</v>
      </c>
      <c r="S2823" s="16">
        <f t="shared" si="224"/>
        <v>41875.922858796301</v>
      </c>
      <c r="T2823" s="16">
        <f t="shared" si="225"/>
        <v>41905.922858796301</v>
      </c>
      <c r="U2823">
        <f t="shared" si="226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15000</v>
      </c>
      <c r="E2824" s="7">
        <v>37994</v>
      </c>
      <c r="F2824" t="s">
        <v>8218</v>
      </c>
      <c r="G2824" t="s">
        <v>8223</v>
      </c>
      <c r="H2824" t="s">
        <v>8245</v>
      </c>
      <c r="I2824" s="1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253</v>
      </c>
      <c r="P2824">
        <f t="shared" si="222"/>
        <v>404.19</v>
      </c>
      <c r="Q2824" s="11" t="s">
        <v>8315</v>
      </c>
      <c r="R2824" t="s">
        <v>8316</v>
      </c>
      <c r="S2824" s="16">
        <f t="shared" si="224"/>
        <v>42060.683935185181</v>
      </c>
      <c r="T2824" s="16">
        <f t="shared" si="225"/>
        <v>42090.642268518524</v>
      </c>
      <c r="U2824">
        <f t="shared" si="226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2000</v>
      </c>
      <c r="E2825" s="7">
        <v>2050</v>
      </c>
      <c r="F2825" t="s">
        <v>8218</v>
      </c>
      <c r="G2825" t="s">
        <v>8224</v>
      </c>
      <c r="H2825" t="s">
        <v>8246</v>
      </c>
      <c r="I2825" s="14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103</v>
      </c>
      <c r="P2825">
        <f t="shared" si="222"/>
        <v>146.43</v>
      </c>
      <c r="Q2825" s="11" t="s">
        <v>8315</v>
      </c>
      <c r="R2825" t="s">
        <v>8316</v>
      </c>
      <c r="S2825" s="16">
        <f t="shared" si="224"/>
        <v>42067.011643518519</v>
      </c>
      <c r="T2825" s="16">
        <f t="shared" si="225"/>
        <v>42094.957638888889</v>
      </c>
      <c r="U2825">
        <f t="shared" si="226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3500</v>
      </c>
      <c r="E2826" s="7">
        <v>45</v>
      </c>
      <c r="F2826" t="s">
        <v>8220</v>
      </c>
      <c r="G2826" t="s">
        <v>8223</v>
      </c>
      <c r="H2826" t="s">
        <v>8245</v>
      </c>
      <c r="I2826" s="14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</v>
      </c>
      <c r="P2826">
        <f t="shared" si="222"/>
        <v>3</v>
      </c>
      <c r="Q2826" s="11" t="s">
        <v>8315</v>
      </c>
      <c r="R2826" t="s">
        <v>8316</v>
      </c>
      <c r="S2826" s="16">
        <f t="shared" si="224"/>
        <v>42136.270787037036</v>
      </c>
      <c r="T2826" s="16">
        <f t="shared" si="225"/>
        <v>42168.071527777778</v>
      </c>
      <c r="U2826">
        <f t="shared" si="226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9600</v>
      </c>
      <c r="E2827" s="7">
        <v>264</v>
      </c>
      <c r="F2827" t="s">
        <v>8220</v>
      </c>
      <c r="G2827" t="s">
        <v>8224</v>
      </c>
      <c r="H2827" t="s">
        <v>8246</v>
      </c>
      <c r="I2827" s="14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3</v>
      </c>
      <c r="P2827">
        <f t="shared" si="222"/>
        <v>5.18</v>
      </c>
      <c r="Q2827" s="11" t="s">
        <v>8315</v>
      </c>
      <c r="R2827" t="s">
        <v>8316</v>
      </c>
      <c r="S2827" s="16">
        <f t="shared" si="224"/>
        <v>42312.792662037042</v>
      </c>
      <c r="T2827" s="16">
        <f t="shared" si="225"/>
        <v>42342.792662037042</v>
      </c>
      <c r="U2827">
        <f t="shared" si="226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6000</v>
      </c>
      <c r="E2828" s="7">
        <v>8529</v>
      </c>
      <c r="F2828" t="s">
        <v>8218</v>
      </c>
      <c r="G2828" t="s">
        <v>8223</v>
      </c>
      <c r="H2828" t="s">
        <v>8245</v>
      </c>
      <c r="I2828" s="14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142</v>
      </c>
      <c r="P2828">
        <f t="shared" si="222"/>
        <v>448.89</v>
      </c>
      <c r="Q2828" s="11" t="s">
        <v>8315</v>
      </c>
      <c r="R2828" t="s">
        <v>8316</v>
      </c>
      <c r="S2828" s="16">
        <f t="shared" si="224"/>
        <v>42171.034861111111</v>
      </c>
      <c r="T2828" s="16">
        <f t="shared" si="225"/>
        <v>42195.291666666672</v>
      </c>
      <c r="U2828">
        <f t="shared" si="226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7000</v>
      </c>
      <c r="E2829" s="7">
        <v>7905</v>
      </c>
      <c r="F2829" t="s">
        <v>8218</v>
      </c>
      <c r="G2829" t="s">
        <v>8223</v>
      </c>
      <c r="H2829" t="s">
        <v>8245</v>
      </c>
      <c r="I2829" s="14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113</v>
      </c>
      <c r="P2829">
        <f t="shared" si="222"/>
        <v>343.7</v>
      </c>
      <c r="Q2829" s="11" t="s">
        <v>8315</v>
      </c>
      <c r="R2829" t="s">
        <v>8316</v>
      </c>
      <c r="S2829" s="16">
        <f t="shared" si="224"/>
        <v>42494.683634259258</v>
      </c>
      <c r="T2829" s="16">
        <f t="shared" si="225"/>
        <v>42524.6875</v>
      </c>
      <c r="U2829">
        <f t="shared" si="226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25000</v>
      </c>
      <c r="E2830" s="7">
        <v>1897</v>
      </c>
      <c r="F2830" t="s">
        <v>8220</v>
      </c>
      <c r="G2830" t="s">
        <v>8224</v>
      </c>
      <c r="H2830" t="s">
        <v>8246</v>
      </c>
      <c r="I2830" s="14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8</v>
      </c>
      <c r="P2830">
        <f t="shared" si="222"/>
        <v>19.559999999999999</v>
      </c>
      <c r="Q2830" s="11" t="s">
        <v>8315</v>
      </c>
      <c r="R2830" t="s">
        <v>8316</v>
      </c>
      <c r="S2830" s="16">
        <f t="shared" si="224"/>
        <v>42254.264687499999</v>
      </c>
      <c r="T2830" s="16">
        <f t="shared" si="225"/>
        <v>42279.958333333328</v>
      </c>
      <c r="U2830">
        <f t="shared" si="226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8000</v>
      </c>
      <c r="E2831" s="7">
        <v>200</v>
      </c>
      <c r="F2831" t="s">
        <v>8220</v>
      </c>
      <c r="G2831" t="s">
        <v>8224</v>
      </c>
      <c r="H2831" t="s">
        <v>8246</v>
      </c>
      <c r="I2831" s="14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3</v>
      </c>
      <c r="P2831">
        <f t="shared" si="222"/>
        <v>2.63</v>
      </c>
      <c r="Q2831" s="11" t="s">
        <v>8315</v>
      </c>
      <c r="R2831" t="s">
        <v>8316</v>
      </c>
      <c r="S2831" s="16">
        <f t="shared" si="224"/>
        <v>42495.434236111112</v>
      </c>
      <c r="T2831" s="16">
        <f t="shared" si="225"/>
        <v>42523.434236111112</v>
      </c>
      <c r="U2831">
        <f t="shared" si="226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8500</v>
      </c>
      <c r="E2832" s="7">
        <v>11428.19</v>
      </c>
      <c r="F2832" t="s">
        <v>8218</v>
      </c>
      <c r="G2832" t="s">
        <v>8223</v>
      </c>
      <c r="H2832" t="s">
        <v>8245</v>
      </c>
      <c r="I2832" s="14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134</v>
      </c>
      <c r="P2832">
        <f t="shared" si="222"/>
        <v>1038.93</v>
      </c>
      <c r="Q2832" s="11" t="s">
        <v>8315</v>
      </c>
      <c r="R2832" t="s">
        <v>8316</v>
      </c>
      <c r="S2832" s="16">
        <f t="shared" si="224"/>
        <v>41758.839675925927</v>
      </c>
      <c r="T2832" s="16">
        <f t="shared" si="225"/>
        <v>41771.165972222225</v>
      </c>
      <c r="U2832">
        <f t="shared" si="226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10000</v>
      </c>
      <c r="E2833" s="7">
        <v>77</v>
      </c>
      <c r="F2833" t="s">
        <v>8220</v>
      </c>
      <c r="G2833" t="s">
        <v>8223</v>
      </c>
      <c r="H2833" t="s">
        <v>8245</v>
      </c>
      <c r="I2833" s="14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</v>
      </c>
      <c r="P2833">
        <f t="shared" si="222"/>
        <v>1.48</v>
      </c>
      <c r="Q2833" s="11" t="s">
        <v>8315</v>
      </c>
      <c r="R2833" t="s">
        <v>8316</v>
      </c>
      <c r="S2833" s="16">
        <f t="shared" si="224"/>
        <v>42171.824884259258</v>
      </c>
      <c r="T2833" s="16">
        <f t="shared" si="225"/>
        <v>42201.824884259258</v>
      </c>
      <c r="U2833">
        <f t="shared" si="226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8000</v>
      </c>
      <c r="E2834" s="7">
        <v>9203.23</v>
      </c>
      <c r="F2834" t="s">
        <v>8218</v>
      </c>
      <c r="G2834" t="s">
        <v>8224</v>
      </c>
      <c r="H2834" t="s">
        <v>8246</v>
      </c>
      <c r="I2834" s="1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2"/>
        <v>96.88</v>
      </c>
      <c r="Q2834" s="11" t="s">
        <v>8315</v>
      </c>
      <c r="R2834" t="s">
        <v>8316</v>
      </c>
      <c r="S2834" s="16">
        <f t="shared" si="224"/>
        <v>41938.709421296298</v>
      </c>
      <c r="T2834" s="16">
        <f t="shared" si="225"/>
        <v>41966.916666666672</v>
      </c>
      <c r="U2834">
        <f t="shared" si="226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8000</v>
      </c>
      <c r="E2835" s="7">
        <v>32616</v>
      </c>
      <c r="F2835" t="s">
        <v>8218</v>
      </c>
      <c r="G2835" t="s">
        <v>8223</v>
      </c>
      <c r="H2835" t="s">
        <v>8245</v>
      </c>
      <c r="I2835" s="14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408</v>
      </c>
      <c r="P2835">
        <f t="shared" si="222"/>
        <v>931.89</v>
      </c>
      <c r="Q2835" s="11" t="s">
        <v>8315</v>
      </c>
      <c r="R2835" t="s">
        <v>8316</v>
      </c>
      <c r="S2835" s="16">
        <f t="shared" si="224"/>
        <v>42268.127696759257</v>
      </c>
      <c r="T2835" s="16">
        <f t="shared" si="225"/>
        <v>42288.083333333328</v>
      </c>
      <c r="U2835">
        <f t="shared" si="226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5000</v>
      </c>
      <c r="E2836" s="7">
        <v>100</v>
      </c>
      <c r="F2836" t="s">
        <v>8220</v>
      </c>
      <c r="G2836" t="s">
        <v>8224</v>
      </c>
      <c r="H2836" t="s">
        <v>8246</v>
      </c>
      <c r="I2836" s="14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2</v>
      </c>
      <c r="P2836">
        <f t="shared" si="222"/>
        <v>4.76</v>
      </c>
      <c r="Q2836" s="11" t="s">
        <v>8315</v>
      </c>
      <c r="R2836" t="s">
        <v>8316</v>
      </c>
      <c r="S2836" s="16">
        <f t="shared" si="224"/>
        <v>42019.959837962961</v>
      </c>
      <c r="T2836" s="16">
        <f t="shared" si="225"/>
        <v>42034.959837962961</v>
      </c>
      <c r="U2836">
        <f t="shared" si="226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5000</v>
      </c>
      <c r="E2837" s="7">
        <v>12627</v>
      </c>
      <c r="F2837" t="s">
        <v>8218</v>
      </c>
      <c r="G2837" t="s">
        <v>8224</v>
      </c>
      <c r="H2837" t="s">
        <v>8246</v>
      </c>
      <c r="I2837" s="14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253</v>
      </c>
      <c r="P2837">
        <f t="shared" si="222"/>
        <v>135.77000000000001</v>
      </c>
      <c r="Q2837" s="11" t="s">
        <v>8315</v>
      </c>
      <c r="R2837" t="s">
        <v>8316</v>
      </c>
      <c r="S2837" s="16">
        <f t="shared" si="224"/>
        <v>42313.703900462962</v>
      </c>
      <c r="T2837" s="16">
        <f t="shared" si="225"/>
        <v>42343</v>
      </c>
      <c r="U2837">
        <f t="shared" si="226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3000</v>
      </c>
      <c r="E2838" s="7">
        <v>57</v>
      </c>
      <c r="F2838" t="s">
        <v>8220</v>
      </c>
      <c r="G2838" t="s">
        <v>8223</v>
      </c>
      <c r="H2838" t="s">
        <v>8245</v>
      </c>
      <c r="I2838" s="14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2</v>
      </c>
      <c r="P2838">
        <f t="shared" si="222"/>
        <v>5.18</v>
      </c>
      <c r="Q2838" s="11" t="s">
        <v>8315</v>
      </c>
      <c r="R2838" t="s">
        <v>8316</v>
      </c>
      <c r="S2838" s="16">
        <f t="shared" si="224"/>
        <v>42746.261782407411</v>
      </c>
      <c r="T2838" s="16">
        <f t="shared" si="225"/>
        <v>42784.207638888889</v>
      </c>
      <c r="U2838">
        <f t="shared" si="226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3500</v>
      </c>
      <c r="E2839" s="7">
        <v>4170.17</v>
      </c>
      <c r="F2839" t="s">
        <v>8218</v>
      </c>
      <c r="G2839" t="s">
        <v>8228</v>
      </c>
      <c r="H2839" t="s">
        <v>8250</v>
      </c>
      <c r="I2839" s="14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119</v>
      </c>
      <c r="P2839">
        <f t="shared" si="222"/>
        <v>198.58</v>
      </c>
      <c r="Q2839" s="11" t="s">
        <v>8315</v>
      </c>
      <c r="R2839" t="s">
        <v>8316</v>
      </c>
      <c r="S2839" s="16">
        <f t="shared" si="224"/>
        <v>42307.908379629633</v>
      </c>
      <c r="T2839" s="16">
        <f t="shared" si="225"/>
        <v>42347.950046296297</v>
      </c>
      <c r="U2839">
        <f t="shared" si="226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7000</v>
      </c>
      <c r="E2840" s="7">
        <v>7750</v>
      </c>
      <c r="F2840" t="s">
        <v>8218</v>
      </c>
      <c r="G2840" t="s">
        <v>8223</v>
      </c>
      <c r="H2840" t="s">
        <v>8245</v>
      </c>
      <c r="I2840" s="14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111</v>
      </c>
      <c r="P2840">
        <f t="shared" si="222"/>
        <v>143.52000000000001</v>
      </c>
      <c r="Q2840" s="11" t="s">
        <v>8315</v>
      </c>
      <c r="R2840" t="s">
        <v>8316</v>
      </c>
      <c r="S2840" s="16">
        <f t="shared" si="224"/>
        <v>41842.607592592591</v>
      </c>
      <c r="T2840" s="16">
        <f t="shared" si="225"/>
        <v>41864.916666666664</v>
      </c>
      <c r="U2840">
        <f t="shared" si="226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10000</v>
      </c>
      <c r="E2841" s="7">
        <v>10685</v>
      </c>
      <c r="F2841" t="s">
        <v>8218</v>
      </c>
      <c r="G2841" t="s">
        <v>8223</v>
      </c>
      <c r="H2841" t="s">
        <v>8245</v>
      </c>
      <c r="I2841" s="14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107</v>
      </c>
      <c r="P2841">
        <f t="shared" si="222"/>
        <v>344.68</v>
      </c>
      <c r="Q2841" s="11" t="s">
        <v>8315</v>
      </c>
      <c r="R2841" t="s">
        <v>8316</v>
      </c>
      <c r="S2841" s="16">
        <f t="shared" si="224"/>
        <v>41853.240208333329</v>
      </c>
      <c r="T2841" s="16">
        <f t="shared" si="225"/>
        <v>41876.207638888889</v>
      </c>
      <c r="U2841">
        <f t="shared" si="226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8000</v>
      </c>
      <c r="E2842" s="7">
        <v>0</v>
      </c>
      <c r="F2842" t="s">
        <v>8219</v>
      </c>
      <c r="G2842" t="s">
        <v>8224</v>
      </c>
      <c r="H2842" t="s">
        <v>8246</v>
      </c>
      <c r="I2842" s="14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0</v>
      </c>
      <c r="P2842">
        <f t="shared" si="222"/>
        <v>0</v>
      </c>
      <c r="Q2842" s="11" t="s">
        <v>8315</v>
      </c>
      <c r="R2842" t="s">
        <v>8316</v>
      </c>
      <c r="S2842" s="16">
        <f t="shared" si="224"/>
        <v>42060.035636574074</v>
      </c>
      <c r="T2842" s="16">
        <f t="shared" si="225"/>
        <v>42081.708333333328</v>
      </c>
      <c r="U2842">
        <f t="shared" si="226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1088</v>
      </c>
      <c r="F2843" t="s">
        <v>8218</v>
      </c>
      <c r="G2843" t="s">
        <v>8224</v>
      </c>
      <c r="H2843" t="s">
        <v>8246</v>
      </c>
      <c r="I2843" s="14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109</v>
      </c>
      <c r="P2843">
        <f t="shared" si="222"/>
        <v>1088</v>
      </c>
      <c r="Q2843" s="11" t="s">
        <v>8315</v>
      </c>
      <c r="R2843" t="s">
        <v>8316</v>
      </c>
      <c r="S2843" s="16">
        <f t="shared" si="224"/>
        <v>42291.739548611105</v>
      </c>
      <c r="T2843" s="16">
        <f t="shared" si="225"/>
        <v>42351.781215277777</v>
      </c>
      <c r="U2843">
        <f t="shared" si="226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300</v>
      </c>
      <c r="E2844" s="7">
        <v>0</v>
      </c>
      <c r="F2844" t="s">
        <v>8220</v>
      </c>
      <c r="G2844" t="s">
        <v>8224</v>
      </c>
      <c r="H2844" t="s">
        <v>8246</v>
      </c>
      <c r="I2844" s="1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>
        <f t="shared" si="222"/>
        <v>0</v>
      </c>
      <c r="Q2844" s="11" t="s">
        <v>8315</v>
      </c>
      <c r="R2844" t="s">
        <v>8316</v>
      </c>
      <c r="S2844" s="16">
        <f t="shared" si="224"/>
        <v>41784.952488425923</v>
      </c>
      <c r="T2844" s="16">
        <f t="shared" si="225"/>
        <v>41811.458333333336</v>
      </c>
      <c r="U2844">
        <f t="shared" si="226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280</v>
      </c>
      <c r="E2845" s="7">
        <v>0</v>
      </c>
      <c r="F2845" t="s">
        <v>8220</v>
      </c>
      <c r="G2845" t="s">
        <v>8223</v>
      </c>
      <c r="H2845" t="s">
        <v>8245</v>
      </c>
      <c r="I2845" s="14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>
        <f t="shared" si="222"/>
        <v>0</v>
      </c>
      <c r="Q2845" s="11" t="s">
        <v>8315</v>
      </c>
      <c r="R2845" t="s">
        <v>8316</v>
      </c>
      <c r="S2845" s="16">
        <f t="shared" si="224"/>
        <v>42492.737847222219</v>
      </c>
      <c r="T2845" s="16">
        <f t="shared" si="225"/>
        <v>42534.166666666672</v>
      </c>
      <c r="U2845">
        <f t="shared" si="226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1328</v>
      </c>
      <c r="E2846" s="7">
        <v>1366</v>
      </c>
      <c r="F2846" t="s">
        <v>8218</v>
      </c>
      <c r="G2846" t="s">
        <v>8238</v>
      </c>
      <c r="H2846" t="s">
        <v>8248</v>
      </c>
      <c r="I2846" s="14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103</v>
      </c>
      <c r="P2846">
        <f t="shared" si="222"/>
        <v>1366</v>
      </c>
      <c r="Q2846" s="11" t="s">
        <v>8315</v>
      </c>
      <c r="R2846" t="s">
        <v>8316</v>
      </c>
      <c r="S2846" s="16">
        <f t="shared" si="224"/>
        <v>42709.546064814815</v>
      </c>
      <c r="T2846" s="16">
        <f t="shared" si="225"/>
        <v>42739.546064814815</v>
      </c>
      <c r="U2846">
        <f t="shared" si="226"/>
        <v>2017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7000</v>
      </c>
      <c r="E2847" s="7">
        <v>7164</v>
      </c>
      <c r="F2847" t="s">
        <v>8218</v>
      </c>
      <c r="G2847" t="s">
        <v>8223</v>
      </c>
      <c r="H2847" t="s">
        <v>8245</v>
      </c>
      <c r="I2847" s="14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102</v>
      </c>
      <c r="P2847">
        <f t="shared" ref="P2847:P2910" si="227">IFERROR(ROUND(E2847/L2847, 2), 0)</f>
        <v>183.69</v>
      </c>
      <c r="Q2847" s="11" t="s">
        <v>8315</v>
      </c>
      <c r="R2847" t="s">
        <v>8316</v>
      </c>
      <c r="S2847" s="16">
        <f t="shared" si="224"/>
        <v>42103.016585648147</v>
      </c>
      <c r="T2847" s="16">
        <f t="shared" si="225"/>
        <v>42163.016585648147</v>
      </c>
      <c r="U2847">
        <f t="shared" si="226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270</v>
      </c>
      <c r="E2848" s="7">
        <v>0</v>
      </c>
      <c r="F2848" t="s">
        <v>8220</v>
      </c>
      <c r="G2848" t="s">
        <v>8223</v>
      </c>
      <c r="H2848" t="s">
        <v>8245</v>
      </c>
      <c r="I2848" s="14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>
        <f t="shared" si="227"/>
        <v>0</v>
      </c>
      <c r="Q2848" s="11" t="s">
        <v>8315</v>
      </c>
      <c r="R2848" t="s">
        <v>8316</v>
      </c>
      <c r="S2848" s="16">
        <f t="shared" si="224"/>
        <v>42108.692060185189</v>
      </c>
      <c r="T2848" s="16">
        <f t="shared" si="225"/>
        <v>42153.692060185189</v>
      </c>
      <c r="U2848">
        <f t="shared" si="226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250</v>
      </c>
      <c r="E2849" s="7">
        <v>825</v>
      </c>
      <c r="F2849" t="s">
        <v>8218</v>
      </c>
      <c r="G2849" t="s">
        <v>8223</v>
      </c>
      <c r="H2849" t="s">
        <v>8245</v>
      </c>
      <c r="I2849" s="14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330</v>
      </c>
      <c r="P2849">
        <f t="shared" si="227"/>
        <v>0</v>
      </c>
      <c r="Q2849" s="11" t="s">
        <v>8315</v>
      </c>
      <c r="R2849" t="s">
        <v>8316</v>
      </c>
      <c r="S2849" s="16">
        <f t="shared" si="224"/>
        <v>42453.806307870371</v>
      </c>
      <c r="T2849" s="16">
        <f t="shared" si="225"/>
        <v>42513.806307870371</v>
      </c>
      <c r="U2849">
        <f t="shared" si="226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1700</v>
      </c>
      <c r="E2850" s="7">
        <v>1920</v>
      </c>
      <c r="F2850" t="s">
        <v>8218</v>
      </c>
      <c r="G2850" t="s">
        <v>8223</v>
      </c>
      <c r="H2850" t="s">
        <v>8245</v>
      </c>
      <c r="I2850" s="14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113</v>
      </c>
      <c r="P2850">
        <f t="shared" si="227"/>
        <v>640</v>
      </c>
      <c r="Q2850" s="11" t="s">
        <v>8315</v>
      </c>
      <c r="R2850" t="s">
        <v>8316</v>
      </c>
      <c r="S2850" s="16">
        <f t="shared" si="224"/>
        <v>42123.648831018523</v>
      </c>
      <c r="T2850" s="16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1000</v>
      </c>
      <c r="E2851" s="7">
        <v>211</v>
      </c>
      <c r="F2851" t="s">
        <v>8220</v>
      </c>
      <c r="G2851" t="s">
        <v>8224</v>
      </c>
      <c r="H2851" t="s">
        <v>8246</v>
      </c>
      <c r="I2851" s="14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21</v>
      </c>
      <c r="P2851">
        <f t="shared" si="227"/>
        <v>211</v>
      </c>
      <c r="Q2851" s="11" t="s">
        <v>8315</v>
      </c>
      <c r="R2851" t="s">
        <v>8316</v>
      </c>
      <c r="S2851" s="16">
        <f t="shared" si="224"/>
        <v>42453.428240740745</v>
      </c>
      <c r="T2851" s="16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2500</v>
      </c>
      <c r="E2852" s="7">
        <v>2725</v>
      </c>
      <c r="F2852" t="s">
        <v>8218</v>
      </c>
      <c r="G2852" t="s">
        <v>8223</v>
      </c>
      <c r="H2852" t="s">
        <v>8245</v>
      </c>
      <c r="I2852" s="14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109</v>
      </c>
      <c r="P2852">
        <f t="shared" si="227"/>
        <v>209.62</v>
      </c>
      <c r="Q2852" s="11" t="s">
        <v>8315</v>
      </c>
      <c r="R2852" t="s">
        <v>8316</v>
      </c>
      <c r="S2852" s="16">
        <f t="shared" si="224"/>
        <v>41858.007071759261</v>
      </c>
      <c r="T2852" s="16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250</v>
      </c>
      <c r="E2853" s="7">
        <v>605</v>
      </c>
      <c r="F2853" t="s">
        <v>8218</v>
      </c>
      <c r="G2853" t="s">
        <v>8240</v>
      </c>
      <c r="H2853" t="s">
        <v>8248</v>
      </c>
      <c r="I2853" s="14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242</v>
      </c>
      <c r="P2853">
        <f t="shared" si="227"/>
        <v>0</v>
      </c>
      <c r="Q2853" s="11" t="s">
        <v>8315</v>
      </c>
      <c r="R2853" t="s">
        <v>8316</v>
      </c>
      <c r="S2853" s="16">
        <f t="shared" si="224"/>
        <v>42390.002650462964</v>
      </c>
      <c r="T2853" s="16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2000</v>
      </c>
      <c r="E2854" s="7">
        <v>100</v>
      </c>
      <c r="F2854" t="s">
        <v>8220</v>
      </c>
      <c r="G2854" t="s">
        <v>8223</v>
      </c>
      <c r="H2854" t="s">
        <v>8245</v>
      </c>
      <c r="I2854" s="1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5</v>
      </c>
      <c r="P2854">
        <f t="shared" si="227"/>
        <v>16.670000000000002</v>
      </c>
      <c r="Q2854" s="11" t="s">
        <v>8315</v>
      </c>
      <c r="R2854" t="s">
        <v>8316</v>
      </c>
      <c r="S2854" s="16">
        <f t="shared" si="224"/>
        <v>41781.045173611114</v>
      </c>
      <c r="T2854" s="16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250</v>
      </c>
      <c r="E2855" s="7">
        <v>605</v>
      </c>
      <c r="F2855" t="s">
        <v>8218</v>
      </c>
      <c r="G2855" t="s">
        <v>8228</v>
      </c>
      <c r="H2855" t="s">
        <v>8250</v>
      </c>
      <c r="I2855" s="14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242</v>
      </c>
      <c r="P2855">
        <f t="shared" si="227"/>
        <v>0</v>
      </c>
      <c r="Q2855" s="11" t="s">
        <v>8315</v>
      </c>
      <c r="R2855" t="s">
        <v>8316</v>
      </c>
      <c r="S2855" s="16">
        <f t="shared" si="224"/>
        <v>41836.190937499996</v>
      </c>
      <c r="T2855" s="16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2880</v>
      </c>
      <c r="E2856" s="7">
        <v>1</v>
      </c>
      <c r="F2856" t="s">
        <v>8220</v>
      </c>
      <c r="G2856" t="s">
        <v>8224</v>
      </c>
      <c r="H2856" t="s">
        <v>8246</v>
      </c>
      <c r="I2856" s="14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0</v>
      </c>
      <c r="P2856">
        <f t="shared" si="227"/>
        <v>7.0000000000000007E-2</v>
      </c>
      <c r="Q2856" s="11" t="s">
        <v>8315</v>
      </c>
      <c r="R2856" t="s">
        <v>8316</v>
      </c>
      <c r="S2856" s="16">
        <f t="shared" si="224"/>
        <v>42111.71665509259</v>
      </c>
      <c r="T2856" s="16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2500</v>
      </c>
      <c r="E2857" s="7">
        <v>2600</v>
      </c>
      <c r="F2857" t="s">
        <v>8218</v>
      </c>
      <c r="G2857" t="s">
        <v>8223</v>
      </c>
      <c r="H2857" t="s">
        <v>8245</v>
      </c>
      <c r="I2857" s="14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104</v>
      </c>
      <c r="P2857">
        <f t="shared" si="227"/>
        <v>520</v>
      </c>
      <c r="Q2857" s="11" t="s">
        <v>8315</v>
      </c>
      <c r="R2857" t="s">
        <v>8316</v>
      </c>
      <c r="S2857" s="16">
        <f t="shared" si="224"/>
        <v>42370.007766203707</v>
      </c>
      <c r="T2857" s="16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2000</v>
      </c>
      <c r="E2858" s="7">
        <v>2222</v>
      </c>
      <c r="F2858" t="s">
        <v>8218</v>
      </c>
      <c r="G2858" t="s">
        <v>8223</v>
      </c>
      <c r="H2858" t="s">
        <v>8245</v>
      </c>
      <c r="I2858" s="14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111</v>
      </c>
      <c r="P2858">
        <f t="shared" si="227"/>
        <v>370.33</v>
      </c>
      <c r="Q2858" s="11" t="s">
        <v>8315</v>
      </c>
      <c r="R2858" t="s">
        <v>8316</v>
      </c>
      <c r="S2858" s="16">
        <f t="shared" si="224"/>
        <v>42165.037581018521</v>
      </c>
      <c r="T2858" s="16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20000</v>
      </c>
      <c r="E2859" s="7">
        <v>1306</v>
      </c>
      <c r="F2859" t="s">
        <v>8220</v>
      </c>
      <c r="G2859" t="s">
        <v>8237</v>
      </c>
      <c r="H2859" t="s">
        <v>8255</v>
      </c>
      <c r="I2859" s="14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7</v>
      </c>
      <c r="P2859">
        <f t="shared" si="227"/>
        <v>87.07</v>
      </c>
      <c r="Q2859" s="11" t="s">
        <v>8315</v>
      </c>
      <c r="R2859" t="s">
        <v>8316</v>
      </c>
      <c r="S2859" s="16">
        <f t="shared" si="224"/>
        <v>42726.920081018514</v>
      </c>
      <c r="T2859" s="16">
        <f t="shared" si="225"/>
        <v>42786.75</v>
      </c>
      <c r="U2859">
        <f t="shared" si="226"/>
        <v>2017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250</v>
      </c>
      <c r="E2860" s="7">
        <v>595</v>
      </c>
      <c r="F2860" t="s">
        <v>8218</v>
      </c>
      <c r="G2860" t="s">
        <v>8232</v>
      </c>
      <c r="H2860" t="s">
        <v>8248</v>
      </c>
      <c r="I2860" s="14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238</v>
      </c>
      <c r="P2860">
        <f t="shared" si="227"/>
        <v>0</v>
      </c>
      <c r="Q2860" s="11" t="s">
        <v>8315</v>
      </c>
      <c r="R2860" t="s">
        <v>8316</v>
      </c>
      <c r="S2860" s="16">
        <f t="shared" si="224"/>
        <v>41954.545081018514</v>
      </c>
      <c r="T2860" s="16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1500</v>
      </c>
      <c r="E2861" s="7">
        <v>1</v>
      </c>
      <c r="F2861" t="s">
        <v>8220</v>
      </c>
      <c r="G2861" t="s">
        <v>8225</v>
      </c>
      <c r="H2861" t="s">
        <v>8247</v>
      </c>
      <c r="I2861" s="14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0</v>
      </c>
      <c r="P2861">
        <f t="shared" si="227"/>
        <v>1</v>
      </c>
      <c r="Q2861" s="11" t="s">
        <v>8315</v>
      </c>
      <c r="R2861" t="s">
        <v>8316</v>
      </c>
      <c r="S2861" s="16">
        <f t="shared" si="224"/>
        <v>42233.362314814818</v>
      </c>
      <c r="T2861" s="16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2500</v>
      </c>
      <c r="E2862" s="7">
        <v>814</v>
      </c>
      <c r="F2862" t="s">
        <v>8220</v>
      </c>
      <c r="G2862" t="s">
        <v>8223</v>
      </c>
      <c r="H2862" t="s">
        <v>8245</v>
      </c>
      <c r="I2862" s="14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33</v>
      </c>
      <c r="P2862">
        <f t="shared" si="227"/>
        <v>90.44</v>
      </c>
      <c r="Q2862" s="11" t="s">
        <v>8315</v>
      </c>
      <c r="R2862" t="s">
        <v>8316</v>
      </c>
      <c r="S2862" s="16">
        <f t="shared" si="224"/>
        <v>42480.800648148142</v>
      </c>
      <c r="T2862" s="16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1999</v>
      </c>
      <c r="E2863" s="7">
        <v>0</v>
      </c>
      <c r="F2863" t="s">
        <v>8220</v>
      </c>
      <c r="G2863" t="s">
        <v>8225</v>
      </c>
      <c r="H2863" t="s">
        <v>8247</v>
      </c>
      <c r="I2863" s="14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0</v>
      </c>
      <c r="P2863">
        <f t="shared" si="227"/>
        <v>0</v>
      </c>
      <c r="Q2863" s="11" t="s">
        <v>8315</v>
      </c>
      <c r="R2863" t="s">
        <v>8316</v>
      </c>
      <c r="S2863" s="16">
        <f t="shared" si="224"/>
        <v>42257.590833333335</v>
      </c>
      <c r="T2863" s="16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1500</v>
      </c>
      <c r="E2864" s="7">
        <v>2161</v>
      </c>
      <c r="F2864" t="s">
        <v>8218</v>
      </c>
      <c r="G2864" t="s">
        <v>8223</v>
      </c>
      <c r="H2864" t="s">
        <v>8245</v>
      </c>
      <c r="I2864" s="1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144</v>
      </c>
      <c r="P2864">
        <f t="shared" si="227"/>
        <v>720.33</v>
      </c>
      <c r="Q2864" s="11" t="s">
        <v>8315</v>
      </c>
      <c r="R2864" t="s">
        <v>8316</v>
      </c>
      <c r="S2864" s="16">
        <f t="shared" si="224"/>
        <v>41784.789687500001</v>
      </c>
      <c r="T2864" s="16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1100</v>
      </c>
      <c r="E2865" s="7">
        <v>0</v>
      </c>
      <c r="F2865" t="s">
        <v>8219</v>
      </c>
      <c r="G2865" t="s">
        <v>8223</v>
      </c>
      <c r="H2865" t="s">
        <v>8245</v>
      </c>
      <c r="I2865" s="14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7"/>
        <v>0</v>
      </c>
      <c r="Q2865" s="11" t="s">
        <v>8315</v>
      </c>
      <c r="R2865" t="s">
        <v>8316</v>
      </c>
      <c r="S2865" s="16">
        <f t="shared" si="224"/>
        <v>41831.675034722226</v>
      </c>
      <c r="T2865" s="16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1500</v>
      </c>
      <c r="E2866" s="7">
        <v>130</v>
      </c>
      <c r="F2866" t="s">
        <v>8220</v>
      </c>
      <c r="G2866" t="s">
        <v>8224</v>
      </c>
      <c r="H2866" t="s">
        <v>8246</v>
      </c>
      <c r="I2866" s="14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9</v>
      </c>
      <c r="P2866">
        <f t="shared" si="227"/>
        <v>43.33</v>
      </c>
      <c r="Q2866" s="11" t="s">
        <v>8315</v>
      </c>
      <c r="R2866" t="s">
        <v>8316</v>
      </c>
      <c r="S2866" s="16">
        <f t="shared" si="224"/>
        <v>42172.613506944443</v>
      </c>
      <c r="T2866" s="16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250</v>
      </c>
      <c r="E2867" s="7">
        <v>570</v>
      </c>
      <c r="F2867" t="s">
        <v>8218</v>
      </c>
      <c r="G2867" t="s">
        <v>8223</v>
      </c>
      <c r="H2867" t="s">
        <v>8245</v>
      </c>
      <c r="I2867" s="14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228</v>
      </c>
      <c r="P2867">
        <f t="shared" si="227"/>
        <v>0</v>
      </c>
      <c r="Q2867" s="11" t="s">
        <v>8315</v>
      </c>
      <c r="R2867" t="s">
        <v>8316</v>
      </c>
      <c r="S2867" s="16">
        <f t="shared" si="224"/>
        <v>41950.114108796297</v>
      </c>
      <c r="T2867" s="16">
        <f t="shared" si="225"/>
        <v>42010.114108796297</v>
      </c>
      <c r="U2867">
        <f t="shared" si="226"/>
        <v>2015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1500</v>
      </c>
      <c r="E2868" s="7">
        <v>1510</v>
      </c>
      <c r="F2868" t="s">
        <v>8218</v>
      </c>
      <c r="G2868" t="s">
        <v>8223</v>
      </c>
      <c r="H2868" t="s">
        <v>8245</v>
      </c>
      <c r="I2868" s="14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101</v>
      </c>
      <c r="P2868">
        <f t="shared" si="227"/>
        <v>755</v>
      </c>
      <c r="Q2868" s="11" t="s">
        <v>8315</v>
      </c>
      <c r="R2868" t="s">
        <v>8316</v>
      </c>
      <c r="S2868" s="16">
        <f t="shared" si="224"/>
        <v>42627.955104166671</v>
      </c>
      <c r="T2868" s="16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3000</v>
      </c>
      <c r="E2869" s="7">
        <v>730</v>
      </c>
      <c r="F2869" t="s">
        <v>8220</v>
      </c>
      <c r="G2869" t="s">
        <v>8223</v>
      </c>
      <c r="H2869" t="s">
        <v>8245</v>
      </c>
      <c r="I2869" s="14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24</v>
      </c>
      <c r="P2869">
        <f t="shared" si="227"/>
        <v>73</v>
      </c>
      <c r="Q2869" s="11" t="s">
        <v>8315</v>
      </c>
      <c r="R2869" t="s">
        <v>8316</v>
      </c>
      <c r="S2869" s="16">
        <f t="shared" si="224"/>
        <v>42531.195277777777</v>
      </c>
      <c r="T2869" s="16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18000</v>
      </c>
      <c r="E2870" s="7">
        <v>19523.310000000001</v>
      </c>
      <c r="F2870" t="s">
        <v>8218</v>
      </c>
      <c r="G2870" t="s">
        <v>8223</v>
      </c>
      <c r="H2870" t="s">
        <v>8245</v>
      </c>
      <c r="I2870" s="14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108</v>
      </c>
      <c r="P2870">
        <f t="shared" si="227"/>
        <v>325.39</v>
      </c>
      <c r="Q2870" s="11" t="s">
        <v>8315</v>
      </c>
      <c r="R2870" t="s">
        <v>8316</v>
      </c>
      <c r="S2870" s="16">
        <f t="shared" si="224"/>
        <v>42618.827013888891</v>
      </c>
      <c r="T2870" s="16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</v>
      </c>
      <c r="E2871" s="7">
        <v>2512</v>
      </c>
      <c r="F2871" t="s">
        <v>8218</v>
      </c>
      <c r="G2871" t="s">
        <v>8223</v>
      </c>
      <c r="H2871" t="s">
        <v>8245</v>
      </c>
      <c r="I2871" s="14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126</v>
      </c>
      <c r="P2871">
        <f t="shared" si="227"/>
        <v>502.4</v>
      </c>
      <c r="Q2871" s="11" t="s">
        <v>8315</v>
      </c>
      <c r="R2871" t="s">
        <v>8316</v>
      </c>
      <c r="S2871" s="16">
        <f t="shared" si="224"/>
        <v>42540.593530092592</v>
      </c>
      <c r="T2871" s="16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3500</v>
      </c>
      <c r="E2872" s="7">
        <v>1</v>
      </c>
      <c r="F2872" t="s">
        <v>8220</v>
      </c>
      <c r="G2872" t="s">
        <v>8223</v>
      </c>
      <c r="H2872" t="s">
        <v>8245</v>
      </c>
      <c r="I2872" s="14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0</v>
      </c>
      <c r="P2872">
        <f t="shared" si="227"/>
        <v>0.11</v>
      </c>
      <c r="Q2872" s="11" t="s">
        <v>8315</v>
      </c>
      <c r="R2872" t="s">
        <v>8316</v>
      </c>
      <c r="S2872" s="16">
        <f t="shared" si="224"/>
        <v>41746.189409722225</v>
      </c>
      <c r="T2872" s="16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3000</v>
      </c>
      <c r="E2873" s="7">
        <v>20</v>
      </c>
      <c r="F2873" t="s">
        <v>8220</v>
      </c>
      <c r="G2873" t="s">
        <v>8223</v>
      </c>
      <c r="H2873" t="s">
        <v>8245</v>
      </c>
      <c r="I2873" s="14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1</v>
      </c>
      <c r="P2873">
        <f t="shared" si="227"/>
        <v>1.54</v>
      </c>
      <c r="Q2873" s="11" t="s">
        <v>8315</v>
      </c>
      <c r="R2873" t="s">
        <v>8316</v>
      </c>
      <c r="S2873" s="16">
        <f t="shared" si="224"/>
        <v>41974.738576388889</v>
      </c>
      <c r="T2873" s="16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250</v>
      </c>
      <c r="E2874" s="7">
        <v>545</v>
      </c>
      <c r="F2874" t="s">
        <v>8218</v>
      </c>
      <c r="G2874" t="s">
        <v>8223</v>
      </c>
      <c r="H2874" t="s">
        <v>8245</v>
      </c>
      <c r="I2874" s="1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218</v>
      </c>
      <c r="P2874">
        <f t="shared" si="227"/>
        <v>0</v>
      </c>
      <c r="Q2874" s="11" t="s">
        <v>8315</v>
      </c>
      <c r="R2874" t="s">
        <v>8316</v>
      </c>
      <c r="S2874" s="16">
        <f t="shared" si="224"/>
        <v>42115.11618055556</v>
      </c>
      <c r="T2874" s="16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4000</v>
      </c>
      <c r="E2875" s="7">
        <v>0</v>
      </c>
      <c r="F2875" t="s">
        <v>8219</v>
      </c>
      <c r="G2875" t="s">
        <v>8223</v>
      </c>
      <c r="H2875" t="s">
        <v>8245</v>
      </c>
      <c r="I2875" s="14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0</v>
      </c>
      <c r="P2875">
        <f t="shared" si="227"/>
        <v>0</v>
      </c>
      <c r="Q2875" s="11" t="s">
        <v>8315</v>
      </c>
      <c r="R2875" t="s">
        <v>8316</v>
      </c>
      <c r="S2875" s="16">
        <f t="shared" si="224"/>
        <v>42002.817488425921</v>
      </c>
      <c r="T2875" s="16">
        <f t="shared" si="225"/>
        <v>42032.817488425921</v>
      </c>
      <c r="U2875">
        <f t="shared" si="226"/>
        <v>2015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2500</v>
      </c>
      <c r="E2876" s="7">
        <v>2500</v>
      </c>
      <c r="F2876" t="s">
        <v>8218</v>
      </c>
      <c r="G2876" t="s">
        <v>8223</v>
      </c>
      <c r="H2876" t="s">
        <v>8245</v>
      </c>
      <c r="I2876" s="14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100</v>
      </c>
      <c r="P2876">
        <f t="shared" si="227"/>
        <v>833.33</v>
      </c>
      <c r="Q2876" s="11" t="s">
        <v>8315</v>
      </c>
      <c r="R2876" t="s">
        <v>8316</v>
      </c>
      <c r="S2876" s="16">
        <f t="shared" si="224"/>
        <v>42722.84474537037</v>
      </c>
      <c r="T2876" s="16">
        <f t="shared" si="225"/>
        <v>42752.84474537037</v>
      </c>
      <c r="U2876">
        <f t="shared" si="226"/>
        <v>2017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1000</v>
      </c>
      <c r="E2877" s="7">
        <v>1015</v>
      </c>
      <c r="F2877" t="s">
        <v>8218</v>
      </c>
      <c r="G2877" t="s">
        <v>8223</v>
      </c>
      <c r="H2877" t="s">
        <v>8245</v>
      </c>
      <c r="I2877" s="14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102</v>
      </c>
      <c r="P2877">
        <f t="shared" si="227"/>
        <v>338.33</v>
      </c>
      <c r="Q2877" s="11" t="s">
        <v>8315</v>
      </c>
      <c r="R2877" t="s">
        <v>8316</v>
      </c>
      <c r="S2877" s="16">
        <f t="shared" si="224"/>
        <v>42465.128391203703</v>
      </c>
      <c r="T2877" s="16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250</v>
      </c>
      <c r="E2878" s="7">
        <v>505</v>
      </c>
      <c r="F2878" t="s">
        <v>8218</v>
      </c>
      <c r="G2878" t="s">
        <v>8223</v>
      </c>
      <c r="H2878" t="s">
        <v>8245</v>
      </c>
      <c r="I2878" s="14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202</v>
      </c>
      <c r="P2878">
        <f t="shared" si="227"/>
        <v>0</v>
      </c>
      <c r="Q2878" s="11" t="s">
        <v>8315</v>
      </c>
      <c r="R2878" t="s">
        <v>8316</v>
      </c>
      <c r="S2878" s="16">
        <f t="shared" si="224"/>
        <v>42171.743969907402</v>
      </c>
      <c r="T2878" s="16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3000</v>
      </c>
      <c r="E2879" s="7">
        <v>6210</v>
      </c>
      <c r="F2879" t="s">
        <v>8218</v>
      </c>
      <c r="G2879" t="s">
        <v>8223</v>
      </c>
      <c r="H2879" t="s">
        <v>8245</v>
      </c>
      <c r="I2879" s="14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207</v>
      </c>
      <c r="P2879">
        <f t="shared" si="227"/>
        <v>1035</v>
      </c>
      <c r="Q2879" s="11" t="s">
        <v>8315</v>
      </c>
      <c r="R2879" t="s">
        <v>8316</v>
      </c>
      <c r="S2879" s="16">
        <f t="shared" si="224"/>
        <v>42672.955138888887</v>
      </c>
      <c r="T2879" s="16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1570.79</v>
      </c>
      <c r="E2880" s="7">
        <v>1839</v>
      </c>
      <c r="F2880" t="s">
        <v>8218</v>
      </c>
      <c r="G2880" t="s">
        <v>8224</v>
      </c>
      <c r="H2880" t="s">
        <v>8246</v>
      </c>
      <c r="I2880" s="14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117</v>
      </c>
      <c r="P2880">
        <f t="shared" si="227"/>
        <v>459.75</v>
      </c>
      <c r="Q2880" s="11" t="s">
        <v>8315</v>
      </c>
      <c r="R2880" t="s">
        <v>8316</v>
      </c>
      <c r="S2880" s="16">
        <f t="shared" si="224"/>
        <v>42128.615682870368</v>
      </c>
      <c r="T2880" s="16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1300</v>
      </c>
      <c r="E2881" s="7">
        <v>1510</v>
      </c>
      <c r="F2881" t="s">
        <v>8218</v>
      </c>
      <c r="G2881" t="s">
        <v>8223</v>
      </c>
      <c r="H2881" t="s">
        <v>8245</v>
      </c>
      <c r="I2881" s="14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116</v>
      </c>
      <c r="P2881">
        <f t="shared" si="227"/>
        <v>1510</v>
      </c>
      <c r="Q2881" s="11" t="s">
        <v>8315</v>
      </c>
      <c r="R2881" t="s">
        <v>8316</v>
      </c>
      <c r="S2881" s="16">
        <f t="shared" si="224"/>
        <v>42359.725243055553</v>
      </c>
      <c r="T2881" s="16">
        <f t="shared" si="225"/>
        <v>42389.725243055553</v>
      </c>
      <c r="U2881">
        <f t="shared" si="226"/>
        <v>2016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8000</v>
      </c>
      <c r="E2882" s="7">
        <v>8230</v>
      </c>
      <c r="F2882" t="s">
        <v>8218</v>
      </c>
      <c r="G2882" t="s">
        <v>8223</v>
      </c>
      <c r="H2882" t="s">
        <v>8245</v>
      </c>
      <c r="I2882" s="14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3"/>
        <v>103</v>
      </c>
      <c r="P2882">
        <f t="shared" si="227"/>
        <v>283.79000000000002</v>
      </c>
      <c r="Q2882" s="11" t="s">
        <v>8315</v>
      </c>
      <c r="R2882" t="s">
        <v>8316</v>
      </c>
      <c r="S2882" s="16">
        <f t="shared" si="224"/>
        <v>42192.905694444446</v>
      </c>
      <c r="T2882" s="16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250</v>
      </c>
      <c r="E2883" s="7">
        <v>460</v>
      </c>
      <c r="F2883" t="s">
        <v>8218</v>
      </c>
      <c r="G2883" t="s">
        <v>8223</v>
      </c>
      <c r="H2883" t="s">
        <v>8245</v>
      </c>
      <c r="I2883" s="14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8">ROUND(E2883/D2883*100,0)</f>
        <v>184</v>
      </c>
      <c r="P2883">
        <f t="shared" si="227"/>
        <v>0</v>
      </c>
      <c r="Q2883" s="11" t="s">
        <v>8315</v>
      </c>
      <c r="R2883" t="s">
        <v>8316</v>
      </c>
      <c r="S2883" s="16">
        <f t="shared" ref="S2883:S2946" si="229">(((J2883/60)/60)/24)+DATE(1970,1,1)</f>
        <v>41916.597638888888</v>
      </c>
      <c r="T2883" s="16">
        <f t="shared" ref="T2883:T2946" si="230">(((I2883/60)/60)/24)+DATE(1970,1,1)</f>
        <v>41976.639305555553</v>
      </c>
      <c r="U2883">
        <f t="shared" ref="U2883:U2946" si="231">YEAR(T2883)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2500</v>
      </c>
      <c r="E2884" s="7">
        <v>252</v>
      </c>
      <c r="F2884" t="s">
        <v>8220</v>
      </c>
      <c r="G2884" t="s">
        <v>8223</v>
      </c>
      <c r="H2884" t="s">
        <v>8245</v>
      </c>
      <c r="I2884" s="1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10</v>
      </c>
      <c r="P2884">
        <f t="shared" si="227"/>
        <v>63</v>
      </c>
      <c r="Q2884" s="11" t="s">
        <v>8315</v>
      </c>
      <c r="R2884" t="s">
        <v>8316</v>
      </c>
      <c r="S2884" s="16">
        <f t="shared" si="229"/>
        <v>42461.596273148149</v>
      </c>
      <c r="T2884" s="16">
        <f t="shared" si="230"/>
        <v>42491.596273148149</v>
      </c>
      <c r="U2884">
        <f t="shared" si="231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5000</v>
      </c>
      <c r="E2885" s="7">
        <v>24790</v>
      </c>
      <c r="F2885" t="s">
        <v>8218</v>
      </c>
      <c r="G2885" t="s">
        <v>8223</v>
      </c>
      <c r="H2885" t="s">
        <v>8245</v>
      </c>
      <c r="I2885" s="14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496</v>
      </c>
      <c r="P2885">
        <f t="shared" si="227"/>
        <v>4958</v>
      </c>
      <c r="Q2885" s="11" t="s">
        <v>8315</v>
      </c>
      <c r="R2885" t="s">
        <v>8316</v>
      </c>
      <c r="S2885" s="16">
        <f t="shared" si="229"/>
        <v>42370.90320601852</v>
      </c>
      <c r="T2885" s="16">
        <f t="shared" si="230"/>
        <v>42406.207638888889</v>
      </c>
      <c r="U2885">
        <f t="shared" si="231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2000</v>
      </c>
      <c r="E2886" s="7">
        <v>2831</v>
      </c>
      <c r="F2886" t="s">
        <v>8218</v>
      </c>
      <c r="G2886" t="s">
        <v>8223</v>
      </c>
      <c r="H2886" t="s">
        <v>8245</v>
      </c>
      <c r="I2886" s="14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142</v>
      </c>
      <c r="P2886">
        <f t="shared" si="227"/>
        <v>707.75</v>
      </c>
      <c r="Q2886" s="11" t="s">
        <v>8315</v>
      </c>
      <c r="R2886" t="s">
        <v>8316</v>
      </c>
      <c r="S2886" s="16">
        <f t="shared" si="229"/>
        <v>41948.727256944447</v>
      </c>
      <c r="T2886" s="16">
        <f t="shared" si="230"/>
        <v>41978.727256944447</v>
      </c>
      <c r="U2886">
        <f t="shared" si="231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2000</v>
      </c>
      <c r="E2887" s="7">
        <v>2102</v>
      </c>
      <c r="F2887" t="s">
        <v>8218</v>
      </c>
      <c r="G2887" t="s">
        <v>8223</v>
      </c>
      <c r="H2887" t="s">
        <v>8245</v>
      </c>
      <c r="I2887" s="14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105</v>
      </c>
      <c r="P2887">
        <f t="shared" si="227"/>
        <v>420.4</v>
      </c>
      <c r="Q2887" s="11" t="s">
        <v>8315</v>
      </c>
      <c r="R2887" t="s">
        <v>8316</v>
      </c>
      <c r="S2887" s="16">
        <f t="shared" si="229"/>
        <v>42047.07640046296</v>
      </c>
      <c r="T2887" s="16">
        <f t="shared" si="230"/>
        <v>42077.034733796296</v>
      </c>
      <c r="U2887">
        <f t="shared" si="231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1000</v>
      </c>
      <c r="E2888" s="7">
        <v>1082.5</v>
      </c>
      <c r="F2888" t="s">
        <v>8218</v>
      </c>
      <c r="G2888" t="s">
        <v>8223</v>
      </c>
      <c r="H2888" t="s">
        <v>8245</v>
      </c>
      <c r="I2888" s="14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108</v>
      </c>
      <c r="P2888">
        <f t="shared" si="227"/>
        <v>1082.5</v>
      </c>
      <c r="Q2888" s="11" t="s">
        <v>8315</v>
      </c>
      <c r="R2888" t="s">
        <v>8316</v>
      </c>
      <c r="S2888" s="16">
        <f t="shared" si="229"/>
        <v>42261.632916666669</v>
      </c>
      <c r="T2888" s="16">
        <f t="shared" si="230"/>
        <v>42266.165972222225</v>
      </c>
      <c r="U2888">
        <f t="shared" si="231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1000</v>
      </c>
      <c r="E2889" s="7">
        <v>205</v>
      </c>
      <c r="F2889" t="s">
        <v>8220</v>
      </c>
      <c r="G2889" t="s">
        <v>8223</v>
      </c>
      <c r="H2889" t="s">
        <v>8245</v>
      </c>
      <c r="I2889" s="14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21</v>
      </c>
      <c r="P2889">
        <f t="shared" si="227"/>
        <v>205</v>
      </c>
      <c r="Q2889" s="11" t="s">
        <v>8315</v>
      </c>
      <c r="R2889" t="s">
        <v>8316</v>
      </c>
      <c r="S2889" s="16">
        <f t="shared" si="229"/>
        <v>41985.427361111113</v>
      </c>
      <c r="T2889" s="16">
        <f t="shared" si="230"/>
        <v>42015.427361111113</v>
      </c>
      <c r="U2889">
        <f t="shared" si="231"/>
        <v>2015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250</v>
      </c>
      <c r="E2890" s="7">
        <v>391</v>
      </c>
      <c r="F2890" t="s">
        <v>8218</v>
      </c>
      <c r="G2890" t="s">
        <v>8223</v>
      </c>
      <c r="H2890" t="s">
        <v>8245</v>
      </c>
      <c r="I2890" s="14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156</v>
      </c>
      <c r="P2890">
        <f t="shared" si="227"/>
        <v>0</v>
      </c>
      <c r="Q2890" s="11" t="s">
        <v>8315</v>
      </c>
      <c r="R2890" t="s">
        <v>8316</v>
      </c>
      <c r="S2890" s="16">
        <f t="shared" si="229"/>
        <v>41922.535185185188</v>
      </c>
      <c r="T2890" s="16">
        <f t="shared" si="230"/>
        <v>41930.207638888889</v>
      </c>
      <c r="U2890">
        <f t="shared" si="231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4500</v>
      </c>
      <c r="E2891" s="7">
        <v>4569</v>
      </c>
      <c r="F2891" t="s">
        <v>8218</v>
      </c>
      <c r="G2891" t="s">
        <v>8223</v>
      </c>
      <c r="H2891" t="s">
        <v>8245</v>
      </c>
      <c r="I2891" s="14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102</v>
      </c>
      <c r="P2891">
        <f t="shared" si="227"/>
        <v>326.36</v>
      </c>
      <c r="Q2891" s="11" t="s">
        <v>8315</v>
      </c>
      <c r="R2891" t="s">
        <v>8316</v>
      </c>
      <c r="S2891" s="16">
        <f t="shared" si="229"/>
        <v>41850.863252314812</v>
      </c>
      <c r="T2891" s="16">
        <f t="shared" si="230"/>
        <v>41880.863252314812</v>
      </c>
      <c r="U2891">
        <f t="shared" si="231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1150</v>
      </c>
      <c r="E2892" s="7">
        <v>0</v>
      </c>
      <c r="F2892" t="s">
        <v>8220</v>
      </c>
      <c r="G2892" t="s">
        <v>8223</v>
      </c>
      <c r="H2892" t="s">
        <v>8245</v>
      </c>
      <c r="I2892" s="14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0</v>
      </c>
      <c r="P2892">
        <f t="shared" si="227"/>
        <v>0</v>
      </c>
      <c r="Q2892" s="11" t="s">
        <v>8315</v>
      </c>
      <c r="R2892" t="s">
        <v>8316</v>
      </c>
      <c r="S2892" s="16">
        <f t="shared" si="229"/>
        <v>41831.742962962962</v>
      </c>
      <c r="T2892" s="16">
        <f t="shared" si="230"/>
        <v>41860.125</v>
      </c>
      <c r="U2892">
        <f t="shared" si="231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2500</v>
      </c>
      <c r="E2893" s="7">
        <v>2500</v>
      </c>
      <c r="F2893" t="s">
        <v>8218</v>
      </c>
      <c r="G2893" t="s">
        <v>8223</v>
      </c>
      <c r="H2893" t="s">
        <v>8245</v>
      </c>
      <c r="I2893" s="14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100</v>
      </c>
      <c r="P2893">
        <f t="shared" si="227"/>
        <v>250</v>
      </c>
      <c r="Q2893" s="11" t="s">
        <v>8315</v>
      </c>
      <c r="R2893" t="s">
        <v>8316</v>
      </c>
      <c r="S2893" s="16">
        <f t="shared" si="229"/>
        <v>42415.883425925931</v>
      </c>
      <c r="T2893" s="16">
        <f t="shared" si="230"/>
        <v>42475.84175925926</v>
      </c>
      <c r="U2893">
        <f t="shared" si="231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3000</v>
      </c>
      <c r="E2894" s="7">
        <v>326.33</v>
      </c>
      <c r="F2894" t="s">
        <v>8219</v>
      </c>
      <c r="G2894" t="s">
        <v>8223</v>
      </c>
      <c r="H2894" t="s">
        <v>8245</v>
      </c>
      <c r="I2894" s="1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11</v>
      </c>
      <c r="P2894">
        <f t="shared" si="227"/>
        <v>19.2</v>
      </c>
      <c r="Q2894" s="11" t="s">
        <v>8315</v>
      </c>
      <c r="R2894" t="s">
        <v>8316</v>
      </c>
      <c r="S2894" s="16">
        <f t="shared" si="229"/>
        <v>41869.714166666665</v>
      </c>
      <c r="T2894" s="16">
        <f t="shared" si="230"/>
        <v>41876.875</v>
      </c>
      <c r="U2894">
        <f t="shared" si="231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1200</v>
      </c>
      <c r="E2895" s="7">
        <v>1260</v>
      </c>
      <c r="F2895" t="s">
        <v>8218</v>
      </c>
      <c r="G2895" t="s">
        <v>8223</v>
      </c>
      <c r="H2895" t="s">
        <v>8245</v>
      </c>
      <c r="I2895" s="14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105</v>
      </c>
      <c r="P2895">
        <f t="shared" si="227"/>
        <v>630</v>
      </c>
      <c r="Q2895" s="11" t="s">
        <v>8315</v>
      </c>
      <c r="R2895" t="s">
        <v>8316</v>
      </c>
      <c r="S2895" s="16">
        <f t="shared" si="229"/>
        <v>41953.773090277777</v>
      </c>
      <c r="T2895" s="16">
        <f t="shared" si="230"/>
        <v>42013.083333333328</v>
      </c>
      <c r="U2895">
        <f t="shared" si="231"/>
        <v>2015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250</v>
      </c>
      <c r="E2896" s="7">
        <v>375</v>
      </c>
      <c r="F2896" t="s">
        <v>8218</v>
      </c>
      <c r="G2896" t="s">
        <v>8223</v>
      </c>
      <c r="H2896" t="s">
        <v>8245</v>
      </c>
      <c r="I2896" s="14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150</v>
      </c>
      <c r="P2896">
        <f t="shared" si="227"/>
        <v>0</v>
      </c>
      <c r="Q2896" s="11" t="s">
        <v>8315</v>
      </c>
      <c r="R2896" t="s">
        <v>8316</v>
      </c>
      <c r="S2896" s="16">
        <f t="shared" si="229"/>
        <v>42037.986284722225</v>
      </c>
      <c r="T2896" s="16">
        <f t="shared" si="230"/>
        <v>42097.944618055553</v>
      </c>
      <c r="U2896">
        <f t="shared" si="231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1200</v>
      </c>
      <c r="E2897" s="7">
        <v>25</v>
      </c>
      <c r="F2897" t="s">
        <v>8220</v>
      </c>
      <c r="G2897" t="s">
        <v>8223</v>
      </c>
      <c r="H2897" t="s">
        <v>8245</v>
      </c>
      <c r="I2897" s="14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2</v>
      </c>
      <c r="P2897">
        <f t="shared" si="227"/>
        <v>6.25</v>
      </c>
      <c r="Q2897" s="11" t="s">
        <v>8315</v>
      </c>
      <c r="R2897" t="s">
        <v>8316</v>
      </c>
      <c r="S2897" s="16">
        <f t="shared" si="229"/>
        <v>41811.555462962962</v>
      </c>
      <c r="T2897" s="16">
        <f t="shared" si="230"/>
        <v>41812.875</v>
      </c>
      <c r="U2897">
        <f t="shared" si="231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3636</v>
      </c>
      <c r="F2898" t="s">
        <v>8218</v>
      </c>
      <c r="G2898" t="s">
        <v>8223</v>
      </c>
      <c r="H2898" t="s">
        <v>8245</v>
      </c>
      <c r="I2898" s="14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121</v>
      </c>
      <c r="P2898">
        <f t="shared" si="227"/>
        <v>303</v>
      </c>
      <c r="Q2898" s="11" t="s">
        <v>8315</v>
      </c>
      <c r="R2898" t="s">
        <v>8316</v>
      </c>
      <c r="S2898" s="16">
        <f t="shared" si="229"/>
        <v>42701.908807870372</v>
      </c>
      <c r="T2898" s="16">
        <f t="shared" si="230"/>
        <v>42716.25</v>
      </c>
      <c r="U2898">
        <f t="shared" si="231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3000</v>
      </c>
      <c r="E2899" s="7">
        <v>3058</v>
      </c>
      <c r="F2899" t="s">
        <v>8218</v>
      </c>
      <c r="G2899" t="s">
        <v>8223</v>
      </c>
      <c r="H2899" t="s">
        <v>8245</v>
      </c>
      <c r="I2899" s="14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102</v>
      </c>
      <c r="P2899">
        <f t="shared" si="227"/>
        <v>1019.33</v>
      </c>
      <c r="Q2899" s="11" t="s">
        <v>8315</v>
      </c>
      <c r="R2899" t="s">
        <v>8316</v>
      </c>
      <c r="S2899" s="16">
        <f t="shared" si="229"/>
        <v>42258.646504629629</v>
      </c>
      <c r="T2899" s="16">
        <f t="shared" si="230"/>
        <v>42288.645196759258</v>
      </c>
      <c r="U2899">
        <f t="shared" si="231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2500</v>
      </c>
      <c r="E2900" s="7">
        <v>2734.11</v>
      </c>
      <c r="F2900" t="s">
        <v>8218</v>
      </c>
      <c r="G2900" t="s">
        <v>8223</v>
      </c>
      <c r="H2900" t="s">
        <v>8245</v>
      </c>
      <c r="I2900" s="14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109</v>
      </c>
      <c r="P2900">
        <f t="shared" si="227"/>
        <v>227.84</v>
      </c>
      <c r="Q2900" s="11" t="s">
        <v>8315</v>
      </c>
      <c r="R2900" t="s">
        <v>8316</v>
      </c>
      <c r="S2900" s="16">
        <f t="shared" si="229"/>
        <v>42278.664965277778</v>
      </c>
      <c r="T2900" s="16">
        <f t="shared" si="230"/>
        <v>42308.664965277778</v>
      </c>
      <c r="U2900">
        <f t="shared" si="231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250</v>
      </c>
      <c r="E2901" s="7">
        <v>350</v>
      </c>
      <c r="F2901" t="s">
        <v>8218</v>
      </c>
      <c r="G2901" t="s">
        <v>8223</v>
      </c>
      <c r="H2901" t="s">
        <v>8245</v>
      </c>
      <c r="I2901" s="14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140</v>
      </c>
      <c r="P2901">
        <f t="shared" si="227"/>
        <v>0</v>
      </c>
      <c r="Q2901" s="11" t="s">
        <v>8315</v>
      </c>
      <c r="R2901" t="s">
        <v>8316</v>
      </c>
      <c r="S2901" s="16">
        <f t="shared" si="229"/>
        <v>42515.078217592592</v>
      </c>
      <c r="T2901" s="16">
        <f t="shared" si="230"/>
        <v>42575.078217592592</v>
      </c>
      <c r="U2901">
        <f t="shared" si="231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10000</v>
      </c>
      <c r="E2902" s="7">
        <v>334</v>
      </c>
      <c r="F2902" t="s">
        <v>8220</v>
      </c>
      <c r="G2902" t="s">
        <v>8223</v>
      </c>
      <c r="H2902" t="s">
        <v>8245</v>
      </c>
      <c r="I2902" s="14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3</v>
      </c>
      <c r="P2902">
        <f t="shared" si="227"/>
        <v>47.71</v>
      </c>
      <c r="Q2902" s="11" t="s">
        <v>8315</v>
      </c>
      <c r="R2902" t="s">
        <v>8316</v>
      </c>
      <c r="S2902" s="16">
        <f t="shared" si="229"/>
        <v>41830.234166666669</v>
      </c>
      <c r="T2902" s="16">
        <f t="shared" si="230"/>
        <v>41860.234166666669</v>
      </c>
      <c r="U2902">
        <f t="shared" si="231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1000</v>
      </c>
      <c r="E2903" s="7">
        <v>1000.99</v>
      </c>
      <c r="F2903" t="s">
        <v>8218</v>
      </c>
      <c r="G2903" t="s">
        <v>8223</v>
      </c>
      <c r="H2903" t="s">
        <v>8245</v>
      </c>
      <c r="I2903" s="14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100</v>
      </c>
      <c r="P2903">
        <f t="shared" si="227"/>
        <v>500.5</v>
      </c>
      <c r="Q2903" s="11" t="s">
        <v>8315</v>
      </c>
      <c r="R2903" t="s">
        <v>8316</v>
      </c>
      <c r="S2903" s="16">
        <f t="shared" si="229"/>
        <v>41982.904386574075</v>
      </c>
      <c r="T2903" s="16">
        <f t="shared" si="230"/>
        <v>42042.904386574075</v>
      </c>
      <c r="U2903">
        <f t="shared" si="231"/>
        <v>2015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1200</v>
      </c>
      <c r="E2904" s="7">
        <v>1256</v>
      </c>
      <c r="F2904" t="s">
        <v>8218</v>
      </c>
      <c r="G2904" t="s">
        <v>8223</v>
      </c>
      <c r="H2904" t="s">
        <v>8245</v>
      </c>
      <c r="I2904" s="1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105</v>
      </c>
      <c r="P2904">
        <f t="shared" si="227"/>
        <v>1256</v>
      </c>
      <c r="Q2904" s="11" t="s">
        <v>8315</v>
      </c>
      <c r="R2904" t="s">
        <v>8316</v>
      </c>
      <c r="S2904" s="16">
        <f t="shared" si="229"/>
        <v>42210.439768518518</v>
      </c>
      <c r="T2904" s="16">
        <f t="shared" si="230"/>
        <v>42240.439768518518</v>
      </c>
      <c r="U2904">
        <f t="shared" si="231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1500</v>
      </c>
      <c r="E2905" s="7">
        <v>50</v>
      </c>
      <c r="F2905" t="s">
        <v>8220</v>
      </c>
      <c r="G2905" t="s">
        <v>8223</v>
      </c>
      <c r="H2905" t="s">
        <v>8245</v>
      </c>
      <c r="I2905" s="14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3</v>
      </c>
      <c r="P2905">
        <f t="shared" si="227"/>
        <v>12.5</v>
      </c>
      <c r="Q2905" s="11" t="s">
        <v>8315</v>
      </c>
      <c r="R2905" t="s">
        <v>8316</v>
      </c>
      <c r="S2905" s="16">
        <f t="shared" si="229"/>
        <v>42196.166874999995</v>
      </c>
      <c r="T2905" s="16">
        <f t="shared" si="230"/>
        <v>42256.166874999995</v>
      </c>
      <c r="U2905">
        <f t="shared" si="231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1800</v>
      </c>
      <c r="E2906" s="7">
        <v>2076</v>
      </c>
      <c r="F2906" t="s">
        <v>8218</v>
      </c>
      <c r="G2906" t="s">
        <v>8224</v>
      </c>
      <c r="H2906" t="s">
        <v>8246</v>
      </c>
      <c r="I2906" s="14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115</v>
      </c>
      <c r="P2906">
        <f t="shared" si="227"/>
        <v>519</v>
      </c>
      <c r="Q2906" s="11" t="s">
        <v>8315</v>
      </c>
      <c r="R2906" t="s">
        <v>8316</v>
      </c>
      <c r="S2906" s="16">
        <f t="shared" si="229"/>
        <v>41940.967951388891</v>
      </c>
      <c r="T2906" s="16">
        <f t="shared" si="230"/>
        <v>41952.5</v>
      </c>
      <c r="U2906">
        <f t="shared" si="231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3000</v>
      </c>
      <c r="E2907" s="7">
        <v>3600</v>
      </c>
      <c r="F2907" t="s">
        <v>8218</v>
      </c>
      <c r="G2907" t="s">
        <v>8223</v>
      </c>
      <c r="H2907" t="s">
        <v>8245</v>
      </c>
      <c r="I2907" s="14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120</v>
      </c>
      <c r="P2907">
        <f t="shared" si="227"/>
        <v>211.76</v>
      </c>
      <c r="Q2907" s="11" t="s">
        <v>8315</v>
      </c>
      <c r="R2907" t="s">
        <v>8316</v>
      </c>
      <c r="S2907" s="16">
        <f t="shared" si="229"/>
        <v>42606.056863425925</v>
      </c>
      <c r="T2907" s="16">
        <f t="shared" si="230"/>
        <v>42620.056863425925</v>
      </c>
      <c r="U2907">
        <f t="shared" si="231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3000</v>
      </c>
      <c r="E2908" s="7">
        <v>3178</v>
      </c>
      <c r="F2908" t="s">
        <v>8218</v>
      </c>
      <c r="G2908" t="s">
        <v>8223</v>
      </c>
      <c r="H2908" t="s">
        <v>8245</v>
      </c>
      <c r="I2908" s="14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106</v>
      </c>
      <c r="P2908">
        <f t="shared" si="227"/>
        <v>454</v>
      </c>
      <c r="Q2908" s="11" t="s">
        <v>8315</v>
      </c>
      <c r="R2908" t="s">
        <v>8316</v>
      </c>
      <c r="S2908" s="16">
        <f t="shared" si="229"/>
        <v>42199.648912037039</v>
      </c>
      <c r="T2908" s="16">
        <f t="shared" si="230"/>
        <v>42217.041666666672</v>
      </c>
      <c r="U2908">
        <f t="shared" si="231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1000</v>
      </c>
      <c r="E2909" s="7">
        <v>12</v>
      </c>
      <c r="F2909" t="s">
        <v>8220</v>
      </c>
      <c r="G2909" t="s">
        <v>8223</v>
      </c>
      <c r="H2909" t="s">
        <v>8245</v>
      </c>
      <c r="I2909" s="14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1</v>
      </c>
      <c r="P2909">
        <f t="shared" si="227"/>
        <v>6</v>
      </c>
      <c r="Q2909" s="11" t="s">
        <v>8315</v>
      </c>
      <c r="R2909" t="s">
        <v>8316</v>
      </c>
      <c r="S2909" s="16">
        <f t="shared" si="229"/>
        <v>42444.877743055549</v>
      </c>
      <c r="T2909" s="16">
        <f t="shared" si="230"/>
        <v>42504.877743055549</v>
      </c>
      <c r="U2909">
        <f t="shared" si="231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2500</v>
      </c>
      <c r="E2910" s="7">
        <v>746</v>
      </c>
      <c r="F2910" t="s">
        <v>8220</v>
      </c>
      <c r="G2910" t="s">
        <v>8223</v>
      </c>
      <c r="H2910" t="s">
        <v>8245</v>
      </c>
      <c r="I2910" s="14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30</v>
      </c>
      <c r="P2910">
        <f t="shared" si="227"/>
        <v>149.19999999999999</v>
      </c>
      <c r="Q2910" s="11" t="s">
        <v>8315</v>
      </c>
      <c r="R2910" t="s">
        <v>8316</v>
      </c>
      <c r="S2910" s="16">
        <f t="shared" si="229"/>
        <v>42499.731701388882</v>
      </c>
      <c r="T2910" s="16">
        <f t="shared" si="230"/>
        <v>42529.731701388882</v>
      </c>
      <c r="U2910">
        <f t="shared" si="231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1100</v>
      </c>
      <c r="E2911" s="7">
        <v>0</v>
      </c>
      <c r="F2911" t="s">
        <v>8220</v>
      </c>
      <c r="G2911" t="s">
        <v>8223</v>
      </c>
      <c r="H2911" t="s">
        <v>8245</v>
      </c>
      <c r="I2911" s="14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ref="P2911:P2974" si="232">IFERROR(ROUND(E2911/L2911, 2), 0)</f>
        <v>0</v>
      </c>
      <c r="Q2911" s="11" t="s">
        <v>8315</v>
      </c>
      <c r="R2911" t="s">
        <v>8316</v>
      </c>
      <c r="S2911" s="16">
        <f t="shared" si="229"/>
        <v>41929.266215277778</v>
      </c>
      <c r="T2911" s="16">
        <f t="shared" si="230"/>
        <v>41968.823611111111</v>
      </c>
      <c r="U2911">
        <f t="shared" si="231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800</v>
      </c>
      <c r="E2912" s="7">
        <v>1360</v>
      </c>
      <c r="F2912" t="s">
        <v>8218</v>
      </c>
      <c r="G2912" t="s">
        <v>8224</v>
      </c>
      <c r="H2912" t="s">
        <v>8246</v>
      </c>
      <c r="I2912" s="14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170</v>
      </c>
      <c r="P2912">
        <f t="shared" si="232"/>
        <v>1360</v>
      </c>
      <c r="Q2912" s="11" t="s">
        <v>8315</v>
      </c>
      <c r="R2912" t="s">
        <v>8316</v>
      </c>
      <c r="S2912" s="16">
        <f t="shared" si="229"/>
        <v>42107.841284722221</v>
      </c>
      <c r="T2912" s="16">
        <f t="shared" si="230"/>
        <v>42167.841284722221</v>
      </c>
      <c r="U2912">
        <f t="shared" si="231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3000</v>
      </c>
      <c r="E2913" s="7">
        <v>15725</v>
      </c>
      <c r="F2913" t="s">
        <v>8218</v>
      </c>
      <c r="G2913" t="s">
        <v>8223</v>
      </c>
      <c r="H2913" t="s">
        <v>8245</v>
      </c>
      <c r="I2913" s="14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524</v>
      </c>
      <c r="P2913">
        <f t="shared" si="232"/>
        <v>1123.21</v>
      </c>
      <c r="Q2913" s="11" t="s">
        <v>8315</v>
      </c>
      <c r="R2913" t="s">
        <v>8316</v>
      </c>
      <c r="S2913" s="16">
        <f t="shared" si="229"/>
        <v>42142.768819444449</v>
      </c>
      <c r="T2913" s="16">
        <f t="shared" si="230"/>
        <v>42182.768819444449</v>
      </c>
      <c r="U2913">
        <f t="shared" si="231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6000</v>
      </c>
      <c r="E2914" s="7">
        <v>0</v>
      </c>
      <c r="F2914" t="s">
        <v>8220</v>
      </c>
      <c r="G2914" t="s">
        <v>8223</v>
      </c>
      <c r="H2914" t="s">
        <v>8245</v>
      </c>
      <c r="I2914" s="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0</v>
      </c>
      <c r="P2914">
        <f t="shared" si="232"/>
        <v>0</v>
      </c>
      <c r="Q2914" s="11" t="s">
        <v>8315</v>
      </c>
      <c r="R2914" t="s">
        <v>8316</v>
      </c>
      <c r="S2914" s="16">
        <f t="shared" si="229"/>
        <v>42354.131643518514</v>
      </c>
      <c r="T2914" s="16">
        <f t="shared" si="230"/>
        <v>42384.131643518514</v>
      </c>
      <c r="U2914">
        <f t="shared" si="231"/>
        <v>2016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</v>
      </c>
      <c r="E2915" s="7">
        <v>10</v>
      </c>
      <c r="F2915" t="s">
        <v>8220</v>
      </c>
      <c r="G2915" t="s">
        <v>8223</v>
      </c>
      <c r="H2915" t="s">
        <v>8245</v>
      </c>
      <c r="I2915" s="14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1</v>
      </c>
      <c r="P2915">
        <f t="shared" si="232"/>
        <v>5</v>
      </c>
      <c r="Q2915" s="11" t="s">
        <v>8315</v>
      </c>
      <c r="R2915" t="s">
        <v>8316</v>
      </c>
      <c r="S2915" s="16">
        <f t="shared" si="229"/>
        <v>41828.922905092593</v>
      </c>
      <c r="T2915" s="16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800</v>
      </c>
      <c r="E2916" s="7">
        <v>1246</v>
      </c>
      <c r="F2916" t="s">
        <v>8218</v>
      </c>
      <c r="G2916" t="s">
        <v>8224</v>
      </c>
      <c r="H2916" t="s">
        <v>8246</v>
      </c>
      <c r="I2916" s="14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156</v>
      </c>
      <c r="P2916">
        <f t="shared" si="232"/>
        <v>1246</v>
      </c>
      <c r="Q2916" s="11" t="s">
        <v>8315</v>
      </c>
      <c r="R2916" t="s">
        <v>8316</v>
      </c>
      <c r="S2916" s="16">
        <f t="shared" si="229"/>
        <v>42017.907337962963</v>
      </c>
      <c r="T2916" s="16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3000</v>
      </c>
      <c r="E2917" s="7">
        <v>3465</v>
      </c>
      <c r="F2917" t="s">
        <v>8218</v>
      </c>
      <c r="G2917" t="s">
        <v>8224</v>
      </c>
      <c r="H2917" t="s">
        <v>8246</v>
      </c>
      <c r="I2917" s="14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116</v>
      </c>
      <c r="P2917">
        <f t="shared" si="232"/>
        <v>1155</v>
      </c>
      <c r="Q2917" s="11" t="s">
        <v>8315</v>
      </c>
      <c r="R2917" t="s">
        <v>8316</v>
      </c>
      <c r="S2917" s="16">
        <f t="shared" si="229"/>
        <v>42415.398032407407</v>
      </c>
      <c r="T2917" s="16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2000</v>
      </c>
      <c r="E2918" s="7">
        <v>2202</v>
      </c>
      <c r="F2918" t="s">
        <v>8218</v>
      </c>
      <c r="G2918" t="s">
        <v>8224</v>
      </c>
      <c r="H2918" t="s">
        <v>8246</v>
      </c>
      <c r="I2918" s="14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110</v>
      </c>
      <c r="P2918">
        <f t="shared" si="232"/>
        <v>314.57</v>
      </c>
      <c r="Q2918" s="11" t="s">
        <v>8315</v>
      </c>
      <c r="R2918" t="s">
        <v>8316</v>
      </c>
      <c r="S2918" s="16">
        <f t="shared" si="229"/>
        <v>41755.476724537039</v>
      </c>
      <c r="T2918" s="16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3000</v>
      </c>
      <c r="E2919" s="7">
        <v>0</v>
      </c>
      <c r="F2919" t="s">
        <v>8220</v>
      </c>
      <c r="G2919" t="s">
        <v>8223</v>
      </c>
      <c r="H2919" t="s">
        <v>8245</v>
      </c>
      <c r="I2919" s="14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0</v>
      </c>
      <c r="P2919">
        <f t="shared" si="232"/>
        <v>0</v>
      </c>
      <c r="Q2919" s="11" t="s">
        <v>8315</v>
      </c>
      <c r="R2919" t="s">
        <v>8316</v>
      </c>
      <c r="S2919" s="16">
        <f t="shared" si="229"/>
        <v>42245.234340277777</v>
      </c>
      <c r="T2919" s="16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105</v>
      </c>
      <c r="F2920" t="s">
        <v>8220</v>
      </c>
      <c r="G2920" t="s">
        <v>8223</v>
      </c>
      <c r="H2920" t="s">
        <v>8245</v>
      </c>
      <c r="I2920" s="14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</v>
      </c>
      <c r="P2920">
        <f t="shared" si="232"/>
        <v>5.25</v>
      </c>
      <c r="Q2920" s="11" t="s">
        <v>8315</v>
      </c>
      <c r="R2920" t="s">
        <v>8316</v>
      </c>
      <c r="S2920" s="16">
        <f t="shared" si="229"/>
        <v>42278.629710648151</v>
      </c>
      <c r="T2920" s="16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1500</v>
      </c>
      <c r="E2921" s="7">
        <v>1831</v>
      </c>
      <c r="F2921" t="s">
        <v>8218</v>
      </c>
      <c r="G2921" t="s">
        <v>8223</v>
      </c>
      <c r="H2921" t="s">
        <v>8245</v>
      </c>
      <c r="I2921" s="14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122</v>
      </c>
      <c r="P2921">
        <f t="shared" si="232"/>
        <v>305.17</v>
      </c>
      <c r="Q2921" s="11" t="s">
        <v>8315</v>
      </c>
      <c r="R2921" t="s">
        <v>8316</v>
      </c>
      <c r="S2921" s="16">
        <f t="shared" si="229"/>
        <v>41826.61954861111</v>
      </c>
      <c r="T2921" s="16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3200</v>
      </c>
      <c r="E2922" s="7">
        <v>3210</v>
      </c>
      <c r="F2922" t="s">
        <v>8218</v>
      </c>
      <c r="G2922" t="s">
        <v>8228</v>
      </c>
      <c r="H2922" t="s">
        <v>8250</v>
      </c>
      <c r="I2922" s="14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100</v>
      </c>
      <c r="P2922">
        <f t="shared" si="232"/>
        <v>246.92</v>
      </c>
      <c r="Q2922" s="11" t="s">
        <v>8315</v>
      </c>
      <c r="R2922" t="s">
        <v>8316</v>
      </c>
      <c r="S2922" s="16">
        <f t="shared" si="229"/>
        <v>42058.792476851857</v>
      </c>
      <c r="T2922" s="16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2000</v>
      </c>
      <c r="E2923" s="7">
        <v>2100</v>
      </c>
      <c r="F2923" t="s">
        <v>8218</v>
      </c>
      <c r="G2923" t="s">
        <v>8223</v>
      </c>
      <c r="H2923" t="s">
        <v>8245</v>
      </c>
      <c r="I2923" s="14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105</v>
      </c>
      <c r="P2923">
        <f t="shared" si="232"/>
        <v>700</v>
      </c>
      <c r="Q2923" s="11" t="s">
        <v>8315</v>
      </c>
      <c r="R2923" t="s">
        <v>8357</v>
      </c>
      <c r="S2923" s="16">
        <f t="shared" si="229"/>
        <v>41877.886620370373</v>
      </c>
      <c r="T2923" s="16">
        <f t="shared" si="230"/>
        <v>41907.886620370373</v>
      </c>
      <c r="U2923">
        <f t="shared" si="231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3000</v>
      </c>
      <c r="E2924" s="7">
        <v>289</v>
      </c>
      <c r="F2924" t="s">
        <v>8220</v>
      </c>
      <c r="G2924" t="s">
        <v>8224</v>
      </c>
      <c r="H2924" t="s">
        <v>8246</v>
      </c>
      <c r="I2924" s="1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</v>
      </c>
      <c r="P2924">
        <f t="shared" si="232"/>
        <v>48.17</v>
      </c>
      <c r="Q2924" s="11" t="s">
        <v>8315</v>
      </c>
      <c r="R2924" t="s">
        <v>8357</v>
      </c>
      <c r="S2924" s="16">
        <f t="shared" si="229"/>
        <v>42097.874155092592</v>
      </c>
      <c r="T2924" s="16">
        <f t="shared" si="230"/>
        <v>42142.874155092592</v>
      </c>
      <c r="U2924">
        <f t="shared" si="231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2500</v>
      </c>
      <c r="E2925" s="7">
        <v>2600</v>
      </c>
      <c r="F2925" t="s">
        <v>8218</v>
      </c>
      <c r="G2925" t="s">
        <v>8223</v>
      </c>
      <c r="H2925" t="s">
        <v>8245</v>
      </c>
      <c r="I2925" s="14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104</v>
      </c>
      <c r="P2925">
        <f t="shared" si="232"/>
        <v>260</v>
      </c>
      <c r="Q2925" s="11" t="s">
        <v>8315</v>
      </c>
      <c r="R2925" t="s">
        <v>8357</v>
      </c>
      <c r="S2925" s="16">
        <f t="shared" si="229"/>
        <v>42013.15253472222</v>
      </c>
      <c r="T2925" s="16">
        <f t="shared" si="230"/>
        <v>42028.125</v>
      </c>
      <c r="U2925">
        <f t="shared" si="231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55000</v>
      </c>
      <c r="E2926" s="7">
        <v>55201.52</v>
      </c>
      <c r="F2926" t="s">
        <v>8218</v>
      </c>
      <c r="G2926" t="s">
        <v>8223</v>
      </c>
      <c r="H2926" t="s">
        <v>8245</v>
      </c>
      <c r="I2926" s="14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100</v>
      </c>
      <c r="P2926">
        <f t="shared" si="232"/>
        <v>375.52</v>
      </c>
      <c r="Q2926" s="11" t="s">
        <v>8315</v>
      </c>
      <c r="R2926" t="s">
        <v>8357</v>
      </c>
      <c r="S2926" s="16">
        <f t="shared" si="229"/>
        <v>42103.556828703702</v>
      </c>
      <c r="T2926" s="16">
        <f t="shared" si="230"/>
        <v>42133.165972222225</v>
      </c>
      <c r="U2926">
        <f t="shared" si="231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100000</v>
      </c>
      <c r="E2927" s="7">
        <v>11943</v>
      </c>
      <c r="F2927" t="s">
        <v>8220</v>
      </c>
      <c r="G2927" t="s">
        <v>8223</v>
      </c>
      <c r="H2927" t="s">
        <v>8245</v>
      </c>
      <c r="I2927" s="14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12</v>
      </c>
      <c r="P2927">
        <f t="shared" si="232"/>
        <v>60.02</v>
      </c>
      <c r="Q2927" s="11" t="s">
        <v>8315</v>
      </c>
      <c r="R2927" t="s">
        <v>8357</v>
      </c>
      <c r="S2927" s="16">
        <f t="shared" si="229"/>
        <v>41863.584120370368</v>
      </c>
      <c r="T2927" s="16">
        <f t="shared" si="230"/>
        <v>41893.584120370368</v>
      </c>
      <c r="U2927">
        <f t="shared" si="231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10000</v>
      </c>
      <c r="E2928" s="7">
        <v>10299</v>
      </c>
      <c r="F2928" t="s">
        <v>8218</v>
      </c>
      <c r="G2928" t="s">
        <v>8223</v>
      </c>
      <c r="H2928" t="s">
        <v>8245</v>
      </c>
      <c r="I2928" s="14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103</v>
      </c>
      <c r="P2928">
        <f t="shared" si="232"/>
        <v>205.98</v>
      </c>
      <c r="Q2928" s="11" t="s">
        <v>8315</v>
      </c>
      <c r="R2928" t="s">
        <v>8357</v>
      </c>
      <c r="S2928" s="16">
        <f t="shared" si="229"/>
        <v>42044.765960648147</v>
      </c>
      <c r="T2928" s="16">
        <f t="shared" si="230"/>
        <v>42058.765960648147</v>
      </c>
      <c r="U2928">
        <f t="shared" si="231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7000</v>
      </c>
      <c r="E2929" s="7">
        <v>2521</v>
      </c>
      <c r="F2929" t="s">
        <v>8220</v>
      </c>
      <c r="G2929" t="s">
        <v>8223</v>
      </c>
      <c r="H2929" t="s">
        <v>8245</v>
      </c>
      <c r="I2929" s="14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36</v>
      </c>
      <c r="P2929">
        <f t="shared" si="232"/>
        <v>120.05</v>
      </c>
      <c r="Q2929" s="11" t="s">
        <v>8315</v>
      </c>
      <c r="R2929" t="s">
        <v>8357</v>
      </c>
      <c r="S2929" s="16">
        <f t="shared" si="229"/>
        <v>41806.669317129628</v>
      </c>
      <c r="T2929" s="16">
        <f t="shared" si="230"/>
        <v>41835.208333333336</v>
      </c>
      <c r="U2929">
        <f t="shared" si="231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4000</v>
      </c>
      <c r="E2930" s="7">
        <v>850</v>
      </c>
      <c r="F2930" t="s">
        <v>8220</v>
      </c>
      <c r="G2930" t="s">
        <v>8223</v>
      </c>
      <c r="H2930" t="s">
        <v>8245</v>
      </c>
      <c r="I2930" s="14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21</v>
      </c>
      <c r="P2930">
        <f t="shared" si="232"/>
        <v>35.42</v>
      </c>
      <c r="Q2930" s="11" t="s">
        <v>8315</v>
      </c>
      <c r="R2930" t="s">
        <v>8357</v>
      </c>
      <c r="S2930" s="16">
        <f t="shared" si="229"/>
        <v>42403.998217592598</v>
      </c>
      <c r="T2930" s="16">
        <f t="shared" si="230"/>
        <v>42433.998217592598</v>
      </c>
      <c r="U2930">
        <f t="shared" si="231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22000</v>
      </c>
      <c r="E2931" s="7">
        <v>0</v>
      </c>
      <c r="F2931" t="s">
        <v>8220</v>
      </c>
      <c r="G2931" t="s">
        <v>8223</v>
      </c>
      <c r="H2931" t="s">
        <v>8245</v>
      </c>
      <c r="I2931" s="14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0</v>
      </c>
      <c r="P2931">
        <f t="shared" si="232"/>
        <v>0</v>
      </c>
      <c r="Q2931" s="11" t="s">
        <v>8315</v>
      </c>
      <c r="R2931" t="s">
        <v>8357</v>
      </c>
      <c r="S2931" s="16">
        <f t="shared" si="229"/>
        <v>41754.564328703702</v>
      </c>
      <c r="T2931" s="16">
        <f t="shared" si="230"/>
        <v>41784.564328703702</v>
      </c>
      <c r="U2931">
        <f t="shared" si="231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25000</v>
      </c>
      <c r="E2932" s="7">
        <v>26480</v>
      </c>
      <c r="F2932" t="s">
        <v>8218</v>
      </c>
      <c r="G2932" t="s">
        <v>8224</v>
      </c>
      <c r="H2932" t="s">
        <v>8246</v>
      </c>
      <c r="I2932" s="14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106</v>
      </c>
      <c r="P2932">
        <f t="shared" si="232"/>
        <v>427.1</v>
      </c>
      <c r="Q2932" s="11" t="s">
        <v>8315</v>
      </c>
      <c r="R2932" t="s">
        <v>8357</v>
      </c>
      <c r="S2932" s="16">
        <f t="shared" si="229"/>
        <v>42101.584074074075</v>
      </c>
      <c r="T2932" s="16">
        <f t="shared" si="230"/>
        <v>42131.584074074075</v>
      </c>
      <c r="U2932">
        <f t="shared" si="231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3500</v>
      </c>
      <c r="E2933" s="7">
        <v>3501.52</v>
      </c>
      <c r="F2933" t="s">
        <v>8218</v>
      </c>
      <c r="G2933" t="s">
        <v>8228</v>
      </c>
      <c r="H2933" t="s">
        <v>8250</v>
      </c>
      <c r="I2933" s="14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100</v>
      </c>
      <c r="P2933">
        <f t="shared" si="232"/>
        <v>389.06</v>
      </c>
      <c r="Q2933" s="11" t="s">
        <v>8315</v>
      </c>
      <c r="R2933" t="s">
        <v>8357</v>
      </c>
      <c r="S2933" s="16">
        <f t="shared" si="229"/>
        <v>41872.291238425925</v>
      </c>
      <c r="T2933" s="16">
        <f t="shared" si="230"/>
        <v>41897.255555555559</v>
      </c>
      <c r="U2933">
        <f t="shared" si="231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10000</v>
      </c>
      <c r="E2934" s="7">
        <v>5</v>
      </c>
      <c r="F2934" t="s">
        <v>8221</v>
      </c>
      <c r="G2934" t="s">
        <v>8225</v>
      </c>
      <c r="H2934" t="s">
        <v>8247</v>
      </c>
      <c r="I2934" s="1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0</v>
      </c>
      <c r="P2934">
        <f t="shared" si="232"/>
        <v>0.13</v>
      </c>
      <c r="Q2934" s="11" t="s">
        <v>8315</v>
      </c>
      <c r="R2934" t="s">
        <v>8357</v>
      </c>
      <c r="S2934" s="16">
        <f t="shared" si="229"/>
        <v>42025.164780092593</v>
      </c>
      <c r="T2934" s="16">
        <f t="shared" si="230"/>
        <v>42056.458333333328</v>
      </c>
      <c r="U2934">
        <f t="shared" si="231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7750</v>
      </c>
      <c r="E2935" s="7">
        <v>7860</v>
      </c>
      <c r="F2935" t="s">
        <v>8218</v>
      </c>
      <c r="G2935" t="s">
        <v>8223</v>
      </c>
      <c r="H2935" t="s">
        <v>8245</v>
      </c>
      <c r="I2935" s="14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101</v>
      </c>
      <c r="P2935">
        <f t="shared" si="232"/>
        <v>145.56</v>
      </c>
      <c r="Q2935" s="11" t="s">
        <v>8315</v>
      </c>
      <c r="R2935" t="s">
        <v>8357</v>
      </c>
      <c r="S2935" s="16">
        <f t="shared" si="229"/>
        <v>42495.956631944442</v>
      </c>
      <c r="T2935" s="16">
        <f t="shared" si="230"/>
        <v>42525.956631944442</v>
      </c>
      <c r="U2935">
        <f t="shared" si="231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8000</v>
      </c>
      <c r="E2936" s="7">
        <v>2500</v>
      </c>
      <c r="F2936" t="s">
        <v>8220</v>
      </c>
      <c r="G2936" t="s">
        <v>8228</v>
      </c>
      <c r="H2936" t="s">
        <v>8250</v>
      </c>
      <c r="I2936" s="14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31</v>
      </c>
      <c r="P2936">
        <f t="shared" si="232"/>
        <v>67.569999999999993</v>
      </c>
      <c r="Q2936" s="11" t="s">
        <v>8315</v>
      </c>
      <c r="R2936" t="s">
        <v>8357</v>
      </c>
      <c r="S2936" s="16">
        <f t="shared" si="229"/>
        <v>41775.636157407411</v>
      </c>
      <c r="T2936" s="16">
        <f t="shared" si="230"/>
        <v>41805.636157407411</v>
      </c>
      <c r="U2936">
        <f t="shared" si="231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10000</v>
      </c>
      <c r="E2937" s="7">
        <v>3319</v>
      </c>
      <c r="F2937" t="s">
        <v>8220</v>
      </c>
      <c r="G2937" t="s">
        <v>8223</v>
      </c>
      <c r="H2937" t="s">
        <v>8245</v>
      </c>
      <c r="I2937" s="14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33</v>
      </c>
      <c r="P2937">
        <f t="shared" si="232"/>
        <v>85.1</v>
      </c>
      <c r="Q2937" s="11" t="s">
        <v>8315</v>
      </c>
      <c r="R2937" t="s">
        <v>8357</v>
      </c>
      <c r="S2937" s="16">
        <f t="shared" si="229"/>
        <v>42553.583425925928</v>
      </c>
      <c r="T2937" s="16">
        <f t="shared" si="230"/>
        <v>42611.708333333328</v>
      </c>
      <c r="U2937">
        <f t="shared" si="231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5000</v>
      </c>
      <c r="E2938" s="7">
        <v>10</v>
      </c>
      <c r="F2938" t="s">
        <v>8220</v>
      </c>
      <c r="G2938" t="s">
        <v>8223</v>
      </c>
      <c r="H2938" t="s">
        <v>8245</v>
      </c>
      <c r="I2938" s="14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0</v>
      </c>
      <c r="P2938">
        <f t="shared" si="232"/>
        <v>0.28999999999999998</v>
      </c>
      <c r="Q2938" s="11" t="s">
        <v>8315</v>
      </c>
      <c r="R2938" t="s">
        <v>8357</v>
      </c>
      <c r="S2938" s="16">
        <f t="shared" si="229"/>
        <v>41912.650729166664</v>
      </c>
      <c r="T2938" s="16">
        <f t="shared" si="230"/>
        <v>41925.207638888889</v>
      </c>
      <c r="U2938">
        <f t="shared" si="231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5500</v>
      </c>
      <c r="E2939" s="7">
        <v>180</v>
      </c>
      <c r="F2939" t="s">
        <v>8219</v>
      </c>
      <c r="G2939" t="s">
        <v>8224</v>
      </c>
      <c r="H2939" t="s">
        <v>8246</v>
      </c>
      <c r="I2939" s="14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3</v>
      </c>
      <c r="P2939">
        <f t="shared" si="232"/>
        <v>3.27</v>
      </c>
      <c r="Q2939" s="11" t="s">
        <v>8315</v>
      </c>
      <c r="R2939" t="s">
        <v>8357</v>
      </c>
      <c r="S2939" s="16">
        <f t="shared" si="229"/>
        <v>41803.457326388889</v>
      </c>
      <c r="T2939" s="16">
        <f t="shared" si="230"/>
        <v>41833.457326388889</v>
      </c>
      <c r="U2939">
        <f t="shared" si="231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10000</v>
      </c>
      <c r="E2940" s="7">
        <v>14511</v>
      </c>
      <c r="F2940" t="s">
        <v>8218</v>
      </c>
      <c r="G2940" t="s">
        <v>8223</v>
      </c>
      <c r="H2940" t="s">
        <v>8245</v>
      </c>
      <c r="I2940" s="14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145</v>
      </c>
      <c r="P2940">
        <f t="shared" si="232"/>
        <v>453.47</v>
      </c>
      <c r="Q2940" s="11" t="s">
        <v>8315</v>
      </c>
      <c r="R2940" t="s">
        <v>8357</v>
      </c>
      <c r="S2940" s="16">
        <f t="shared" si="229"/>
        <v>42004.703865740739</v>
      </c>
      <c r="T2940" s="16">
        <f t="shared" si="230"/>
        <v>42034.703865740739</v>
      </c>
      <c r="U2940">
        <f t="shared" si="231"/>
        <v>2015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22000</v>
      </c>
      <c r="E2941" s="7">
        <v>23086</v>
      </c>
      <c r="F2941" t="s">
        <v>8218</v>
      </c>
      <c r="G2941" t="s">
        <v>8223</v>
      </c>
      <c r="H2941" t="s">
        <v>8245</v>
      </c>
      <c r="I2941" s="14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105</v>
      </c>
      <c r="P2941">
        <f t="shared" si="232"/>
        <v>923.44</v>
      </c>
      <c r="Q2941" s="11" t="s">
        <v>8315</v>
      </c>
      <c r="R2941" t="s">
        <v>8357</v>
      </c>
      <c r="S2941" s="16">
        <f t="shared" si="229"/>
        <v>41845.809166666666</v>
      </c>
      <c r="T2941" s="16">
        <f t="shared" si="230"/>
        <v>41879.041666666664</v>
      </c>
      <c r="U2941">
        <f t="shared" si="231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8000</v>
      </c>
      <c r="E2942" s="7">
        <v>273</v>
      </c>
      <c r="F2942" t="s">
        <v>8220</v>
      </c>
      <c r="G2942" t="s">
        <v>8223</v>
      </c>
      <c r="H2942" t="s">
        <v>8245</v>
      </c>
      <c r="I2942" s="14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3</v>
      </c>
      <c r="P2942">
        <f t="shared" si="232"/>
        <v>8.27</v>
      </c>
      <c r="Q2942" s="11" t="s">
        <v>8315</v>
      </c>
      <c r="R2942" t="s">
        <v>8357</v>
      </c>
      <c r="S2942" s="16">
        <f t="shared" si="229"/>
        <v>41982.773356481484</v>
      </c>
      <c r="T2942" s="16">
        <f t="shared" si="230"/>
        <v>42022.773356481484</v>
      </c>
      <c r="U2942">
        <f t="shared" si="231"/>
        <v>2015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800</v>
      </c>
      <c r="E2943" s="7">
        <v>1065.23</v>
      </c>
      <c r="F2943" t="s">
        <v>8218</v>
      </c>
      <c r="G2943" t="s">
        <v>8223</v>
      </c>
      <c r="H2943" t="s">
        <v>8245</v>
      </c>
      <c r="I2943" s="14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133</v>
      </c>
      <c r="P2943">
        <f t="shared" si="232"/>
        <v>1065.23</v>
      </c>
      <c r="Q2943" s="11" t="s">
        <v>8315</v>
      </c>
      <c r="R2943" t="s">
        <v>8355</v>
      </c>
      <c r="S2943" s="16">
        <f t="shared" si="229"/>
        <v>42034.960127314815</v>
      </c>
      <c r="T2943" s="16">
        <f t="shared" si="230"/>
        <v>42064.960127314815</v>
      </c>
      <c r="U2943">
        <f t="shared" si="231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100000</v>
      </c>
      <c r="E2944" s="7">
        <v>226</v>
      </c>
      <c r="F2944" t="s">
        <v>8220</v>
      </c>
      <c r="G2944" t="s">
        <v>8228</v>
      </c>
      <c r="H2944" t="s">
        <v>8250</v>
      </c>
      <c r="I2944" s="1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0</v>
      </c>
      <c r="P2944">
        <f t="shared" si="232"/>
        <v>1.1200000000000001</v>
      </c>
      <c r="Q2944" s="11" t="s">
        <v>8315</v>
      </c>
      <c r="R2944" t="s">
        <v>8355</v>
      </c>
      <c r="S2944" s="16">
        <f t="shared" si="229"/>
        <v>42334.803923611107</v>
      </c>
      <c r="T2944" s="16">
        <f t="shared" si="230"/>
        <v>42354.845833333333</v>
      </c>
      <c r="U2944">
        <f t="shared" si="231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250</v>
      </c>
      <c r="E2945" s="7">
        <v>280</v>
      </c>
      <c r="F2945" t="s">
        <v>8218</v>
      </c>
      <c r="G2945" t="s">
        <v>8223</v>
      </c>
      <c r="H2945" t="s">
        <v>8245</v>
      </c>
      <c r="I2945" s="14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112</v>
      </c>
      <c r="P2945">
        <f t="shared" si="232"/>
        <v>0</v>
      </c>
      <c r="Q2945" s="11" t="s">
        <v>8315</v>
      </c>
      <c r="R2945" t="s">
        <v>8355</v>
      </c>
      <c r="S2945" s="16">
        <f t="shared" si="229"/>
        <v>42077.129398148143</v>
      </c>
      <c r="T2945" s="16">
        <f t="shared" si="230"/>
        <v>42107.129398148143</v>
      </c>
      <c r="U2945">
        <f t="shared" si="231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2000</v>
      </c>
      <c r="E2946" s="7">
        <v>225</v>
      </c>
      <c r="F2946" t="s">
        <v>8220</v>
      </c>
      <c r="G2946" t="s">
        <v>8223</v>
      </c>
      <c r="H2946" t="s">
        <v>8245</v>
      </c>
      <c r="I2946" s="14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8"/>
        <v>11</v>
      </c>
      <c r="P2946">
        <f t="shared" si="232"/>
        <v>225</v>
      </c>
      <c r="Q2946" s="11" t="s">
        <v>8315</v>
      </c>
      <c r="R2946" t="s">
        <v>8355</v>
      </c>
      <c r="S2946" s="16">
        <f t="shared" si="229"/>
        <v>42132.9143287037</v>
      </c>
      <c r="T2946" s="16">
        <f t="shared" si="230"/>
        <v>42162.9143287037</v>
      </c>
      <c r="U2946">
        <f t="shared" si="231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250</v>
      </c>
      <c r="E2947" s="7">
        <v>270</v>
      </c>
      <c r="F2947" t="s">
        <v>8218</v>
      </c>
      <c r="G2947" t="s">
        <v>8223</v>
      </c>
      <c r="H2947" t="s">
        <v>8245</v>
      </c>
      <c r="I2947" s="14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3">ROUND(E2947/D2947*100,0)</f>
        <v>108</v>
      </c>
      <c r="P2947">
        <f t="shared" si="232"/>
        <v>0</v>
      </c>
      <c r="Q2947" s="11" t="s">
        <v>8315</v>
      </c>
      <c r="R2947" t="s">
        <v>8355</v>
      </c>
      <c r="S2947" s="16">
        <f t="shared" ref="S2947:S3010" si="234">(((J2947/60)/60)/24)+DATE(1970,1,1)</f>
        <v>42118.139583333337</v>
      </c>
      <c r="T2947" s="16">
        <f t="shared" ref="T2947:T3010" si="235">(((I2947/60)/60)/24)+DATE(1970,1,1)</f>
        <v>42148.139583333337</v>
      </c>
      <c r="U2947">
        <f t="shared" ref="U2947:U3010" si="236">YEAR(T2947)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1000</v>
      </c>
      <c r="E2948" s="7">
        <v>10</v>
      </c>
      <c r="F2948" t="s">
        <v>8220</v>
      </c>
      <c r="G2948" t="s">
        <v>8224</v>
      </c>
      <c r="H2948" t="s">
        <v>8246</v>
      </c>
      <c r="I2948" s="14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1</v>
      </c>
      <c r="P2948">
        <f t="shared" si="232"/>
        <v>5</v>
      </c>
      <c r="Q2948" s="11" t="s">
        <v>8315</v>
      </c>
      <c r="R2948" t="s">
        <v>8355</v>
      </c>
      <c r="S2948" s="16">
        <f t="shared" si="234"/>
        <v>42567.531157407408</v>
      </c>
      <c r="T2948" s="16">
        <f t="shared" si="235"/>
        <v>42597.531157407408</v>
      </c>
      <c r="U2948">
        <f t="shared" si="236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4000</v>
      </c>
      <c r="E2949" s="7">
        <v>11215</v>
      </c>
      <c r="F2949" t="s">
        <v>8218</v>
      </c>
      <c r="G2949" t="s">
        <v>8223</v>
      </c>
      <c r="H2949" t="s">
        <v>8245</v>
      </c>
      <c r="I2949" s="14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280</v>
      </c>
      <c r="P2949">
        <f t="shared" si="232"/>
        <v>862.69</v>
      </c>
      <c r="Q2949" s="11" t="s">
        <v>8315</v>
      </c>
      <c r="R2949" t="s">
        <v>8355</v>
      </c>
      <c r="S2949" s="16">
        <f t="shared" si="234"/>
        <v>42649.562118055561</v>
      </c>
      <c r="T2949" s="16">
        <f t="shared" si="235"/>
        <v>42698.715972222228</v>
      </c>
      <c r="U2949">
        <f t="shared" si="236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1200</v>
      </c>
      <c r="E2950" s="7">
        <v>100</v>
      </c>
      <c r="F2950" t="s">
        <v>8220</v>
      </c>
      <c r="G2950" t="s">
        <v>8223</v>
      </c>
      <c r="H2950" t="s">
        <v>8245</v>
      </c>
      <c r="I2950" s="14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8</v>
      </c>
      <c r="P2950">
        <f t="shared" si="232"/>
        <v>11.11</v>
      </c>
      <c r="Q2950" s="11" t="s">
        <v>8315</v>
      </c>
      <c r="R2950" t="s">
        <v>8355</v>
      </c>
      <c r="S2950" s="16">
        <f t="shared" si="234"/>
        <v>42097.649224537032</v>
      </c>
      <c r="T2950" s="16">
        <f t="shared" si="235"/>
        <v>42157.649224537032</v>
      </c>
      <c r="U2950">
        <f t="shared" si="236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1200</v>
      </c>
      <c r="E2951" s="7">
        <v>1250</v>
      </c>
      <c r="F2951" t="s">
        <v>8218</v>
      </c>
      <c r="G2951" t="s">
        <v>8223</v>
      </c>
      <c r="H2951" t="s">
        <v>8245</v>
      </c>
      <c r="I2951" s="14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104</v>
      </c>
      <c r="P2951">
        <f t="shared" si="232"/>
        <v>625</v>
      </c>
      <c r="Q2951" s="11" t="s">
        <v>8315</v>
      </c>
      <c r="R2951" t="s">
        <v>8355</v>
      </c>
      <c r="S2951" s="16">
        <f t="shared" si="234"/>
        <v>42297.823113425926</v>
      </c>
      <c r="T2951" s="16">
        <f t="shared" si="235"/>
        <v>42327.864780092597</v>
      </c>
      <c r="U2951">
        <f t="shared" si="236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250</v>
      </c>
      <c r="E2952" s="7">
        <v>260</v>
      </c>
      <c r="F2952" t="s">
        <v>8218</v>
      </c>
      <c r="G2952" t="s">
        <v>8223</v>
      </c>
      <c r="H2952" t="s">
        <v>8245</v>
      </c>
      <c r="I2952" s="14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104</v>
      </c>
      <c r="P2952">
        <f t="shared" si="232"/>
        <v>0</v>
      </c>
      <c r="Q2952" s="11" t="s">
        <v>8315</v>
      </c>
      <c r="R2952" t="s">
        <v>8355</v>
      </c>
      <c r="S2952" s="16">
        <f t="shared" si="234"/>
        <v>42362.36518518519</v>
      </c>
      <c r="T2952" s="16">
        <f t="shared" si="235"/>
        <v>42392.36518518519</v>
      </c>
      <c r="U2952">
        <f t="shared" si="236"/>
        <v>2016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4200</v>
      </c>
      <c r="E2953" s="7">
        <v>4794.82</v>
      </c>
      <c r="F2953" t="s">
        <v>8218</v>
      </c>
      <c r="G2953" t="s">
        <v>8223</v>
      </c>
      <c r="H2953" t="s">
        <v>8245</v>
      </c>
      <c r="I2953" s="14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114</v>
      </c>
      <c r="P2953">
        <f t="shared" si="232"/>
        <v>82.67</v>
      </c>
      <c r="Q2953" s="11" t="s">
        <v>8315</v>
      </c>
      <c r="R2953" t="s">
        <v>8355</v>
      </c>
      <c r="S2953" s="16">
        <f t="shared" si="234"/>
        <v>41872.802928240737</v>
      </c>
      <c r="T2953" s="16">
        <f t="shared" si="235"/>
        <v>41917.802928240737</v>
      </c>
      <c r="U2953">
        <f t="shared" si="236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5000</v>
      </c>
      <c r="E2954" s="7">
        <v>5260</v>
      </c>
      <c r="F2954" t="s">
        <v>8218</v>
      </c>
      <c r="G2954" t="s">
        <v>8223</v>
      </c>
      <c r="H2954" t="s">
        <v>8245</v>
      </c>
      <c r="I2954" s="1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105</v>
      </c>
      <c r="P2954">
        <f t="shared" si="232"/>
        <v>657.5</v>
      </c>
      <c r="Q2954" s="11" t="s">
        <v>8315</v>
      </c>
      <c r="R2954" t="s">
        <v>8355</v>
      </c>
      <c r="S2954" s="16">
        <f t="shared" si="234"/>
        <v>42628.690266203703</v>
      </c>
      <c r="T2954" s="16">
        <f t="shared" si="235"/>
        <v>42660.166666666672</v>
      </c>
      <c r="U2954">
        <f t="shared" si="236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3000</v>
      </c>
      <c r="E2955" s="7">
        <v>3350</v>
      </c>
      <c r="F2955" t="s">
        <v>8218</v>
      </c>
      <c r="G2955" t="s">
        <v>8223</v>
      </c>
      <c r="H2955" t="s">
        <v>8245</v>
      </c>
      <c r="I2955" s="14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112</v>
      </c>
      <c r="P2955">
        <f t="shared" si="232"/>
        <v>1116.67</v>
      </c>
      <c r="Q2955" s="11" t="s">
        <v>8315</v>
      </c>
      <c r="R2955" t="s">
        <v>8355</v>
      </c>
      <c r="S2955" s="16">
        <f t="shared" si="234"/>
        <v>42255.791909722218</v>
      </c>
      <c r="T2955" s="16">
        <f t="shared" si="235"/>
        <v>42285.791909722218</v>
      </c>
      <c r="U2955">
        <f t="shared" si="236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250</v>
      </c>
      <c r="E2956" s="7">
        <v>251</v>
      </c>
      <c r="F2956" t="s">
        <v>8218</v>
      </c>
      <c r="G2956" t="s">
        <v>8223</v>
      </c>
      <c r="H2956" t="s">
        <v>8245</v>
      </c>
      <c r="I2956" s="14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100</v>
      </c>
      <c r="P2956">
        <f t="shared" si="232"/>
        <v>0</v>
      </c>
      <c r="Q2956" s="11" t="s">
        <v>8315</v>
      </c>
      <c r="R2956" t="s">
        <v>8355</v>
      </c>
      <c r="S2956" s="16">
        <f t="shared" si="234"/>
        <v>42790.583368055552</v>
      </c>
      <c r="T2956" s="16">
        <f t="shared" si="235"/>
        <v>42810.541701388895</v>
      </c>
      <c r="U2956">
        <f t="shared" si="236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3300</v>
      </c>
      <c r="E2957" s="7">
        <v>5087</v>
      </c>
      <c r="F2957" t="s">
        <v>8218</v>
      </c>
      <c r="G2957" t="s">
        <v>8223</v>
      </c>
      <c r="H2957" t="s">
        <v>8245</v>
      </c>
      <c r="I2957" s="14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154</v>
      </c>
      <c r="P2957">
        <f t="shared" si="232"/>
        <v>462.45</v>
      </c>
      <c r="Q2957" s="11" t="s">
        <v>8315</v>
      </c>
      <c r="R2957" t="s">
        <v>8355</v>
      </c>
      <c r="S2957" s="16">
        <f t="shared" si="234"/>
        <v>42141.741307870368</v>
      </c>
      <c r="T2957" s="16">
        <f t="shared" si="235"/>
        <v>42171.741307870368</v>
      </c>
      <c r="U2957">
        <f t="shared" si="236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5000</v>
      </c>
      <c r="E2958" s="7">
        <v>39</v>
      </c>
      <c r="F2958" t="s">
        <v>8220</v>
      </c>
      <c r="G2958" t="s">
        <v>8223</v>
      </c>
      <c r="H2958" t="s">
        <v>8245</v>
      </c>
      <c r="I2958" s="14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</v>
      </c>
      <c r="P2958">
        <f t="shared" si="232"/>
        <v>1.95</v>
      </c>
      <c r="Q2958" s="11" t="s">
        <v>8315</v>
      </c>
      <c r="R2958" t="s">
        <v>8355</v>
      </c>
      <c r="S2958" s="16">
        <f t="shared" si="234"/>
        <v>42464.958912037036</v>
      </c>
      <c r="T2958" s="16">
        <f t="shared" si="235"/>
        <v>42494.958912037036</v>
      </c>
      <c r="U2958">
        <f t="shared" si="236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2500</v>
      </c>
      <c r="E2959" s="7">
        <v>2520</v>
      </c>
      <c r="F2959" t="s">
        <v>8218</v>
      </c>
      <c r="G2959" t="s">
        <v>8223</v>
      </c>
      <c r="H2959" t="s">
        <v>8245</v>
      </c>
      <c r="I2959" s="14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101</v>
      </c>
      <c r="P2959">
        <f t="shared" si="232"/>
        <v>840</v>
      </c>
      <c r="Q2959" s="11" t="s">
        <v>8315</v>
      </c>
      <c r="R2959" t="s">
        <v>8355</v>
      </c>
      <c r="S2959" s="16">
        <f t="shared" si="234"/>
        <v>42031.011249999996</v>
      </c>
      <c r="T2959" s="16">
        <f t="shared" si="235"/>
        <v>42090.969583333332</v>
      </c>
      <c r="U2959">
        <f t="shared" si="236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250</v>
      </c>
      <c r="E2960" s="7">
        <v>250</v>
      </c>
      <c r="F2960" t="s">
        <v>8218</v>
      </c>
      <c r="G2960" t="s">
        <v>8223</v>
      </c>
      <c r="H2960" t="s">
        <v>8245</v>
      </c>
      <c r="I2960" s="14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100</v>
      </c>
      <c r="P2960">
        <f t="shared" si="232"/>
        <v>0</v>
      </c>
      <c r="Q2960" s="11" t="s">
        <v>8315</v>
      </c>
      <c r="R2960" t="s">
        <v>8355</v>
      </c>
      <c r="S2960" s="16">
        <f t="shared" si="234"/>
        <v>42438.779131944444</v>
      </c>
      <c r="T2960" s="16">
        <f t="shared" si="235"/>
        <v>42498.73746527778</v>
      </c>
      <c r="U2960">
        <f t="shared" si="236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250</v>
      </c>
      <c r="E2961" s="7">
        <v>250</v>
      </c>
      <c r="F2961" t="s">
        <v>8218</v>
      </c>
      <c r="G2961" t="s">
        <v>8224</v>
      </c>
      <c r="H2961" t="s">
        <v>8246</v>
      </c>
      <c r="I2961" s="14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100</v>
      </c>
      <c r="P2961">
        <f t="shared" si="232"/>
        <v>0</v>
      </c>
      <c r="Q2961" s="11" t="s">
        <v>8315</v>
      </c>
      <c r="R2961" t="s">
        <v>8355</v>
      </c>
      <c r="S2961" s="16">
        <f t="shared" si="234"/>
        <v>42498.008391203708</v>
      </c>
      <c r="T2961" s="16">
        <f t="shared" si="235"/>
        <v>42528.008391203708</v>
      </c>
      <c r="U2961">
        <f t="shared" si="236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250</v>
      </c>
      <c r="E2962" s="7">
        <v>250</v>
      </c>
      <c r="F2962" t="s">
        <v>8218</v>
      </c>
      <c r="G2962" t="s">
        <v>8223</v>
      </c>
      <c r="H2962" t="s">
        <v>8245</v>
      </c>
      <c r="I2962" s="14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100</v>
      </c>
      <c r="P2962">
        <f t="shared" si="232"/>
        <v>0</v>
      </c>
      <c r="Q2962" s="11" t="s">
        <v>8315</v>
      </c>
      <c r="R2962" t="s">
        <v>8355</v>
      </c>
      <c r="S2962" s="16">
        <f t="shared" si="234"/>
        <v>41863.757210648146</v>
      </c>
      <c r="T2962" s="16">
        <f t="shared" si="235"/>
        <v>41893.757210648146</v>
      </c>
      <c r="U2962">
        <f t="shared" si="236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15000</v>
      </c>
      <c r="E2963" s="7">
        <v>4635</v>
      </c>
      <c r="F2963" t="s">
        <v>8220</v>
      </c>
      <c r="G2963" t="s">
        <v>8223</v>
      </c>
      <c r="H2963" t="s">
        <v>8245</v>
      </c>
      <c r="I2963" s="14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31</v>
      </c>
      <c r="P2963">
        <f t="shared" si="232"/>
        <v>42.92</v>
      </c>
      <c r="Q2963" s="11" t="s">
        <v>8315</v>
      </c>
      <c r="R2963" t="s">
        <v>8316</v>
      </c>
      <c r="S2963" s="16">
        <f t="shared" si="234"/>
        <v>42061.212488425925</v>
      </c>
      <c r="T2963" s="16">
        <f t="shared" si="235"/>
        <v>42089.166666666672</v>
      </c>
      <c r="U2963">
        <f t="shared" si="236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5000</v>
      </c>
      <c r="E2964" s="7">
        <v>0</v>
      </c>
      <c r="F2964" t="s">
        <v>8220</v>
      </c>
      <c r="G2964" t="s">
        <v>8223</v>
      </c>
      <c r="H2964" t="s">
        <v>8245</v>
      </c>
      <c r="I2964" s="1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0</v>
      </c>
      <c r="P2964">
        <f t="shared" si="232"/>
        <v>0</v>
      </c>
      <c r="Q2964" s="11" t="s">
        <v>8315</v>
      </c>
      <c r="R2964" t="s">
        <v>8316</v>
      </c>
      <c r="S2964" s="16">
        <f t="shared" si="234"/>
        <v>42036.24428240741</v>
      </c>
      <c r="T2964" s="16">
        <f t="shared" si="235"/>
        <v>42064.290972222225</v>
      </c>
      <c r="U2964">
        <f t="shared" si="236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27000</v>
      </c>
      <c r="E2965" s="7">
        <v>0</v>
      </c>
      <c r="F2965" t="s">
        <v>8219</v>
      </c>
      <c r="G2965" t="s">
        <v>8223</v>
      </c>
      <c r="H2965" t="s">
        <v>8245</v>
      </c>
      <c r="I2965" s="14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0</v>
      </c>
      <c r="P2965">
        <f t="shared" si="232"/>
        <v>0</v>
      </c>
      <c r="Q2965" s="11" t="s">
        <v>8315</v>
      </c>
      <c r="R2965" t="s">
        <v>8316</v>
      </c>
      <c r="S2965" s="16">
        <f t="shared" si="234"/>
        <v>42157.470185185186</v>
      </c>
      <c r="T2965" s="16">
        <f t="shared" si="235"/>
        <v>42187.470185185186</v>
      </c>
      <c r="U2965">
        <f t="shared" si="236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13000</v>
      </c>
      <c r="E2966" s="7">
        <v>14450</v>
      </c>
      <c r="F2966" t="s">
        <v>8218</v>
      </c>
      <c r="G2966" t="s">
        <v>8223</v>
      </c>
      <c r="H2966" t="s">
        <v>8245</v>
      </c>
      <c r="I2966" s="14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111</v>
      </c>
      <c r="P2966">
        <f t="shared" si="232"/>
        <v>73.72</v>
      </c>
      <c r="Q2966" s="11" t="s">
        <v>8315</v>
      </c>
      <c r="R2966" t="s">
        <v>8316</v>
      </c>
      <c r="S2966" s="16">
        <f t="shared" si="234"/>
        <v>41827.909942129627</v>
      </c>
      <c r="T2966" s="16">
        <f t="shared" si="235"/>
        <v>41857.897222222222</v>
      </c>
      <c r="U2966">
        <f t="shared" si="236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5000</v>
      </c>
      <c r="E2967" s="7">
        <v>5359.21</v>
      </c>
      <c r="F2967" t="s">
        <v>8218</v>
      </c>
      <c r="G2967" t="s">
        <v>8223</v>
      </c>
      <c r="H2967" t="s">
        <v>8245</v>
      </c>
      <c r="I2967" s="14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107</v>
      </c>
      <c r="P2967">
        <f t="shared" si="232"/>
        <v>137.41999999999999</v>
      </c>
      <c r="Q2967" s="11" t="s">
        <v>8315</v>
      </c>
      <c r="R2967" t="s">
        <v>8316</v>
      </c>
      <c r="S2967" s="16">
        <f t="shared" si="234"/>
        <v>42162.729548611111</v>
      </c>
      <c r="T2967" s="16">
        <f t="shared" si="235"/>
        <v>42192.729548611111</v>
      </c>
      <c r="U2967">
        <f t="shared" si="236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30000</v>
      </c>
      <c r="E2968" s="7">
        <v>10</v>
      </c>
      <c r="F2968" t="s">
        <v>8221</v>
      </c>
      <c r="G2968" t="s">
        <v>8223</v>
      </c>
      <c r="H2968" t="s">
        <v>8245</v>
      </c>
      <c r="I2968" s="14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0</v>
      </c>
      <c r="P2968">
        <f t="shared" si="232"/>
        <v>0.08</v>
      </c>
      <c r="Q2968" s="11" t="s">
        <v>8315</v>
      </c>
      <c r="R2968" t="s">
        <v>8316</v>
      </c>
      <c r="S2968" s="16">
        <f t="shared" si="234"/>
        <v>42233.738564814819</v>
      </c>
      <c r="T2968" s="16">
        <f t="shared" si="235"/>
        <v>42263.738564814819</v>
      </c>
      <c r="U2968">
        <f t="shared" si="236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15000</v>
      </c>
      <c r="E2969" s="7">
        <v>16501</v>
      </c>
      <c r="F2969" t="s">
        <v>8218</v>
      </c>
      <c r="G2969" t="s">
        <v>8223</v>
      </c>
      <c r="H2969" t="s">
        <v>8245</v>
      </c>
      <c r="I2969" s="14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110</v>
      </c>
      <c r="P2969">
        <f t="shared" si="232"/>
        <v>232.41</v>
      </c>
      <c r="Q2969" s="11" t="s">
        <v>8315</v>
      </c>
      <c r="R2969" t="s">
        <v>8316</v>
      </c>
      <c r="S2969" s="16">
        <f t="shared" si="234"/>
        <v>42042.197824074072</v>
      </c>
      <c r="T2969" s="16">
        <f t="shared" si="235"/>
        <v>42072.156157407408</v>
      </c>
      <c r="U2969">
        <f t="shared" si="236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10000</v>
      </c>
      <c r="E2970" s="7">
        <v>10173</v>
      </c>
      <c r="F2970" t="s">
        <v>8218</v>
      </c>
      <c r="G2970" t="s">
        <v>8223</v>
      </c>
      <c r="H2970" t="s">
        <v>8245</v>
      </c>
      <c r="I2970" s="14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102</v>
      </c>
      <c r="P2970">
        <f t="shared" si="232"/>
        <v>216.45</v>
      </c>
      <c r="Q2970" s="11" t="s">
        <v>8315</v>
      </c>
      <c r="R2970" t="s">
        <v>8316</v>
      </c>
      <c r="S2970" s="16">
        <f t="shared" si="234"/>
        <v>42585.523842592593</v>
      </c>
      <c r="T2970" s="16">
        <f t="shared" si="235"/>
        <v>42599.165972222225</v>
      </c>
      <c r="U2970">
        <f t="shared" si="236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5000</v>
      </c>
      <c r="E2971" s="7">
        <v>5330</v>
      </c>
      <c r="F2971" t="s">
        <v>8218</v>
      </c>
      <c r="G2971" t="s">
        <v>8228</v>
      </c>
      <c r="H2971" t="s">
        <v>8250</v>
      </c>
      <c r="I2971" s="14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107</v>
      </c>
      <c r="P2971">
        <f t="shared" si="232"/>
        <v>313.52999999999997</v>
      </c>
      <c r="Q2971" s="11" t="s">
        <v>8315</v>
      </c>
      <c r="R2971" t="s">
        <v>8316</v>
      </c>
      <c r="S2971" s="16">
        <f t="shared" si="234"/>
        <v>42097.786493055552</v>
      </c>
      <c r="T2971" s="16">
        <f t="shared" si="235"/>
        <v>42127.952083333337</v>
      </c>
      <c r="U2971">
        <f t="shared" si="236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18000</v>
      </c>
      <c r="E2972" s="7">
        <v>20569.05</v>
      </c>
      <c r="F2972" t="s">
        <v>8218</v>
      </c>
      <c r="G2972" t="s">
        <v>8223</v>
      </c>
      <c r="H2972" t="s">
        <v>8245</v>
      </c>
      <c r="I2972" s="14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114</v>
      </c>
      <c r="P2972">
        <f t="shared" si="232"/>
        <v>226.03</v>
      </c>
      <c r="Q2972" s="11" t="s">
        <v>8315</v>
      </c>
      <c r="R2972" t="s">
        <v>8316</v>
      </c>
      <c r="S2972" s="16">
        <f t="shared" si="234"/>
        <v>41808.669571759259</v>
      </c>
      <c r="T2972" s="16">
        <f t="shared" si="235"/>
        <v>41838.669571759259</v>
      </c>
      <c r="U2972">
        <f t="shared" si="236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10000</v>
      </c>
      <c r="E2973" s="7">
        <v>0</v>
      </c>
      <c r="F2973" t="s">
        <v>8220</v>
      </c>
      <c r="G2973" t="s">
        <v>8223</v>
      </c>
      <c r="H2973" t="s">
        <v>8245</v>
      </c>
      <c r="I2973" s="14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0</v>
      </c>
      <c r="P2973">
        <f t="shared" si="232"/>
        <v>0</v>
      </c>
      <c r="Q2973" s="11" t="s">
        <v>8315</v>
      </c>
      <c r="R2973" t="s">
        <v>8316</v>
      </c>
      <c r="S2973" s="16">
        <f t="shared" si="234"/>
        <v>41852.658310185187</v>
      </c>
      <c r="T2973" s="16">
        <f t="shared" si="235"/>
        <v>41882.658310185187</v>
      </c>
      <c r="U2973">
        <f t="shared" si="236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6000</v>
      </c>
      <c r="E2974" s="7">
        <v>6111</v>
      </c>
      <c r="F2974" t="s">
        <v>8218</v>
      </c>
      <c r="G2974" t="s">
        <v>8223</v>
      </c>
      <c r="H2974" t="s">
        <v>8245</v>
      </c>
      <c r="I2974" s="1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102</v>
      </c>
      <c r="P2974">
        <f t="shared" si="232"/>
        <v>359.47</v>
      </c>
      <c r="Q2974" s="11" t="s">
        <v>8315</v>
      </c>
      <c r="R2974" t="s">
        <v>8316</v>
      </c>
      <c r="S2974" s="16">
        <f t="shared" si="234"/>
        <v>42694.110185185185</v>
      </c>
      <c r="T2974" s="16">
        <f t="shared" si="235"/>
        <v>42709.041666666672</v>
      </c>
      <c r="U2974">
        <f t="shared" si="236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25000</v>
      </c>
      <c r="E2975" s="7">
        <v>1</v>
      </c>
      <c r="F2975" t="s">
        <v>8220</v>
      </c>
      <c r="G2975" t="s">
        <v>8223</v>
      </c>
      <c r="H2975" t="s">
        <v>8245</v>
      </c>
      <c r="I2975" s="14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0</v>
      </c>
      <c r="P2975">
        <f t="shared" ref="P2975:P3038" si="237">IFERROR(ROUND(E2975/L2975, 2), 0)</f>
        <v>0.03</v>
      </c>
      <c r="Q2975" s="11" t="s">
        <v>8315</v>
      </c>
      <c r="R2975" t="s">
        <v>8316</v>
      </c>
      <c r="S2975" s="16">
        <f t="shared" si="234"/>
        <v>42341.818379629629</v>
      </c>
      <c r="T2975" s="16">
        <f t="shared" si="235"/>
        <v>42370.166666666672</v>
      </c>
      <c r="U2975">
        <f t="shared" si="236"/>
        <v>2016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14000</v>
      </c>
      <c r="E2976" s="7">
        <v>32035.51</v>
      </c>
      <c r="F2976" t="s">
        <v>8218</v>
      </c>
      <c r="G2976" t="s">
        <v>8223</v>
      </c>
      <c r="H2976" t="s">
        <v>8245</v>
      </c>
      <c r="I2976" s="14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229</v>
      </c>
      <c r="P2976">
        <f t="shared" si="237"/>
        <v>368.22</v>
      </c>
      <c r="Q2976" s="11" t="s">
        <v>8315</v>
      </c>
      <c r="R2976" t="s">
        <v>8316</v>
      </c>
      <c r="S2976" s="16">
        <f t="shared" si="234"/>
        <v>41880.061006944445</v>
      </c>
      <c r="T2976" s="16">
        <f t="shared" si="235"/>
        <v>41908.065972222219</v>
      </c>
      <c r="U2976">
        <f t="shared" si="236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20000</v>
      </c>
      <c r="E2977" s="7">
        <v>23505</v>
      </c>
      <c r="F2977" t="s">
        <v>8218</v>
      </c>
      <c r="G2977" t="s">
        <v>8223</v>
      </c>
      <c r="H2977" t="s">
        <v>8245</v>
      </c>
      <c r="I2977" s="14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118</v>
      </c>
      <c r="P2977">
        <f t="shared" si="237"/>
        <v>208.01</v>
      </c>
      <c r="Q2977" s="11" t="s">
        <v>8315</v>
      </c>
      <c r="R2977" t="s">
        <v>8316</v>
      </c>
      <c r="S2977" s="16">
        <f t="shared" si="234"/>
        <v>41941.683865740742</v>
      </c>
      <c r="T2977" s="16">
        <f t="shared" si="235"/>
        <v>41970.125</v>
      </c>
      <c r="U2977">
        <f t="shared" si="236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2000</v>
      </c>
      <c r="E2978" s="7">
        <v>2033</v>
      </c>
      <c r="F2978" t="s">
        <v>8218</v>
      </c>
      <c r="G2978" t="s">
        <v>8224</v>
      </c>
      <c r="H2978" t="s">
        <v>8246</v>
      </c>
      <c r="I2978" s="14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102</v>
      </c>
      <c r="P2978">
        <f t="shared" si="237"/>
        <v>145.21</v>
      </c>
      <c r="Q2978" s="11" t="s">
        <v>8315</v>
      </c>
      <c r="R2978" t="s">
        <v>8316</v>
      </c>
      <c r="S2978" s="16">
        <f t="shared" si="234"/>
        <v>42425.730671296296</v>
      </c>
      <c r="T2978" s="16">
        <f t="shared" si="235"/>
        <v>42442.5</v>
      </c>
      <c r="U2978">
        <f t="shared" si="236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10000</v>
      </c>
      <c r="E2979" s="7">
        <v>375</v>
      </c>
      <c r="F2979" t="s">
        <v>8221</v>
      </c>
      <c r="G2979" t="s">
        <v>8223</v>
      </c>
      <c r="H2979" t="s">
        <v>8245</v>
      </c>
      <c r="I2979" s="14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4</v>
      </c>
      <c r="P2979">
        <f t="shared" si="237"/>
        <v>12.5</v>
      </c>
      <c r="Q2979" s="11" t="s">
        <v>8315</v>
      </c>
      <c r="R2979" t="s">
        <v>8316</v>
      </c>
      <c r="S2979" s="16">
        <f t="shared" si="234"/>
        <v>42026.88118055556</v>
      </c>
      <c r="T2979" s="16">
        <f t="shared" si="235"/>
        <v>42086.093055555553</v>
      </c>
      <c r="U2979">
        <f t="shared" si="236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4000</v>
      </c>
      <c r="E2980" s="7">
        <v>30</v>
      </c>
      <c r="F2980" t="s">
        <v>8220</v>
      </c>
      <c r="G2980" t="s">
        <v>8223</v>
      </c>
      <c r="H2980" t="s">
        <v>8245</v>
      </c>
      <c r="I2980" s="14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</v>
      </c>
      <c r="P2980">
        <f t="shared" si="237"/>
        <v>1.88</v>
      </c>
      <c r="Q2980" s="11" t="s">
        <v>8315</v>
      </c>
      <c r="R2980" t="s">
        <v>8316</v>
      </c>
      <c r="S2980" s="16">
        <f t="shared" si="234"/>
        <v>41922.640590277777</v>
      </c>
      <c r="T2980" s="16">
        <f t="shared" si="235"/>
        <v>41932.249305555553</v>
      </c>
      <c r="U2980">
        <f t="shared" si="236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14000</v>
      </c>
      <c r="E2981" s="7">
        <v>2130</v>
      </c>
      <c r="F2981" t="s">
        <v>8220</v>
      </c>
      <c r="G2981" t="s">
        <v>8223</v>
      </c>
      <c r="H2981" t="s">
        <v>8245</v>
      </c>
      <c r="I2981" s="14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15</v>
      </c>
      <c r="P2981">
        <f t="shared" si="237"/>
        <v>46.3</v>
      </c>
      <c r="Q2981" s="11" t="s">
        <v>8315</v>
      </c>
      <c r="R2981" t="s">
        <v>8316</v>
      </c>
      <c r="S2981" s="16">
        <f t="shared" si="234"/>
        <v>41993.824340277773</v>
      </c>
      <c r="T2981" s="16">
        <f t="shared" si="235"/>
        <v>42010.25</v>
      </c>
      <c r="U2981">
        <f t="shared" si="236"/>
        <v>2015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10000</v>
      </c>
      <c r="E2982" s="7">
        <v>21</v>
      </c>
      <c r="F2982" t="s">
        <v>8220</v>
      </c>
      <c r="G2982" t="s">
        <v>8223</v>
      </c>
      <c r="H2982" t="s">
        <v>8245</v>
      </c>
      <c r="I2982" s="14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0</v>
      </c>
      <c r="P2982">
        <f t="shared" si="237"/>
        <v>0.88</v>
      </c>
      <c r="Q2982" s="11" t="s">
        <v>8315</v>
      </c>
      <c r="R2982" t="s">
        <v>8316</v>
      </c>
      <c r="S2982" s="16">
        <f t="shared" si="234"/>
        <v>42219.915856481486</v>
      </c>
      <c r="T2982" s="16">
        <f t="shared" si="235"/>
        <v>42240.083333333328</v>
      </c>
      <c r="U2982">
        <f t="shared" si="236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15000</v>
      </c>
      <c r="E2983" s="7">
        <v>0</v>
      </c>
      <c r="F2983" t="s">
        <v>8219</v>
      </c>
      <c r="G2983" t="s">
        <v>8240</v>
      </c>
      <c r="H2983" t="s">
        <v>8248</v>
      </c>
      <c r="I2983" s="14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0</v>
      </c>
      <c r="P2983">
        <f t="shared" si="237"/>
        <v>0</v>
      </c>
      <c r="Q2983" s="11" t="s">
        <v>8315</v>
      </c>
      <c r="R2983" t="s">
        <v>8355</v>
      </c>
      <c r="S2983" s="16">
        <f t="shared" si="234"/>
        <v>42225.559675925921</v>
      </c>
      <c r="T2983" s="16">
        <f t="shared" si="235"/>
        <v>42270.559675925921</v>
      </c>
      <c r="U2983">
        <f t="shared" si="236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14440</v>
      </c>
      <c r="E2984" s="7">
        <v>2030</v>
      </c>
      <c r="F2984" t="s">
        <v>8220</v>
      </c>
      <c r="G2984" t="s">
        <v>8224</v>
      </c>
      <c r="H2984" t="s">
        <v>8246</v>
      </c>
      <c r="I2984" s="1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14</v>
      </c>
      <c r="P2984">
        <f t="shared" si="237"/>
        <v>34.409999999999997</v>
      </c>
      <c r="Q2984" s="11" t="s">
        <v>8315</v>
      </c>
      <c r="R2984" t="s">
        <v>8355</v>
      </c>
      <c r="S2984" s="16">
        <f t="shared" si="234"/>
        <v>42381.686840277776</v>
      </c>
      <c r="T2984" s="16">
        <f t="shared" si="235"/>
        <v>42411.686840277776</v>
      </c>
      <c r="U2984">
        <f t="shared" si="236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500000</v>
      </c>
      <c r="E2985" s="7">
        <v>0</v>
      </c>
      <c r="F2985" t="s">
        <v>8220</v>
      </c>
      <c r="G2985" t="s">
        <v>8223</v>
      </c>
      <c r="H2985" t="s">
        <v>8245</v>
      </c>
      <c r="I2985" s="14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0</v>
      </c>
      <c r="P2985">
        <f t="shared" si="237"/>
        <v>0</v>
      </c>
      <c r="Q2985" s="11" t="s">
        <v>8315</v>
      </c>
      <c r="R2985" t="s">
        <v>8355</v>
      </c>
      <c r="S2985" s="16">
        <f t="shared" si="234"/>
        <v>41894.632361111115</v>
      </c>
      <c r="T2985" s="16">
        <f t="shared" si="235"/>
        <v>41954.674027777779</v>
      </c>
      <c r="U2985">
        <f t="shared" si="236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50000</v>
      </c>
      <c r="E2986" s="7">
        <v>409782</v>
      </c>
      <c r="F2986" t="s">
        <v>8218</v>
      </c>
      <c r="G2986" t="s">
        <v>8223</v>
      </c>
      <c r="H2986" t="s">
        <v>8245</v>
      </c>
      <c r="I2986" s="14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820</v>
      </c>
      <c r="P2986">
        <f t="shared" si="237"/>
        <v>1879.73</v>
      </c>
      <c r="Q2986" s="11" t="s">
        <v>8315</v>
      </c>
      <c r="R2986" t="s">
        <v>8355</v>
      </c>
      <c r="S2986" s="16">
        <f t="shared" si="234"/>
        <v>42576.278715277775</v>
      </c>
      <c r="T2986" s="16">
        <f t="shared" si="235"/>
        <v>42606.278715277775</v>
      </c>
      <c r="U2986">
        <f t="shared" si="236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30000</v>
      </c>
      <c r="E2987" s="7">
        <v>32903</v>
      </c>
      <c r="F2987" t="s">
        <v>8218</v>
      </c>
      <c r="G2987" t="s">
        <v>8227</v>
      </c>
      <c r="H2987" t="s">
        <v>8249</v>
      </c>
      <c r="I2987" s="14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110</v>
      </c>
      <c r="P2987">
        <f t="shared" si="237"/>
        <v>296.42</v>
      </c>
      <c r="Q2987" s="11" t="s">
        <v>8315</v>
      </c>
      <c r="R2987" t="s">
        <v>8355</v>
      </c>
      <c r="S2987" s="16">
        <f t="shared" si="234"/>
        <v>42654.973703703698</v>
      </c>
      <c r="T2987" s="16">
        <f t="shared" si="235"/>
        <v>42674.166666666672</v>
      </c>
      <c r="U2987">
        <f t="shared" si="236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7500</v>
      </c>
      <c r="E2988" s="7">
        <v>7790</v>
      </c>
      <c r="F2988" t="s">
        <v>8218</v>
      </c>
      <c r="G2988" t="s">
        <v>8224</v>
      </c>
      <c r="H2988" t="s">
        <v>8246</v>
      </c>
      <c r="I2988" s="14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104</v>
      </c>
      <c r="P2988">
        <f t="shared" si="237"/>
        <v>139.11000000000001</v>
      </c>
      <c r="Q2988" s="11" t="s">
        <v>8315</v>
      </c>
      <c r="R2988" t="s">
        <v>8355</v>
      </c>
      <c r="S2988" s="16">
        <f t="shared" si="234"/>
        <v>42431.500069444446</v>
      </c>
      <c r="T2988" s="16">
        <f t="shared" si="235"/>
        <v>42491.458402777775</v>
      </c>
      <c r="U2988">
        <f t="shared" si="236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60000</v>
      </c>
      <c r="E2989" s="7">
        <v>2971</v>
      </c>
      <c r="F2989" t="s">
        <v>8220</v>
      </c>
      <c r="G2989" t="s">
        <v>8223</v>
      </c>
      <c r="H2989" t="s">
        <v>8245</v>
      </c>
      <c r="I2989" s="14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5</v>
      </c>
      <c r="P2989">
        <f t="shared" si="237"/>
        <v>11.21</v>
      </c>
      <c r="Q2989" s="11" t="s">
        <v>8315</v>
      </c>
      <c r="R2989" t="s">
        <v>8355</v>
      </c>
      <c r="S2989" s="16">
        <f t="shared" si="234"/>
        <v>42627.307303240741</v>
      </c>
      <c r="T2989" s="16">
        <f t="shared" si="235"/>
        <v>42656</v>
      </c>
      <c r="U2989">
        <f t="shared" si="236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4000</v>
      </c>
      <c r="E2990" s="7">
        <v>805</v>
      </c>
      <c r="F2990" t="s">
        <v>8220</v>
      </c>
      <c r="G2990" t="s">
        <v>8224</v>
      </c>
      <c r="H2990" t="s">
        <v>8246</v>
      </c>
      <c r="I2990" s="14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20</v>
      </c>
      <c r="P2990">
        <f t="shared" si="237"/>
        <v>28.75</v>
      </c>
      <c r="Q2990" s="11" t="s">
        <v>8315</v>
      </c>
      <c r="R2990" t="s">
        <v>8355</v>
      </c>
      <c r="S2990" s="16">
        <f t="shared" si="234"/>
        <v>42511.362048611118</v>
      </c>
      <c r="T2990" s="16">
        <f t="shared" si="235"/>
        <v>42541.362048611118</v>
      </c>
      <c r="U2990">
        <f t="shared" si="236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90000</v>
      </c>
      <c r="E2991" s="7">
        <v>8077</v>
      </c>
      <c r="F2991" t="s">
        <v>8220</v>
      </c>
      <c r="G2991" t="s">
        <v>8223</v>
      </c>
      <c r="H2991" t="s">
        <v>8245</v>
      </c>
      <c r="I2991" s="14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9</v>
      </c>
      <c r="P2991">
        <f t="shared" si="237"/>
        <v>22.19</v>
      </c>
      <c r="Q2991" s="11" t="s">
        <v>8315</v>
      </c>
      <c r="R2991" t="s">
        <v>8355</v>
      </c>
      <c r="S2991" s="16">
        <f t="shared" si="234"/>
        <v>42337.02039351852</v>
      </c>
      <c r="T2991" s="16">
        <f t="shared" si="235"/>
        <v>42359.207638888889</v>
      </c>
      <c r="U2991">
        <f t="shared" si="236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25000</v>
      </c>
      <c r="E2992" s="7">
        <v>5854</v>
      </c>
      <c r="F2992" t="s">
        <v>8220</v>
      </c>
      <c r="G2992" t="s">
        <v>8223</v>
      </c>
      <c r="H2992" t="s">
        <v>8245</v>
      </c>
      <c r="I2992" s="14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23</v>
      </c>
      <c r="P2992">
        <f t="shared" si="237"/>
        <v>216.81</v>
      </c>
      <c r="Q2992" s="11" t="s">
        <v>8315</v>
      </c>
      <c r="R2992" t="s">
        <v>8355</v>
      </c>
      <c r="S2992" s="16">
        <f t="shared" si="234"/>
        <v>42341.57430555555</v>
      </c>
      <c r="T2992" s="16">
        <f t="shared" si="235"/>
        <v>42376.57430555555</v>
      </c>
      <c r="U2992">
        <f t="shared" si="236"/>
        <v>2016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25000</v>
      </c>
      <c r="E2993" s="7">
        <v>2</v>
      </c>
      <c r="F2993" t="s">
        <v>8219</v>
      </c>
      <c r="G2993" t="s">
        <v>8223</v>
      </c>
      <c r="H2993" t="s">
        <v>8245</v>
      </c>
      <c r="I2993" s="14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0</v>
      </c>
      <c r="P2993">
        <f t="shared" si="237"/>
        <v>0.02</v>
      </c>
      <c r="Q2993" s="11" t="s">
        <v>8315</v>
      </c>
      <c r="R2993" t="s">
        <v>8355</v>
      </c>
      <c r="S2993" s="16">
        <f t="shared" si="234"/>
        <v>42740.837152777778</v>
      </c>
      <c r="T2993" s="16">
        <f t="shared" si="235"/>
        <v>42762.837152777778</v>
      </c>
      <c r="U2993">
        <f t="shared" si="236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10000</v>
      </c>
      <c r="E2994" s="7">
        <v>0</v>
      </c>
      <c r="F2994" t="s">
        <v>8219</v>
      </c>
      <c r="G2994" t="s">
        <v>8223</v>
      </c>
      <c r="H2994" t="s">
        <v>8245</v>
      </c>
      <c r="I2994" s="1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0</v>
      </c>
      <c r="P2994">
        <f t="shared" si="237"/>
        <v>0</v>
      </c>
      <c r="Q2994" s="11" t="s">
        <v>8315</v>
      </c>
      <c r="R2994" t="s">
        <v>8355</v>
      </c>
      <c r="S2994" s="16">
        <f t="shared" si="234"/>
        <v>42622.767476851848</v>
      </c>
      <c r="T2994" s="16">
        <f t="shared" si="235"/>
        <v>42652.767476851848</v>
      </c>
      <c r="U2994">
        <f t="shared" si="236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4000</v>
      </c>
      <c r="E2995" s="7">
        <v>4037</v>
      </c>
      <c r="F2995" t="s">
        <v>8218</v>
      </c>
      <c r="G2995" t="s">
        <v>8223</v>
      </c>
      <c r="H2995" t="s">
        <v>8245</v>
      </c>
      <c r="I2995" s="14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101</v>
      </c>
      <c r="P2995">
        <f t="shared" si="237"/>
        <v>183.5</v>
      </c>
      <c r="Q2995" s="11" t="s">
        <v>8315</v>
      </c>
      <c r="R2995" t="s">
        <v>8355</v>
      </c>
      <c r="S2995" s="16">
        <f t="shared" si="234"/>
        <v>42390.838738425926</v>
      </c>
      <c r="T2995" s="16">
        <f t="shared" si="235"/>
        <v>42420.838738425926</v>
      </c>
      <c r="U2995">
        <f t="shared" si="236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5000</v>
      </c>
      <c r="E2996" s="7">
        <v>160</v>
      </c>
      <c r="F2996" t="s">
        <v>8220</v>
      </c>
      <c r="G2996" t="s">
        <v>8224</v>
      </c>
      <c r="H2996" t="s">
        <v>8246</v>
      </c>
      <c r="I2996" s="14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3</v>
      </c>
      <c r="P2996">
        <f t="shared" si="237"/>
        <v>2.71</v>
      </c>
      <c r="Q2996" s="11" t="s">
        <v>8315</v>
      </c>
      <c r="R2996" t="s">
        <v>8355</v>
      </c>
      <c r="S2996" s="16">
        <f t="shared" si="234"/>
        <v>41885.478842592594</v>
      </c>
      <c r="T2996" s="16">
        <f t="shared" si="235"/>
        <v>41915.478842592594</v>
      </c>
      <c r="U2996">
        <f t="shared" si="236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40000</v>
      </c>
      <c r="E2997" s="7">
        <v>44636.2</v>
      </c>
      <c r="F2997" t="s">
        <v>8218</v>
      </c>
      <c r="G2997" t="s">
        <v>8223</v>
      </c>
      <c r="H2997" t="s">
        <v>8245</v>
      </c>
      <c r="I2997" s="14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112</v>
      </c>
      <c r="P2997">
        <f t="shared" si="237"/>
        <v>179.26</v>
      </c>
      <c r="Q2997" s="11" t="s">
        <v>8315</v>
      </c>
      <c r="R2997" t="s">
        <v>8355</v>
      </c>
      <c r="S2997" s="16">
        <f t="shared" si="234"/>
        <v>42724.665173611109</v>
      </c>
      <c r="T2997" s="16">
        <f t="shared" si="235"/>
        <v>42754.665173611109</v>
      </c>
      <c r="U2997">
        <f t="shared" si="236"/>
        <v>2017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133000</v>
      </c>
      <c r="E2998" s="7">
        <v>14303</v>
      </c>
      <c r="F2998" t="s">
        <v>8219</v>
      </c>
      <c r="G2998" t="s">
        <v>8223</v>
      </c>
      <c r="H2998" t="s">
        <v>8245</v>
      </c>
      <c r="I2998" s="14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11</v>
      </c>
      <c r="P2998">
        <f t="shared" si="237"/>
        <v>36.49</v>
      </c>
      <c r="Q2998" s="11" t="s">
        <v>8315</v>
      </c>
      <c r="R2998" t="s">
        <v>8355</v>
      </c>
      <c r="S2998" s="16">
        <f t="shared" si="234"/>
        <v>42090.912500000006</v>
      </c>
      <c r="T2998" s="16">
        <f t="shared" si="235"/>
        <v>42150.912500000006</v>
      </c>
      <c r="U2998">
        <f t="shared" si="236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25000</v>
      </c>
      <c r="E2999" s="7">
        <v>33370.769999999997</v>
      </c>
      <c r="F2999" t="s">
        <v>8218</v>
      </c>
      <c r="G2999" t="s">
        <v>8223</v>
      </c>
      <c r="H2999" t="s">
        <v>8245</v>
      </c>
      <c r="I2999" s="14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133</v>
      </c>
      <c r="P2999">
        <f t="shared" si="237"/>
        <v>290.18</v>
      </c>
      <c r="Q2999" s="11" t="s">
        <v>8315</v>
      </c>
      <c r="R2999" t="s">
        <v>8355</v>
      </c>
      <c r="S2999" s="16">
        <f t="shared" si="234"/>
        <v>42775.733715277776</v>
      </c>
      <c r="T2999" s="16">
        <f t="shared" si="235"/>
        <v>42793.207638888889</v>
      </c>
      <c r="U2999">
        <f t="shared" si="236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100000</v>
      </c>
      <c r="E3000" s="7">
        <v>800211</v>
      </c>
      <c r="F3000" t="s">
        <v>8218</v>
      </c>
      <c r="G3000" t="s">
        <v>8223</v>
      </c>
      <c r="H3000" t="s">
        <v>8245</v>
      </c>
      <c r="I3000" s="14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800</v>
      </c>
      <c r="P3000">
        <f t="shared" si="237"/>
        <v>1848.06</v>
      </c>
      <c r="Q3000" s="11" t="s">
        <v>8315</v>
      </c>
      <c r="R3000" t="s">
        <v>8355</v>
      </c>
      <c r="S3000" s="16">
        <f t="shared" si="234"/>
        <v>41778.193622685183</v>
      </c>
      <c r="T3000" s="16">
        <f t="shared" si="235"/>
        <v>41806.184027777781</v>
      </c>
      <c r="U3000">
        <f t="shared" si="236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5000</v>
      </c>
      <c r="E3001" s="7">
        <v>5240</v>
      </c>
      <c r="F3001" t="s">
        <v>8218</v>
      </c>
      <c r="G3001" t="s">
        <v>8223</v>
      </c>
      <c r="H3001" t="s">
        <v>8245</v>
      </c>
      <c r="I3001" s="14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105</v>
      </c>
      <c r="P3001">
        <f t="shared" si="237"/>
        <v>262</v>
      </c>
      <c r="Q3001" s="11" t="s">
        <v>8315</v>
      </c>
      <c r="R3001" t="s">
        <v>8355</v>
      </c>
      <c r="S3001" s="16">
        <f t="shared" si="234"/>
        <v>42780.740277777775</v>
      </c>
      <c r="T3001" s="16">
        <f t="shared" si="235"/>
        <v>42795.083333333328</v>
      </c>
      <c r="U3001">
        <f t="shared" si="236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3000</v>
      </c>
      <c r="E3002" s="7">
        <v>280</v>
      </c>
      <c r="F3002" t="s">
        <v>8221</v>
      </c>
      <c r="G3002" t="s">
        <v>8223</v>
      </c>
      <c r="H3002" t="s">
        <v>8245</v>
      </c>
      <c r="I3002" s="14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9</v>
      </c>
      <c r="P3002">
        <f t="shared" si="237"/>
        <v>35</v>
      </c>
      <c r="Q3002" s="11" t="s">
        <v>8315</v>
      </c>
      <c r="R3002" t="s">
        <v>8355</v>
      </c>
      <c r="S3002" s="16">
        <f t="shared" si="234"/>
        <v>42752.827199074076</v>
      </c>
      <c r="T3002" s="16">
        <f t="shared" si="235"/>
        <v>42766.75</v>
      </c>
      <c r="U3002">
        <f t="shared" si="236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50000</v>
      </c>
      <c r="E3003" s="7">
        <v>53769</v>
      </c>
      <c r="F3003" t="s">
        <v>8218</v>
      </c>
      <c r="G3003" t="s">
        <v>8223</v>
      </c>
      <c r="H3003" t="s">
        <v>8245</v>
      </c>
      <c r="I3003" s="14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108</v>
      </c>
      <c r="P3003">
        <f t="shared" si="237"/>
        <v>307.25</v>
      </c>
      <c r="Q3003" s="11" t="s">
        <v>8315</v>
      </c>
      <c r="R3003" t="s">
        <v>8355</v>
      </c>
      <c r="S3003" s="16">
        <f t="shared" si="234"/>
        <v>42534.895625000005</v>
      </c>
      <c r="T3003" s="16">
        <f t="shared" si="235"/>
        <v>42564.895625000005</v>
      </c>
      <c r="U3003">
        <f t="shared" si="236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20000</v>
      </c>
      <c r="E3004" s="7">
        <v>3100</v>
      </c>
      <c r="F3004" t="s">
        <v>8219</v>
      </c>
      <c r="G3004" t="s">
        <v>8223</v>
      </c>
      <c r="H3004" t="s">
        <v>8245</v>
      </c>
      <c r="I3004" s="1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16</v>
      </c>
      <c r="P3004">
        <f t="shared" si="237"/>
        <v>29.81</v>
      </c>
      <c r="Q3004" s="11" t="s">
        <v>8315</v>
      </c>
      <c r="R3004" t="s">
        <v>8355</v>
      </c>
      <c r="S3004" s="16">
        <f t="shared" si="234"/>
        <v>41239.83625</v>
      </c>
      <c r="T3004" s="16">
        <f t="shared" si="235"/>
        <v>41269.83625</v>
      </c>
      <c r="U3004">
        <f t="shared" si="236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9000</v>
      </c>
      <c r="E3005" s="7">
        <v>9124</v>
      </c>
      <c r="F3005" t="s">
        <v>8218</v>
      </c>
      <c r="G3005" t="s">
        <v>8223</v>
      </c>
      <c r="H3005" t="s">
        <v>8245</v>
      </c>
      <c r="I3005" s="14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7"/>
        <v>536.71</v>
      </c>
      <c r="Q3005" s="11" t="s">
        <v>8315</v>
      </c>
      <c r="R3005" t="s">
        <v>8355</v>
      </c>
      <c r="S3005" s="16">
        <f t="shared" si="234"/>
        <v>42398.849259259259</v>
      </c>
      <c r="T3005" s="16">
        <f t="shared" si="235"/>
        <v>42430.249305555553</v>
      </c>
      <c r="U3005">
        <f t="shared" si="236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100000</v>
      </c>
      <c r="E3006" s="7">
        <v>2607</v>
      </c>
      <c r="F3006" t="s">
        <v>8220</v>
      </c>
      <c r="G3006" t="s">
        <v>8223</v>
      </c>
      <c r="H3006" t="s">
        <v>8245</v>
      </c>
      <c r="I3006" s="14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3</v>
      </c>
      <c r="P3006">
        <f t="shared" si="237"/>
        <v>9.41</v>
      </c>
      <c r="Q3006" s="11" t="s">
        <v>8315</v>
      </c>
      <c r="R3006" t="s">
        <v>8355</v>
      </c>
      <c r="S3006" s="16">
        <f t="shared" si="234"/>
        <v>41928.881064814814</v>
      </c>
      <c r="T3006" s="16">
        <f t="shared" si="235"/>
        <v>41958.922731481478</v>
      </c>
      <c r="U3006">
        <f t="shared" si="236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32500</v>
      </c>
      <c r="E3007" s="7">
        <v>21158</v>
      </c>
      <c r="F3007" t="s">
        <v>8220</v>
      </c>
      <c r="G3007" t="s">
        <v>8223</v>
      </c>
      <c r="H3007" t="s">
        <v>8245</v>
      </c>
      <c r="I3007" s="14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65</v>
      </c>
      <c r="P3007">
        <f t="shared" si="237"/>
        <v>179.31</v>
      </c>
      <c r="Q3007" s="11" t="s">
        <v>8315</v>
      </c>
      <c r="R3007" t="s">
        <v>8355</v>
      </c>
      <c r="S3007" s="16">
        <f t="shared" si="234"/>
        <v>41888.674826388888</v>
      </c>
      <c r="T3007" s="16">
        <f t="shared" si="235"/>
        <v>41918.674826388888</v>
      </c>
      <c r="U3007">
        <f t="shared" si="236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25000</v>
      </c>
      <c r="E3008" s="7">
        <v>0</v>
      </c>
      <c r="F3008" t="s">
        <v>8220</v>
      </c>
      <c r="G3008" t="s">
        <v>8228</v>
      </c>
      <c r="H3008" t="s">
        <v>8250</v>
      </c>
      <c r="I3008" s="14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0</v>
      </c>
      <c r="P3008">
        <f t="shared" si="237"/>
        <v>0</v>
      </c>
      <c r="Q3008" s="11" t="s">
        <v>8315</v>
      </c>
      <c r="R3008" t="s">
        <v>8355</v>
      </c>
      <c r="S3008" s="16">
        <f t="shared" si="234"/>
        <v>41957.756840277783</v>
      </c>
      <c r="T3008" s="16">
        <f t="shared" si="235"/>
        <v>41987.756840277783</v>
      </c>
      <c r="U3008">
        <f t="shared" si="236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4000</v>
      </c>
      <c r="E3009" s="7">
        <v>28167.25</v>
      </c>
      <c r="F3009" t="s">
        <v>8218</v>
      </c>
      <c r="G3009" t="s">
        <v>8223</v>
      </c>
      <c r="H3009" t="s">
        <v>8245</v>
      </c>
      <c r="I3009" s="14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704</v>
      </c>
      <c r="P3009">
        <f t="shared" si="237"/>
        <v>1408.36</v>
      </c>
      <c r="Q3009" s="11" t="s">
        <v>8315</v>
      </c>
      <c r="R3009" t="s">
        <v>8355</v>
      </c>
      <c r="S3009" s="16">
        <f t="shared" si="234"/>
        <v>42098.216238425928</v>
      </c>
      <c r="T3009" s="16">
        <f t="shared" si="235"/>
        <v>42119.216238425928</v>
      </c>
      <c r="U3009">
        <f t="shared" si="236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9000</v>
      </c>
      <c r="E3010" s="7">
        <v>9110</v>
      </c>
      <c r="F3010" t="s">
        <v>8218</v>
      </c>
      <c r="G3010" t="s">
        <v>8223</v>
      </c>
      <c r="H3010" t="s">
        <v>8245</v>
      </c>
      <c r="I3010" s="14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3"/>
        <v>101</v>
      </c>
      <c r="P3010">
        <f t="shared" si="237"/>
        <v>350.38</v>
      </c>
      <c r="Q3010" s="11" t="s">
        <v>8315</v>
      </c>
      <c r="R3010" t="s">
        <v>8355</v>
      </c>
      <c r="S3010" s="16">
        <f t="shared" si="234"/>
        <v>42360.212025462963</v>
      </c>
      <c r="T3010" s="16">
        <f t="shared" si="235"/>
        <v>42390.212025462963</v>
      </c>
      <c r="U3010">
        <f t="shared" si="236"/>
        <v>2016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70000</v>
      </c>
      <c r="E3011" s="7">
        <v>10</v>
      </c>
      <c r="F3011" t="s">
        <v>8219</v>
      </c>
      <c r="G3011" t="s">
        <v>8223</v>
      </c>
      <c r="H3011" t="s">
        <v>8245</v>
      </c>
      <c r="I3011" s="14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8">ROUND(E3011/D3011*100,0)</f>
        <v>0</v>
      </c>
      <c r="P3011">
        <f t="shared" si="237"/>
        <v>0.08</v>
      </c>
      <c r="Q3011" s="11" t="s">
        <v>8315</v>
      </c>
      <c r="R3011" t="s">
        <v>8355</v>
      </c>
      <c r="S3011" s="16">
        <f t="shared" ref="S3011:S3074" si="239">(((J3011/60)/60)/24)+DATE(1970,1,1)</f>
        <v>41939.569907407407</v>
      </c>
      <c r="T3011" s="16">
        <f t="shared" ref="T3011:T3074" si="240">(((I3011/60)/60)/24)+DATE(1970,1,1)</f>
        <v>41969.611574074079</v>
      </c>
      <c r="U3011">
        <f t="shared" ref="U3011:U3074" si="241">YEAR(T3011)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7000</v>
      </c>
      <c r="E3012" s="7">
        <v>7184</v>
      </c>
      <c r="F3012" t="s">
        <v>8218</v>
      </c>
      <c r="G3012" t="s">
        <v>8223</v>
      </c>
      <c r="H3012" t="s">
        <v>8245</v>
      </c>
      <c r="I3012" s="14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103</v>
      </c>
      <c r="P3012">
        <f t="shared" si="237"/>
        <v>478.93</v>
      </c>
      <c r="Q3012" s="11" t="s">
        <v>8315</v>
      </c>
      <c r="R3012" t="s">
        <v>8355</v>
      </c>
      <c r="S3012" s="16">
        <f t="shared" si="239"/>
        <v>41996.832395833335</v>
      </c>
      <c r="T3012" s="16">
        <f t="shared" si="240"/>
        <v>42056.832395833335</v>
      </c>
      <c r="U3012">
        <f t="shared" si="241"/>
        <v>2015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2500</v>
      </c>
      <c r="E3013" s="7">
        <v>9030</v>
      </c>
      <c r="F3013" t="s">
        <v>8218</v>
      </c>
      <c r="G3013" t="s">
        <v>8226</v>
      </c>
      <c r="H3013" t="s">
        <v>8248</v>
      </c>
      <c r="I3013" s="14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361</v>
      </c>
      <c r="P3013">
        <f t="shared" si="237"/>
        <v>361.2</v>
      </c>
      <c r="Q3013" s="11" t="s">
        <v>8315</v>
      </c>
      <c r="R3013" t="s">
        <v>8355</v>
      </c>
      <c r="S3013" s="16">
        <f t="shared" si="239"/>
        <v>42334.468935185185</v>
      </c>
      <c r="T3013" s="16">
        <f t="shared" si="240"/>
        <v>42361.957638888889</v>
      </c>
      <c r="U3013">
        <f t="shared" si="241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12000</v>
      </c>
      <c r="E3014" s="7">
        <v>25577.56</v>
      </c>
      <c r="F3014" t="s">
        <v>8218</v>
      </c>
      <c r="G3014" t="s">
        <v>8223</v>
      </c>
      <c r="H3014" t="s">
        <v>8245</v>
      </c>
      <c r="I3014" s="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213</v>
      </c>
      <c r="P3014">
        <f t="shared" si="237"/>
        <v>465.05</v>
      </c>
      <c r="Q3014" s="11" t="s">
        <v>8315</v>
      </c>
      <c r="R3014" t="s">
        <v>8355</v>
      </c>
      <c r="S3014" s="16">
        <f t="shared" si="239"/>
        <v>42024.702893518523</v>
      </c>
      <c r="T3014" s="16">
        <f t="shared" si="240"/>
        <v>42045.702893518523</v>
      </c>
      <c r="U3014">
        <f t="shared" si="241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40000</v>
      </c>
      <c r="E3015" s="7">
        <v>40153</v>
      </c>
      <c r="F3015" t="s">
        <v>8218</v>
      </c>
      <c r="G3015" t="s">
        <v>8223</v>
      </c>
      <c r="H3015" t="s">
        <v>8245</v>
      </c>
      <c r="I3015" s="14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100</v>
      </c>
      <c r="P3015">
        <f t="shared" si="237"/>
        <v>375.26</v>
      </c>
      <c r="Q3015" s="11" t="s">
        <v>8315</v>
      </c>
      <c r="R3015" t="s">
        <v>8355</v>
      </c>
      <c r="S3015" s="16">
        <f t="shared" si="239"/>
        <v>42146.836215277777</v>
      </c>
      <c r="T3015" s="16">
        <f t="shared" si="240"/>
        <v>42176.836215277777</v>
      </c>
      <c r="U3015">
        <f t="shared" si="241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60000</v>
      </c>
      <c r="E3016" s="7">
        <v>176420</v>
      </c>
      <c r="F3016" t="s">
        <v>8218</v>
      </c>
      <c r="G3016" t="s">
        <v>8223</v>
      </c>
      <c r="H3016" t="s">
        <v>8245</v>
      </c>
      <c r="I3016" s="14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294</v>
      </c>
      <c r="P3016">
        <f t="shared" si="237"/>
        <v>316.73</v>
      </c>
      <c r="Q3016" s="11" t="s">
        <v>8315</v>
      </c>
      <c r="R3016" t="s">
        <v>8355</v>
      </c>
      <c r="S3016" s="16">
        <f t="shared" si="239"/>
        <v>41920.123611111114</v>
      </c>
      <c r="T3016" s="16">
        <f t="shared" si="240"/>
        <v>41948.208333333336</v>
      </c>
      <c r="U3016">
        <f t="shared" si="241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10000</v>
      </c>
      <c r="E3017" s="7">
        <v>1864</v>
      </c>
      <c r="F3017" t="s">
        <v>8220</v>
      </c>
      <c r="G3017" t="s">
        <v>8223</v>
      </c>
      <c r="H3017" t="s">
        <v>8245</v>
      </c>
      <c r="I3017" s="14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19</v>
      </c>
      <c r="P3017">
        <f t="shared" si="237"/>
        <v>46.6</v>
      </c>
      <c r="Q3017" s="11" t="s">
        <v>8315</v>
      </c>
      <c r="R3017" t="s">
        <v>8355</v>
      </c>
      <c r="S3017" s="16">
        <f t="shared" si="239"/>
        <v>41785.72729166667</v>
      </c>
      <c r="T3017" s="16">
        <f t="shared" si="240"/>
        <v>41801.166666666664</v>
      </c>
      <c r="U3017">
        <f t="shared" si="241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25000</v>
      </c>
      <c r="E3018" s="7">
        <v>0</v>
      </c>
      <c r="F3018" t="s">
        <v>8219</v>
      </c>
      <c r="G3018" t="s">
        <v>8223</v>
      </c>
      <c r="H3018" t="s">
        <v>8245</v>
      </c>
      <c r="I3018" s="14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0</v>
      </c>
      <c r="P3018">
        <f t="shared" si="237"/>
        <v>0</v>
      </c>
      <c r="Q3018" s="11" t="s">
        <v>8315</v>
      </c>
      <c r="R3018" t="s">
        <v>8355</v>
      </c>
      <c r="S3018" s="16">
        <f t="shared" si="239"/>
        <v>41778.548055555555</v>
      </c>
      <c r="T3018" s="16">
        <f t="shared" si="240"/>
        <v>41838.548055555555</v>
      </c>
      <c r="U3018">
        <f t="shared" si="241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50000</v>
      </c>
      <c r="E3019" s="7">
        <v>58520.2</v>
      </c>
      <c r="F3019" t="s">
        <v>8218</v>
      </c>
      <c r="G3019" t="s">
        <v>8223</v>
      </c>
      <c r="H3019" t="s">
        <v>8245</v>
      </c>
      <c r="I3019" s="14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117</v>
      </c>
      <c r="P3019">
        <f t="shared" si="237"/>
        <v>368.05</v>
      </c>
      <c r="Q3019" s="11" t="s">
        <v>8315</v>
      </c>
      <c r="R3019" t="s">
        <v>8355</v>
      </c>
      <c r="S3019" s="16">
        <f t="shared" si="239"/>
        <v>41841.850034722222</v>
      </c>
      <c r="T3019" s="16">
        <f t="shared" si="240"/>
        <v>41871.850034722222</v>
      </c>
      <c r="U3019">
        <f t="shared" si="241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10557</v>
      </c>
      <c r="E3020" s="7">
        <v>4130</v>
      </c>
      <c r="F3020" t="s">
        <v>8221</v>
      </c>
      <c r="G3020" t="s">
        <v>8229</v>
      </c>
      <c r="H3020" t="s">
        <v>8248</v>
      </c>
      <c r="I3020" s="14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39</v>
      </c>
      <c r="P3020">
        <f t="shared" si="237"/>
        <v>100.73</v>
      </c>
      <c r="Q3020" s="11" t="s">
        <v>8315</v>
      </c>
      <c r="R3020" t="s">
        <v>8355</v>
      </c>
      <c r="S3020" s="16">
        <f t="shared" si="239"/>
        <v>42163.29833333334</v>
      </c>
      <c r="T3020" s="16">
        <f t="shared" si="240"/>
        <v>42205.916666666672</v>
      </c>
      <c r="U3020">
        <f t="shared" si="241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50000</v>
      </c>
      <c r="E3021" s="7">
        <v>0</v>
      </c>
      <c r="F3021" t="s">
        <v>8220</v>
      </c>
      <c r="G3021" t="s">
        <v>8223</v>
      </c>
      <c r="H3021" t="s">
        <v>8245</v>
      </c>
      <c r="I3021" s="14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0</v>
      </c>
      <c r="P3021">
        <f t="shared" si="237"/>
        <v>0</v>
      </c>
      <c r="Q3021" s="11" t="s">
        <v>8315</v>
      </c>
      <c r="R3021" t="s">
        <v>8355</v>
      </c>
      <c r="S3021" s="16">
        <f t="shared" si="239"/>
        <v>41758.833564814813</v>
      </c>
      <c r="T3021" s="16">
        <f t="shared" si="240"/>
        <v>41786.125</v>
      </c>
      <c r="U3021">
        <f t="shared" si="241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20000</v>
      </c>
      <c r="E3022" s="7">
        <v>26</v>
      </c>
      <c r="F3022" t="s">
        <v>8220</v>
      </c>
      <c r="G3022" t="s">
        <v>8223</v>
      </c>
      <c r="H3022" t="s">
        <v>8245</v>
      </c>
      <c r="I3022" s="14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0</v>
      </c>
      <c r="P3022">
        <f t="shared" si="237"/>
        <v>0.87</v>
      </c>
      <c r="Q3022" s="11" t="s">
        <v>8315</v>
      </c>
      <c r="R3022" t="s">
        <v>8355</v>
      </c>
      <c r="S3022" s="16">
        <f t="shared" si="239"/>
        <v>42170.846446759257</v>
      </c>
      <c r="T3022" s="16">
        <f t="shared" si="240"/>
        <v>42230.846446759257</v>
      </c>
      <c r="U3022">
        <f t="shared" si="241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15000</v>
      </c>
      <c r="E3023" s="7">
        <v>0</v>
      </c>
      <c r="F3023" t="s">
        <v>8220</v>
      </c>
      <c r="G3023" t="s">
        <v>8223</v>
      </c>
      <c r="H3023" t="s">
        <v>8245</v>
      </c>
      <c r="I3023" s="14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0</v>
      </c>
      <c r="P3023">
        <f t="shared" si="237"/>
        <v>0</v>
      </c>
      <c r="Q3023" s="11" t="s">
        <v>8315</v>
      </c>
      <c r="R3023" t="s">
        <v>8355</v>
      </c>
      <c r="S3023" s="16">
        <f t="shared" si="239"/>
        <v>42660.618854166663</v>
      </c>
      <c r="T3023" s="16">
        <f t="shared" si="240"/>
        <v>42696.249305555553</v>
      </c>
      <c r="U3023">
        <f t="shared" si="241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25000</v>
      </c>
      <c r="E3024" s="7">
        <v>26452</v>
      </c>
      <c r="F3024" t="s">
        <v>8218</v>
      </c>
      <c r="G3024" t="s">
        <v>8223</v>
      </c>
      <c r="H3024" t="s">
        <v>8245</v>
      </c>
      <c r="I3024" s="1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106</v>
      </c>
      <c r="P3024">
        <f t="shared" si="237"/>
        <v>426.65</v>
      </c>
      <c r="Q3024" s="11" t="s">
        <v>8315</v>
      </c>
      <c r="R3024" t="s">
        <v>8355</v>
      </c>
      <c r="S3024" s="16">
        <f t="shared" si="239"/>
        <v>42564.95380787037</v>
      </c>
      <c r="T3024" s="16">
        <f t="shared" si="240"/>
        <v>42609.95380787037</v>
      </c>
      <c r="U3024">
        <f t="shared" si="241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3350</v>
      </c>
      <c r="E3025" s="7">
        <v>5358</v>
      </c>
      <c r="F3025" t="s">
        <v>8218</v>
      </c>
      <c r="G3025" t="s">
        <v>8224</v>
      </c>
      <c r="H3025" t="s">
        <v>8246</v>
      </c>
      <c r="I3025" s="14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160</v>
      </c>
      <c r="P3025">
        <f t="shared" si="237"/>
        <v>893</v>
      </c>
      <c r="Q3025" s="11" t="s">
        <v>8315</v>
      </c>
      <c r="R3025" t="s">
        <v>8355</v>
      </c>
      <c r="S3025" s="16">
        <f t="shared" si="239"/>
        <v>42121.675763888896</v>
      </c>
      <c r="T3025" s="16">
        <f t="shared" si="240"/>
        <v>42166.675763888896</v>
      </c>
      <c r="U3025">
        <f t="shared" si="241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30000</v>
      </c>
      <c r="E3026" s="7">
        <v>49588</v>
      </c>
      <c r="F3026" t="s">
        <v>8218</v>
      </c>
      <c r="G3026" t="s">
        <v>8223</v>
      </c>
      <c r="H3026" t="s">
        <v>8245</v>
      </c>
      <c r="I3026" s="14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165</v>
      </c>
      <c r="P3026">
        <f t="shared" si="237"/>
        <v>272.45999999999998</v>
      </c>
      <c r="Q3026" s="11" t="s">
        <v>8315</v>
      </c>
      <c r="R3026" t="s">
        <v>8355</v>
      </c>
      <c r="S3026" s="16">
        <f t="shared" si="239"/>
        <v>41158.993923611109</v>
      </c>
      <c r="T3026" s="16">
        <f t="shared" si="240"/>
        <v>41188.993923611109</v>
      </c>
      <c r="U3026">
        <f t="shared" si="241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20000</v>
      </c>
      <c r="E3027" s="7">
        <v>2100</v>
      </c>
      <c r="F3027" t="s">
        <v>8219</v>
      </c>
      <c r="G3027" t="s">
        <v>8224</v>
      </c>
      <c r="H3027" t="s">
        <v>8246</v>
      </c>
      <c r="I3027" s="14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11</v>
      </c>
      <c r="P3027">
        <f t="shared" si="237"/>
        <v>14.48</v>
      </c>
      <c r="Q3027" s="11" t="s">
        <v>8315</v>
      </c>
      <c r="R3027" t="s">
        <v>8355</v>
      </c>
      <c r="S3027" s="16">
        <f t="shared" si="239"/>
        <v>41761.509409722225</v>
      </c>
      <c r="T3027" s="16">
        <f t="shared" si="240"/>
        <v>41789.666666666664</v>
      </c>
      <c r="U3027">
        <f t="shared" si="241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5000</v>
      </c>
      <c r="E3028" s="7">
        <v>11</v>
      </c>
      <c r="F3028" t="s">
        <v>8220</v>
      </c>
      <c r="G3028" t="s">
        <v>8224</v>
      </c>
      <c r="H3028" t="s">
        <v>8246</v>
      </c>
      <c r="I3028" s="14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0</v>
      </c>
      <c r="P3028">
        <f t="shared" si="237"/>
        <v>0.44</v>
      </c>
      <c r="Q3028" s="11" t="s">
        <v>8315</v>
      </c>
      <c r="R3028" t="s">
        <v>8355</v>
      </c>
      <c r="S3028" s="16">
        <f t="shared" si="239"/>
        <v>42783.459398148145</v>
      </c>
      <c r="T3028" s="16">
        <f t="shared" si="240"/>
        <v>42797.459398148145</v>
      </c>
      <c r="U3028">
        <f t="shared" si="241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110000</v>
      </c>
      <c r="E3029" s="7">
        <v>4</v>
      </c>
      <c r="F3029" t="s">
        <v>8220</v>
      </c>
      <c r="G3029" t="s">
        <v>8223</v>
      </c>
      <c r="H3029" t="s">
        <v>8245</v>
      </c>
      <c r="I3029" s="14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0</v>
      </c>
      <c r="P3029">
        <f t="shared" si="237"/>
        <v>0.01</v>
      </c>
      <c r="Q3029" s="11" t="s">
        <v>8315</v>
      </c>
      <c r="R3029" t="s">
        <v>8355</v>
      </c>
      <c r="S3029" s="16">
        <f t="shared" si="239"/>
        <v>42053.704293981486</v>
      </c>
      <c r="T3029" s="16">
        <f t="shared" si="240"/>
        <v>42083.662627314814</v>
      </c>
      <c r="U3029">
        <f t="shared" si="241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23000</v>
      </c>
      <c r="E3030" s="7">
        <v>27675</v>
      </c>
      <c r="F3030" t="s">
        <v>8218</v>
      </c>
      <c r="G3030" t="s">
        <v>8223</v>
      </c>
      <c r="H3030" t="s">
        <v>8245</v>
      </c>
      <c r="I3030" s="14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120</v>
      </c>
      <c r="P3030">
        <f t="shared" si="237"/>
        <v>279.55</v>
      </c>
      <c r="Q3030" s="11" t="s">
        <v>8315</v>
      </c>
      <c r="R3030" t="s">
        <v>8355</v>
      </c>
      <c r="S3030" s="16">
        <f t="shared" si="239"/>
        <v>42567.264178240745</v>
      </c>
      <c r="T3030" s="16">
        <f t="shared" si="240"/>
        <v>42597.264178240745</v>
      </c>
      <c r="U3030">
        <f t="shared" si="241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80000</v>
      </c>
      <c r="E3031" s="7">
        <v>7655</v>
      </c>
      <c r="F3031" t="s">
        <v>8219</v>
      </c>
      <c r="G3031" t="s">
        <v>8223</v>
      </c>
      <c r="H3031" t="s">
        <v>8245</v>
      </c>
      <c r="I3031" s="14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10</v>
      </c>
      <c r="P3031">
        <f t="shared" si="237"/>
        <v>22</v>
      </c>
      <c r="Q3031" s="11" t="s">
        <v>8315</v>
      </c>
      <c r="R3031" t="s">
        <v>8355</v>
      </c>
      <c r="S3031" s="16">
        <f t="shared" si="239"/>
        <v>41932.708877314813</v>
      </c>
      <c r="T3031" s="16">
        <f t="shared" si="240"/>
        <v>41961.190972222219</v>
      </c>
      <c r="U3031">
        <f t="shared" si="241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5000</v>
      </c>
      <c r="E3032" s="7">
        <v>10678</v>
      </c>
      <c r="F3032" t="s">
        <v>8218</v>
      </c>
      <c r="G3032" t="s">
        <v>8223</v>
      </c>
      <c r="H3032" t="s">
        <v>8245</v>
      </c>
      <c r="I3032" s="14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214</v>
      </c>
      <c r="P3032">
        <f t="shared" si="237"/>
        <v>260.44</v>
      </c>
      <c r="Q3032" s="11" t="s">
        <v>8315</v>
      </c>
      <c r="R3032" t="s">
        <v>8355</v>
      </c>
      <c r="S3032" s="16">
        <f t="shared" si="239"/>
        <v>42233.747349537036</v>
      </c>
      <c r="T3032" s="16">
        <f t="shared" si="240"/>
        <v>42263.747349537036</v>
      </c>
      <c r="U3032">
        <f t="shared" si="241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5000</v>
      </c>
      <c r="E3033" s="7">
        <v>1762</v>
      </c>
      <c r="F3033" t="s">
        <v>8220</v>
      </c>
      <c r="G3033" t="s">
        <v>8223</v>
      </c>
      <c r="H3033" t="s">
        <v>8245</v>
      </c>
      <c r="I3033" s="14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35</v>
      </c>
      <c r="P3033">
        <f t="shared" si="237"/>
        <v>60.76</v>
      </c>
      <c r="Q3033" s="11" t="s">
        <v>8315</v>
      </c>
      <c r="R3033" t="s">
        <v>8355</v>
      </c>
      <c r="S3033" s="16">
        <f t="shared" si="239"/>
        <v>42597.882488425923</v>
      </c>
      <c r="T3033" s="16">
        <f t="shared" si="240"/>
        <v>42657.882488425923</v>
      </c>
      <c r="U3033">
        <f t="shared" si="241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5000</v>
      </c>
      <c r="E3034" s="7">
        <v>5</v>
      </c>
      <c r="F3034" t="s">
        <v>8220</v>
      </c>
      <c r="G3034" t="s">
        <v>8223</v>
      </c>
      <c r="H3034" t="s">
        <v>8245</v>
      </c>
      <c r="I3034" s="1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0</v>
      </c>
      <c r="P3034">
        <f t="shared" si="237"/>
        <v>0.2</v>
      </c>
      <c r="Q3034" s="11" t="s">
        <v>8315</v>
      </c>
      <c r="R3034" t="s">
        <v>8355</v>
      </c>
      <c r="S3034" s="16">
        <f t="shared" si="239"/>
        <v>42228.044664351852</v>
      </c>
      <c r="T3034" s="16">
        <f t="shared" si="240"/>
        <v>42258.044664351852</v>
      </c>
      <c r="U3034">
        <f t="shared" si="241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12000</v>
      </c>
      <c r="E3035" s="7">
        <v>52</v>
      </c>
      <c r="F3035" t="s">
        <v>8220</v>
      </c>
      <c r="G3035" t="s">
        <v>8223</v>
      </c>
      <c r="H3035" t="s">
        <v>8245</v>
      </c>
      <c r="I3035" s="14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0</v>
      </c>
      <c r="P3035">
        <f t="shared" si="237"/>
        <v>2.2599999999999998</v>
      </c>
      <c r="Q3035" s="11" t="s">
        <v>8315</v>
      </c>
      <c r="R3035" t="s">
        <v>8355</v>
      </c>
      <c r="S3035" s="16">
        <f t="shared" si="239"/>
        <v>42570.110243055555</v>
      </c>
      <c r="T3035" s="16">
        <f t="shared" si="240"/>
        <v>42600.110243055555</v>
      </c>
      <c r="U3035">
        <f t="shared" si="241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250000</v>
      </c>
      <c r="E3036" s="7">
        <v>175</v>
      </c>
      <c r="F3036" t="s">
        <v>8220</v>
      </c>
      <c r="G3036" t="s">
        <v>8223</v>
      </c>
      <c r="H3036" t="s">
        <v>8245</v>
      </c>
      <c r="I3036" s="14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0</v>
      </c>
      <c r="P3036">
        <f t="shared" si="237"/>
        <v>0.14000000000000001</v>
      </c>
      <c r="Q3036" s="11" t="s">
        <v>8315</v>
      </c>
      <c r="R3036" t="s">
        <v>8355</v>
      </c>
      <c r="S3036" s="16">
        <f t="shared" si="239"/>
        <v>42644.535358796296</v>
      </c>
      <c r="T3036" s="16">
        <f t="shared" si="240"/>
        <v>42675.165972222225</v>
      </c>
      <c r="U3036">
        <f t="shared" si="241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60000</v>
      </c>
      <c r="E3037" s="7">
        <v>852</v>
      </c>
      <c r="F3037" t="s">
        <v>8220</v>
      </c>
      <c r="G3037" t="s">
        <v>8223</v>
      </c>
      <c r="H3037" t="s">
        <v>8245</v>
      </c>
      <c r="I3037" s="14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</v>
      </c>
      <c r="P3037">
        <f t="shared" si="237"/>
        <v>2.78</v>
      </c>
      <c r="Q3037" s="11" t="s">
        <v>8315</v>
      </c>
      <c r="R3037" t="s">
        <v>8355</v>
      </c>
      <c r="S3037" s="16">
        <f t="shared" si="239"/>
        <v>41368.560289351852</v>
      </c>
      <c r="T3037" s="16">
        <f t="shared" si="240"/>
        <v>41398.560289351852</v>
      </c>
      <c r="U3037">
        <f t="shared" si="241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75000</v>
      </c>
      <c r="E3038" s="7">
        <v>106084.5</v>
      </c>
      <c r="F3038" t="s">
        <v>8218</v>
      </c>
      <c r="G3038" t="s">
        <v>8223</v>
      </c>
      <c r="H3038" t="s">
        <v>8245</v>
      </c>
      <c r="I3038" s="14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141</v>
      </c>
      <c r="P3038">
        <f t="shared" si="237"/>
        <v>322.45</v>
      </c>
      <c r="Q3038" s="11" t="s">
        <v>8315</v>
      </c>
      <c r="R3038" t="s">
        <v>8355</v>
      </c>
      <c r="S3038" s="16">
        <f t="shared" si="239"/>
        <v>41466.785231481481</v>
      </c>
      <c r="T3038" s="16">
        <f t="shared" si="240"/>
        <v>41502.499305555553</v>
      </c>
      <c r="U3038">
        <f t="shared" si="241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4000</v>
      </c>
      <c r="E3039" s="7">
        <v>6240</v>
      </c>
      <c r="F3039" t="s">
        <v>8218</v>
      </c>
      <c r="G3039" t="s">
        <v>8223</v>
      </c>
      <c r="H3039" t="s">
        <v>8245</v>
      </c>
      <c r="I3039" s="14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156</v>
      </c>
      <c r="P3039">
        <f t="shared" ref="P3039:P3102" si="242">IFERROR(ROUND(E3039/L3039, 2), 0)</f>
        <v>195</v>
      </c>
      <c r="Q3039" s="11" t="s">
        <v>8315</v>
      </c>
      <c r="R3039" t="s">
        <v>8355</v>
      </c>
      <c r="S3039" s="16">
        <f t="shared" si="239"/>
        <v>40378.893206018518</v>
      </c>
      <c r="T3039" s="16">
        <f t="shared" si="240"/>
        <v>40453.207638888889</v>
      </c>
      <c r="U3039">
        <f t="shared" si="241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4000</v>
      </c>
      <c r="E3040" s="7">
        <v>4065</v>
      </c>
      <c r="F3040" t="s">
        <v>8218</v>
      </c>
      <c r="G3040" t="s">
        <v>8223</v>
      </c>
      <c r="H3040" t="s">
        <v>8245</v>
      </c>
      <c r="I3040" s="14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102</v>
      </c>
      <c r="P3040">
        <f t="shared" si="242"/>
        <v>150.56</v>
      </c>
      <c r="Q3040" s="11" t="s">
        <v>8315</v>
      </c>
      <c r="R3040" t="s">
        <v>8355</v>
      </c>
      <c r="S3040" s="16">
        <f t="shared" si="239"/>
        <v>42373.252280092594</v>
      </c>
      <c r="T3040" s="16">
        <f t="shared" si="240"/>
        <v>42433.252280092594</v>
      </c>
      <c r="U3040">
        <f t="shared" si="241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50000</v>
      </c>
      <c r="E3041" s="7">
        <v>10814</v>
      </c>
      <c r="F3041" t="s">
        <v>8220</v>
      </c>
      <c r="G3041" t="s">
        <v>8223</v>
      </c>
      <c r="H3041" t="s">
        <v>8245</v>
      </c>
      <c r="I3041" s="14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22</v>
      </c>
      <c r="P3041">
        <f t="shared" si="242"/>
        <v>45.82</v>
      </c>
      <c r="Q3041" s="11" t="s">
        <v>8315</v>
      </c>
      <c r="R3041" t="s">
        <v>8355</v>
      </c>
      <c r="S3041" s="16">
        <f t="shared" si="239"/>
        <v>41610.794421296298</v>
      </c>
      <c r="T3041" s="16">
        <f t="shared" si="240"/>
        <v>41637.332638888889</v>
      </c>
      <c r="U3041">
        <f t="shared" si="241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10000</v>
      </c>
      <c r="E3042" s="7">
        <v>0</v>
      </c>
      <c r="F3042" t="s">
        <v>8220</v>
      </c>
      <c r="G3042" t="s">
        <v>8223</v>
      </c>
      <c r="H3042" t="s">
        <v>8245</v>
      </c>
      <c r="I3042" s="14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0</v>
      </c>
      <c r="P3042">
        <f t="shared" si="242"/>
        <v>0</v>
      </c>
      <c r="Q3042" s="11" t="s">
        <v>8315</v>
      </c>
      <c r="R3042" t="s">
        <v>8355</v>
      </c>
      <c r="S3042" s="16">
        <f t="shared" si="239"/>
        <v>42177.791909722218</v>
      </c>
      <c r="T3042" s="16">
        <f t="shared" si="240"/>
        <v>42181.958333333328</v>
      </c>
      <c r="U3042">
        <f t="shared" si="241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25000</v>
      </c>
      <c r="E3043" s="7">
        <v>188</v>
      </c>
      <c r="F3043" t="s">
        <v>8220</v>
      </c>
      <c r="G3043" t="s">
        <v>8223</v>
      </c>
      <c r="H3043" t="s">
        <v>8245</v>
      </c>
      <c r="I3043" s="14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</v>
      </c>
      <c r="P3043">
        <f t="shared" si="242"/>
        <v>1.98</v>
      </c>
      <c r="Q3043" s="11" t="s">
        <v>8315</v>
      </c>
      <c r="R3043" t="s">
        <v>8355</v>
      </c>
      <c r="S3043" s="16">
        <f t="shared" si="239"/>
        <v>42359.868611111116</v>
      </c>
      <c r="T3043" s="16">
        <f t="shared" si="240"/>
        <v>42389.868611111116</v>
      </c>
      <c r="U3043">
        <f t="shared" si="241"/>
        <v>2016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5000</v>
      </c>
      <c r="E3044" s="7">
        <v>1076751.05</v>
      </c>
      <c r="F3044" t="s">
        <v>8219</v>
      </c>
      <c r="G3044" t="s">
        <v>8224</v>
      </c>
      <c r="H3044" t="s">
        <v>8246</v>
      </c>
      <c r="I3044" s="1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21535</v>
      </c>
      <c r="P3044">
        <f t="shared" si="242"/>
        <v>29101.38</v>
      </c>
      <c r="Q3044" s="11" t="s">
        <v>8315</v>
      </c>
      <c r="R3044" t="s">
        <v>8355</v>
      </c>
      <c r="S3044" s="16">
        <f t="shared" si="239"/>
        <v>42253.688043981485</v>
      </c>
      <c r="T3044" s="16">
        <f t="shared" si="240"/>
        <v>42283.688043981485</v>
      </c>
      <c r="U3044">
        <f t="shared" si="241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42850</v>
      </c>
      <c r="E3045" s="7">
        <v>0</v>
      </c>
      <c r="F3045" t="s">
        <v>8220</v>
      </c>
      <c r="G3045" t="s">
        <v>8228</v>
      </c>
      <c r="H3045" t="s">
        <v>8250</v>
      </c>
      <c r="I3045" s="14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0</v>
      </c>
      <c r="P3045">
        <f t="shared" si="242"/>
        <v>0</v>
      </c>
      <c r="Q3045" s="11" t="s">
        <v>8315</v>
      </c>
      <c r="R3045" t="s">
        <v>8355</v>
      </c>
      <c r="S3045" s="16">
        <f t="shared" si="239"/>
        <v>42083.070590277777</v>
      </c>
      <c r="T3045" s="16">
        <f t="shared" si="240"/>
        <v>42110.118055555555</v>
      </c>
      <c r="U3045">
        <f t="shared" si="241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35000</v>
      </c>
      <c r="E3046" s="7">
        <v>70</v>
      </c>
      <c r="F3046" t="s">
        <v>8220</v>
      </c>
      <c r="G3046" t="s">
        <v>8223</v>
      </c>
      <c r="H3046" t="s">
        <v>8245</v>
      </c>
      <c r="I3046" s="14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0</v>
      </c>
      <c r="P3046">
        <f t="shared" si="242"/>
        <v>0.45</v>
      </c>
      <c r="Q3046" s="11" t="s">
        <v>8315</v>
      </c>
      <c r="R3046" t="s">
        <v>8355</v>
      </c>
      <c r="S3046" s="16">
        <f t="shared" si="239"/>
        <v>42387.7268287037</v>
      </c>
      <c r="T3046" s="16">
        <f t="shared" si="240"/>
        <v>42402.7268287037</v>
      </c>
      <c r="U3046">
        <f t="shared" si="241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15000</v>
      </c>
      <c r="E3047" s="7">
        <v>126</v>
      </c>
      <c r="F3047" t="s">
        <v>8220</v>
      </c>
      <c r="G3047" t="s">
        <v>8223</v>
      </c>
      <c r="H3047" t="s">
        <v>8245</v>
      </c>
      <c r="I3047" s="14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</v>
      </c>
      <c r="P3047">
        <f t="shared" si="242"/>
        <v>1.97</v>
      </c>
      <c r="Q3047" s="11" t="s">
        <v>8315</v>
      </c>
      <c r="R3047" t="s">
        <v>8355</v>
      </c>
      <c r="S3047" s="16">
        <f t="shared" si="239"/>
        <v>41843.155729166669</v>
      </c>
      <c r="T3047" s="16">
        <f t="shared" si="240"/>
        <v>41873.155729166669</v>
      </c>
      <c r="U3047">
        <f t="shared" si="241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36400</v>
      </c>
      <c r="E3048" s="7">
        <v>41000</v>
      </c>
      <c r="F3048" t="s">
        <v>8218</v>
      </c>
      <c r="G3048" t="s">
        <v>8223</v>
      </c>
      <c r="H3048" t="s">
        <v>8245</v>
      </c>
      <c r="I3048" s="14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113</v>
      </c>
      <c r="P3048">
        <f t="shared" si="242"/>
        <v>706.9</v>
      </c>
      <c r="Q3048" s="11" t="s">
        <v>8315</v>
      </c>
      <c r="R3048" t="s">
        <v>8355</v>
      </c>
      <c r="S3048" s="16">
        <f t="shared" si="239"/>
        <v>41862.803078703706</v>
      </c>
      <c r="T3048" s="16">
        <f t="shared" si="240"/>
        <v>41892.202777777777</v>
      </c>
      <c r="U3048">
        <f t="shared" si="241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3500</v>
      </c>
      <c r="E3049" s="7">
        <v>0</v>
      </c>
      <c r="F3049" t="s">
        <v>8219</v>
      </c>
      <c r="G3049" t="s">
        <v>8223</v>
      </c>
      <c r="H3049" t="s">
        <v>8245</v>
      </c>
      <c r="I3049" s="14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0</v>
      </c>
      <c r="P3049">
        <f t="shared" si="242"/>
        <v>0</v>
      </c>
      <c r="Q3049" s="11" t="s">
        <v>8315</v>
      </c>
      <c r="R3049" t="s">
        <v>8355</v>
      </c>
      <c r="S3049" s="16">
        <f t="shared" si="239"/>
        <v>42443.989050925928</v>
      </c>
      <c r="T3049" s="16">
        <f t="shared" si="240"/>
        <v>42487.552777777775</v>
      </c>
      <c r="U3049">
        <f t="shared" si="241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23000</v>
      </c>
      <c r="E3050" s="7">
        <v>6061</v>
      </c>
      <c r="F3050" t="s">
        <v>8220</v>
      </c>
      <c r="G3050" t="s">
        <v>8223</v>
      </c>
      <c r="H3050" t="s">
        <v>8245</v>
      </c>
      <c r="I3050" s="14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26</v>
      </c>
      <c r="P3050">
        <f t="shared" si="242"/>
        <v>128.96</v>
      </c>
      <c r="Q3050" s="11" t="s">
        <v>8315</v>
      </c>
      <c r="R3050" t="s">
        <v>8355</v>
      </c>
      <c r="S3050" s="16">
        <f t="shared" si="239"/>
        <v>41975.901180555549</v>
      </c>
      <c r="T3050" s="16">
        <f t="shared" si="240"/>
        <v>42004.890277777777</v>
      </c>
      <c r="U3050">
        <f t="shared" si="241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10000</v>
      </c>
      <c r="E3051" s="7">
        <v>11472</v>
      </c>
      <c r="F3051" t="s">
        <v>8218</v>
      </c>
      <c r="G3051" t="s">
        <v>8223</v>
      </c>
      <c r="H3051" t="s">
        <v>8245</v>
      </c>
      <c r="I3051" s="14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115</v>
      </c>
      <c r="P3051">
        <f t="shared" si="242"/>
        <v>212.44</v>
      </c>
      <c r="Q3051" s="11" t="s">
        <v>8315</v>
      </c>
      <c r="R3051" t="s">
        <v>8355</v>
      </c>
      <c r="S3051" s="16">
        <f t="shared" si="239"/>
        <v>42139.014525462961</v>
      </c>
      <c r="T3051" s="16">
        <f t="shared" si="240"/>
        <v>42169.014525462961</v>
      </c>
      <c r="U3051">
        <f t="shared" si="241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3000</v>
      </c>
      <c r="E3052" s="7">
        <v>3971</v>
      </c>
      <c r="F3052" t="s">
        <v>8218</v>
      </c>
      <c r="G3052" t="s">
        <v>8223</v>
      </c>
      <c r="H3052" t="s">
        <v>8245</v>
      </c>
      <c r="I3052" s="14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132</v>
      </c>
      <c r="P3052">
        <f t="shared" si="242"/>
        <v>441.22</v>
      </c>
      <c r="Q3052" s="11" t="s">
        <v>8315</v>
      </c>
      <c r="R3052" t="s">
        <v>8355</v>
      </c>
      <c r="S3052" s="16">
        <f t="shared" si="239"/>
        <v>42465.16851851852</v>
      </c>
      <c r="T3052" s="16">
        <f t="shared" si="240"/>
        <v>42495.16851851852</v>
      </c>
      <c r="U3052">
        <f t="shared" si="241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3916</v>
      </c>
      <c r="F3053" t="s">
        <v>8218</v>
      </c>
      <c r="G3053" t="s">
        <v>8224</v>
      </c>
      <c r="H3053" t="s">
        <v>8246</v>
      </c>
      <c r="I3053" s="14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112</v>
      </c>
      <c r="P3053">
        <f t="shared" si="242"/>
        <v>111.89</v>
      </c>
      <c r="Q3053" s="11" t="s">
        <v>8315</v>
      </c>
      <c r="R3053" t="s">
        <v>8355</v>
      </c>
      <c r="S3053" s="16">
        <f t="shared" si="239"/>
        <v>42744.416030092587</v>
      </c>
      <c r="T3053" s="16">
        <f t="shared" si="240"/>
        <v>42774.416030092587</v>
      </c>
      <c r="U3053">
        <f t="shared" si="241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1800</v>
      </c>
      <c r="E3054" s="7">
        <v>1941</v>
      </c>
      <c r="F3054" t="s">
        <v>8218</v>
      </c>
      <c r="G3054" t="s">
        <v>8223</v>
      </c>
      <c r="H3054" t="s">
        <v>8245</v>
      </c>
      <c r="I3054" s="1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108</v>
      </c>
      <c r="P3054">
        <f t="shared" si="242"/>
        <v>970.5</v>
      </c>
      <c r="Q3054" s="11" t="s">
        <v>8315</v>
      </c>
      <c r="R3054" t="s">
        <v>8355</v>
      </c>
      <c r="S3054" s="16">
        <f t="shared" si="239"/>
        <v>42122.670069444444</v>
      </c>
      <c r="T3054" s="16">
        <f t="shared" si="240"/>
        <v>42152.665972222225</v>
      </c>
      <c r="U3054">
        <f t="shared" si="241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1500</v>
      </c>
      <c r="E3055" s="7">
        <v>95</v>
      </c>
      <c r="F3055" t="s">
        <v>8220</v>
      </c>
      <c r="G3055" t="s">
        <v>8223</v>
      </c>
      <c r="H3055" t="s">
        <v>8245</v>
      </c>
      <c r="I3055" s="14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6</v>
      </c>
      <c r="P3055">
        <f t="shared" si="242"/>
        <v>31.67</v>
      </c>
      <c r="Q3055" s="11" t="s">
        <v>8315</v>
      </c>
      <c r="R3055" t="s">
        <v>8355</v>
      </c>
      <c r="S3055" s="16">
        <f t="shared" si="239"/>
        <v>41862.761724537035</v>
      </c>
      <c r="T3055" s="16">
        <f t="shared" si="240"/>
        <v>41914.165972222225</v>
      </c>
      <c r="U3055">
        <f t="shared" si="241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250</v>
      </c>
      <c r="E3056" s="7">
        <v>120</v>
      </c>
      <c r="F3056" t="s">
        <v>8221</v>
      </c>
      <c r="G3056" t="s">
        <v>8223</v>
      </c>
      <c r="H3056" t="s">
        <v>8245</v>
      </c>
      <c r="I3056" s="14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48</v>
      </c>
      <c r="P3056">
        <f t="shared" si="242"/>
        <v>0</v>
      </c>
      <c r="Q3056" s="11" t="s">
        <v>8315</v>
      </c>
      <c r="R3056" t="s">
        <v>8355</v>
      </c>
      <c r="S3056" s="16">
        <f t="shared" si="239"/>
        <v>42027.832800925928</v>
      </c>
      <c r="T3056" s="16">
        <f t="shared" si="240"/>
        <v>42065.044444444444</v>
      </c>
      <c r="U3056">
        <f t="shared" si="241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800</v>
      </c>
      <c r="E3057" s="7">
        <v>1055.01</v>
      </c>
      <c r="F3057" t="s">
        <v>8218</v>
      </c>
      <c r="G3057" t="s">
        <v>8223</v>
      </c>
      <c r="H3057" t="s">
        <v>8245</v>
      </c>
      <c r="I3057" s="14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132</v>
      </c>
      <c r="P3057">
        <f t="shared" si="242"/>
        <v>1055.01</v>
      </c>
      <c r="Q3057" s="11" t="s">
        <v>8315</v>
      </c>
      <c r="R3057" t="s">
        <v>8355</v>
      </c>
      <c r="S3057" s="16">
        <f t="shared" si="239"/>
        <v>41953.95821759259</v>
      </c>
      <c r="T3057" s="16">
        <f t="shared" si="240"/>
        <v>42013.95821759259</v>
      </c>
      <c r="U3057">
        <f t="shared" si="241"/>
        <v>2015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</v>
      </c>
      <c r="E3058" s="7">
        <v>80</v>
      </c>
      <c r="F3058" t="s">
        <v>8220</v>
      </c>
      <c r="G3058" t="s">
        <v>8223</v>
      </c>
      <c r="H3058" t="s">
        <v>8245</v>
      </c>
      <c r="I3058" s="14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32</v>
      </c>
      <c r="P3058">
        <f t="shared" si="242"/>
        <v>0</v>
      </c>
      <c r="Q3058" s="11" t="s">
        <v>8315</v>
      </c>
      <c r="R3058" t="s">
        <v>8355</v>
      </c>
      <c r="S3058" s="16">
        <f t="shared" si="239"/>
        <v>41851.636388888888</v>
      </c>
      <c r="T3058" s="16">
        <f t="shared" si="240"/>
        <v>41911.636388888888</v>
      </c>
      <c r="U3058">
        <f t="shared" si="241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250</v>
      </c>
      <c r="E3059" s="7">
        <v>19</v>
      </c>
      <c r="F3059" t="s">
        <v>8220</v>
      </c>
      <c r="G3059" t="s">
        <v>8224</v>
      </c>
      <c r="H3059" t="s">
        <v>8246</v>
      </c>
      <c r="I3059" s="14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8</v>
      </c>
      <c r="P3059">
        <f t="shared" si="242"/>
        <v>0</v>
      </c>
      <c r="Q3059" s="11" t="s">
        <v>8315</v>
      </c>
      <c r="R3059" t="s">
        <v>8355</v>
      </c>
      <c r="S3059" s="16">
        <f t="shared" si="239"/>
        <v>42433.650590277779</v>
      </c>
      <c r="T3059" s="16">
        <f t="shared" si="240"/>
        <v>42463.608923611115</v>
      </c>
      <c r="U3059">
        <f t="shared" si="241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1000</v>
      </c>
      <c r="E3060" s="7">
        <v>60</v>
      </c>
      <c r="F3060" t="s">
        <v>8220</v>
      </c>
      <c r="G3060" t="s">
        <v>8236</v>
      </c>
      <c r="H3060" t="s">
        <v>8248</v>
      </c>
      <c r="I3060" s="14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6</v>
      </c>
      <c r="P3060">
        <f t="shared" si="242"/>
        <v>20</v>
      </c>
      <c r="Q3060" s="11" t="s">
        <v>8315</v>
      </c>
      <c r="R3060" t="s">
        <v>8355</v>
      </c>
      <c r="S3060" s="16">
        <f t="shared" si="239"/>
        <v>42460.374305555553</v>
      </c>
      <c r="T3060" s="16">
        <f t="shared" si="240"/>
        <v>42510.374305555553</v>
      </c>
      <c r="U3060">
        <f t="shared" si="241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3000</v>
      </c>
      <c r="E3061" s="7">
        <v>1</v>
      </c>
      <c r="F3061" t="s">
        <v>8220</v>
      </c>
      <c r="G3061" t="s">
        <v>8223</v>
      </c>
      <c r="H3061" t="s">
        <v>8245</v>
      </c>
      <c r="I3061" s="14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0</v>
      </c>
      <c r="P3061">
        <f t="shared" si="242"/>
        <v>0.09</v>
      </c>
      <c r="Q3061" s="11" t="s">
        <v>8315</v>
      </c>
      <c r="R3061" t="s">
        <v>8355</v>
      </c>
      <c r="S3061" s="16">
        <f t="shared" si="239"/>
        <v>41829.935717592591</v>
      </c>
      <c r="T3061" s="16">
        <f t="shared" si="240"/>
        <v>41859.935717592591</v>
      </c>
      <c r="U3061">
        <f t="shared" si="241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2500</v>
      </c>
      <c r="E3062" s="7">
        <v>3000</v>
      </c>
      <c r="F3062" t="s">
        <v>8218</v>
      </c>
      <c r="G3062" t="s">
        <v>8223</v>
      </c>
      <c r="H3062" t="s">
        <v>8245</v>
      </c>
      <c r="I3062" s="14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120</v>
      </c>
      <c r="P3062">
        <f t="shared" si="242"/>
        <v>500</v>
      </c>
      <c r="Q3062" s="11" t="s">
        <v>8315</v>
      </c>
      <c r="R3062" t="s">
        <v>8355</v>
      </c>
      <c r="S3062" s="16">
        <f t="shared" si="239"/>
        <v>42245.274699074071</v>
      </c>
      <c r="T3062" s="16">
        <f t="shared" si="240"/>
        <v>42275.274699074071</v>
      </c>
      <c r="U3062">
        <f t="shared" si="241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250</v>
      </c>
      <c r="E3063" s="7">
        <v>2</v>
      </c>
      <c r="F3063" t="s">
        <v>8220</v>
      </c>
      <c r="G3063" t="s">
        <v>8223</v>
      </c>
      <c r="H3063" t="s">
        <v>8245</v>
      </c>
      <c r="I3063" s="14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1</v>
      </c>
      <c r="P3063">
        <f t="shared" si="242"/>
        <v>0</v>
      </c>
      <c r="Q3063" s="11" t="s">
        <v>8315</v>
      </c>
      <c r="R3063" t="s">
        <v>8355</v>
      </c>
      <c r="S3063" s="16">
        <f t="shared" si="239"/>
        <v>41834.784120370372</v>
      </c>
      <c r="T3063" s="16">
        <f t="shared" si="240"/>
        <v>41864.784120370372</v>
      </c>
      <c r="U3063">
        <f t="shared" si="241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20000</v>
      </c>
      <c r="E3064" s="7">
        <v>0</v>
      </c>
      <c r="F3064" t="s">
        <v>8220</v>
      </c>
      <c r="G3064" t="s">
        <v>8223</v>
      </c>
      <c r="H3064" t="s">
        <v>8245</v>
      </c>
      <c r="I3064" s="1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0</v>
      </c>
      <c r="P3064">
        <f t="shared" si="242"/>
        <v>0</v>
      </c>
      <c r="Q3064" s="11" t="s">
        <v>8315</v>
      </c>
      <c r="R3064" t="s">
        <v>8355</v>
      </c>
      <c r="S3064" s="16">
        <f t="shared" si="239"/>
        <v>42248.535787037035</v>
      </c>
      <c r="T3064" s="16">
        <f t="shared" si="240"/>
        <v>42277.75</v>
      </c>
      <c r="U3064">
        <f t="shared" si="241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3255</v>
      </c>
      <c r="F3065" t="s">
        <v>8218</v>
      </c>
      <c r="G3065" t="s">
        <v>8223</v>
      </c>
      <c r="H3065" t="s">
        <v>8245</v>
      </c>
      <c r="I3065" s="14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109</v>
      </c>
      <c r="P3065">
        <f t="shared" si="242"/>
        <v>141.52000000000001</v>
      </c>
      <c r="Q3065" s="11" t="s">
        <v>8315</v>
      </c>
      <c r="R3065" t="s">
        <v>8355</v>
      </c>
      <c r="S3065" s="16">
        <f t="shared" si="239"/>
        <v>42630.922893518517</v>
      </c>
      <c r="T3065" s="16">
        <f t="shared" si="240"/>
        <v>42665.922893518517</v>
      </c>
      <c r="U3065">
        <f t="shared" si="241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24000</v>
      </c>
      <c r="E3066" s="7">
        <v>28067.34</v>
      </c>
      <c r="F3066" t="s">
        <v>8218</v>
      </c>
      <c r="G3066" t="s">
        <v>8223</v>
      </c>
      <c r="H3066" t="s">
        <v>8245</v>
      </c>
      <c r="I3066" s="14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117</v>
      </c>
      <c r="P3066">
        <f t="shared" si="242"/>
        <v>389.82</v>
      </c>
      <c r="Q3066" s="11" t="s">
        <v>8315</v>
      </c>
      <c r="R3066" t="s">
        <v>8355</v>
      </c>
      <c r="S3066" s="16">
        <f t="shared" si="239"/>
        <v>42299.130162037036</v>
      </c>
      <c r="T3066" s="16">
        <f t="shared" si="240"/>
        <v>42330.290972222225</v>
      </c>
      <c r="U3066">
        <f t="shared" si="241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1000</v>
      </c>
      <c r="E3067" s="7">
        <v>1082</v>
      </c>
      <c r="F3067" t="s">
        <v>8218</v>
      </c>
      <c r="G3067" t="s">
        <v>8223</v>
      </c>
      <c r="H3067" t="s">
        <v>8245</v>
      </c>
      <c r="I3067" s="14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108</v>
      </c>
      <c r="P3067">
        <f t="shared" si="242"/>
        <v>541</v>
      </c>
      <c r="Q3067" s="11" t="s">
        <v>8315</v>
      </c>
      <c r="R3067" t="s">
        <v>8355</v>
      </c>
      <c r="S3067" s="16">
        <f t="shared" si="239"/>
        <v>41825.055231481485</v>
      </c>
      <c r="T3067" s="16">
        <f t="shared" si="240"/>
        <v>41850.055231481485</v>
      </c>
      <c r="U3067">
        <f t="shared" si="241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100000</v>
      </c>
      <c r="E3068" s="7">
        <v>426</v>
      </c>
      <c r="F3068" t="s">
        <v>8220</v>
      </c>
      <c r="G3068" t="s">
        <v>8225</v>
      </c>
      <c r="H3068" t="s">
        <v>8247</v>
      </c>
      <c r="I3068" s="14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0</v>
      </c>
      <c r="P3068">
        <f t="shared" si="242"/>
        <v>28.4</v>
      </c>
      <c r="Q3068" s="11" t="s">
        <v>8315</v>
      </c>
      <c r="R3068" t="s">
        <v>8355</v>
      </c>
      <c r="S3068" s="16">
        <f t="shared" si="239"/>
        <v>42531.228437500002</v>
      </c>
      <c r="T3068" s="16">
        <f t="shared" si="240"/>
        <v>42561.228437500002</v>
      </c>
      <c r="U3068">
        <f t="shared" si="241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2000</v>
      </c>
      <c r="E3069" s="7">
        <v>5080</v>
      </c>
      <c r="F3069" t="s">
        <v>8218</v>
      </c>
      <c r="G3069" t="s">
        <v>8227</v>
      </c>
      <c r="H3069" t="s">
        <v>8249</v>
      </c>
      <c r="I3069" s="14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254</v>
      </c>
      <c r="P3069">
        <f t="shared" si="242"/>
        <v>5080</v>
      </c>
      <c r="Q3069" s="11" t="s">
        <v>8315</v>
      </c>
      <c r="R3069" t="s">
        <v>8355</v>
      </c>
      <c r="S3069" s="16">
        <f t="shared" si="239"/>
        <v>42226.938414351855</v>
      </c>
      <c r="T3069" s="16">
        <f t="shared" si="240"/>
        <v>42256.938414351855</v>
      </c>
      <c r="U3069">
        <f t="shared" si="241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2000</v>
      </c>
      <c r="E3070" s="7">
        <v>2506</v>
      </c>
      <c r="F3070" t="s">
        <v>8218</v>
      </c>
      <c r="G3070" t="s">
        <v>8223</v>
      </c>
      <c r="H3070" t="s">
        <v>8245</v>
      </c>
      <c r="I3070" s="14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125</v>
      </c>
      <c r="P3070">
        <f t="shared" si="242"/>
        <v>1253</v>
      </c>
      <c r="Q3070" s="11" t="s">
        <v>8315</v>
      </c>
      <c r="R3070" t="s">
        <v>8355</v>
      </c>
      <c r="S3070" s="16">
        <f t="shared" si="239"/>
        <v>42263.691574074073</v>
      </c>
      <c r="T3070" s="16">
        <f t="shared" si="240"/>
        <v>42293.691574074073</v>
      </c>
      <c r="U3070">
        <f t="shared" si="241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2000</v>
      </c>
      <c r="E3071" s="7">
        <v>2191</v>
      </c>
      <c r="F3071" t="s">
        <v>8218</v>
      </c>
      <c r="G3071" t="s">
        <v>8223</v>
      </c>
      <c r="H3071" t="s">
        <v>8245</v>
      </c>
      <c r="I3071" s="14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110</v>
      </c>
      <c r="P3071">
        <f t="shared" si="242"/>
        <v>313</v>
      </c>
      <c r="Q3071" s="11" t="s">
        <v>8315</v>
      </c>
      <c r="R3071" t="s">
        <v>8355</v>
      </c>
      <c r="S3071" s="16">
        <f t="shared" si="239"/>
        <v>41957.833726851852</v>
      </c>
      <c r="T3071" s="16">
        <f t="shared" si="240"/>
        <v>41987.833726851852</v>
      </c>
      <c r="U3071">
        <f t="shared" si="241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2500</v>
      </c>
      <c r="E3072" s="7">
        <v>3000</v>
      </c>
      <c r="F3072" t="s">
        <v>8218</v>
      </c>
      <c r="G3072" t="s">
        <v>8224</v>
      </c>
      <c r="H3072" t="s">
        <v>8246</v>
      </c>
      <c r="I3072" s="14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120</v>
      </c>
      <c r="P3072">
        <f t="shared" si="242"/>
        <v>187.5</v>
      </c>
      <c r="Q3072" s="11" t="s">
        <v>8315</v>
      </c>
      <c r="R3072" t="s">
        <v>8355</v>
      </c>
      <c r="S3072" s="16">
        <f t="shared" si="239"/>
        <v>42690.733437499999</v>
      </c>
      <c r="T3072" s="16">
        <f t="shared" si="240"/>
        <v>42711.733437499999</v>
      </c>
      <c r="U3072">
        <f t="shared" si="241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20000</v>
      </c>
      <c r="E3073" s="7">
        <v>102</v>
      </c>
      <c r="F3073" t="s">
        <v>8220</v>
      </c>
      <c r="G3073" t="s">
        <v>8223</v>
      </c>
      <c r="H3073" t="s">
        <v>8245</v>
      </c>
      <c r="I3073" s="14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1</v>
      </c>
      <c r="P3073">
        <f t="shared" si="242"/>
        <v>0.87</v>
      </c>
      <c r="Q3073" s="11" t="s">
        <v>8315</v>
      </c>
      <c r="R3073" t="s">
        <v>8355</v>
      </c>
      <c r="S3073" s="16">
        <f t="shared" si="239"/>
        <v>42097.732418981483</v>
      </c>
      <c r="T3073" s="16">
        <f t="shared" si="240"/>
        <v>42115.249305555553</v>
      </c>
      <c r="U3073">
        <f t="shared" si="241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1000</v>
      </c>
      <c r="E3074" s="7">
        <v>8</v>
      </c>
      <c r="F3074" t="s">
        <v>8219</v>
      </c>
      <c r="G3074" t="s">
        <v>8223</v>
      </c>
      <c r="H3074" t="s">
        <v>8245</v>
      </c>
      <c r="I3074" s="1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8"/>
        <v>1</v>
      </c>
      <c r="P3074">
        <f t="shared" si="242"/>
        <v>4</v>
      </c>
      <c r="Q3074" s="11" t="s">
        <v>8315</v>
      </c>
      <c r="R3074" t="s">
        <v>8355</v>
      </c>
      <c r="S3074" s="16">
        <f t="shared" si="239"/>
        <v>42658.690532407403</v>
      </c>
      <c r="T3074" s="16">
        <f t="shared" si="240"/>
        <v>42673.073611111111</v>
      </c>
      <c r="U3074">
        <f t="shared" si="241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3000</v>
      </c>
      <c r="E3075" s="7">
        <v>5323.01</v>
      </c>
      <c r="F3075" t="s">
        <v>8218</v>
      </c>
      <c r="G3075" t="s">
        <v>8223</v>
      </c>
      <c r="H3075" t="s">
        <v>8245</v>
      </c>
      <c r="I3075" s="14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3">ROUND(E3075/D3075*100,0)</f>
        <v>177</v>
      </c>
      <c r="P3075">
        <f t="shared" si="242"/>
        <v>760.43</v>
      </c>
      <c r="Q3075" s="11" t="s">
        <v>8315</v>
      </c>
      <c r="R3075" t="s">
        <v>8355</v>
      </c>
      <c r="S3075" s="16">
        <f t="shared" ref="S3075:S3138" si="244">(((J3075/60)/60)/24)+DATE(1970,1,1)</f>
        <v>42111.684027777781</v>
      </c>
      <c r="T3075" s="16">
        <f t="shared" ref="T3075:T3138" si="245">(((I3075/60)/60)/24)+DATE(1970,1,1)</f>
        <v>42169.804861111115</v>
      </c>
      <c r="U3075">
        <f t="shared" ref="U3075:U3138" si="246">YEAR(T3075)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1200</v>
      </c>
      <c r="E3076" s="7">
        <v>0</v>
      </c>
      <c r="F3076" t="s">
        <v>8220</v>
      </c>
      <c r="G3076" t="s">
        <v>8229</v>
      </c>
      <c r="H3076" t="s">
        <v>8248</v>
      </c>
      <c r="I3076" s="14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2"/>
        <v>0</v>
      </c>
      <c r="Q3076" s="11" t="s">
        <v>8315</v>
      </c>
      <c r="R3076" t="s">
        <v>8355</v>
      </c>
      <c r="S3076" s="16">
        <f t="shared" si="244"/>
        <v>42409.571284722217</v>
      </c>
      <c r="T3076" s="16">
        <f t="shared" si="245"/>
        <v>42439.571284722217</v>
      </c>
      <c r="U3076">
        <f t="shared" si="246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5000</v>
      </c>
      <c r="E3077" s="7">
        <v>18</v>
      </c>
      <c r="F3077" t="s">
        <v>8221</v>
      </c>
      <c r="G3077" t="s">
        <v>8223</v>
      </c>
      <c r="H3077" t="s">
        <v>8245</v>
      </c>
      <c r="I3077" s="14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0</v>
      </c>
      <c r="P3077">
        <f t="shared" si="242"/>
        <v>0.9</v>
      </c>
      <c r="Q3077" s="11" t="s">
        <v>8315</v>
      </c>
      <c r="R3077" t="s">
        <v>8355</v>
      </c>
      <c r="S3077" s="16">
        <f t="shared" si="244"/>
        <v>42551.102314814809</v>
      </c>
      <c r="T3077" s="16">
        <f t="shared" si="245"/>
        <v>42601.102314814809</v>
      </c>
      <c r="U3077">
        <f t="shared" si="246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5000</v>
      </c>
      <c r="E3078" s="7">
        <v>2390</v>
      </c>
      <c r="F3078" t="s">
        <v>8221</v>
      </c>
      <c r="G3078" t="s">
        <v>8223</v>
      </c>
      <c r="H3078" t="s">
        <v>8245</v>
      </c>
      <c r="I3078" s="14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48</v>
      </c>
      <c r="P3078">
        <f t="shared" si="242"/>
        <v>47.8</v>
      </c>
      <c r="Q3078" s="11" t="s">
        <v>8315</v>
      </c>
      <c r="R3078" t="s">
        <v>8355</v>
      </c>
      <c r="S3078" s="16">
        <f t="shared" si="244"/>
        <v>42226.651886574073</v>
      </c>
      <c r="T3078" s="16">
        <f t="shared" si="245"/>
        <v>42286.651886574073</v>
      </c>
      <c r="U3078">
        <f t="shared" si="246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2000</v>
      </c>
      <c r="E3079" s="7">
        <v>2000</v>
      </c>
      <c r="F3079" t="s">
        <v>8218</v>
      </c>
      <c r="G3079" t="s">
        <v>8228</v>
      </c>
      <c r="H3079" t="s">
        <v>8250</v>
      </c>
      <c r="I3079" s="14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100</v>
      </c>
      <c r="P3079">
        <f t="shared" si="242"/>
        <v>1000</v>
      </c>
      <c r="Q3079" s="11" t="s">
        <v>8315</v>
      </c>
      <c r="R3079" t="s">
        <v>8355</v>
      </c>
      <c r="S3079" s="16">
        <f t="shared" si="244"/>
        <v>42766.956921296296</v>
      </c>
      <c r="T3079" s="16">
        <f t="shared" si="245"/>
        <v>42796.956921296296</v>
      </c>
      <c r="U3079">
        <f t="shared" si="246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1750</v>
      </c>
      <c r="E3080" s="7">
        <v>1867</v>
      </c>
      <c r="F3080" t="s">
        <v>8218</v>
      </c>
      <c r="G3080" t="s">
        <v>8223</v>
      </c>
      <c r="H3080" t="s">
        <v>8245</v>
      </c>
      <c r="I3080" s="14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107</v>
      </c>
      <c r="P3080">
        <f t="shared" si="242"/>
        <v>622.33000000000004</v>
      </c>
      <c r="Q3080" s="11" t="s">
        <v>8315</v>
      </c>
      <c r="R3080" t="s">
        <v>8355</v>
      </c>
      <c r="S3080" s="16">
        <f t="shared" si="244"/>
        <v>42031.138831018514</v>
      </c>
      <c r="T3080" s="16">
        <f t="shared" si="245"/>
        <v>42061.138831018514</v>
      </c>
      <c r="U3080">
        <f t="shared" si="246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30000</v>
      </c>
      <c r="E3081" s="7">
        <v>0</v>
      </c>
      <c r="F3081" t="s">
        <v>8219</v>
      </c>
      <c r="G3081" t="s">
        <v>8223</v>
      </c>
      <c r="H3081" t="s">
        <v>8245</v>
      </c>
      <c r="I3081" s="14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0</v>
      </c>
      <c r="P3081">
        <f t="shared" si="242"/>
        <v>0</v>
      </c>
      <c r="Q3081" s="11" t="s">
        <v>8315</v>
      </c>
      <c r="R3081" t="s">
        <v>8355</v>
      </c>
      <c r="S3081" s="16">
        <f t="shared" si="244"/>
        <v>42055.713368055556</v>
      </c>
      <c r="T3081" s="16">
        <f t="shared" si="245"/>
        <v>42085.671701388885</v>
      </c>
      <c r="U3081">
        <f t="shared" si="246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2500</v>
      </c>
      <c r="E3082" s="7">
        <v>30303.24</v>
      </c>
      <c r="F3082" t="s">
        <v>8218</v>
      </c>
      <c r="G3082" t="s">
        <v>8223</v>
      </c>
      <c r="H3082" t="s">
        <v>8245</v>
      </c>
      <c r="I3082" s="14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1212</v>
      </c>
      <c r="P3082">
        <f t="shared" si="242"/>
        <v>4329.03</v>
      </c>
      <c r="Q3082" s="11" t="s">
        <v>8315</v>
      </c>
      <c r="R3082" t="s">
        <v>8355</v>
      </c>
      <c r="S3082" s="16">
        <f t="shared" si="244"/>
        <v>41940.028287037036</v>
      </c>
      <c r="T3082" s="16">
        <f t="shared" si="245"/>
        <v>42000.0699537037</v>
      </c>
      <c r="U3082">
        <f t="shared" si="246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6000</v>
      </c>
      <c r="E3083" s="7">
        <v>6108</v>
      </c>
      <c r="F3083" t="s">
        <v>8218</v>
      </c>
      <c r="G3083" t="s">
        <v>8223</v>
      </c>
      <c r="H3083" t="s">
        <v>8245</v>
      </c>
      <c r="I3083" s="14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102</v>
      </c>
      <c r="P3083">
        <f t="shared" si="242"/>
        <v>1221.5999999999999</v>
      </c>
      <c r="Q3083" s="11" t="s">
        <v>8315</v>
      </c>
      <c r="R3083" t="s">
        <v>8355</v>
      </c>
      <c r="S3083" s="16">
        <f t="shared" si="244"/>
        <v>42237.181608796294</v>
      </c>
      <c r="T3083" s="16">
        <f t="shared" si="245"/>
        <v>42267.181608796294</v>
      </c>
      <c r="U3083">
        <f t="shared" si="246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250</v>
      </c>
      <c r="E3084" s="7">
        <v>0</v>
      </c>
      <c r="F3084" t="s">
        <v>8219</v>
      </c>
      <c r="G3084" t="s">
        <v>8223</v>
      </c>
      <c r="H3084" t="s">
        <v>8245</v>
      </c>
      <c r="I3084" s="1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2"/>
        <v>0</v>
      </c>
      <c r="Q3084" s="11" t="s">
        <v>8315</v>
      </c>
      <c r="R3084" t="s">
        <v>8355</v>
      </c>
      <c r="S3084" s="16">
        <f t="shared" si="244"/>
        <v>42293.922986111109</v>
      </c>
      <c r="T3084" s="16">
        <f t="shared" si="245"/>
        <v>42323.96465277778</v>
      </c>
      <c r="U3084">
        <f t="shared" si="246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1500</v>
      </c>
      <c r="E3085" s="7">
        <v>2500.25</v>
      </c>
      <c r="F3085" t="s">
        <v>8218</v>
      </c>
      <c r="G3085" t="s">
        <v>8223</v>
      </c>
      <c r="H3085" t="s">
        <v>8245</v>
      </c>
      <c r="I3085" s="14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167</v>
      </c>
      <c r="P3085">
        <f t="shared" si="242"/>
        <v>833.42</v>
      </c>
      <c r="Q3085" s="11" t="s">
        <v>8315</v>
      </c>
      <c r="R3085" t="s">
        <v>8355</v>
      </c>
      <c r="S3085" s="16">
        <f t="shared" si="244"/>
        <v>41853.563402777778</v>
      </c>
      <c r="T3085" s="16">
        <f t="shared" si="245"/>
        <v>41883.208333333336</v>
      </c>
      <c r="U3085">
        <f t="shared" si="246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3000</v>
      </c>
      <c r="E3086" s="7">
        <v>22</v>
      </c>
      <c r="F3086" t="s">
        <v>8220</v>
      </c>
      <c r="G3086" t="s">
        <v>8223</v>
      </c>
      <c r="H3086" t="s">
        <v>8245</v>
      </c>
      <c r="I3086" s="14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</v>
      </c>
      <c r="P3086">
        <f t="shared" si="242"/>
        <v>3.67</v>
      </c>
      <c r="Q3086" s="11" t="s">
        <v>8315</v>
      </c>
      <c r="R3086" t="s">
        <v>8355</v>
      </c>
      <c r="S3086" s="16">
        <f t="shared" si="244"/>
        <v>42100.723738425921</v>
      </c>
      <c r="T3086" s="16">
        <f t="shared" si="245"/>
        <v>42129.783333333333</v>
      </c>
      <c r="U3086">
        <f t="shared" si="246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3000</v>
      </c>
      <c r="E3087" s="7">
        <v>3432</v>
      </c>
      <c r="F3087" t="s">
        <v>8218</v>
      </c>
      <c r="G3087" t="s">
        <v>8223</v>
      </c>
      <c r="H3087" t="s">
        <v>8245</v>
      </c>
      <c r="I3087" s="14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114</v>
      </c>
      <c r="P3087">
        <f t="shared" si="242"/>
        <v>381.33</v>
      </c>
      <c r="Q3087" s="11" t="s">
        <v>8315</v>
      </c>
      <c r="R3087" t="s">
        <v>8355</v>
      </c>
      <c r="S3087" s="16">
        <f t="shared" si="244"/>
        <v>42246.883784722217</v>
      </c>
      <c r="T3087" s="16">
        <f t="shared" si="245"/>
        <v>42276.883784722217</v>
      </c>
      <c r="U3087">
        <f t="shared" si="246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1500</v>
      </c>
      <c r="E3088" s="7">
        <v>1594</v>
      </c>
      <c r="F3088" t="s">
        <v>8218</v>
      </c>
      <c r="G3088" t="s">
        <v>8236</v>
      </c>
      <c r="H3088" t="s">
        <v>8248</v>
      </c>
      <c r="I3088" s="14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106</v>
      </c>
      <c r="P3088">
        <f t="shared" si="242"/>
        <v>531.33000000000004</v>
      </c>
      <c r="Q3088" s="11" t="s">
        <v>8315</v>
      </c>
      <c r="R3088" t="s">
        <v>8355</v>
      </c>
      <c r="S3088" s="16">
        <f t="shared" si="244"/>
        <v>42173.67082175926</v>
      </c>
      <c r="T3088" s="16">
        <f t="shared" si="245"/>
        <v>42233.67082175926</v>
      </c>
      <c r="U3088">
        <f t="shared" si="246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</v>
      </c>
      <c r="E3089" s="7">
        <v>2055</v>
      </c>
      <c r="F3089" t="s">
        <v>8218</v>
      </c>
      <c r="G3089" t="s">
        <v>8223</v>
      </c>
      <c r="H3089" t="s">
        <v>8245</v>
      </c>
      <c r="I3089" s="14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103</v>
      </c>
      <c r="P3089">
        <f t="shared" si="242"/>
        <v>1027.5</v>
      </c>
      <c r="Q3089" s="11" t="s">
        <v>8315</v>
      </c>
      <c r="R3089" t="s">
        <v>8355</v>
      </c>
      <c r="S3089" s="16">
        <f t="shared" si="244"/>
        <v>42665.150347222225</v>
      </c>
      <c r="T3089" s="16">
        <f t="shared" si="245"/>
        <v>42725.192013888889</v>
      </c>
      <c r="U3089">
        <f t="shared" si="246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2000</v>
      </c>
      <c r="E3090" s="7">
        <v>2076</v>
      </c>
      <c r="F3090" t="s">
        <v>8218</v>
      </c>
      <c r="G3090" t="s">
        <v>8223</v>
      </c>
      <c r="H3090" t="s">
        <v>8245</v>
      </c>
      <c r="I3090" s="14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104</v>
      </c>
      <c r="P3090">
        <f t="shared" si="242"/>
        <v>692</v>
      </c>
      <c r="Q3090" s="11" t="s">
        <v>8315</v>
      </c>
      <c r="R3090" t="s">
        <v>8355</v>
      </c>
      <c r="S3090" s="16">
        <f t="shared" si="244"/>
        <v>41981.57230324074</v>
      </c>
      <c r="T3090" s="16">
        <f t="shared" si="245"/>
        <v>42012.570138888885</v>
      </c>
      <c r="U3090">
        <f t="shared" si="246"/>
        <v>2015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15000</v>
      </c>
      <c r="E3091" s="7">
        <v>20689</v>
      </c>
      <c r="F3091" t="s">
        <v>8218</v>
      </c>
      <c r="G3091" t="s">
        <v>8223</v>
      </c>
      <c r="H3091" t="s">
        <v>8245</v>
      </c>
      <c r="I3091" s="14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138</v>
      </c>
      <c r="P3091">
        <f t="shared" si="242"/>
        <v>459.76</v>
      </c>
      <c r="Q3091" s="11" t="s">
        <v>8315</v>
      </c>
      <c r="R3091" t="s">
        <v>8355</v>
      </c>
      <c r="S3091" s="16">
        <f t="shared" si="244"/>
        <v>42528.542627314819</v>
      </c>
      <c r="T3091" s="16">
        <f t="shared" si="245"/>
        <v>42560.082638888889</v>
      </c>
      <c r="U3091">
        <f t="shared" si="246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30000</v>
      </c>
      <c r="E3092" s="7">
        <v>50</v>
      </c>
      <c r="F3092" t="s">
        <v>8220</v>
      </c>
      <c r="G3092" t="s">
        <v>8223</v>
      </c>
      <c r="H3092" t="s">
        <v>8245</v>
      </c>
      <c r="I3092" s="14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0</v>
      </c>
      <c r="P3092">
        <f t="shared" si="242"/>
        <v>5.56</v>
      </c>
      <c r="Q3092" s="11" t="s">
        <v>8315</v>
      </c>
      <c r="R3092" t="s">
        <v>8355</v>
      </c>
      <c r="S3092" s="16">
        <f t="shared" si="244"/>
        <v>42065.818807870368</v>
      </c>
      <c r="T3092" s="16">
        <f t="shared" si="245"/>
        <v>42125.777141203704</v>
      </c>
      <c r="U3092">
        <f t="shared" si="246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3500</v>
      </c>
      <c r="E3093" s="7">
        <v>3514</v>
      </c>
      <c r="F3093" t="s">
        <v>8218</v>
      </c>
      <c r="G3093" t="s">
        <v>8223</v>
      </c>
      <c r="H3093" t="s">
        <v>8245</v>
      </c>
      <c r="I3093" s="14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100</v>
      </c>
      <c r="P3093">
        <f t="shared" si="242"/>
        <v>390.44</v>
      </c>
      <c r="Q3093" s="11" t="s">
        <v>8315</v>
      </c>
      <c r="R3093" t="s">
        <v>8355</v>
      </c>
      <c r="S3093" s="16">
        <f t="shared" si="244"/>
        <v>42566.948414351849</v>
      </c>
      <c r="T3093" s="16">
        <f t="shared" si="245"/>
        <v>42596.948414351849</v>
      </c>
      <c r="U3093">
        <f t="shared" si="246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4800</v>
      </c>
      <c r="E3094" s="7">
        <v>550</v>
      </c>
      <c r="F3094" t="s">
        <v>8220</v>
      </c>
      <c r="G3094" t="s">
        <v>8223</v>
      </c>
      <c r="H3094" t="s">
        <v>8245</v>
      </c>
      <c r="I3094" s="1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11</v>
      </c>
      <c r="P3094">
        <f t="shared" si="242"/>
        <v>26.19</v>
      </c>
      <c r="Q3094" s="11" t="s">
        <v>8315</v>
      </c>
      <c r="R3094" t="s">
        <v>8355</v>
      </c>
      <c r="S3094" s="16">
        <f t="shared" si="244"/>
        <v>42255.619351851856</v>
      </c>
      <c r="T3094" s="16">
        <f t="shared" si="245"/>
        <v>42292.916666666672</v>
      </c>
      <c r="U3094">
        <f t="shared" si="246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3999</v>
      </c>
      <c r="E3095" s="7">
        <v>4390</v>
      </c>
      <c r="F3095" t="s">
        <v>8218</v>
      </c>
      <c r="G3095" t="s">
        <v>8228</v>
      </c>
      <c r="H3095" t="s">
        <v>8250</v>
      </c>
      <c r="I3095" s="14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110</v>
      </c>
      <c r="P3095">
        <f t="shared" si="242"/>
        <v>258.24</v>
      </c>
      <c r="Q3095" s="11" t="s">
        <v>8315</v>
      </c>
      <c r="R3095" t="s">
        <v>8355</v>
      </c>
      <c r="S3095" s="16">
        <f t="shared" si="244"/>
        <v>41760.909039351849</v>
      </c>
      <c r="T3095" s="16">
        <f t="shared" si="245"/>
        <v>41791.165972222225</v>
      </c>
      <c r="U3095">
        <f t="shared" si="246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1200</v>
      </c>
      <c r="E3096" s="7">
        <v>1245</v>
      </c>
      <c r="F3096" t="s">
        <v>8218</v>
      </c>
      <c r="G3096" t="s">
        <v>8223</v>
      </c>
      <c r="H3096" t="s">
        <v>8245</v>
      </c>
      <c r="I3096" s="14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104</v>
      </c>
      <c r="P3096">
        <f t="shared" si="242"/>
        <v>1245</v>
      </c>
      <c r="Q3096" s="11" t="s">
        <v>8315</v>
      </c>
      <c r="R3096" t="s">
        <v>8355</v>
      </c>
      <c r="S3096" s="16">
        <f t="shared" si="244"/>
        <v>42207.795787037037</v>
      </c>
      <c r="T3096" s="16">
        <f t="shared" si="245"/>
        <v>42267.795787037037</v>
      </c>
      <c r="U3096">
        <f t="shared" si="246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1500</v>
      </c>
      <c r="E3097" s="7">
        <v>1590.29</v>
      </c>
      <c r="F3097" t="s">
        <v>8218</v>
      </c>
      <c r="G3097" t="s">
        <v>8223</v>
      </c>
      <c r="H3097" t="s">
        <v>8245</v>
      </c>
      <c r="I3097" s="14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106</v>
      </c>
      <c r="P3097">
        <f t="shared" si="242"/>
        <v>1590.29</v>
      </c>
      <c r="Q3097" s="11" t="s">
        <v>8315</v>
      </c>
      <c r="R3097" t="s">
        <v>8355</v>
      </c>
      <c r="S3097" s="16">
        <f t="shared" si="244"/>
        <v>42523.025231481486</v>
      </c>
      <c r="T3097" s="16">
        <f t="shared" si="245"/>
        <v>42583.025231481486</v>
      </c>
      <c r="U3097">
        <f t="shared" si="246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3500</v>
      </c>
      <c r="E3098" s="7">
        <v>3500</v>
      </c>
      <c r="F3098" t="s">
        <v>8218</v>
      </c>
      <c r="G3098" t="s">
        <v>8223</v>
      </c>
      <c r="H3098" t="s">
        <v>8245</v>
      </c>
      <c r="I3098" s="14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100</v>
      </c>
      <c r="P3098">
        <f t="shared" si="242"/>
        <v>250</v>
      </c>
      <c r="Q3098" s="11" t="s">
        <v>8315</v>
      </c>
      <c r="R3098" t="s">
        <v>8355</v>
      </c>
      <c r="S3098" s="16">
        <f t="shared" si="244"/>
        <v>42114.825532407413</v>
      </c>
      <c r="T3098" s="16">
        <f t="shared" si="245"/>
        <v>42144.825532407413</v>
      </c>
      <c r="U3098">
        <f t="shared" si="246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5000</v>
      </c>
      <c r="E3099" s="7">
        <v>5830.83</v>
      </c>
      <c r="F3099" t="s">
        <v>8218</v>
      </c>
      <c r="G3099" t="s">
        <v>8224</v>
      </c>
      <c r="H3099" t="s">
        <v>8246</v>
      </c>
      <c r="I3099" s="14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117</v>
      </c>
      <c r="P3099">
        <f t="shared" si="242"/>
        <v>138.83000000000001</v>
      </c>
      <c r="Q3099" s="11" t="s">
        <v>8315</v>
      </c>
      <c r="R3099" t="s">
        <v>8355</v>
      </c>
      <c r="S3099" s="16">
        <f t="shared" si="244"/>
        <v>42629.503483796296</v>
      </c>
      <c r="T3099" s="16">
        <f t="shared" si="245"/>
        <v>42650.583333333328</v>
      </c>
      <c r="U3099">
        <f t="shared" si="246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5000</v>
      </c>
      <c r="E3100" s="7">
        <v>6053</v>
      </c>
      <c r="F3100" t="s">
        <v>8218</v>
      </c>
      <c r="G3100" t="s">
        <v>8223</v>
      </c>
      <c r="H3100" t="s">
        <v>8245</v>
      </c>
      <c r="I3100" s="14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121</v>
      </c>
      <c r="P3100">
        <f t="shared" si="242"/>
        <v>224.19</v>
      </c>
      <c r="Q3100" s="11" t="s">
        <v>8315</v>
      </c>
      <c r="R3100" t="s">
        <v>8355</v>
      </c>
      <c r="S3100" s="16">
        <f t="shared" si="244"/>
        <v>42359.792233796295</v>
      </c>
      <c r="T3100" s="16">
        <f t="shared" si="245"/>
        <v>42408.01180555555</v>
      </c>
      <c r="U3100">
        <f t="shared" si="246"/>
        <v>2016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2500</v>
      </c>
      <c r="E3101" s="7">
        <v>2503</v>
      </c>
      <c r="F3101" t="s">
        <v>8218</v>
      </c>
      <c r="G3101" t="s">
        <v>8223</v>
      </c>
      <c r="H3101" t="s">
        <v>8245</v>
      </c>
      <c r="I3101" s="14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100</v>
      </c>
      <c r="P3101">
        <f t="shared" si="242"/>
        <v>500.6</v>
      </c>
      <c r="Q3101" s="11" t="s">
        <v>8315</v>
      </c>
      <c r="R3101" t="s">
        <v>8355</v>
      </c>
      <c r="S3101" s="16">
        <f t="shared" si="244"/>
        <v>42382.189710648148</v>
      </c>
      <c r="T3101" s="16">
        <f t="shared" si="245"/>
        <v>42412.189710648148</v>
      </c>
      <c r="U3101">
        <f t="shared" si="246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5000</v>
      </c>
      <c r="E3102" s="7">
        <v>8399</v>
      </c>
      <c r="F3102" t="s">
        <v>8218</v>
      </c>
      <c r="G3102" t="s">
        <v>8223</v>
      </c>
      <c r="H3102" t="s">
        <v>8245</v>
      </c>
      <c r="I3102" s="14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168</v>
      </c>
      <c r="P3102">
        <f t="shared" si="242"/>
        <v>646.08000000000004</v>
      </c>
      <c r="Q3102" s="11" t="s">
        <v>8315</v>
      </c>
      <c r="R3102" t="s">
        <v>8355</v>
      </c>
      <c r="S3102" s="16">
        <f t="shared" si="244"/>
        <v>41902.622395833336</v>
      </c>
      <c r="T3102" s="16">
        <f t="shared" si="245"/>
        <v>41932.622395833336</v>
      </c>
      <c r="U3102">
        <f t="shared" si="246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2600</v>
      </c>
      <c r="F3103" t="s">
        <v>8218</v>
      </c>
      <c r="G3103" t="s">
        <v>8229</v>
      </c>
      <c r="H3103" t="s">
        <v>8248</v>
      </c>
      <c r="I3103" s="14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104</v>
      </c>
      <c r="P3103">
        <f t="shared" ref="P3103:P3166" si="247">IFERROR(ROUND(E3103/L3103, 2), 0)</f>
        <v>216.67</v>
      </c>
      <c r="Q3103" s="11" t="s">
        <v>8315</v>
      </c>
      <c r="R3103" t="s">
        <v>8355</v>
      </c>
      <c r="S3103" s="16">
        <f t="shared" si="244"/>
        <v>42171.383530092593</v>
      </c>
      <c r="T3103" s="16">
        <f t="shared" si="245"/>
        <v>42201.330555555556</v>
      </c>
      <c r="U3103">
        <f t="shared" si="246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18000</v>
      </c>
      <c r="E3104" s="7">
        <v>12521</v>
      </c>
      <c r="F3104" t="s">
        <v>8220</v>
      </c>
      <c r="G3104" t="s">
        <v>8224</v>
      </c>
      <c r="H3104" t="s">
        <v>8246</v>
      </c>
      <c r="I3104" s="1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70</v>
      </c>
      <c r="P3104">
        <f t="shared" si="247"/>
        <v>139.12</v>
      </c>
      <c r="Q3104" s="11" t="s">
        <v>8315</v>
      </c>
      <c r="R3104" t="s">
        <v>8355</v>
      </c>
      <c r="S3104" s="16">
        <f t="shared" si="244"/>
        <v>42555.340486111112</v>
      </c>
      <c r="T3104" s="16">
        <f t="shared" si="245"/>
        <v>42605.340486111112</v>
      </c>
      <c r="U3104">
        <f t="shared" si="246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1000</v>
      </c>
      <c r="E3105" s="7">
        <v>1346.11</v>
      </c>
      <c r="F3105" t="s">
        <v>8218</v>
      </c>
      <c r="G3105" t="s">
        <v>8223</v>
      </c>
      <c r="H3105" t="s">
        <v>8245</v>
      </c>
      <c r="I3105" s="14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135</v>
      </c>
      <c r="P3105">
        <f t="shared" si="247"/>
        <v>673.06</v>
      </c>
      <c r="Q3105" s="11" t="s">
        <v>8315</v>
      </c>
      <c r="R3105" t="s">
        <v>8355</v>
      </c>
      <c r="S3105" s="16">
        <f t="shared" si="244"/>
        <v>42107.156319444446</v>
      </c>
      <c r="T3105" s="16">
        <f t="shared" si="245"/>
        <v>42167.156319444446</v>
      </c>
      <c r="U3105">
        <f t="shared" si="246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4800</v>
      </c>
      <c r="E3106" s="7">
        <v>6029</v>
      </c>
      <c r="F3106" t="s">
        <v>8218</v>
      </c>
      <c r="G3106" t="s">
        <v>8225</v>
      </c>
      <c r="H3106" t="s">
        <v>8247</v>
      </c>
      <c r="I3106" s="14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126</v>
      </c>
      <c r="P3106">
        <f t="shared" si="247"/>
        <v>1205.8</v>
      </c>
      <c r="Q3106" s="11" t="s">
        <v>8315</v>
      </c>
      <c r="R3106" t="s">
        <v>8355</v>
      </c>
      <c r="S3106" s="16">
        <f t="shared" si="244"/>
        <v>42006.908692129626</v>
      </c>
      <c r="T3106" s="16">
        <f t="shared" si="245"/>
        <v>42038.083333333328</v>
      </c>
      <c r="U3106">
        <f t="shared" si="246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7200</v>
      </c>
      <c r="E3107" s="7">
        <v>8136.01</v>
      </c>
      <c r="F3107" t="s">
        <v>8218</v>
      </c>
      <c r="G3107" t="s">
        <v>8223</v>
      </c>
      <c r="H3107" t="s">
        <v>8245</v>
      </c>
      <c r="I3107" s="14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113</v>
      </c>
      <c r="P3107">
        <f t="shared" si="247"/>
        <v>262.45</v>
      </c>
      <c r="Q3107" s="11" t="s">
        <v>8315</v>
      </c>
      <c r="R3107" t="s">
        <v>8355</v>
      </c>
      <c r="S3107" s="16">
        <f t="shared" si="244"/>
        <v>41876.718935185185</v>
      </c>
      <c r="T3107" s="16">
        <f t="shared" si="245"/>
        <v>41931.208333333336</v>
      </c>
      <c r="U3107">
        <f t="shared" si="246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1500</v>
      </c>
      <c r="E3108" s="7">
        <v>1500</v>
      </c>
      <c r="F3108" t="s">
        <v>8218</v>
      </c>
      <c r="G3108" t="s">
        <v>8224</v>
      </c>
      <c r="H3108" t="s">
        <v>8246</v>
      </c>
      <c r="I3108" s="14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100</v>
      </c>
      <c r="P3108">
        <f t="shared" si="247"/>
        <v>375</v>
      </c>
      <c r="Q3108" s="11" t="s">
        <v>8315</v>
      </c>
      <c r="R3108" t="s">
        <v>8355</v>
      </c>
      <c r="S3108" s="16">
        <f t="shared" si="244"/>
        <v>42241.429120370376</v>
      </c>
      <c r="T3108" s="16">
        <f t="shared" si="245"/>
        <v>42263.916666666672</v>
      </c>
      <c r="U3108">
        <f t="shared" si="246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20000</v>
      </c>
      <c r="E3109" s="7">
        <v>21573</v>
      </c>
      <c r="F3109" t="s">
        <v>8218</v>
      </c>
      <c r="G3109" t="s">
        <v>8223</v>
      </c>
      <c r="H3109" t="s">
        <v>8245</v>
      </c>
      <c r="I3109" s="14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108</v>
      </c>
      <c r="P3109">
        <f t="shared" si="247"/>
        <v>743.9</v>
      </c>
      <c r="Q3109" s="11" t="s">
        <v>8315</v>
      </c>
      <c r="R3109" t="s">
        <v>8355</v>
      </c>
      <c r="S3109" s="16">
        <f t="shared" si="244"/>
        <v>42128.814247685179</v>
      </c>
      <c r="T3109" s="16">
        <f t="shared" si="245"/>
        <v>42135.814247685179</v>
      </c>
      <c r="U3109">
        <f t="shared" si="246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1250</v>
      </c>
      <c r="E3110" s="7">
        <v>23</v>
      </c>
      <c r="F3110" t="s">
        <v>8220</v>
      </c>
      <c r="G3110" t="s">
        <v>8223</v>
      </c>
      <c r="H3110" t="s">
        <v>8245</v>
      </c>
      <c r="I3110" s="14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2</v>
      </c>
      <c r="P3110">
        <f t="shared" si="247"/>
        <v>11.5</v>
      </c>
      <c r="Q3110" s="11" t="s">
        <v>8315</v>
      </c>
      <c r="R3110" t="s">
        <v>8355</v>
      </c>
      <c r="S3110" s="16">
        <f t="shared" si="244"/>
        <v>42062.680486111116</v>
      </c>
      <c r="T3110" s="16">
        <f t="shared" si="245"/>
        <v>42122.638819444444</v>
      </c>
      <c r="U3110">
        <f t="shared" si="246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20000</v>
      </c>
      <c r="E3111" s="7">
        <v>0</v>
      </c>
      <c r="F3111" t="s">
        <v>8220</v>
      </c>
      <c r="G3111" t="s">
        <v>8223</v>
      </c>
      <c r="H3111" t="s">
        <v>8245</v>
      </c>
      <c r="I3111" s="14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0</v>
      </c>
      <c r="P3111">
        <f t="shared" si="247"/>
        <v>0</v>
      </c>
      <c r="Q3111" s="11" t="s">
        <v>8315</v>
      </c>
      <c r="R3111" t="s">
        <v>8355</v>
      </c>
      <c r="S3111" s="16">
        <f t="shared" si="244"/>
        <v>41844.125115740739</v>
      </c>
      <c r="T3111" s="16">
        <f t="shared" si="245"/>
        <v>41879.125115740739</v>
      </c>
      <c r="U3111">
        <f t="shared" si="246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1000</v>
      </c>
      <c r="E3112" s="7">
        <v>1080</v>
      </c>
      <c r="F3112" t="s">
        <v>8218</v>
      </c>
      <c r="G3112" t="s">
        <v>8223</v>
      </c>
      <c r="H3112" t="s">
        <v>8245</v>
      </c>
      <c r="I3112" s="14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108</v>
      </c>
      <c r="P3112">
        <f t="shared" si="247"/>
        <v>1080</v>
      </c>
      <c r="Q3112" s="11" t="s">
        <v>8315</v>
      </c>
      <c r="R3112" t="s">
        <v>8355</v>
      </c>
      <c r="S3112" s="16">
        <f t="shared" si="244"/>
        <v>42745.031469907408</v>
      </c>
      <c r="T3112" s="16">
        <f t="shared" si="245"/>
        <v>42785.031469907408</v>
      </c>
      <c r="U3112">
        <f t="shared" si="246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15000</v>
      </c>
      <c r="E3113" s="7">
        <v>212</v>
      </c>
      <c r="F3113" t="s">
        <v>8219</v>
      </c>
      <c r="G3113" t="s">
        <v>8223</v>
      </c>
      <c r="H3113" t="s">
        <v>8245</v>
      </c>
      <c r="I3113" s="14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1</v>
      </c>
      <c r="P3113">
        <f t="shared" si="247"/>
        <v>2.79</v>
      </c>
      <c r="Q3113" s="11" t="s">
        <v>8315</v>
      </c>
      <c r="R3113" t="s">
        <v>8355</v>
      </c>
      <c r="S3113" s="16">
        <f t="shared" si="244"/>
        <v>41885.595138888886</v>
      </c>
      <c r="T3113" s="16">
        <f t="shared" si="245"/>
        <v>41916.595138888886</v>
      </c>
      <c r="U3113">
        <f t="shared" si="246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3000</v>
      </c>
      <c r="E3114" s="7">
        <v>3000</v>
      </c>
      <c r="F3114" t="s">
        <v>8218</v>
      </c>
      <c r="G3114" t="s">
        <v>8223</v>
      </c>
      <c r="H3114" t="s">
        <v>8245</v>
      </c>
      <c r="I3114" s="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100</v>
      </c>
      <c r="P3114">
        <f t="shared" si="247"/>
        <v>333.33</v>
      </c>
      <c r="Q3114" s="11" t="s">
        <v>8315</v>
      </c>
      <c r="R3114" t="s">
        <v>8355</v>
      </c>
      <c r="S3114" s="16">
        <f t="shared" si="244"/>
        <v>42615.121921296297</v>
      </c>
      <c r="T3114" s="16">
        <f t="shared" si="245"/>
        <v>42675.121921296297</v>
      </c>
      <c r="U3114">
        <f t="shared" si="246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12000</v>
      </c>
      <c r="E3115" s="7">
        <v>12348.5</v>
      </c>
      <c r="F3115" t="s">
        <v>8218</v>
      </c>
      <c r="G3115" t="s">
        <v>8223</v>
      </c>
      <c r="H3115" t="s">
        <v>8245</v>
      </c>
      <c r="I3115" s="14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103</v>
      </c>
      <c r="P3115">
        <f t="shared" si="247"/>
        <v>333.74</v>
      </c>
      <c r="Q3115" s="11" t="s">
        <v>8315</v>
      </c>
      <c r="R3115" t="s">
        <v>8355</v>
      </c>
      <c r="S3115" s="16">
        <f t="shared" si="244"/>
        <v>42081.731273148151</v>
      </c>
      <c r="T3115" s="16">
        <f t="shared" si="245"/>
        <v>42111.731273148151</v>
      </c>
      <c r="U3115">
        <f t="shared" si="246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250</v>
      </c>
      <c r="E3116" s="7">
        <v>0</v>
      </c>
      <c r="F3116" t="s">
        <v>8220</v>
      </c>
      <c r="G3116" t="s">
        <v>8223</v>
      </c>
      <c r="H3116" t="s">
        <v>8245</v>
      </c>
      <c r="I3116" s="14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7"/>
        <v>0</v>
      </c>
      <c r="Q3116" s="11" t="s">
        <v>8315</v>
      </c>
      <c r="R3116" t="s">
        <v>8355</v>
      </c>
      <c r="S3116" s="16">
        <f t="shared" si="244"/>
        <v>41843.632523148146</v>
      </c>
      <c r="T3116" s="16">
        <f t="shared" si="245"/>
        <v>41903.632523148146</v>
      </c>
      <c r="U3116">
        <f t="shared" si="246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2500</v>
      </c>
      <c r="E3117" s="7">
        <v>2594</v>
      </c>
      <c r="F3117" t="s">
        <v>8218</v>
      </c>
      <c r="G3117" t="s">
        <v>8234</v>
      </c>
      <c r="H3117" t="s">
        <v>8254</v>
      </c>
      <c r="I3117" s="14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104</v>
      </c>
      <c r="P3117">
        <f t="shared" si="247"/>
        <v>2594</v>
      </c>
      <c r="Q3117" s="11" t="s">
        <v>8315</v>
      </c>
      <c r="R3117" t="s">
        <v>8355</v>
      </c>
      <c r="S3117" s="16">
        <f t="shared" si="244"/>
        <v>42496.447071759263</v>
      </c>
      <c r="T3117" s="16">
        <f t="shared" si="245"/>
        <v>42526.447071759263</v>
      </c>
      <c r="U3117">
        <f t="shared" si="246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3000</v>
      </c>
      <c r="E3118" s="7">
        <v>0</v>
      </c>
      <c r="F3118" t="s">
        <v>8220</v>
      </c>
      <c r="G3118" t="s">
        <v>8223</v>
      </c>
      <c r="H3118" t="s">
        <v>8245</v>
      </c>
      <c r="I3118" s="14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0</v>
      </c>
      <c r="P3118">
        <f t="shared" si="247"/>
        <v>0</v>
      </c>
      <c r="Q3118" s="11" t="s">
        <v>8315</v>
      </c>
      <c r="R3118" t="s">
        <v>8355</v>
      </c>
      <c r="S3118" s="16">
        <f t="shared" si="244"/>
        <v>42081.515335648146</v>
      </c>
      <c r="T3118" s="16">
        <f t="shared" si="245"/>
        <v>42095.515335648146</v>
      </c>
      <c r="U3118">
        <f t="shared" si="246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800</v>
      </c>
      <c r="E3119" s="7">
        <v>1036</v>
      </c>
      <c r="F3119" t="s">
        <v>8218</v>
      </c>
      <c r="G3119" t="s">
        <v>8224</v>
      </c>
      <c r="H3119" t="s">
        <v>8246</v>
      </c>
      <c r="I3119" s="14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130</v>
      </c>
      <c r="P3119">
        <f t="shared" si="247"/>
        <v>1036</v>
      </c>
      <c r="Q3119" s="11" t="s">
        <v>8315</v>
      </c>
      <c r="R3119" t="s">
        <v>8355</v>
      </c>
      <c r="S3119" s="16">
        <f t="shared" si="244"/>
        <v>42509.374537037031</v>
      </c>
      <c r="T3119" s="16">
        <f t="shared" si="245"/>
        <v>42517.55</v>
      </c>
      <c r="U3119">
        <f t="shared" si="246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</v>
      </c>
      <c r="E3120" s="7">
        <v>5051</v>
      </c>
      <c r="F3120" t="s">
        <v>8218</v>
      </c>
      <c r="G3120" t="s">
        <v>8234</v>
      </c>
      <c r="H3120" t="s">
        <v>8254</v>
      </c>
      <c r="I3120" s="14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101</v>
      </c>
      <c r="P3120">
        <f t="shared" si="247"/>
        <v>2525.5</v>
      </c>
      <c r="Q3120" s="11" t="s">
        <v>8315</v>
      </c>
      <c r="R3120" t="s">
        <v>8355</v>
      </c>
      <c r="S3120" s="16">
        <f t="shared" si="244"/>
        <v>42534.649571759262</v>
      </c>
      <c r="T3120" s="16">
        <f t="shared" si="245"/>
        <v>42553.649571759262</v>
      </c>
      <c r="U3120">
        <f t="shared" si="246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</v>
      </c>
      <c r="E3121" s="7">
        <v>200</v>
      </c>
      <c r="F3121" t="s">
        <v>8220</v>
      </c>
      <c r="G3121" t="s">
        <v>8223</v>
      </c>
      <c r="H3121" t="s">
        <v>8245</v>
      </c>
      <c r="I3121" s="14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20</v>
      </c>
      <c r="P3121">
        <f t="shared" si="247"/>
        <v>200</v>
      </c>
      <c r="Q3121" s="11" t="s">
        <v>8315</v>
      </c>
      <c r="R3121" t="s">
        <v>8355</v>
      </c>
      <c r="S3121" s="16">
        <f t="shared" si="244"/>
        <v>42060.04550925926</v>
      </c>
      <c r="T3121" s="16">
        <f t="shared" si="245"/>
        <v>42090.003842592589</v>
      </c>
      <c r="U3121">
        <f t="shared" si="246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2000</v>
      </c>
      <c r="E3122" s="7">
        <v>2093</v>
      </c>
      <c r="F3122" t="s">
        <v>8218</v>
      </c>
      <c r="G3122" t="s">
        <v>8232</v>
      </c>
      <c r="H3122" t="s">
        <v>8248</v>
      </c>
      <c r="I3122" s="14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105</v>
      </c>
      <c r="P3122">
        <f t="shared" si="247"/>
        <v>209.3</v>
      </c>
      <c r="Q3122" s="11" t="s">
        <v>8315</v>
      </c>
      <c r="R3122" t="s">
        <v>8355</v>
      </c>
      <c r="S3122" s="16">
        <f t="shared" si="244"/>
        <v>42435.942083333335</v>
      </c>
      <c r="T3122" s="16">
        <f t="shared" si="245"/>
        <v>42495.900416666671</v>
      </c>
      <c r="U3122">
        <f t="shared" si="246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1000</v>
      </c>
      <c r="E3123" s="7">
        <v>1078</v>
      </c>
      <c r="F3123" t="s">
        <v>8218</v>
      </c>
      <c r="G3123" t="s">
        <v>8228</v>
      </c>
      <c r="H3123" t="s">
        <v>8250</v>
      </c>
      <c r="I3123" s="14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108</v>
      </c>
      <c r="P3123">
        <f t="shared" si="247"/>
        <v>1078</v>
      </c>
      <c r="Q3123" s="11" t="s">
        <v>8315</v>
      </c>
      <c r="R3123" t="s">
        <v>8355</v>
      </c>
      <c r="S3123" s="16">
        <f t="shared" si="244"/>
        <v>41848.679803240739</v>
      </c>
      <c r="T3123" s="16">
        <f t="shared" si="245"/>
        <v>41908.679803240739</v>
      </c>
      <c r="U3123">
        <f t="shared" si="246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2000</v>
      </c>
      <c r="E3124" s="7">
        <v>2025</v>
      </c>
      <c r="F3124" t="s">
        <v>8218</v>
      </c>
      <c r="G3124" t="s">
        <v>8223</v>
      </c>
      <c r="H3124" t="s">
        <v>8245</v>
      </c>
      <c r="I3124" s="1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101</v>
      </c>
      <c r="P3124">
        <f t="shared" si="247"/>
        <v>1012.5</v>
      </c>
      <c r="Q3124" s="11" t="s">
        <v>8315</v>
      </c>
      <c r="R3124" t="s">
        <v>8355</v>
      </c>
      <c r="S3124" s="16">
        <f t="shared" si="244"/>
        <v>42678.932083333333</v>
      </c>
      <c r="T3124" s="16">
        <f t="shared" si="245"/>
        <v>42683.973750000005</v>
      </c>
      <c r="U3124">
        <f t="shared" si="246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198000</v>
      </c>
      <c r="E3125" s="7">
        <v>508525.01</v>
      </c>
      <c r="F3125" t="s">
        <v>8218</v>
      </c>
      <c r="G3125" t="s">
        <v>8223</v>
      </c>
      <c r="H3125" t="s">
        <v>8245</v>
      </c>
      <c r="I3125" s="14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257</v>
      </c>
      <c r="P3125">
        <f t="shared" si="247"/>
        <v>1461.28</v>
      </c>
      <c r="Q3125" s="11" t="s">
        <v>8315</v>
      </c>
      <c r="R3125" t="s">
        <v>8355</v>
      </c>
      <c r="S3125" s="16">
        <f t="shared" si="244"/>
        <v>42530.993032407408</v>
      </c>
      <c r="T3125" s="16">
        <f t="shared" si="245"/>
        <v>42560.993032407408</v>
      </c>
      <c r="U3125">
        <f t="shared" si="246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1250</v>
      </c>
      <c r="E3126" s="7">
        <v>10</v>
      </c>
      <c r="F3126" t="s">
        <v>8221</v>
      </c>
      <c r="G3126" t="s">
        <v>8223</v>
      </c>
      <c r="H3126" t="s">
        <v>8245</v>
      </c>
      <c r="I3126" s="14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1</v>
      </c>
      <c r="P3126">
        <f t="shared" si="247"/>
        <v>2.5</v>
      </c>
      <c r="Q3126" s="11" t="s">
        <v>8315</v>
      </c>
      <c r="R3126" t="s">
        <v>8355</v>
      </c>
      <c r="S3126" s="16">
        <f t="shared" si="244"/>
        <v>41977.780104166668</v>
      </c>
      <c r="T3126" s="16">
        <f t="shared" si="245"/>
        <v>42037.780104166668</v>
      </c>
      <c r="U3126">
        <f t="shared" si="246"/>
        <v>2015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225</v>
      </c>
      <c r="E3127" s="7">
        <v>234</v>
      </c>
      <c r="F3127" t="s">
        <v>8218</v>
      </c>
      <c r="G3127" t="s">
        <v>8223</v>
      </c>
      <c r="H3127" t="s">
        <v>8245</v>
      </c>
      <c r="I3127" s="14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104</v>
      </c>
      <c r="P3127">
        <f t="shared" si="247"/>
        <v>0</v>
      </c>
      <c r="Q3127" s="11" t="s">
        <v>8315</v>
      </c>
      <c r="R3127" t="s">
        <v>8355</v>
      </c>
      <c r="S3127" s="16">
        <f t="shared" si="244"/>
        <v>42346.20685185185</v>
      </c>
      <c r="T3127" s="16">
        <f t="shared" si="245"/>
        <v>42376.20685185185</v>
      </c>
      <c r="U3127">
        <f t="shared" si="246"/>
        <v>2016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4000</v>
      </c>
      <c r="E3128" s="7">
        <v>4510.8599999999997</v>
      </c>
      <c r="F3128" t="s">
        <v>8218</v>
      </c>
      <c r="G3128" t="s">
        <v>8223</v>
      </c>
      <c r="H3128" t="s">
        <v>8245</v>
      </c>
      <c r="I3128" s="14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113</v>
      </c>
      <c r="P3128">
        <f t="shared" si="247"/>
        <v>265.33999999999997</v>
      </c>
      <c r="Q3128" s="11" t="s">
        <v>8315</v>
      </c>
      <c r="R3128" t="s">
        <v>8355</v>
      </c>
      <c r="S3128" s="16">
        <f t="shared" si="244"/>
        <v>42427.01807870371</v>
      </c>
      <c r="T3128" s="16">
        <f t="shared" si="245"/>
        <v>42456.976412037038</v>
      </c>
      <c r="U3128">
        <f t="shared" si="246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220</v>
      </c>
      <c r="E3129" s="7">
        <v>241</v>
      </c>
      <c r="F3129" t="s">
        <v>8218</v>
      </c>
      <c r="G3129" t="s">
        <v>8223</v>
      </c>
      <c r="H3129" t="s">
        <v>8245</v>
      </c>
      <c r="I3129" s="14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110</v>
      </c>
      <c r="P3129">
        <f t="shared" si="247"/>
        <v>0</v>
      </c>
      <c r="Q3129" s="11" t="s">
        <v>8315</v>
      </c>
      <c r="R3129" t="s">
        <v>8355</v>
      </c>
      <c r="S3129" s="16">
        <f t="shared" si="244"/>
        <v>42034.856817129628</v>
      </c>
      <c r="T3129" s="16">
        <f t="shared" si="245"/>
        <v>42064.856817129628</v>
      </c>
      <c r="U3129">
        <f t="shared" si="246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42000</v>
      </c>
      <c r="E3130" s="7">
        <v>49830</v>
      </c>
      <c r="F3130" t="s">
        <v>8218</v>
      </c>
      <c r="G3130" t="s">
        <v>8223</v>
      </c>
      <c r="H3130" t="s">
        <v>8245</v>
      </c>
      <c r="I3130" s="14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119</v>
      </c>
      <c r="P3130">
        <f t="shared" si="247"/>
        <v>425.9</v>
      </c>
      <c r="Q3130" s="11" t="s">
        <v>8315</v>
      </c>
      <c r="R3130" t="s">
        <v>8316</v>
      </c>
      <c r="S3130" s="16">
        <f t="shared" si="244"/>
        <v>42780.825706018513</v>
      </c>
      <c r="T3130" s="16">
        <f t="shared" si="245"/>
        <v>42810.784039351856</v>
      </c>
      <c r="U3130">
        <f t="shared" si="246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1000</v>
      </c>
      <c r="E3131" s="7">
        <v>1066.8</v>
      </c>
      <c r="F3131" t="s">
        <v>8218</v>
      </c>
      <c r="G3131" t="s">
        <v>8223</v>
      </c>
      <c r="H3131" t="s">
        <v>8245</v>
      </c>
      <c r="I3131" s="14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107</v>
      </c>
      <c r="P3131">
        <f t="shared" si="247"/>
        <v>1066.8</v>
      </c>
      <c r="Q3131" s="11" t="s">
        <v>8315</v>
      </c>
      <c r="R3131" t="s">
        <v>8316</v>
      </c>
      <c r="S3131" s="16">
        <f t="shared" si="244"/>
        <v>42803.842812499999</v>
      </c>
      <c r="T3131" s="16">
        <f t="shared" si="245"/>
        <v>42843.801145833335</v>
      </c>
      <c r="U3131">
        <f t="shared" si="246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2500</v>
      </c>
      <c r="E3132" s="7">
        <v>12413</v>
      </c>
      <c r="F3132" t="s">
        <v>8218</v>
      </c>
      <c r="G3132" t="s">
        <v>8223</v>
      </c>
      <c r="H3132" t="s">
        <v>8245</v>
      </c>
      <c r="I3132" s="14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497</v>
      </c>
      <c r="P3132">
        <f t="shared" si="247"/>
        <v>3103.25</v>
      </c>
      <c r="Q3132" s="11" t="s">
        <v>8315</v>
      </c>
      <c r="R3132" t="s">
        <v>8316</v>
      </c>
      <c r="S3132" s="16">
        <f t="shared" si="244"/>
        <v>42808.640231481477</v>
      </c>
      <c r="T3132" s="16">
        <f t="shared" si="245"/>
        <v>42839.207638888889</v>
      </c>
      <c r="U3132">
        <f t="shared" si="246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3000</v>
      </c>
      <c r="E3133" s="7">
        <v>4656</v>
      </c>
      <c r="F3133" t="s">
        <v>8218</v>
      </c>
      <c r="G3133" t="s">
        <v>8223</v>
      </c>
      <c r="H3133" t="s">
        <v>8245</v>
      </c>
      <c r="I3133" s="14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155</v>
      </c>
      <c r="P3133">
        <f t="shared" si="247"/>
        <v>388</v>
      </c>
      <c r="Q3133" s="11" t="s">
        <v>8315</v>
      </c>
      <c r="R3133" t="s">
        <v>8316</v>
      </c>
      <c r="S3133" s="16">
        <f t="shared" si="244"/>
        <v>42803.579224537039</v>
      </c>
      <c r="T3133" s="16">
        <f t="shared" si="245"/>
        <v>42833.537557870368</v>
      </c>
      <c r="U3133">
        <f t="shared" si="246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1000</v>
      </c>
      <c r="E3134" s="7">
        <v>1064</v>
      </c>
      <c r="F3134" t="s">
        <v>8218</v>
      </c>
      <c r="G3134" t="s">
        <v>8223</v>
      </c>
      <c r="H3134" t="s">
        <v>8245</v>
      </c>
      <c r="I3134" s="1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106</v>
      </c>
      <c r="P3134">
        <f t="shared" si="247"/>
        <v>1064</v>
      </c>
      <c r="Q3134" s="11" t="s">
        <v>8315</v>
      </c>
      <c r="R3134" t="s">
        <v>8316</v>
      </c>
      <c r="S3134" s="16">
        <f t="shared" si="244"/>
        <v>42786.350231481483</v>
      </c>
      <c r="T3134" s="16">
        <f t="shared" si="245"/>
        <v>42846.308564814812</v>
      </c>
      <c r="U3134">
        <f t="shared" si="246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3000</v>
      </c>
      <c r="E3135" s="7">
        <v>3034</v>
      </c>
      <c r="F3135" t="s">
        <v>8218</v>
      </c>
      <c r="G3135" t="s">
        <v>8224</v>
      </c>
      <c r="H3135" t="s">
        <v>8246</v>
      </c>
      <c r="I3135" s="14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101</v>
      </c>
      <c r="P3135">
        <f t="shared" si="247"/>
        <v>189.63</v>
      </c>
      <c r="Q3135" s="11" t="s">
        <v>8315</v>
      </c>
      <c r="R3135" t="s">
        <v>8316</v>
      </c>
      <c r="S3135" s="16">
        <f t="shared" si="244"/>
        <v>42788.565208333333</v>
      </c>
      <c r="T3135" s="16">
        <f t="shared" si="245"/>
        <v>42818.523541666669</v>
      </c>
      <c r="U3135">
        <f t="shared" si="246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2400</v>
      </c>
      <c r="E3136" s="7">
        <v>2521</v>
      </c>
      <c r="F3136" t="s">
        <v>8218</v>
      </c>
      <c r="G3136" t="s">
        <v>8224</v>
      </c>
      <c r="H3136" t="s">
        <v>8246</v>
      </c>
      <c r="I3136" s="14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105</v>
      </c>
      <c r="P3136">
        <f t="shared" si="247"/>
        <v>210.08</v>
      </c>
      <c r="Q3136" s="11" t="s">
        <v>8315</v>
      </c>
      <c r="R3136" t="s">
        <v>8316</v>
      </c>
      <c r="S3136" s="16">
        <f t="shared" si="244"/>
        <v>42800.720127314817</v>
      </c>
      <c r="T3136" s="16">
        <f t="shared" si="245"/>
        <v>42821.678460648152</v>
      </c>
      <c r="U3136">
        <f t="shared" si="246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2000</v>
      </c>
      <c r="E3137" s="7">
        <v>2389</v>
      </c>
      <c r="F3137" t="s">
        <v>8218</v>
      </c>
      <c r="G3137" t="s">
        <v>8223</v>
      </c>
      <c r="H3137" t="s">
        <v>8245</v>
      </c>
      <c r="I3137" s="14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119</v>
      </c>
      <c r="P3137">
        <f t="shared" si="247"/>
        <v>341.29</v>
      </c>
      <c r="Q3137" s="11" t="s">
        <v>8315</v>
      </c>
      <c r="R3137" t="s">
        <v>8316</v>
      </c>
      <c r="S3137" s="16">
        <f t="shared" si="244"/>
        <v>42807.151863425926</v>
      </c>
      <c r="T3137" s="16">
        <f t="shared" si="245"/>
        <v>42829.151863425926</v>
      </c>
      <c r="U3137">
        <f t="shared" si="246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3000</v>
      </c>
      <c r="E3138" s="7">
        <v>4124</v>
      </c>
      <c r="F3138" t="s">
        <v>8218</v>
      </c>
      <c r="G3138" t="s">
        <v>8224</v>
      </c>
      <c r="H3138" t="s">
        <v>8246</v>
      </c>
      <c r="I3138" s="14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3"/>
        <v>137</v>
      </c>
      <c r="P3138">
        <f t="shared" si="247"/>
        <v>187.45</v>
      </c>
      <c r="Q3138" s="11" t="s">
        <v>8315</v>
      </c>
      <c r="R3138" t="s">
        <v>8316</v>
      </c>
      <c r="S3138" s="16">
        <f t="shared" si="244"/>
        <v>42789.462430555555</v>
      </c>
      <c r="T3138" s="16">
        <f t="shared" si="245"/>
        <v>42825.957638888889</v>
      </c>
      <c r="U3138">
        <f t="shared" si="246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1587</v>
      </c>
      <c r="F3139" t="s">
        <v>8218</v>
      </c>
      <c r="G3139" t="s">
        <v>8223</v>
      </c>
      <c r="H3139" t="s">
        <v>8245</v>
      </c>
      <c r="I3139" s="14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8">ROUND(E3139/D3139*100,0)</f>
        <v>106</v>
      </c>
      <c r="P3139">
        <f t="shared" si="247"/>
        <v>1587</v>
      </c>
      <c r="Q3139" s="11" t="s">
        <v>8315</v>
      </c>
      <c r="R3139" t="s">
        <v>8316</v>
      </c>
      <c r="S3139" s="16">
        <f t="shared" ref="S3139:S3202" si="249">(((J3139/60)/60)/24)+DATE(1970,1,1)</f>
        <v>42807.885057870371</v>
      </c>
      <c r="T3139" s="16">
        <f t="shared" ref="T3139:T3202" si="250">(((I3139/60)/60)/24)+DATE(1970,1,1)</f>
        <v>42858.8</v>
      </c>
      <c r="U3139">
        <f t="shared" ref="U3139:U3202" si="251">YEAR(T3139)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597</v>
      </c>
      <c r="F3140" t="s">
        <v>8218</v>
      </c>
      <c r="G3140" t="s">
        <v>8224</v>
      </c>
      <c r="H3140" t="s">
        <v>8246</v>
      </c>
      <c r="I3140" s="14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299</v>
      </c>
      <c r="P3140">
        <f t="shared" si="247"/>
        <v>0</v>
      </c>
      <c r="Q3140" s="11" t="s">
        <v>8315</v>
      </c>
      <c r="R3140" t="s">
        <v>8316</v>
      </c>
      <c r="S3140" s="16">
        <f t="shared" si="249"/>
        <v>42809.645914351851</v>
      </c>
      <c r="T3140" s="16">
        <f t="shared" si="250"/>
        <v>42828.645914351851</v>
      </c>
      <c r="U3140">
        <f t="shared" si="251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8000</v>
      </c>
      <c r="E3141" s="7">
        <v>1751</v>
      </c>
      <c r="F3141" t="s">
        <v>8220</v>
      </c>
      <c r="G3141" t="s">
        <v>8237</v>
      </c>
      <c r="H3141" t="s">
        <v>8255</v>
      </c>
      <c r="I3141" s="14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22</v>
      </c>
      <c r="P3141">
        <f t="shared" si="247"/>
        <v>291.83</v>
      </c>
      <c r="Q3141" s="11" t="s">
        <v>8315</v>
      </c>
      <c r="R3141" t="s">
        <v>8316</v>
      </c>
      <c r="S3141" s="16">
        <f t="shared" si="249"/>
        <v>42785.270370370374</v>
      </c>
      <c r="T3141" s="16">
        <f t="shared" si="250"/>
        <v>42819.189583333333</v>
      </c>
      <c r="U3141">
        <f t="shared" si="251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2000</v>
      </c>
      <c r="E3142" s="7">
        <v>120</v>
      </c>
      <c r="F3142" t="s">
        <v>8220</v>
      </c>
      <c r="G3142" t="s">
        <v>8229</v>
      </c>
      <c r="H3142" t="s">
        <v>8248</v>
      </c>
      <c r="I3142" s="14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6</v>
      </c>
      <c r="P3142">
        <f t="shared" si="247"/>
        <v>30</v>
      </c>
      <c r="Q3142" s="11" t="s">
        <v>8315</v>
      </c>
      <c r="R3142" t="s">
        <v>8316</v>
      </c>
      <c r="S3142" s="16">
        <f t="shared" si="249"/>
        <v>42802.718784722223</v>
      </c>
      <c r="T3142" s="16">
        <f t="shared" si="250"/>
        <v>42832.677118055552</v>
      </c>
      <c r="U3142">
        <f t="shared" si="251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2500</v>
      </c>
      <c r="E3143" s="7">
        <v>301</v>
      </c>
      <c r="F3143" t="s">
        <v>8220</v>
      </c>
      <c r="G3143" t="s">
        <v>8232</v>
      </c>
      <c r="H3143" t="s">
        <v>8248</v>
      </c>
      <c r="I3143" s="14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12</v>
      </c>
      <c r="P3143">
        <f t="shared" si="247"/>
        <v>37.630000000000003</v>
      </c>
      <c r="Q3143" s="11" t="s">
        <v>8315</v>
      </c>
      <c r="R3143" t="s">
        <v>8316</v>
      </c>
      <c r="S3143" s="16">
        <f t="shared" si="249"/>
        <v>42800.753333333334</v>
      </c>
      <c r="T3143" s="16">
        <f t="shared" si="250"/>
        <v>42841.833333333328</v>
      </c>
      <c r="U3143">
        <f t="shared" si="251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1500</v>
      </c>
      <c r="E3144" s="7">
        <v>1510</v>
      </c>
      <c r="F3144" t="s">
        <v>8218</v>
      </c>
      <c r="G3144" t="s">
        <v>8224</v>
      </c>
      <c r="H3144" t="s">
        <v>8246</v>
      </c>
      <c r="I3144" s="1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101</v>
      </c>
      <c r="P3144">
        <f t="shared" si="247"/>
        <v>503.33</v>
      </c>
      <c r="Q3144" s="11" t="s">
        <v>8315</v>
      </c>
      <c r="R3144" t="s">
        <v>8316</v>
      </c>
      <c r="S3144" s="16">
        <f t="shared" si="249"/>
        <v>42783.513182870374</v>
      </c>
      <c r="T3144" s="16">
        <f t="shared" si="250"/>
        <v>42813.471516203703</v>
      </c>
      <c r="U3144">
        <f t="shared" si="251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200</v>
      </c>
      <c r="E3145" s="7">
        <v>420</v>
      </c>
      <c r="F3145" t="s">
        <v>8218</v>
      </c>
      <c r="G3145" t="s">
        <v>8224</v>
      </c>
      <c r="H3145" t="s">
        <v>8246</v>
      </c>
      <c r="I3145" s="14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210</v>
      </c>
      <c r="P3145">
        <f t="shared" si="247"/>
        <v>0</v>
      </c>
      <c r="Q3145" s="11" t="s">
        <v>8315</v>
      </c>
      <c r="R3145" t="s">
        <v>8316</v>
      </c>
      <c r="S3145" s="16">
        <f t="shared" si="249"/>
        <v>42808.358287037037</v>
      </c>
      <c r="T3145" s="16">
        <f t="shared" si="250"/>
        <v>42834.358287037037</v>
      </c>
      <c r="U3145">
        <f t="shared" si="251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20000</v>
      </c>
      <c r="E3146" s="7">
        <v>2082.25</v>
      </c>
      <c r="F3146" t="s">
        <v>8220</v>
      </c>
      <c r="G3146" t="s">
        <v>8223</v>
      </c>
      <c r="H3146" t="s">
        <v>8245</v>
      </c>
      <c r="I3146" s="14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10</v>
      </c>
      <c r="P3146">
        <f t="shared" si="247"/>
        <v>69.41</v>
      </c>
      <c r="Q3146" s="11" t="s">
        <v>8315</v>
      </c>
      <c r="R3146" t="s">
        <v>8316</v>
      </c>
      <c r="S3146" s="16">
        <f t="shared" si="249"/>
        <v>42796.538275462968</v>
      </c>
      <c r="T3146" s="16">
        <f t="shared" si="250"/>
        <v>42813.25</v>
      </c>
      <c r="U3146">
        <f t="shared" si="251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200</v>
      </c>
      <c r="E3147" s="7">
        <v>320</v>
      </c>
      <c r="F3147" t="s">
        <v>8218</v>
      </c>
      <c r="G3147" t="s">
        <v>8223</v>
      </c>
      <c r="H3147" t="s">
        <v>8245</v>
      </c>
      <c r="I3147" s="14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160</v>
      </c>
      <c r="P3147">
        <f t="shared" si="247"/>
        <v>0</v>
      </c>
      <c r="Q3147" s="11" t="s">
        <v>8315</v>
      </c>
      <c r="R3147" t="s">
        <v>8316</v>
      </c>
      <c r="S3147" s="16">
        <f t="shared" si="249"/>
        <v>42762.040902777779</v>
      </c>
      <c r="T3147" s="16">
        <f t="shared" si="250"/>
        <v>42821.999236111107</v>
      </c>
      <c r="U3147">
        <f t="shared" si="251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15000</v>
      </c>
      <c r="E3148" s="7">
        <v>36</v>
      </c>
      <c r="F3148" t="s">
        <v>8220</v>
      </c>
      <c r="G3148" t="s">
        <v>8237</v>
      </c>
      <c r="H3148" t="s">
        <v>8255</v>
      </c>
      <c r="I3148" s="14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0</v>
      </c>
      <c r="P3148">
        <f t="shared" si="247"/>
        <v>3</v>
      </c>
      <c r="Q3148" s="11" t="s">
        <v>8315</v>
      </c>
      <c r="R3148" t="s">
        <v>8316</v>
      </c>
      <c r="S3148" s="16">
        <f t="shared" si="249"/>
        <v>42796.682476851856</v>
      </c>
      <c r="T3148" s="16">
        <f t="shared" si="250"/>
        <v>42841.640810185185</v>
      </c>
      <c r="U3148">
        <f t="shared" si="251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50000</v>
      </c>
      <c r="E3149" s="7">
        <v>60175</v>
      </c>
      <c r="F3149" t="s">
        <v>8218</v>
      </c>
      <c r="G3149" t="s">
        <v>8223</v>
      </c>
      <c r="H3149" t="s">
        <v>8245</v>
      </c>
      <c r="I3149" s="14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120</v>
      </c>
      <c r="P3149">
        <f t="shared" si="247"/>
        <v>282.51</v>
      </c>
      <c r="Q3149" s="11" t="s">
        <v>8315</v>
      </c>
      <c r="R3149" t="s">
        <v>8316</v>
      </c>
      <c r="S3149" s="16">
        <f t="shared" si="249"/>
        <v>41909.969386574077</v>
      </c>
      <c r="T3149" s="16">
        <f t="shared" si="250"/>
        <v>41950.011053240742</v>
      </c>
      <c r="U3149">
        <f t="shared" si="251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7000</v>
      </c>
      <c r="E3150" s="7">
        <v>7040</v>
      </c>
      <c r="F3150" t="s">
        <v>8218</v>
      </c>
      <c r="G3150" t="s">
        <v>8223</v>
      </c>
      <c r="H3150" t="s">
        <v>8245</v>
      </c>
      <c r="I3150" s="14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101</v>
      </c>
      <c r="P3150">
        <f t="shared" si="247"/>
        <v>123.51</v>
      </c>
      <c r="Q3150" s="11" t="s">
        <v>8315</v>
      </c>
      <c r="R3150" t="s">
        <v>8316</v>
      </c>
      <c r="S3150" s="16">
        <f t="shared" si="249"/>
        <v>41891.665324074071</v>
      </c>
      <c r="T3150" s="16">
        <f t="shared" si="250"/>
        <v>41913.166666666664</v>
      </c>
      <c r="U3150">
        <f t="shared" si="251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5000</v>
      </c>
      <c r="E3151" s="7">
        <v>21</v>
      </c>
      <c r="F3151" t="s">
        <v>8220</v>
      </c>
      <c r="G3151" t="s">
        <v>8223</v>
      </c>
      <c r="H3151" t="s">
        <v>8245</v>
      </c>
      <c r="I3151" s="14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0</v>
      </c>
      <c r="P3151">
        <f t="shared" si="247"/>
        <v>0.84</v>
      </c>
      <c r="Q3151" s="11" t="s">
        <v>8315</v>
      </c>
      <c r="R3151" t="s">
        <v>8316</v>
      </c>
      <c r="S3151" s="16">
        <f t="shared" si="249"/>
        <v>41226.017361111109</v>
      </c>
      <c r="T3151" s="16">
        <f t="shared" si="250"/>
        <v>41250.083333333336</v>
      </c>
      <c r="U3151">
        <f t="shared" si="251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10000</v>
      </c>
      <c r="E3152" s="7">
        <v>3441</v>
      </c>
      <c r="F3152" t="s">
        <v>8221</v>
      </c>
      <c r="G3152" t="s">
        <v>8223</v>
      </c>
      <c r="H3152" t="s">
        <v>8245</v>
      </c>
      <c r="I3152" s="14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34</v>
      </c>
      <c r="P3152">
        <f t="shared" si="247"/>
        <v>33.090000000000003</v>
      </c>
      <c r="Q3152" s="11" t="s">
        <v>8315</v>
      </c>
      <c r="R3152" t="s">
        <v>8316</v>
      </c>
      <c r="S3152" s="16">
        <f t="shared" si="249"/>
        <v>40478.263923611114</v>
      </c>
      <c r="T3152" s="16">
        <f t="shared" si="250"/>
        <v>40568.166666666664</v>
      </c>
      <c r="U3152">
        <f t="shared" si="251"/>
        <v>2011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10000</v>
      </c>
      <c r="E3153" s="7">
        <v>2070.5</v>
      </c>
      <c r="F3153" t="s">
        <v>8220</v>
      </c>
      <c r="G3153" t="s">
        <v>8223</v>
      </c>
      <c r="H3153" t="s">
        <v>8245</v>
      </c>
      <c r="I3153" s="14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21</v>
      </c>
      <c r="P3153">
        <f t="shared" si="247"/>
        <v>60.9</v>
      </c>
      <c r="Q3153" s="11" t="s">
        <v>8315</v>
      </c>
      <c r="R3153" t="s">
        <v>8316</v>
      </c>
      <c r="S3153" s="16">
        <f t="shared" si="249"/>
        <v>41862.83997685185</v>
      </c>
      <c r="T3153" s="16">
        <f t="shared" si="250"/>
        <v>41892.83997685185</v>
      </c>
      <c r="U3153">
        <f t="shared" si="251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7000</v>
      </c>
      <c r="E3154" s="7">
        <v>59</v>
      </c>
      <c r="F3154" t="s">
        <v>8219</v>
      </c>
      <c r="G3154" t="s">
        <v>8224</v>
      </c>
      <c r="H3154" t="s">
        <v>8246</v>
      </c>
      <c r="I3154" s="1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</v>
      </c>
      <c r="P3154">
        <f t="shared" si="247"/>
        <v>0.88</v>
      </c>
      <c r="Q3154" s="11" t="s">
        <v>8315</v>
      </c>
      <c r="R3154" t="s">
        <v>8316</v>
      </c>
      <c r="S3154" s="16">
        <f t="shared" si="249"/>
        <v>41550.867673611108</v>
      </c>
      <c r="T3154" s="16">
        <f t="shared" si="250"/>
        <v>41580.867673611108</v>
      </c>
      <c r="U3154">
        <f t="shared" si="251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25000</v>
      </c>
      <c r="E3155" s="7">
        <v>25648</v>
      </c>
      <c r="F3155" t="s">
        <v>8218</v>
      </c>
      <c r="G3155" t="s">
        <v>8223</v>
      </c>
      <c r="H3155" t="s">
        <v>8245</v>
      </c>
      <c r="I3155" s="14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103</v>
      </c>
      <c r="P3155">
        <f t="shared" si="247"/>
        <v>106.42</v>
      </c>
      <c r="Q3155" s="11" t="s">
        <v>8315</v>
      </c>
      <c r="R3155" t="s">
        <v>8316</v>
      </c>
      <c r="S3155" s="16">
        <f t="shared" si="249"/>
        <v>40633.154363425929</v>
      </c>
      <c r="T3155" s="16">
        <f t="shared" si="250"/>
        <v>40664.207638888889</v>
      </c>
      <c r="U3155">
        <f t="shared" si="251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20000</v>
      </c>
      <c r="E3156" s="7">
        <v>21480</v>
      </c>
      <c r="F3156" t="s">
        <v>8218</v>
      </c>
      <c r="G3156" t="s">
        <v>8223</v>
      </c>
      <c r="H3156" t="s">
        <v>8245</v>
      </c>
      <c r="I3156" s="14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107</v>
      </c>
      <c r="P3156">
        <f t="shared" si="247"/>
        <v>174.63</v>
      </c>
      <c r="Q3156" s="11" t="s">
        <v>8315</v>
      </c>
      <c r="R3156" t="s">
        <v>8316</v>
      </c>
      <c r="S3156" s="16">
        <f t="shared" si="249"/>
        <v>40970.875671296293</v>
      </c>
      <c r="T3156" s="16">
        <f t="shared" si="250"/>
        <v>41000.834004629629</v>
      </c>
      <c r="U3156">
        <f t="shared" si="251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25000</v>
      </c>
      <c r="E3157" s="7">
        <v>732.5</v>
      </c>
      <c r="F3157" t="s">
        <v>8220</v>
      </c>
      <c r="G3157" t="s">
        <v>8224</v>
      </c>
      <c r="H3157" t="s">
        <v>8246</v>
      </c>
      <c r="I3157" s="14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3</v>
      </c>
      <c r="P3157">
        <f t="shared" si="247"/>
        <v>2.4300000000000002</v>
      </c>
      <c r="Q3157" s="11" t="s">
        <v>8315</v>
      </c>
      <c r="R3157" t="s">
        <v>8316</v>
      </c>
      <c r="S3157" s="16">
        <f t="shared" si="249"/>
        <v>41233.499131944445</v>
      </c>
      <c r="T3157" s="16">
        <f t="shared" si="250"/>
        <v>41263.499131944445</v>
      </c>
      <c r="U3157">
        <f t="shared" si="251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15000</v>
      </c>
      <c r="E3158" s="7">
        <v>15596</v>
      </c>
      <c r="F3158" t="s">
        <v>8218</v>
      </c>
      <c r="G3158" t="s">
        <v>8223</v>
      </c>
      <c r="H3158" t="s">
        <v>8245</v>
      </c>
      <c r="I3158" s="14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104</v>
      </c>
      <c r="P3158">
        <f t="shared" si="247"/>
        <v>175.24</v>
      </c>
      <c r="Q3158" s="11" t="s">
        <v>8315</v>
      </c>
      <c r="R3158" t="s">
        <v>8316</v>
      </c>
      <c r="S3158" s="16">
        <f t="shared" si="249"/>
        <v>41026.953055555554</v>
      </c>
      <c r="T3158" s="16">
        <f t="shared" si="250"/>
        <v>41061.953055555554</v>
      </c>
      <c r="U3158">
        <f t="shared" si="251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10000</v>
      </c>
      <c r="E3159" s="7">
        <v>12730.42</v>
      </c>
      <c r="F3159" t="s">
        <v>8218</v>
      </c>
      <c r="G3159" t="s">
        <v>8223</v>
      </c>
      <c r="H3159" t="s">
        <v>8245</v>
      </c>
      <c r="I3159" s="14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127</v>
      </c>
      <c r="P3159">
        <f t="shared" si="247"/>
        <v>310.5</v>
      </c>
      <c r="Q3159" s="11" t="s">
        <v>8315</v>
      </c>
      <c r="R3159" t="s">
        <v>8316</v>
      </c>
      <c r="S3159" s="16">
        <f t="shared" si="249"/>
        <v>41829.788252314815</v>
      </c>
      <c r="T3159" s="16">
        <f t="shared" si="250"/>
        <v>41839.208333333336</v>
      </c>
      <c r="U3159">
        <f t="shared" si="251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15000</v>
      </c>
      <c r="E3160" s="7">
        <v>16520.04</v>
      </c>
      <c r="F3160" t="s">
        <v>8218</v>
      </c>
      <c r="G3160" t="s">
        <v>8223</v>
      </c>
      <c r="H3160" t="s">
        <v>8245</v>
      </c>
      <c r="I3160" s="14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110</v>
      </c>
      <c r="P3160">
        <f t="shared" si="247"/>
        <v>239.42</v>
      </c>
      <c r="Q3160" s="11" t="s">
        <v>8315</v>
      </c>
      <c r="R3160" t="s">
        <v>8316</v>
      </c>
      <c r="S3160" s="16">
        <f t="shared" si="249"/>
        <v>41447.839722222219</v>
      </c>
      <c r="T3160" s="16">
        <f t="shared" si="250"/>
        <v>41477.839722222219</v>
      </c>
      <c r="U3160">
        <f t="shared" si="251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5500</v>
      </c>
      <c r="E3161" s="7">
        <v>5500</v>
      </c>
      <c r="F3161" t="s">
        <v>8218</v>
      </c>
      <c r="G3161" t="s">
        <v>8223</v>
      </c>
      <c r="H3161" t="s">
        <v>8245</v>
      </c>
      <c r="I3161" s="14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100</v>
      </c>
      <c r="P3161">
        <f t="shared" si="247"/>
        <v>105.77</v>
      </c>
      <c r="Q3161" s="11" t="s">
        <v>8315</v>
      </c>
      <c r="R3161" t="s">
        <v>8316</v>
      </c>
      <c r="S3161" s="16">
        <f t="shared" si="249"/>
        <v>40884.066678240742</v>
      </c>
      <c r="T3161" s="16">
        <f t="shared" si="250"/>
        <v>40926.958333333336</v>
      </c>
      <c r="U3161">
        <f t="shared" si="251"/>
        <v>2012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12000</v>
      </c>
      <c r="E3162" s="7">
        <v>12095</v>
      </c>
      <c r="F3162" t="s">
        <v>8218</v>
      </c>
      <c r="G3162" t="s">
        <v>8223</v>
      </c>
      <c r="H3162" t="s">
        <v>8245</v>
      </c>
      <c r="I3162" s="14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101</v>
      </c>
      <c r="P3162">
        <f t="shared" si="247"/>
        <v>212.19</v>
      </c>
      <c r="Q3162" s="11" t="s">
        <v>8315</v>
      </c>
      <c r="R3162" t="s">
        <v>8316</v>
      </c>
      <c r="S3162" s="16">
        <f t="shared" si="249"/>
        <v>41841.26489583333</v>
      </c>
      <c r="T3162" s="16">
        <f t="shared" si="250"/>
        <v>41864.207638888889</v>
      </c>
      <c r="U3162">
        <f t="shared" si="251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6000</v>
      </c>
      <c r="E3163" s="7">
        <v>6100</v>
      </c>
      <c r="F3163" t="s">
        <v>8218</v>
      </c>
      <c r="G3163" t="s">
        <v>8224</v>
      </c>
      <c r="H3163" t="s">
        <v>8246</v>
      </c>
      <c r="I3163" s="14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102</v>
      </c>
      <c r="P3163">
        <f t="shared" si="247"/>
        <v>82.43</v>
      </c>
      <c r="Q3163" s="11" t="s">
        <v>8315</v>
      </c>
      <c r="R3163" t="s">
        <v>8316</v>
      </c>
      <c r="S3163" s="16">
        <f t="shared" si="249"/>
        <v>41897.536134259259</v>
      </c>
      <c r="T3163" s="16">
        <f t="shared" si="250"/>
        <v>41927.536134259259</v>
      </c>
      <c r="U3163">
        <f t="shared" si="251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14000</v>
      </c>
      <c r="E3164" s="7">
        <v>15651</v>
      </c>
      <c r="F3164" t="s">
        <v>8218</v>
      </c>
      <c r="G3164" t="s">
        <v>8223</v>
      </c>
      <c r="H3164" t="s">
        <v>8245</v>
      </c>
      <c r="I3164" s="1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112</v>
      </c>
      <c r="P3164">
        <f t="shared" si="247"/>
        <v>248.43</v>
      </c>
      <c r="Q3164" s="11" t="s">
        <v>8315</v>
      </c>
      <c r="R3164" t="s">
        <v>8316</v>
      </c>
      <c r="S3164" s="16">
        <f t="shared" si="249"/>
        <v>41799.685902777775</v>
      </c>
      <c r="T3164" s="16">
        <f t="shared" si="250"/>
        <v>41827.083333333336</v>
      </c>
      <c r="U3164">
        <f t="shared" si="251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35000</v>
      </c>
      <c r="E3165" s="7">
        <v>56079.83</v>
      </c>
      <c r="F3165" t="s">
        <v>8218</v>
      </c>
      <c r="G3165" t="s">
        <v>8223</v>
      </c>
      <c r="H3165" t="s">
        <v>8245</v>
      </c>
      <c r="I3165" s="14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160</v>
      </c>
      <c r="P3165">
        <f t="shared" si="247"/>
        <v>778.89</v>
      </c>
      <c r="Q3165" s="11" t="s">
        <v>8315</v>
      </c>
      <c r="R3165" t="s">
        <v>8316</v>
      </c>
      <c r="S3165" s="16">
        <f t="shared" si="249"/>
        <v>41775.753761574073</v>
      </c>
      <c r="T3165" s="16">
        <f t="shared" si="250"/>
        <v>41805.753761574073</v>
      </c>
      <c r="U3165">
        <f t="shared" si="251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8000</v>
      </c>
      <c r="E3166" s="7">
        <v>200</v>
      </c>
      <c r="F3166" t="s">
        <v>8220</v>
      </c>
      <c r="G3166" t="s">
        <v>8223</v>
      </c>
      <c r="H3166" t="s">
        <v>8245</v>
      </c>
      <c r="I3166" s="14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3</v>
      </c>
      <c r="P3166">
        <f t="shared" si="247"/>
        <v>2.82</v>
      </c>
      <c r="Q3166" s="11" t="s">
        <v>8315</v>
      </c>
      <c r="R3166" t="s">
        <v>8316</v>
      </c>
      <c r="S3166" s="16">
        <f t="shared" si="249"/>
        <v>41766.80572916667</v>
      </c>
      <c r="T3166" s="16">
        <f t="shared" si="250"/>
        <v>41799.80572916667</v>
      </c>
      <c r="U3166">
        <f t="shared" si="251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5000</v>
      </c>
      <c r="E3167" s="7">
        <v>0</v>
      </c>
      <c r="F3167" t="s">
        <v>8220</v>
      </c>
      <c r="G3167" t="s">
        <v>8223</v>
      </c>
      <c r="H3167" t="s">
        <v>8245</v>
      </c>
      <c r="I3167" s="14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0</v>
      </c>
      <c r="P3167">
        <f t="shared" ref="P3167:P3230" si="252">IFERROR(ROUND(E3167/L3167, 2), 0)</f>
        <v>0</v>
      </c>
      <c r="Q3167" s="11" t="s">
        <v>8315</v>
      </c>
      <c r="R3167" t="s">
        <v>8316</v>
      </c>
      <c r="S3167" s="16">
        <f t="shared" si="249"/>
        <v>40644.159259259257</v>
      </c>
      <c r="T3167" s="16">
        <f t="shared" si="250"/>
        <v>40666.165972222225</v>
      </c>
      <c r="U3167">
        <f t="shared" si="251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124000</v>
      </c>
      <c r="E3168" s="7">
        <v>0</v>
      </c>
      <c r="F3168" t="s">
        <v>8219</v>
      </c>
      <c r="G3168" t="s">
        <v>8223</v>
      </c>
      <c r="H3168" t="s">
        <v>8245</v>
      </c>
      <c r="I3168" s="14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0</v>
      </c>
      <c r="P3168">
        <f t="shared" si="252"/>
        <v>0</v>
      </c>
      <c r="Q3168" s="11" t="s">
        <v>8315</v>
      </c>
      <c r="R3168" t="s">
        <v>8316</v>
      </c>
      <c r="S3168" s="16">
        <f t="shared" si="249"/>
        <v>41940.69158564815</v>
      </c>
      <c r="T3168" s="16">
        <f t="shared" si="250"/>
        <v>41969.332638888889</v>
      </c>
      <c r="U3168">
        <f t="shared" si="251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10000</v>
      </c>
      <c r="E3169" s="7">
        <v>1438</v>
      </c>
      <c r="F3169" t="s">
        <v>8220</v>
      </c>
      <c r="G3169" t="s">
        <v>8223</v>
      </c>
      <c r="H3169" t="s">
        <v>8245</v>
      </c>
      <c r="I3169" s="14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14</v>
      </c>
      <c r="P3169">
        <f t="shared" si="252"/>
        <v>26.15</v>
      </c>
      <c r="Q3169" s="11" t="s">
        <v>8315</v>
      </c>
      <c r="R3169" t="s">
        <v>8316</v>
      </c>
      <c r="S3169" s="16">
        <f t="shared" si="249"/>
        <v>41839.175706018519</v>
      </c>
      <c r="T3169" s="16">
        <f t="shared" si="250"/>
        <v>41853.175706018519</v>
      </c>
      <c r="U3169">
        <f t="shared" si="251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9850</v>
      </c>
      <c r="E3170" s="7">
        <v>12965.44</v>
      </c>
      <c r="F3170" t="s">
        <v>8218</v>
      </c>
      <c r="G3170" t="s">
        <v>8223</v>
      </c>
      <c r="H3170" t="s">
        <v>8245</v>
      </c>
      <c r="I3170" s="14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132</v>
      </c>
      <c r="P3170">
        <f t="shared" si="252"/>
        <v>212.55</v>
      </c>
      <c r="Q3170" s="11" t="s">
        <v>8315</v>
      </c>
      <c r="R3170" t="s">
        <v>8316</v>
      </c>
      <c r="S3170" s="16">
        <f t="shared" si="249"/>
        <v>41772.105937500004</v>
      </c>
      <c r="T3170" s="16">
        <f t="shared" si="250"/>
        <v>41803.916666666664</v>
      </c>
      <c r="U3170">
        <f t="shared" si="251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22000</v>
      </c>
      <c r="E3171" s="7">
        <v>23285</v>
      </c>
      <c r="F3171" t="s">
        <v>8218</v>
      </c>
      <c r="G3171" t="s">
        <v>8223</v>
      </c>
      <c r="H3171" t="s">
        <v>8245</v>
      </c>
      <c r="I3171" s="14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106</v>
      </c>
      <c r="P3171">
        <f t="shared" si="252"/>
        <v>283.95999999999998</v>
      </c>
      <c r="Q3171" s="11" t="s">
        <v>8315</v>
      </c>
      <c r="R3171" t="s">
        <v>8316</v>
      </c>
      <c r="S3171" s="16">
        <f t="shared" si="249"/>
        <v>41591.737974537034</v>
      </c>
      <c r="T3171" s="16">
        <f t="shared" si="250"/>
        <v>41621.207638888889</v>
      </c>
      <c r="U3171">
        <f t="shared" si="251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6500</v>
      </c>
      <c r="E3172" s="7">
        <v>6555</v>
      </c>
      <c r="F3172" t="s">
        <v>8218</v>
      </c>
      <c r="G3172" t="s">
        <v>8223</v>
      </c>
      <c r="H3172" t="s">
        <v>8245</v>
      </c>
      <c r="I3172" s="14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101</v>
      </c>
      <c r="P3172">
        <f t="shared" si="252"/>
        <v>92.32</v>
      </c>
      <c r="Q3172" s="11" t="s">
        <v>8315</v>
      </c>
      <c r="R3172" t="s">
        <v>8316</v>
      </c>
      <c r="S3172" s="16">
        <f t="shared" si="249"/>
        <v>41789.080370370371</v>
      </c>
      <c r="T3172" s="16">
        <f t="shared" si="250"/>
        <v>41822.166666666664</v>
      </c>
      <c r="U3172">
        <f t="shared" si="251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20000</v>
      </c>
      <c r="E3173" s="7">
        <v>3211</v>
      </c>
      <c r="F3173" t="s">
        <v>8219</v>
      </c>
      <c r="G3173" t="s">
        <v>8224</v>
      </c>
      <c r="H3173" t="s">
        <v>8246</v>
      </c>
      <c r="I3173" s="14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16</v>
      </c>
      <c r="P3173">
        <f t="shared" si="252"/>
        <v>27.44</v>
      </c>
      <c r="Q3173" s="11" t="s">
        <v>8315</v>
      </c>
      <c r="R3173" t="s">
        <v>8316</v>
      </c>
      <c r="S3173" s="16">
        <f t="shared" si="249"/>
        <v>42466.608310185184</v>
      </c>
      <c r="T3173" s="16">
        <f t="shared" si="250"/>
        <v>42496.608310185184</v>
      </c>
      <c r="U3173">
        <f t="shared" si="251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7000</v>
      </c>
      <c r="E3174" s="7">
        <v>0</v>
      </c>
      <c r="F3174" t="s">
        <v>8220</v>
      </c>
      <c r="G3174" t="s">
        <v>8223</v>
      </c>
      <c r="H3174" t="s">
        <v>8245</v>
      </c>
      <c r="I3174" s="1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0</v>
      </c>
      <c r="P3174">
        <f t="shared" si="252"/>
        <v>0</v>
      </c>
      <c r="Q3174" s="11" t="s">
        <v>8315</v>
      </c>
      <c r="R3174" t="s">
        <v>8316</v>
      </c>
      <c r="S3174" s="16">
        <f t="shared" si="249"/>
        <v>40923.729953703703</v>
      </c>
      <c r="T3174" s="16">
        <f t="shared" si="250"/>
        <v>40953.729953703703</v>
      </c>
      <c r="U3174">
        <f t="shared" si="251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25000</v>
      </c>
      <c r="E3175" s="7">
        <v>31275.599999999999</v>
      </c>
      <c r="F3175" t="s">
        <v>8218</v>
      </c>
      <c r="G3175" t="s">
        <v>8223</v>
      </c>
      <c r="H3175" t="s">
        <v>8245</v>
      </c>
      <c r="I3175" s="14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125</v>
      </c>
      <c r="P3175">
        <f t="shared" si="252"/>
        <v>422.64</v>
      </c>
      <c r="Q3175" s="11" t="s">
        <v>8315</v>
      </c>
      <c r="R3175" t="s">
        <v>8316</v>
      </c>
      <c r="S3175" s="16">
        <f t="shared" si="249"/>
        <v>41878.878379629627</v>
      </c>
      <c r="T3175" s="16">
        <f t="shared" si="250"/>
        <v>41908.878379629627</v>
      </c>
      <c r="U3175">
        <f t="shared" si="251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9000</v>
      </c>
      <c r="E3176" s="7">
        <v>1544</v>
      </c>
      <c r="F3176" t="s">
        <v>8220</v>
      </c>
      <c r="G3176" t="s">
        <v>8223</v>
      </c>
      <c r="H3176" t="s">
        <v>8245</v>
      </c>
      <c r="I3176" s="14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17</v>
      </c>
      <c r="P3176">
        <f t="shared" si="252"/>
        <v>67.13</v>
      </c>
      <c r="Q3176" s="11" t="s">
        <v>8315</v>
      </c>
      <c r="R3176" t="s">
        <v>8316</v>
      </c>
      <c r="S3176" s="16">
        <f t="shared" si="249"/>
        <v>41862.864675925928</v>
      </c>
      <c r="T3176" s="16">
        <f t="shared" si="250"/>
        <v>41876.864675925928</v>
      </c>
      <c r="U3176">
        <f t="shared" si="251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15000</v>
      </c>
      <c r="E3177" s="7">
        <v>4622.01</v>
      </c>
      <c r="F3177" t="s">
        <v>8220</v>
      </c>
      <c r="G3177" t="s">
        <v>8223</v>
      </c>
      <c r="H3177" t="s">
        <v>8245</v>
      </c>
      <c r="I3177" s="14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31</v>
      </c>
      <c r="P3177">
        <f t="shared" si="252"/>
        <v>77.03</v>
      </c>
      <c r="Q3177" s="11" t="s">
        <v>8315</v>
      </c>
      <c r="R3177" t="s">
        <v>8316</v>
      </c>
      <c r="S3177" s="16">
        <f t="shared" si="249"/>
        <v>40531.886886574073</v>
      </c>
      <c r="T3177" s="16">
        <f t="shared" si="250"/>
        <v>40591.886886574073</v>
      </c>
      <c r="U3177">
        <f t="shared" si="251"/>
        <v>2011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6300</v>
      </c>
      <c r="E3178" s="7">
        <v>445</v>
      </c>
      <c r="F3178" t="s">
        <v>8220</v>
      </c>
      <c r="G3178" t="s">
        <v>8223</v>
      </c>
      <c r="H3178" t="s">
        <v>8245</v>
      </c>
      <c r="I3178" s="14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7</v>
      </c>
      <c r="P3178">
        <f t="shared" si="252"/>
        <v>8.09</v>
      </c>
      <c r="Q3178" s="11" t="s">
        <v>8315</v>
      </c>
      <c r="R3178" t="s">
        <v>8316</v>
      </c>
      <c r="S3178" s="16">
        <f t="shared" si="249"/>
        <v>41477.930914351848</v>
      </c>
      <c r="T3178" s="16">
        <f t="shared" si="250"/>
        <v>41504.625</v>
      </c>
      <c r="U3178">
        <f t="shared" si="251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8400</v>
      </c>
      <c r="E3179" s="7">
        <v>8685</v>
      </c>
      <c r="F3179" t="s">
        <v>8218</v>
      </c>
      <c r="G3179" t="s">
        <v>8223</v>
      </c>
      <c r="H3179" t="s">
        <v>8245</v>
      </c>
      <c r="I3179" s="14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103</v>
      </c>
      <c r="P3179">
        <f t="shared" si="252"/>
        <v>170.29</v>
      </c>
      <c r="Q3179" s="11" t="s">
        <v>8315</v>
      </c>
      <c r="R3179" t="s">
        <v>8316</v>
      </c>
      <c r="S3179" s="16">
        <f t="shared" si="249"/>
        <v>41781.666770833333</v>
      </c>
      <c r="T3179" s="16">
        <f t="shared" si="250"/>
        <v>41811.666770833333</v>
      </c>
      <c r="U3179">
        <f t="shared" si="251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7777</v>
      </c>
      <c r="E3180" s="7">
        <v>11364</v>
      </c>
      <c r="F3180" t="s">
        <v>8218</v>
      </c>
      <c r="G3180" t="s">
        <v>8224</v>
      </c>
      <c r="H3180" t="s">
        <v>8246</v>
      </c>
      <c r="I3180" s="14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146</v>
      </c>
      <c r="P3180">
        <f t="shared" si="252"/>
        <v>145.69</v>
      </c>
      <c r="Q3180" s="11" t="s">
        <v>8315</v>
      </c>
      <c r="R3180" t="s">
        <v>8316</v>
      </c>
      <c r="S3180" s="16">
        <f t="shared" si="249"/>
        <v>41806.605034722219</v>
      </c>
      <c r="T3180" s="16">
        <f t="shared" si="250"/>
        <v>41836.605034722219</v>
      </c>
      <c r="U3180">
        <f t="shared" si="251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12000</v>
      </c>
      <c r="E3181" s="7">
        <v>39131</v>
      </c>
      <c r="F3181" t="s">
        <v>8218</v>
      </c>
      <c r="G3181" t="s">
        <v>8223</v>
      </c>
      <c r="H3181" t="s">
        <v>8245</v>
      </c>
      <c r="I3181" s="14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326</v>
      </c>
      <c r="P3181">
        <f t="shared" si="252"/>
        <v>631.15</v>
      </c>
      <c r="Q3181" s="11" t="s">
        <v>8315</v>
      </c>
      <c r="R3181" t="s">
        <v>8316</v>
      </c>
      <c r="S3181" s="16">
        <f t="shared" si="249"/>
        <v>41375.702210648145</v>
      </c>
      <c r="T3181" s="16">
        <f t="shared" si="250"/>
        <v>41400.702210648145</v>
      </c>
      <c r="U3181">
        <f t="shared" si="251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5000</v>
      </c>
      <c r="E3182" s="7">
        <v>550</v>
      </c>
      <c r="F3182" t="s">
        <v>8220</v>
      </c>
      <c r="G3182" t="s">
        <v>8224</v>
      </c>
      <c r="H3182" t="s">
        <v>8246</v>
      </c>
      <c r="I3182" s="14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11</v>
      </c>
      <c r="P3182">
        <f t="shared" si="252"/>
        <v>12.22</v>
      </c>
      <c r="Q3182" s="11" t="s">
        <v>8315</v>
      </c>
      <c r="R3182" t="s">
        <v>8316</v>
      </c>
      <c r="S3182" s="16">
        <f t="shared" si="249"/>
        <v>41780.412604166668</v>
      </c>
      <c r="T3182" s="16">
        <f t="shared" si="250"/>
        <v>41810.412604166668</v>
      </c>
      <c r="U3182">
        <f t="shared" si="251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3000</v>
      </c>
      <c r="E3183" s="7">
        <v>3035</v>
      </c>
      <c r="F3183" t="s">
        <v>8218</v>
      </c>
      <c r="G3183" t="s">
        <v>8224</v>
      </c>
      <c r="H3183" t="s">
        <v>8246</v>
      </c>
      <c r="I3183" s="14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101</v>
      </c>
      <c r="P3183">
        <f t="shared" si="252"/>
        <v>202.33</v>
      </c>
      <c r="Q3183" s="11" t="s">
        <v>8315</v>
      </c>
      <c r="R3183" t="s">
        <v>8316</v>
      </c>
      <c r="S3183" s="16">
        <f t="shared" si="249"/>
        <v>41779.310034722221</v>
      </c>
      <c r="T3183" s="16">
        <f t="shared" si="250"/>
        <v>41805.666666666664</v>
      </c>
      <c r="U3183">
        <f t="shared" si="251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20000</v>
      </c>
      <c r="E3184" s="7">
        <v>50</v>
      </c>
      <c r="F3184" t="s">
        <v>8220</v>
      </c>
      <c r="G3184" t="s">
        <v>8223</v>
      </c>
      <c r="H3184" t="s">
        <v>8245</v>
      </c>
      <c r="I3184" s="1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0</v>
      </c>
      <c r="P3184">
        <f t="shared" si="252"/>
        <v>0.33</v>
      </c>
      <c r="Q3184" s="11" t="s">
        <v>8315</v>
      </c>
      <c r="R3184" t="s">
        <v>8316</v>
      </c>
      <c r="S3184" s="16">
        <f t="shared" si="249"/>
        <v>40883.949317129627</v>
      </c>
      <c r="T3184" s="16">
        <f t="shared" si="250"/>
        <v>40939.708333333336</v>
      </c>
      <c r="U3184">
        <f t="shared" si="251"/>
        <v>2012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8000</v>
      </c>
      <c r="E3185" s="7">
        <v>8053</v>
      </c>
      <c r="F3185" t="s">
        <v>8218</v>
      </c>
      <c r="G3185" t="s">
        <v>8223</v>
      </c>
      <c r="H3185" t="s">
        <v>8245</v>
      </c>
      <c r="I3185" s="14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101</v>
      </c>
      <c r="P3185">
        <f t="shared" si="252"/>
        <v>118.43</v>
      </c>
      <c r="Q3185" s="11" t="s">
        <v>8315</v>
      </c>
      <c r="R3185" t="s">
        <v>8316</v>
      </c>
      <c r="S3185" s="16">
        <f t="shared" si="249"/>
        <v>41491.79478009259</v>
      </c>
      <c r="T3185" s="16">
        <f t="shared" si="250"/>
        <v>41509.79478009259</v>
      </c>
      <c r="U3185">
        <f t="shared" si="251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12000</v>
      </c>
      <c r="E3186" s="7">
        <v>12252</v>
      </c>
      <c r="F3186" t="s">
        <v>8218</v>
      </c>
      <c r="G3186" t="s">
        <v>8223</v>
      </c>
      <c r="H3186" t="s">
        <v>8245</v>
      </c>
      <c r="I3186" s="14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102</v>
      </c>
      <c r="P3186">
        <f t="shared" si="252"/>
        <v>266.35000000000002</v>
      </c>
      <c r="Q3186" s="11" t="s">
        <v>8315</v>
      </c>
      <c r="R3186" t="s">
        <v>8316</v>
      </c>
      <c r="S3186" s="16">
        <f t="shared" si="249"/>
        <v>41791.993414351848</v>
      </c>
      <c r="T3186" s="16">
        <f t="shared" si="250"/>
        <v>41821.993414351848</v>
      </c>
      <c r="U3186">
        <f t="shared" si="251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4000</v>
      </c>
      <c r="E3187" s="7">
        <v>570</v>
      </c>
      <c r="F3187" t="s">
        <v>8220</v>
      </c>
      <c r="G3187" t="s">
        <v>8224</v>
      </c>
      <c r="H3187" t="s">
        <v>8246</v>
      </c>
      <c r="I3187" s="14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14</v>
      </c>
      <c r="P3187">
        <f t="shared" si="252"/>
        <v>23.75</v>
      </c>
      <c r="Q3187" s="11" t="s">
        <v>8315</v>
      </c>
      <c r="R3187" t="s">
        <v>8316</v>
      </c>
      <c r="S3187" s="16">
        <f t="shared" si="249"/>
        <v>41829.977326388893</v>
      </c>
      <c r="T3187" s="16">
        <f t="shared" si="250"/>
        <v>41836.977326388893</v>
      </c>
      <c r="U3187">
        <f t="shared" si="251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10000</v>
      </c>
      <c r="E3188" s="7">
        <v>10</v>
      </c>
      <c r="F3188" t="s">
        <v>8219</v>
      </c>
      <c r="G3188" t="s">
        <v>8224</v>
      </c>
      <c r="H3188" t="s">
        <v>8246</v>
      </c>
      <c r="I3188" s="14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0</v>
      </c>
      <c r="P3188">
        <f t="shared" si="252"/>
        <v>0.14000000000000001</v>
      </c>
      <c r="Q3188" s="11" t="s">
        <v>8315</v>
      </c>
      <c r="R3188" t="s">
        <v>8316</v>
      </c>
      <c r="S3188" s="16">
        <f t="shared" si="249"/>
        <v>41868.924050925925</v>
      </c>
      <c r="T3188" s="16">
        <f t="shared" si="250"/>
        <v>41898.875</v>
      </c>
      <c r="U3188">
        <f t="shared" si="251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48000</v>
      </c>
      <c r="E3189" s="7">
        <v>48434</v>
      </c>
      <c r="F3189" t="s">
        <v>8218</v>
      </c>
      <c r="G3189" t="s">
        <v>8223</v>
      </c>
      <c r="H3189" t="s">
        <v>8245</v>
      </c>
      <c r="I3189" s="14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101</v>
      </c>
      <c r="P3189">
        <f t="shared" si="252"/>
        <v>198.5</v>
      </c>
      <c r="Q3189" s="11" t="s">
        <v>8315</v>
      </c>
      <c r="R3189" t="s">
        <v>8316</v>
      </c>
      <c r="S3189" s="16">
        <f t="shared" si="249"/>
        <v>41835.666354166664</v>
      </c>
      <c r="T3189" s="16">
        <f t="shared" si="250"/>
        <v>41855.666354166664</v>
      </c>
      <c r="U3189">
        <f t="shared" si="251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2000</v>
      </c>
      <c r="E3190" s="7">
        <v>2101</v>
      </c>
      <c r="F3190" t="s">
        <v>8218</v>
      </c>
      <c r="G3190" t="s">
        <v>8224</v>
      </c>
      <c r="H3190" t="s">
        <v>8246</v>
      </c>
      <c r="I3190" s="14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105</v>
      </c>
      <c r="P3190">
        <f t="shared" si="252"/>
        <v>233.44</v>
      </c>
      <c r="Q3190" s="11" t="s">
        <v>8315</v>
      </c>
      <c r="R3190" t="s">
        <v>8357</v>
      </c>
      <c r="S3190" s="16">
        <f t="shared" si="249"/>
        <v>42144.415532407409</v>
      </c>
      <c r="T3190" s="16">
        <f t="shared" si="250"/>
        <v>42165.415532407409</v>
      </c>
      <c r="U3190">
        <f t="shared" si="251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20000</v>
      </c>
      <c r="E3191" s="7">
        <v>0</v>
      </c>
      <c r="F3191" t="s">
        <v>8219</v>
      </c>
      <c r="G3191" t="s">
        <v>8234</v>
      </c>
      <c r="H3191" t="s">
        <v>8254</v>
      </c>
      <c r="I3191" s="14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0</v>
      </c>
      <c r="P3191">
        <f t="shared" si="252"/>
        <v>0</v>
      </c>
      <c r="Q3191" s="11" t="s">
        <v>8315</v>
      </c>
      <c r="R3191" t="s">
        <v>8357</v>
      </c>
      <c r="S3191" s="16">
        <f t="shared" si="249"/>
        <v>42118.346435185187</v>
      </c>
      <c r="T3191" s="16">
        <f t="shared" si="250"/>
        <v>42148.346435185187</v>
      </c>
      <c r="U3191">
        <f t="shared" si="251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200</v>
      </c>
      <c r="E3192" s="7">
        <v>277</v>
      </c>
      <c r="F3192" t="s">
        <v>8218</v>
      </c>
      <c r="G3192" t="s">
        <v>8228</v>
      </c>
      <c r="H3192" t="s">
        <v>8250</v>
      </c>
      <c r="I3192" s="14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139</v>
      </c>
      <c r="P3192">
        <f t="shared" si="252"/>
        <v>0</v>
      </c>
      <c r="Q3192" s="11" t="s">
        <v>8315</v>
      </c>
      <c r="R3192" t="s">
        <v>8357</v>
      </c>
      <c r="S3192" s="16">
        <f t="shared" si="249"/>
        <v>42683.151331018518</v>
      </c>
      <c r="T3192" s="16">
        <f t="shared" si="250"/>
        <v>42713.192997685182</v>
      </c>
      <c r="U3192">
        <f t="shared" si="251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2000</v>
      </c>
      <c r="E3193" s="7">
        <v>2298</v>
      </c>
      <c r="F3193" t="s">
        <v>8218</v>
      </c>
      <c r="G3193" t="s">
        <v>8223</v>
      </c>
      <c r="H3193" t="s">
        <v>8245</v>
      </c>
      <c r="I3193" s="14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115</v>
      </c>
      <c r="P3193">
        <f t="shared" si="252"/>
        <v>574.5</v>
      </c>
      <c r="Q3193" s="11" t="s">
        <v>8315</v>
      </c>
      <c r="R3193" t="s">
        <v>8357</v>
      </c>
      <c r="S3193" s="16">
        <f t="shared" si="249"/>
        <v>42538.755428240736</v>
      </c>
      <c r="T3193" s="16">
        <f t="shared" si="250"/>
        <v>42598.755428240736</v>
      </c>
      <c r="U3193">
        <f t="shared" si="251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2000</v>
      </c>
      <c r="E3194" s="7">
        <v>2000</v>
      </c>
      <c r="F3194" t="s">
        <v>8218</v>
      </c>
      <c r="G3194" t="s">
        <v>8224</v>
      </c>
      <c r="H3194" t="s">
        <v>8246</v>
      </c>
      <c r="I3194" s="1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100</v>
      </c>
      <c r="P3194">
        <f t="shared" si="252"/>
        <v>250</v>
      </c>
      <c r="Q3194" s="11" t="s">
        <v>8315</v>
      </c>
      <c r="R3194" t="s">
        <v>8357</v>
      </c>
      <c r="S3194" s="16">
        <f t="shared" si="249"/>
        <v>42018.94049768518</v>
      </c>
      <c r="T3194" s="16">
        <f t="shared" si="250"/>
        <v>42063.916666666672</v>
      </c>
      <c r="U3194">
        <f t="shared" si="251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3000</v>
      </c>
      <c r="E3195" s="7">
        <v>3255</v>
      </c>
      <c r="F3195" t="s">
        <v>8218</v>
      </c>
      <c r="G3195" t="s">
        <v>8224</v>
      </c>
      <c r="H3195" t="s">
        <v>8246</v>
      </c>
      <c r="I3195" s="14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109</v>
      </c>
      <c r="P3195">
        <f t="shared" si="252"/>
        <v>135.63</v>
      </c>
      <c r="Q3195" s="11" t="s">
        <v>8315</v>
      </c>
      <c r="R3195" t="s">
        <v>8357</v>
      </c>
      <c r="S3195" s="16">
        <f t="shared" si="249"/>
        <v>42010.968240740738</v>
      </c>
      <c r="T3195" s="16">
        <f t="shared" si="250"/>
        <v>42055.968240740738</v>
      </c>
      <c r="U3195">
        <f t="shared" si="251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200</v>
      </c>
      <c r="E3196" s="7">
        <v>272</v>
      </c>
      <c r="F3196" t="s">
        <v>8218</v>
      </c>
      <c r="G3196" t="s">
        <v>8223</v>
      </c>
      <c r="H3196" t="s">
        <v>8245</v>
      </c>
      <c r="I3196" s="14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136</v>
      </c>
      <c r="P3196">
        <f t="shared" si="252"/>
        <v>0</v>
      </c>
      <c r="Q3196" s="11" t="s">
        <v>8315</v>
      </c>
      <c r="R3196" t="s">
        <v>8357</v>
      </c>
      <c r="S3196" s="16">
        <f t="shared" si="249"/>
        <v>42182.062476851846</v>
      </c>
      <c r="T3196" s="16">
        <f t="shared" si="250"/>
        <v>42212.062476851846</v>
      </c>
      <c r="U3196">
        <f t="shared" si="251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6000</v>
      </c>
      <c r="E3197" s="7">
        <v>1698</v>
      </c>
      <c r="F3197" t="s">
        <v>8220</v>
      </c>
      <c r="G3197" t="s">
        <v>8223</v>
      </c>
      <c r="H3197" t="s">
        <v>8245</v>
      </c>
      <c r="I3197" s="14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28</v>
      </c>
      <c r="P3197">
        <f t="shared" si="252"/>
        <v>43.54</v>
      </c>
      <c r="Q3197" s="11" t="s">
        <v>8315</v>
      </c>
      <c r="R3197" t="s">
        <v>8357</v>
      </c>
      <c r="S3197" s="16">
        <f t="shared" si="249"/>
        <v>42017.594236111108</v>
      </c>
      <c r="T3197" s="16">
        <f t="shared" si="250"/>
        <v>42047.594236111108</v>
      </c>
      <c r="U3197">
        <f t="shared" si="251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5000</v>
      </c>
      <c r="E3198" s="7">
        <v>7140</v>
      </c>
      <c r="F3198" t="s">
        <v>8218</v>
      </c>
      <c r="G3198" t="s">
        <v>8223</v>
      </c>
      <c r="H3198" t="s">
        <v>8245</v>
      </c>
      <c r="I3198" s="14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143</v>
      </c>
      <c r="P3198">
        <f t="shared" si="252"/>
        <v>1190</v>
      </c>
      <c r="Q3198" s="11" t="s">
        <v>8315</v>
      </c>
      <c r="R3198" t="s">
        <v>8357</v>
      </c>
      <c r="S3198" s="16">
        <f t="shared" si="249"/>
        <v>42157.598090277781</v>
      </c>
      <c r="T3198" s="16">
        <f t="shared" si="250"/>
        <v>42217.583333333328</v>
      </c>
      <c r="U3198">
        <f t="shared" si="251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4500</v>
      </c>
      <c r="E3199" s="7">
        <v>4592</v>
      </c>
      <c r="F3199" t="s">
        <v>8218</v>
      </c>
      <c r="G3199" t="s">
        <v>8233</v>
      </c>
      <c r="H3199" t="s">
        <v>8253</v>
      </c>
      <c r="I3199" s="14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102</v>
      </c>
      <c r="P3199">
        <f t="shared" si="252"/>
        <v>1148</v>
      </c>
      <c r="Q3199" s="11" t="s">
        <v>8315</v>
      </c>
      <c r="R3199" t="s">
        <v>8357</v>
      </c>
      <c r="S3199" s="16">
        <f t="shared" si="249"/>
        <v>42009.493263888886</v>
      </c>
      <c r="T3199" s="16">
        <f t="shared" si="250"/>
        <v>42039.493263888886</v>
      </c>
      <c r="U3199">
        <f t="shared" si="251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2000</v>
      </c>
      <c r="E3200" s="7">
        <v>2015</v>
      </c>
      <c r="F3200" t="s">
        <v>8218</v>
      </c>
      <c r="G3200" t="s">
        <v>8231</v>
      </c>
      <c r="H3200" t="s">
        <v>8252</v>
      </c>
      <c r="I3200" s="14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101</v>
      </c>
      <c r="P3200">
        <f t="shared" si="252"/>
        <v>671.67</v>
      </c>
      <c r="Q3200" s="11" t="s">
        <v>8315</v>
      </c>
      <c r="R3200" t="s">
        <v>8357</v>
      </c>
      <c r="S3200" s="16">
        <f t="shared" si="249"/>
        <v>42013.424502314811</v>
      </c>
      <c r="T3200" s="16">
        <f t="shared" si="250"/>
        <v>42051.424502314811</v>
      </c>
      <c r="U3200">
        <f t="shared" si="251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8000</v>
      </c>
      <c r="E3201" s="7">
        <v>5</v>
      </c>
      <c r="F3201" t="s">
        <v>8220</v>
      </c>
      <c r="G3201" t="s">
        <v>8223</v>
      </c>
      <c r="H3201" t="s">
        <v>8245</v>
      </c>
      <c r="I3201" s="14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0</v>
      </c>
      <c r="P3201">
        <f t="shared" si="252"/>
        <v>0.09</v>
      </c>
      <c r="Q3201" s="11" t="s">
        <v>8315</v>
      </c>
      <c r="R3201" t="s">
        <v>8357</v>
      </c>
      <c r="S3201" s="16">
        <f t="shared" si="249"/>
        <v>41858.761782407404</v>
      </c>
      <c r="T3201" s="16">
        <f t="shared" si="250"/>
        <v>41888.875</v>
      </c>
      <c r="U3201">
        <f t="shared" si="251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800</v>
      </c>
      <c r="E3202" s="7">
        <v>1030</v>
      </c>
      <c r="F3202" t="s">
        <v>8218</v>
      </c>
      <c r="G3202" t="s">
        <v>8223</v>
      </c>
      <c r="H3202" t="s">
        <v>8245</v>
      </c>
      <c r="I3202" s="14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8"/>
        <v>129</v>
      </c>
      <c r="P3202">
        <f t="shared" si="252"/>
        <v>1030</v>
      </c>
      <c r="Q3202" s="11" t="s">
        <v>8315</v>
      </c>
      <c r="R3202" t="s">
        <v>8357</v>
      </c>
      <c r="S3202" s="16">
        <f t="shared" si="249"/>
        <v>42460.320613425924</v>
      </c>
      <c r="T3202" s="16">
        <f t="shared" si="250"/>
        <v>42490.231944444444</v>
      </c>
      <c r="U3202">
        <f t="shared" si="251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1200</v>
      </c>
      <c r="E3203" s="7">
        <v>1225</v>
      </c>
      <c r="F3203" t="s">
        <v>8218</v>
      </c>
      <c r="G3203" t="s">
        <v>8224</v>
      </c>
      <c r="H3203" t="s">
        <v>8246</v>
      </c>
      <c r="I3203" s="14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3">ROUND(E3203/D3203*100,0)</f>
        <v>102</v>
      </c>
      <c r="P3203">
        <f t="shared" si="252"/>
        <v>612.5</v>
      </c>
      <c r="Q3203" s="11" t="s">
        <v>8315</v>
      </c>
      <c r="R3203" t="s">
        <v>8357</v>
      </c>
      <c r="S3203" s="16">
        <f t="shared" ref="S3203:S3266" si="254">(((J3203/60)/60)/24)+DATE(1970,1,1)</f>
        <v>41861.767094907409</v>
      </c>
      <c r="T3203" s="16">
        <f t="shared" ref="T3203:T3266" si="255">(((I3203/60)/60)/24)+DATE(1970,1,1)</f>
        <v>41882.767094907409</v>
      </c>
      <c r="U3203">
        <f t="shared" ref="U3203:U3266" si="256">YEAR(T3203)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8000</v>
      </c>
      <c r="E3204" s="7">
        <v>8080.33</v>
      </c>
      <c r="F3204" t="s">
        <v>8218</v>
      </c>
      <c r="G3204" t="s">
        <v>8223</v>
      </c>
      <c r="H3204" t="s">
        <v>8245</v>
      </c>
      <c r="I3204" s="1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101</v>
      </c>
      <c r="P3204">
        <f t="shared" si="252"/>
        <v>323.20999999999998</v>
      </c>
      <c r="Q3204" s="11" t="s">
        <v>8315</v>
      </c>
      <c r="R3204" t="s">
        <v>8357</v>
      </c>
      <c r="S3204" s="16">
        <f t="shared" si="254"/>
        <v>42293.853541666671</v>
      </c>
      <c r="T3204" s="16">
        <f t="shared" si="255"/>
        <v>42352.249305555553</v>
      </c>
      <c r="U3204">
        <f t="shared" si="256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2500</v>
      </c>
      <c r="E3205" s="7">
        <v>60</v>
      </c>
      <c r="F3205" t="s">
        <v>8220</v>
      </c>
      <c r="G3205" t="s">
        <v>8223</v>
      </c>
      <c r="H3205" t="s">
        <v>8245</v>
      </c>
      <c r="I3205" s="14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</v>
      </c>
      <c r="P3205">
        <f t="shared" si="252"/>
        <v>10</v>
      </c>
      <c r="Q3205" s="11" t="s">
        <v>8315</v>
      </c>
      <c r="R3205" t="s">
        <v>8357</v>
      </c>
      <c r="S3205" s="16">
        <f t="shared" si="254"/>
        <v>42242.988680555558</v>
      </c>
      <c r="T3205" s="16">
        <f t="shared" si="255"/>
        <v>42272.988680555558</v>
      </c>
      <c r="U3205">
        <f t="shared" si="256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200</v>
      </c>
      <c r="E3206" s="7">
        <v>205</v>
      </c>
      <c r="F3206" t="s">
        <v>8218</v>
      </c>
      <c r="G3206" t="s">
        <v>8223</v>
      </c>
      <c r="H3206" t="s">
        <v>8245</v>
      </c>
      <c r="I3206" s="14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103</v>
      </c>
      <c r="P3206">
        <f t="shared" si="252"/>
        <v>0</v>
      </c>
      <c r="Q3206" s="11" t="s">
        <v>8315</v>
      </c>
      <c r="R3206" t="s">
        <v>8357</v>
      </c>
      <c r="S3206" s="16">
        <f t="shared" si="254"/>
        <v>42172.686099537037</v>
      </c>
      <c r="T3206" s="16">
        <f t="shared" si="255"/>
        <v>42202.676388888889</v>
      </c>
      <c r="U3206">
        <f t="shared" si="256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2500</v>
      </c>
      <c r="E3207" s="7">
        <v>2500</v>
      </c>
      <c r="F3207" t="s">
        <v>8218</v>
      </c>
      <c r="G3207" t="s">
        <v>8224</v>
      </c>
      <c r="H3207" t="s">
        <v>8246</v>
      </c>
      <c r="I3207" s="14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100</v>
      </c>
      <c r="P3207">
        <f t="shared" si="252"/>
        <v>208.33</v>
      </c>
      <c r="Q3207" s="11" t="s">
        <v>8315</v>
      </c>
      <c r="R3207" t="s">
        <v>8357</v>
      </c>
      <c r="S3207" s="16">
        <f t="shared" si="254"/>
        <v>42095.374675925923</v>
      </c>
      <c r="T3207" s="16">
        <f t="shared" si="255"/>
        <v>42125.374675925923</v>
      </c>
      <c r="U3207">
        <f t="shared" si="256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200</v>
      </c>
      <c r="E3208" s="7">
        <v>201</v>
      </c>
      <c r="F3208" t="s">
        <v>8218</v>
      </c>
      <c r="G3208" t="s">
        <v>8223</v>
      </c>
      <c r="H3208" t="s">
        <v>8245</v>
      </c>
      <c r="I3208" s="14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101</v>
      </c>
      <c r="P3208">
        <f t="shared" si="252"/>
        <v>0</v>
      </c>
      <c r="Q3208" s="11" t="s">
        <v>8315</v>
      </c>
      <c r="R3208" t="s">
        <v>8357</v>
      </c>
      <c r="S3208" s="16">
        <f t="shared" si="254"/>
        <v>42236.276053240741</v>
      </c>
      <c r="T3208" s="16">
        <f t="shared" si="255"/>
        <v>42266.276053240741</v>
      </c>
      <c r="U3208">
        <f t="shared" si="256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7500</v>
      </c>
      <c r="E3209" s="7">
        <v>8300</v>
      </c>
      <c r="F3209" t="s">
        <v>8218</v>
      </c>
      <c r="G3209" t="s">
        <v>8223</v>
      </c>
      <c r="H3209" t="s">
        <v>8245</v>
      </c>
      <c r="I3209" s="14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111</v>
      </c>
      <c r="P3209">
        <f t="shared" si="252"/>
        <v>230.56</v>
      </c>
      <c r="Q3209" s="11" t="s">
        <v>8315</v>
      </c>
      <c r="R3209" t="s">
        <v>8357</v>
      </c>
      <c r="S3209" s="16">
        <f t="shared" si="254"/>
        <v>42057.277858796297</v>
      </c>
      <c r="T3209" s="16">
        <f t="shared" si="255"/>
        <v>42117.236192129625</v>
      </c>
      <c r="U3209">
        <f t="shared" si="256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15000</v>
      </c>
      <c r="E3210" s="7">
        <v>0</v>
      </c>
      <c r="F3210" t="s">
        <v>8219</v>
      </c>
      <c r="G3210" t="s">
        <v>8223</v>
      </c>
      <c r="H3210" t="s">
        <v>8245</v>
      </c>
      <c r="I3210" s="14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0</v>
      </c>
      <c r="P3210">
        <f t="shared" si="252"/>
        <v>0</v>
      </c>
      <c r="Q3210" s="11" t="s">
        <v>8315</v>
      </c>
      <c r="R3210" t="s">
        <v>8316</v>
      </c>
      <c r="S3210" s="16">
        <f t="shared" si="254"/>
        <v>41827.605057870373</v>
      </c>
      <c r="T3210" s="16">
        <f t="shared" si="255"/>
        <v>41848.605057870373</v>
      </c>
      <c r="U3210">
        <f t="shared" si="256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30000</v>
      </c>
      <c r="E3211" s="7">
        <v>1</v>
      </c>
      <c r="F3211" t="s">
        <v>8220</v>
      </c>
      <c r="G3211" t="s">
        <v>8223</v>
      </c>
      <c r="H3211" t="s">
        <v>8245</v>
      </c>
      <c r="I3211" s="14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0</v>
      </c>
      <c r="P3211">
        <f t="shared" si="252"/>
        <v>0</v>
      </c>
      <c r="Q3211" s="11" t="s">
        <v>8315</v>
      </c>
      <c r="R3211" t="s">
        <v>8316</v>
      </c>
      <c r="S3211" s="16">
        <f t="shared" si="254"/>
        <v>41778.637245370373</v>
      </c>
      <c r="T3211" s="16">
        <f t="shared" si="255"/>
        <v>41810.958333333336</v>
      </c>
      <c r="U3211">
        <f t="shared" si="256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10000</v>
      </c>
      <c r="E3212" s="7">
        <v>10335.01</v>
      </c>
      <c r="F3212" t="s">
        <v>8218</v>
      </c>
      <c r="G3212" t="s">
        <v>8223</v>
      </c>
      <c r="H3212" t="s">
        <v>8245</v>
      </c>
      <c r="I3212" s="14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103</v>
      </c>
      <c r="P3212">
        <f t="shared" si="252"/>
        <v>172.25</v>
      </c>
      <c r="Q3212" s="11" t="s">
        <v>8315</v>
      </c>
      <c r="R3212" t="s">
        <v>8316</v>
      </c>
      <c r="S3212" s="16">
        <f t="shared" si="254"/>
        <v>41013.936562499999</v>
      </c>
      <c r="T3212" s="16">
        <f t="shared" si="255"/>
        <v>41061.165972222225</v>
      </c>
      <c r="U3212">
        <f t="shared" si="256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60000</v>
      </c>
      <c r="E3213" s="7">
        <v>1020</v>
      </c>
      <c r="F3213" t="s">
        <v>8220</v>
      </c>
      <c r="G3213" t="s">
        <v>8223</v>
      </c>
      <c r="H3213" t="s">
        <v>8245</v>
      </c>
      <c r="I3213" s="14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2</v>
      </c>
      <c r="P3213">
        <f t="shared" si="252"/>
        <v>3.17</v>
      </c>
      <c r="Q3213" s="11" t="s">
        <v>8315</v>
      </c>
      <c r="R3213" t="s">
        <v>8316</v>
      </c>
      <c r="S3213" s="16">
        <f t="shared" si="254"/>
        <v>41834.586574074077</v>
      </c>
      <c r="T3213" s="16">
        <f t="shared" si="255"/>
        <v>41866.083333333336</v>
      </c>
      <c r="U3213">
        <f t="shared" si="256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13000</v>
      </c>
      <c r="E3214" s="7">
        <v>20459</v>
      </c>
      <c r="F3214" t="s">
        <v>8218</v>
      </c>
      <c r="G3214" t="s">
        <v>8223</v>
      </c>
      <c r="H3214" t="s">
        <v>8245</v>
      </c>
      <c r="I3214" s="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157</v>
      </c>
      <c r="P3214">
        <f t="shared" si="252"/>
        <v>217.65</v>
      </c>
      <c r="Q3214" s="11" t="s">
        <v>8315</v>
      </c>
      <c r="R3214" t="s">
        <v>8316</v>
      </c>
      <c r="S3214" s="16">
        <f t="shared" si="254"/>
        <v>41829.795729166668</v>
      </c>
      <c r="T3214" s="16">
        <f t="shared" si="255"/>
        <v>41859.795729166668</v>
      </c>
      <c r="U3214">
        <f t="shared" si="256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16000</v>
      </c>
      <c r="E3215" s="7">
        <v>835</v>
      </c>
      <c r="F3215" t="s">
        <v>8220</v>
      </c>
      <c r="G3215" t="s">
        <v>8224</v>
      </c>
      <c r="H3215" t="s">
        <v>8246</v>
      </c>
      <c r="I3215" s="14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5</v>
      </c>
      <c r="P3215">
        <f t="shared" si="252"/>
        <v>17.77</v>
      </c>
      <c r="Q3215" s="11" t="s">
        <v>8315</v>
      </c>
      <c r="R3215" t="s">
        <v>8316</v>
      </c>
      <c r="S3215" s="16">
        <f t="shared" si="254"/>
        <v>42171.763414351852</v>
      </c>
      <c r="T3215" s="16">
        <f t="shared" si="255"/>
        <v>42211.763414351852</v>
      </c>
      <c r="U3215">
        <f t="shared" si="256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30000</v>
      </c>
      <c r="E3216" s="7">
        <v>43037</v>
      </c>
      <c r="F3216" t="s">
        <v>8218</v>
      </c>
      <c r="G3216" t="s">
        <v>8224</v>
      </c>
      <c r="H3216" t="s">
        <v>8246</v>
      </c>
      <c r="I3216" s="14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143</v>
      </c>
      <c r="P3216">
        <f t="shared" si="252"/>
        <v>374.23</v>
      </c>
      <c r="Q3216" s="11" t="s">
        <v>8315</v>
      </c>
      <c r="R3216" t="s">
        <v>8316</v>
      </c>
      <c r="S3216" s="16">
        <f t="shared" si="254"/>
        <v>42337.792511574073</v>
      </c>
      <c r="T3216" s="16">
        <f t="shared" si="255"/>
        <v>42374.996527777781</v>
      </c>
      <c r="U3216">
        <f t="shared" si="256"/>
        <v>2016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89200</v>
      </c>
      <c r="E3217" s="7">
        <v>231543.12</v>
      </c>
      <c r="F3217" t="s">
        <v>8218</v>
      </c>
      <c r="G3217" t="s">
        <v>8223</v>
      </c>
      <c r="H3217" t="s">
        <v>8245</v>
      </c>
      <c r="I3217" s="14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260</v>
      </c>
      <c r="P3217">
        <f t="shared" si="252"/>
        <v>1727.93</v>
      </c>
      <c r="Q3217" s="11" t="s">
        <v>8315</v>
      </c>
      <c r="R3217" t="s">
        <v>8316</v>
      </c>
      <c r="S3217" s="16">
        <f t="shared" si="254"/>
        <v>42219.665173611109</v>
      </c>
      <c r="T3217" s="16">
        <f t="shared" si="255"/>
        <v>42257.165972222225</v>
      </c>
      <c r="U3217">
        <f t="shared" si="256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5500</v>
      </c>
      <c r="E3218" s="7">
        <v>2550</v>
      </c>
      <c r="F3218" t="s">
        <v>8220</v>
      </c>
      <c r="G3218" t="s">
        <v>8224</v>
      </c>
      <c r="H3218" t="s">
        <v>8246</v>
      </c>
      <c r="I3218" s="14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46</v>
      </c>
      <c r="P3218">
        <f t="shared" si="252"/>
        <v>72.86</v>
      </c>
      <c r="Q3218" s="11" t="s">
        <v>8315</v>
      </c>
      <c r="R3218" t="s">
        <v>8316</v>
      </c>
      <c r="S3218" s="16">
        <f t="shared" si="254"/>
        <v>42165.462627314817</v>
      </c>
      <c r="T3218" s="16">
        <f t="shared" si="255"/>
        <v>42196.604166666672</v>
      </c>
      <c r="U3218">
        <f t="shared" si="256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15000</v>
      </c>
      <c r="E3219" s="7">
        <v>0</v>
      </c>
      <c r="F3219" t="s">
        <v>8220</v>
      </c>
      <c r="G3219" t="s">
        <v>8223</v>
      </c>
      <c r="H3219" t="s">
        <v>8245</v>
      </c>
      <c r="I3219" s="14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0</v>
      </c>
      <c r="P3219">
        <f t="shared" si="252"/>
        <v>0</v>
      </c>
      <c r="Q3219" s="11" t="s">
        <v>8315</v>
      </c>
      <c r="R3219" t="s">
        <v>8316</v>
      </c>
      <c r="S3219" s="16">
        <f t="shared" si="254"/>
        <v>42648.546111111107</v>
      </c>
      <c r="T3219" s="16">
        <f t="shared" si="255"/>
        <v>42678.546111111107</v>
      </c>
      <c r="U3219">
        <f t="shared" si="256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30000</v>
      </c>
      <c r="E3220" s="7">
        <v>39500.5</v>
      </c>
      <c r="F3220" t="s">
        <v>8218</v>
      </c>
      <c r="G3220" t="s">
        <v>8224</v>
      </c>
      <c r="H3220" t="s">
        <v>8246</v>
      </c>
      <c r="I3220" s="14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132</v>
      </c>
      <c r="P3220">
        <f t="shared" si="252"/>
        <v>214.68</v>
      </c>
      <c r="Q3220" s="11" t="s">
        <v>8315</v>
      </c>
      <c r="R3220" t="s">
        <v>8316</v>
      </c>
      <c r="S3220" s="16">
        <f t="shared" si="254"/>
        <v>41971.002152777779</v>
      </c>
      <c r="T3220" s="16">
        <f t="shared" si="255"/>
        <v>42004</v>
      </c>
      <c r="U3220">
        <f t="shared" si="256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50000</v>
      </c>
      <c r="E3221" s="7">
        <v>100</v>
      </c>
      <c r="F3221" t="s">
        <v>8219</v>
      </c>
      <c r="G3221" t="s">
        <v>8223</v>
      </c>
      <c r="H3221" t="s">
        <v>8245</v>
      </c>
      <c r="I3221" s="14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0</v>
      </c>
      <c r="P3221">
        <f t="shared" si="252"/>
        <v>0.84</v>
      </c>
      <c r="Q3221" s="11" t="s">
        <v>8315</v>
      </c>
      <c r="R3221" t="s">
        <v>8316</v>
      </c>
      <c r="S3221" s="16">
        <f t="shared" si="254"/>
        <v>42050.983182870375</v>
      </c>
      <c r="T3221" s="16">
        <f t="shared" si="255"/>
        <v>42085.941516203704</v>
      </c>
      <c r="U3221">
        <f t="shared" si="256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37500</v>
      </c>
      <c r="E3222" s="7">
        <v>40055</v>
      </c>
      <c r="F3222" t="s">
        <v>8218</v>
      </c>
      <c r="G3222" t="s">
        <v>8223</v>
      </c>
      <c r="H3222" t="s">
        <v>8245</v>
      </c>
      <c r="I3222" s="14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107</v>
      </c>
      <c r="P3222">
        <f t="shared" si="252"/>
        <v>678.9</v>
      </c>
      <c r="Q3222" s="11" t="s">
        <v>8315</v>
      </c>
      <c r="R3222" t="s">
        <v>8316</v>
      </c>
      <c r="S3222" s="16">
        <f t="shared" si="254"/>
        <v>42772.833379629628</v>
      </c>
      <c r="T3222" s="16">
        <f t="shared" si="255"/>
        <v>42806.875</v>
      </c>
      <c r="U3222">
        <f t="shared" si="256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10000</v>
      </c>
      <c r="E3223" s="7">
        <v>30866</v>
      </c>
      <c r="F3223" t="s">
        <v>8218</v>
      </c>
      <c r="G3223" t="s">
        <v>8224</v>
      </c>
      <c r="H3223" t="s">
        <v>8246</v>
      </c>
      <c r="I3223" s="14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309</v>
      </c>
      <c r="P3223">
        <f t="shared" si="252"/>
        <v>273.14999999999998</v>
      </c>
      <c r="Q3223" s="11" t="s">
        <v>8315</v>
      </c>
      <c r="R3223" t="s">
        <v>8316</v>
      </c>
      <c r="S3223" s="16">
        <f t="shared" si="254"/>
        <v>42155.696793981479</v>
      </c>
      <c r="T3223" s="16">
        <f t="shared" si="255"/>
        <v>42190.696793981479</v>
      </c>
      <c r="U3223">
        <f t="shared" si="256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9999</v>
      </c>
      <c r="E3224" s="7">
        <v>2960</v>
      </c>
      <c r="F3224" t="s">
        <v>8219</v>
      </c>
      <c r="G3224" t="s">
        <v>8223</v>
      </c>
      <c r="H3224" t="s">
        <v>8245</v>
      </c>
      <c r="I3224" s="1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30</v>
      </c>
      <c r="P3224">
        <f t="shared" si="252"/>
        <v>35.24</v>
      </c>
      <c r="Q3224" s="11" t="s">
        <v>8315</v>
      </c>
      <c r="R3224" t="s">
        <v>8316</v>
      </c>
      <c r="S3224" s="16">
        <f t="shared" si="254"/>
        <v>42270.582141203704</v>
      </c>
      <c r="T3224" s="16">
        <f t="shared" si="255"/>
        <v>42301.895138888889</v>
      </c>
      <c r="U3224">
        <f t="shared" si="256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10000</v>
      </c>
      <c r="E3225" s="7">
        <v>273</v>
      </c>
      <c r="F3225" t="s">
        <v>8220</v>
      </c>
      <c r="G3225" t="s">
        <v>8223</v>
      </c>
      <c r="H3225" t="s">
        <v>8245</v>
      </c>
      <c r="I3225" s="14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3</v>
      </c>
      <c r="P3225">
        <f t="shared" si="252"/>
        <v>3.69</v>
      </c>
      <c r="Q3225" s="11" t="s">
        <v>8315</v>
      </c>
      <c r="R3225" t="s">
        <v>8316</v>
      </c>
      <c r="S3225" s="16">
        <f t="shared" si="254"/>
        <v>42206.835370370376</v>
      </c>
      <c r="T3225" s="16">
        <f t="shared" si="255"/>
        <v>42236.835370370376</v>
      </c>
      <c r="U3225">
        <f t="shared" si="256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75000</v>
      </c>
      <c r="E3226" s="7">
        <v>51</v>
      </c>
      <c r="F3226" t="s">
        <v>8220</v>
      </c>
      <c r="G3226" t="s">
        <v>8223</v>
      </c>
      <c r="H3226" t="s">
        <v>8245</v>
      </c>
      <c r="I3226" s="14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0</v>
      </c>
      <c r="P3226">
        <f t="shared" si="252"/>
        <v>0.24</v>
      </c>
      <c r="Q3226" s="11" t="s">
        <v>8315</v>
      </c>
      <c r="R3226" t="s">
        <v>8316</v>
      </c>
      <c r="S3226" s="16">
        <f t="shared" si="254"/>
        <v>42697.850844907407</v>
      </c>
      <c r="T3226" s="16">
        <f t="shared" si="255"/>
        <v>42745.208333333328</v>
      </c>
      <c r="U3226">
        <f t="shared" si="256"/>
        <v>2017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6000</v>
      </c>
      <c r="E3227" s="7">
        <v>35</v>
      </c>
      <c r="F3227" t="s">
        <v>8220</v>
      </c>
      <c r="G3227" t="s">
        <v>8223</v>
      </c>
      <c r="H3227" t="s">
        <v>8245</v>
      </c>
      <c r="I3227" s="14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</v>
      </c>
      <c r="P3227">
        <f t="shared" si="252"/>
        <v>0.9</v>
      </c>
      <c r="Q3227" s="11" t="s">
        <v>8315</v>
      </c>
      <c r="R3227" t="s">
        <v>8316</v>
      </c>
      <c r="S3227" s="16">
        <f t="shared" si="254"/>
        <v>42503.559467592597</v>
      </c>
      <c r="T3227" s="16">
        <f t="shared" si="255"/>
        <v>42524.875</v>
      </c>
      <c r="U3227">
        <f t="shared" si="256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5000</v>
      </c>
      <c r="E3228" s="7">
        <v>1</v>
      </c>
      <c r="F3228" t="s">
        <v>8220</v>
      </c>
      <c r="G3228" t="s">
        <v>8224</v>
      </c>
      <c r="H3228" t="s">
        <v>8246</v>
      </c>
      <c r="I3228" s="14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0</v>
      </c>
      <c r="P3228">
        <f t="shared" si="252"/>
        <v>0.05</v>
      </c>
      <c r="Q3228" s="11" t="s">
        <v>8315</v>
      </c>
      <c r="R3228" t="s">
        <v>8316</v>
      </c>
      <c r="S3228" s="16">
        <f t="shared" si="254"/>
        <v>42277.583472222221</v>
      </c>
      <c r="T3228" s="16">
        <f t="shared" si="255"/>
        <v>42307.583472222221</v>
      </c>
      <c r="U3228">
        <f t="shared" si="256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5000</v>
      </c>
      <c r="E3229" s="7">
        <v>1520</v>
      </c>
      <c r="F3229" t="s">
        <v>8220</v>
      </c>
      <c r="G3229" t="s">
        <v>8224</v>
      </c>
      <c r="H3229" t="s">
        <v>8246</v>
      </c>
      <c r="I3229" s="14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30</v>
      </c>
      <c r="P3229">
        <f t="shared" si="252"/>
        <v>50.67</v>
      </c>
      <c r="Q3229" s="11" t="s">
        <v>8315</v>
      </c>
      <c r="R3229" t="s">
        <v>8316</v>
      </c>
      <c r="S3229" s="16">
        <f t="shared" si="254"/>
        <v>42722.882361111115</v>
      </c>
      <c r="T3229" s="16">
        <f t="shared" si="255"/>
        <v>42752.882361111115</v>
      </c>
      <c r="U3229">
        <f t="shared" si="256"/>
        <v>2017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20000</v>
      </c>
      <c r="E3230" s="7">
        <v>100</v>
      </c>
      <c r="F3230" t="s">
        <v>8220</v>
      </c>
      <c r="G3230" t="s">
        <v>8223</v>
      </c>
      <c r="H3230" t="s">
        <v>8245</v>
      </c>
      <c r="I3230" s="14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</v>
      </c>
      <c r="P3230">
        <f t="shared" si="252"/>
        <v>2.7</v>
      </c>
      <c r="Q3230" s="11" t="s">
        <v>8315</v>
      </c>
      <c r="R3230" t="s">
        <v>8316</v>
      </c>
      <c r="S3230" s="16">
        <f t="shared" si="254"/>
        <v>42323.70930555556</v>
      </c>
      <c r="T3230" s="16">
        <f t="shared" si="255"/>
        <v>42355.207638888889</v>
      </c>
      <c r="U3230">
        <f t="shared" si="256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50000</v>
      </c>
      <c r="E3231" s="7">
        <v>6610</v>
      </c>
      <c r="F3231" t="s">
        <v>8220</v>
      </c>
      <c r="G3231" t="s">
        <v>8223</v>
      </c>
      <c r="H3231" t="s">
        <v>8245</v>
      </c>
      <c r="I3231" s="14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13</v>
      </c>
      <c r="P3231">
        <f t="shared" ref="P3231:P3294" si="257">IFERROR(ROUND(E3231/L3231, 2), 0)</f>
        <v>32.72</v>
      </c>
      <c r="Q3231" s="11" t="s">
        <v>8315</v>
      </c>
      <c r="R3231" t="s">
        <v>8316</v>
      </c>
      <c r="S3231" s="16">
        <f t="shared" si="254"/>
        <v>41933.291643518518</v>
      </c>
      <c r="T3231" s="16">
        <f t="shared" si="255"/>
        <v>41963.333310185189</v>
      </c>
      <c r="U3231">
        <f t="shared" si="256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8000</v>
      </c>
      <c r="E3232" s="7">
        <v>9015</v>
      </c>
      <c r="F3232" t="s">
        <v>8218</v>
      </c>
      <c r="G3232" t="s">
        <v>8223</v>
      </c>
      <c r="H3232" t="s">
        <v>8245</v>
      </c>
      <c r="I3232" s="14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113</v>
      </c>
      <c r="P3232">
        <f t="shared" si="257"/>
        <v>243.65</v>
      </c>
      <c r="Q3232" s="11" t="s">
        <v>8315</v>
      </c>
      <c r="R3232" t="s">
        <v>8316</v>
      </c>
      <c r="S3232" s="16">
        <f t="shared" si="254"/>
        <v>41898.168125000004</v>
      </c>
      <c r="T3232" s="16">
        <f t="shared" si="255"/>
        <v>41913.165972222225</v>
      </c>
      <c r="U3232">
        <f t="shared" si="256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5000</v>
      </c>
      <c r="E3233" s="7">
        <v>5260.92</v>
      </c>
      <c r="F3233" t="s">
        <v>8218</v>
      </c>
      <c r="G3233" t="s">
        <v>8223</v>
      </c>
      <c r="H3233" t="s">
        <v>8245</v>
      </c>
      <c r="I3233" s="14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105</v>
      </c>
      <c r="P3233">
        <f t="shared" si="257"/>
        <v>187.89</v>
      </c>
      <c r="Q3233" s="11" t="s">
        <v>8315</v>
      </c>
      <c r="R3233" t="s">
        <v>8316</v>
      </c>
      <c r="S3233" s="16">
        <f t="shared" si="254"/>
        <v>42446.943831018521</v>
      </c>
      <c r="T3233" s="16">
        <f t="shared" si="255"/>
        <v>42476.943831018521</v>
      </c>
      <c r="U3233">
        <f t="shared" si="256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5000</v>
      </c>
      <c r="E3234" s="7">
        <v>30</v>
      </c>
      <c r="F3234" t="s">
        <v>8220</v>
      </c>
      <c r="G3234" t="s">
        <v>8223</v>
      </c>
      <c r="H3234" t="s">
        <v>8245</v>
      </c>
      <c r="I3234" s="1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</v>
      </c>
      <c r="P3234">
        <f t="shared" si="257"/>
        <v>1.1499999999999999</v>
      </c>
      <c r="Q3234" s="11" t="s">
        <v>8315</v>
      </c>
      <c r="R3234" t="s">
        <v>8316</v>
      </c>
      <c r="S3234" s="16">
        <f t="shared" si="254"/>
        <v>42463.81385416667</v>
      </c>
      <c r="T3234" s="16">
        <f t="shared" si="255"/>
        <v>42494.165972222225</v>
      </c>
      <c r="U3234">
        <f t="shared" si="256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15000</v>
      </c>
      <c r="E3235" s="7">
        <v>30334.83</v>
      </c>
      <c r="F3235" t="s">
        <v>8218</v>
      </c>
      <c r="G3235" t="s">
        <v>8223</v>
      </c>
      <c r="H3235" t="s">
        <v>8245</v>
      </c>
      <c r="I3235" s="14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202</v>
      </c>
      <c r="P3235">
        <f t="shared" si="257"/>
        <v>497.29</v>
      </c>
      <c r="Q3235" s="11" t="s">
        <v>8315</v>
      </c>
      <c r="R3235" t="s">
        <v>8316</v>
      </c>
      <c r="S3235" s="16">
        <f t="shared" si="254"/>
        <v>42766.805034722223</v>
      </c>
      <c r="T3235" s="16">
        <f t="shared" si="255"/>
        <v>42796.805034722223</v>
      </c>
      <c r="U3235">
        <f t="shared" si="256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10000</v>
      </c>
      <c r="E3236" s="7">
        <v>11998.01</v>
      </c>
      <c r="F3236" t="s">
        <v>8218</v>
      </c>
      <c r="G3236" t="s">
        <v>8224</v>
      </c>
      <c r="H3236" t="s">
        <v>8246</v>
      </c>
      <c r="I3236" s="14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120</v>
      </c>
      <c r="P3236">
        <f t="shared" si="257"/>
        <v>104.33</v>
      </c>
      <c r="Q3236" s="11" t="s">
        <v>8315</v>
      </c>
      <c r="R3236" t="s">
        <v>8316</v>
      </c>
      <c r="S3236" s="16">
        <f t="shared" si="254"/>
        <v>42734.789444444439</v>
      </c>
      <c r="T3236" s="16">
        <f t="shared" si="255"/>
        <v>42767.979861111111</v>
      </c>
      <c r="U3236">
        <f t="shared" si="256"/>
        <v>2017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40000</v>
      </c>
      <c r="E3237" s="7">
        <v>132</v>
      </c>
      <c r="F3237" t="s">
        <v>8220</v>
      </c>
      <c r="G3237" t="s">
        <v>8223</v>
      </c>
      <c r="H3237" t="s">
        <v>8245</v>
      </c>
      <c r="I3237" s="14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0</v>
      </c>
      <c r="P3237">
        <f t="shared" si="257"/>
        <v>0.73</v>
      </c>
      <c r="Q3237" s="11" t="s">
        <v>8315</v>
      </c>
      <c r="R3237" t="s">
        <v>8316</v>
      </c>
      <c r="S3237" s="16">
        <f t="shared" si="254"/>
        <v>42522.347812499997</v>
      </c>
      <c r="T3237" s="16">
        <f t="shared" si="255"/>
        <v>42552.347812499997</v>
      </c>
      <c r="U3237">
        <f t="shared" si="256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50000</v>
      </c>
      <c r="E3238" s="7">
        <v>260</v>
      </c>
      <c r="F3238" t="s">
        <v>8220</v>
      </c>
      <c r="G3238" t="s">
        <v>8223</v>
      </c>
      <c r="H3238" t="s">
        <v>8245</v>
      </c>
      <c r="I3238" s="14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</v>
      </c>
      <c r="P3238">
        <f t="shared" si="257"/>
        <v>2.36</v>
      </c>
      <c r="Q3238" s="11" t="s">
        <v>8315</v>
      </c>
      <c r="R3238" t="s">
        <v>8316</v>
      </c>
      <c r="S3238" s="16">
        <f t="shared" si="254"/>
        <v>42702.917048611111</v>
      </c>
      <c r="T3238" s="16">
        <f t="shared" si="255"/>
        <v>42732.917048611111</v>
      </c>
      <c r="U3238">
        <f t="shared" si="256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90000</v>
      </c>
      <c r="E3239" s="7">
        <v>425</v>
      </c>
      <c r="F3239" t="s">
        <v>8220</v>
      </c>
      <c r="G3239" t="s">
        <v>8223</v>
      </c>
      <c r="H3239" t="s">
        <v>8245</v>
      </c>
      <c r="I3239" s="14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0</v>
      </c>
      <c r="P3239">
        <f t="shared" si="257"/>
        <v>1.58</v>
      </c>
      <c r="Q3239" s="11" t="s">
        <v>8315</v>
      </c>
      <c r="R3239" t="s">
        <v>8316</v>
      </c>
      <c r="S3239" s="16">
        <f t="shared" si="254"/>
        <v>42252.474351851852</v>
      </c>
      <c r="T3239" s="16">
        <f t="shared" si="255"/>
        <v>42276.165972222225</v>
      </c>
      <c r="U3239">
        <f t="shared" si="256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10000</v>
      </c>
      <c r="E3240" s="7">
        <v>0</v>
      </c>
      <c r="F3240" t="s">
        <v>8219</v>
      </c>
      <c r="G3240" t="s">
        <v>8224</v>
      </c>
      <c r="H3240" t="s">
        <v>8246</v>
      </c>
      <c r="I3240" s="14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0</v>
      </c>
      <c r="P3240">
        <f t="shared" si="257"/>
        <v>0</v>
      </c>
      <c r="Q3240" s="11" t="s">
        <v>8315</v>
      </c>
      <c r="R3240" t="s">
        <v>8316</v>
      </c>
      <c r="S3240" s="16">
        <f t="shared" si="254"/>
        <v>42156.510393518518</v>
      </c>
      <c r="T3240" s="16">
        <f t="shared" si="255"/>
        <v>42186.510393518518</v>
      </c>
      <c r="U3240">
        <f t="shared" si="256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18000</v>
      </c>
      <c r="E3241" s="7">
        <v>6</v>
      </c>
      <c r="F3241" t="s">
        <v>8220</v>
      </c>
      <c r="G3241" t="s">
        <v>8224</v>
      </c>
      <c r="H3241" t="s">
        <v>8246</v>
      </c>
      <c r="I3241" s="14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0</v>
      </c>
      <c r="P3241">
        <f t="shared" si="257"/>
        <v>0.06</v>
      </c>
      <c r="Q3241" s="11" t="s">
        <v>8315</v>
      </c>
      <c r="R3241" t="s">
        <v>8316</v>
      </c>
      <c r="S3241" s="16">
        <f t="shared" si="254"/>
        <v>42278.089039351849</v>
      </c>
      <c r="T3241" s="16">
        <f t="shared" si="255"/>
        <v>42302.999305555553</v>
      </c>
      <c r="U3241">
        <f t="shared" si="256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9000</v>
      </c>
      <c r="E3242" s="7">
        <v>0</v>
      </c>
      <c r="F3242" t="s">
        <v>8220</v>
      </c>
      <c r="G3242" t="s">
        <v>8224</v>
      </c>
      <c r="H3242" t="s">
        <v>8246</v>
      </c>
      <c r="I3242" s="14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0</v>
      </c>
      <c r="P3242">
        <f t="shared" si="257"/>
        <v>0</v>
      </c>
      <c r="Q3242" s="11" t="s">
        <v>8315</v>
      </c>
      <c r="R3242" t="s">
        <v>8316</v>
      </c>
      <c r="S3242" s="16">
        <f t="shared" si="254"/>
        <v>42754.693842592591</v>
      </c>
      <c r="T3242" s="16">
        <f t="shared" si="255"/>
        <v>42782.958333333328</v>
      </c>
      <c r="U3242">
        <f t="shared" si="256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25000</v>
      </c>
      <c r="E3243" s="7">
        <v>3410</v>
      </c>
      <c r="F3243" t="s">
        <v>8219</v>
      </c>
      <c r="G3243" t="s">
        <v>8223</v>
      </c>
      <c r="H3243" t="s">
        <v>8245</v>
      </c>
      <c r="I3243" s="14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14</v>
      </c>
      <c r="P3243">
        <f t="shared" si="257"/>
        <v>20.420000000000002</v>
      </c>
      <c r="Q3243" s="11" t="s">
        <v>8315</v>
      </c>
      <c r="R3243" t="s">
        <v>8316</v>
      </c>
      <c r="S3243" s="16">
        <f t="shared" si="254"/>
        <v>41893.324884259258</v>
      </c>
      <c r="T3243" s="16">
        <f t="shared" si="255"/>
        <v>41926.290972222225</v>
      </c>
      <c r="U3243">
        <f t="shared" si="256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32360</v>
      </c>
      <c r="E3244" s="7">
        <v>34090.629999999997</v>
      </c>
      <c r="F3244" t="s">
        <v>8218</v>
      </c>
      <c r="G3244" t="s">
        <v>8223</v>
      </c>
      <c r="H3244" t="s">
        <v>8245</v>
      </c>
      <c r="I3244" s="1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105</v>
      </c>
      <c r="P3244">
        <f t="shared" si="257"/>
        <v>186.29</v>
      </c>
      <c r="Q3244" s="11" t="s">
        <v>8315</v>
      </c>
      <c r="R3244" t="s">
        <v>8316</v>
      </c>
      <c r="S3244" s="16">
        <f t="shared" si="254"/>
        <v>41871.755694444444</v>
      </c>
      <c r="T3244" s="16">
        <f t="shared" si="255"/>
        <v>41901.755694444444</v>
      </c>
      <c r="U3244">
        <f t="shared" si="256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22000</v>
      </c>
      <c r="E3245" s="7">
        <v>22396</v>
      </c>
      <c r="F3245" t="s">
        <v>8218</v>
      </c>
      <c r="G3245" t="s">
        <v>8223</v>
      </c>
      <c r="H3245" t="s">
        <v>8245</v>
      </c>
      <c r="I3245" s="14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102</v>
      </c>
      <c r="P3245">
        <f t="shared" si="257"/>
        <v>315.44</v>
      </c>
      <c r="Q3245" s="11" t="s">
        <v>8315</v>
      </c>
      <c r="R3245" t="s">
        <v>8316</v>
      </c>
      <c r="S3245" s="16">
        <f t="shared" si="254"/>
        <v>42262.096782407403</v>
      </c>
      <c r="T3245" s="16">
        <f t="shared" si="255"/>
        <v>42286</v>
      </c>
      <c r="U3245">
        <f t="shared" si="256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5000</v>
      </c>
      <c r="E3246" s="7">
        <v>5380.55</v>
      </c>
      <c r="F3246" t="s">
        <v>8218</v>
      </c>
      <c r="G3246" t="s">
        <v>8224</v>
      </c>
      <c r="H3246" t="s">
        <v>8246</v>
      </c>
      <c r="I3246" s="14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108</v>
      </c>
      <c r="P3246">
        <f t="shared" si="257"/>
        <v>77.98</v>
      </c>
      <c r="Q3246" s="11" t="s">
        <v>8315</v>
      </c>
      <c r="R3246" t="s">
        <v>8316</v>
      </c>
      <c r="S3246" s="16">
        <f t="shared" si="254"/>
        <v>42675.694236111114</v>
      </c>
      <c r="T3246" s="16">
        <f t="shared" si="255"/>
        <v>42705.735902777778</v>
      </c>
      <c r="U3246">
        <f t="shared" si="256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50000</v>
      </c>
      <c r="E3247" s="7">
        <v>19195</v>
      </c>
      <c r="F3247" t="s">
        <v>8220</v>
      </c>
      <c r="G3247" t="s">
        <v>8223</v>
      </c>
      <c r="H3247" t="s">
        <v>8245</v>
      </c>
      <c r="I3247" s="14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38</v>
      </c>
      <c r="P3247">
        <f t="shared" si="257"/>
        <v>71.09</v>
      </c>
      <c r="Q3247" s="11" t="s">
        <v>8315</v>
      </c>
      <c r="R3247" t="s">
        <v>8316</v>
      </c>
      <c r="S3247" s="16">
        <f t="shared" si="254"/>
        <v>42135.60020833333</v>
      </c>
      <c r="T3247" s="16">
        <f t="shared" si="255"/>
        <v>42167.083333333328</v>
      </c>
      <c r="U3247">
        <f t="shared" si="256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30000</v>
      </c>
      <c r="E3248" s="7">
        <v>0</v>
      </c>
      <c r="F3248" t="s">
        <v>8219</v>
      </c>
      <c r="G3248" t="s">
        <v>8223</v>
      </c>
      <c r="H3248" t="s">
        <v>8245</v>
      </c>
      <c r="I3248" s="14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0</v>
      </c>
      <c r="P3248">
        <f t="shared" si="257"/>
        <v>0</v>
      </c>
      <c r="Q3248" s="11" t="s">
        <v>8315</v>
      </c>
      <c r="R3248" t="s">
        <v>8316</v>
      </c>
      <c r="S3248" s="16">
        <f t="shared" si="254"/>
        <v>42230.472222222219</v>
      </c>
      <c r="T3248" s="16">
        <f t="shared" si="255"/>
        <v>42259.165972222225</v>
      </c>
      <c r="U3248">
        <f t="shared" si="256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8000</v>
      </c>
      <c r="E3249" s="7">
        <v>118</v>
      </c>
      <c r="F3249" t="s">
        <v>8220</v>
      </c>
      <c r="G3249" t="s">
        <v>8224</v>
      </c>
      <c r="H3249" t="s">
        <v>8246</v>
      </c>
      <c r="I3249" s="14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</v>
      </c>
      <c r="P3249">
        <f t="shared" si="257"/>
        <v>2.0699999999999998</v>
      </c>
      <c r="Q3249" s="11" t="s">
        <v>8315</v>
      </c>
      <c r="R3249" t="s">
        <v>8316</v>
      </c>
      <c r="S3249" s="16">
        <f t="shared" si="254"/>
        <v>42167.434166666666</v>
      </c>
      <c r="T3249" s="16">
        <f t="shared" si="255"/>
        <v>42197.434166666666</v>
      </c>
      <c r="U3249">
        <f t="shared" si="256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30000</v>
      </c>
      <c r="E3250" s="7">
        <v>31522</v>
      </c>
      <c r="F3250" t="s">
        <v>8218</v>
      </c>
      <c r="G3250" t="s">
        <v>8223</v>
      </c>
      <c r="H3250" t="s">
        <v>8245</v>
      </c>
      <c r="I3250" s="14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105</v>
      </c>
      <c r="P3250">
        <f t="shared" si="257"/>
        <v>157.61000000000001</v>
      </c>
      <c r="Q3250" s="11" t="s">
        <v>8315</v>
      </c>
      <c r="R3250" t="s">
        <v>8316</v>
      </c>
      <c r="S3250" s="16">
        <f t="shared" si="254"/>
        <v>42068.888391203705</v>
      </c>
      <c r="T3250" s="16">
        <f t="shared" si="255"/>
        <v>42098.846724537041</v>
      </c>
      <c r="U3250">
        <f t="shared" si="256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15000</v>
      </c>
      <c r="E3251" s="7">
        <v>17412</v>
      </c>
      <c r="F3251" t="s">
        <v>8218</v>
      </c>
      <c r="G3251" t="s">
        <v>8223</v>
      </c>
      <c r="H3251" t="s">
        <v>8245</v>
      </c>
      <c r="I3251" s="14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116</v>
      </c>
      <c r="P3251">
        <f t="shared" si="257"/>
        <v>197.86</v>
      </c>
      <c r="Q3251" s="11" t="s">
        <v>8315</v>
      </c>
      <c r="R3251" t="s">
        <v>8316</v>
      </c>
      <c r="S3251" s="16">
        <f t="shared" si="254"/>
        <v>42145.746689814812</v>
      </c>
      <c r="T3251" s="16">
        <f t="shared" si="255"/>
        <v>42175.746689814812</v>
      </c>
      <c r="U3251">
        <f t="shared" si="256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54000</v>
      </c>
      <c r="E3252" s="7">
        <v>40</v>
      </c>
      <c r="F3252" t="s">
        <v>8220</v>
      </c>
      <c r="G3252" t="s">
        <v>8223</v>
      </c>
      <c r="H3252" t="s">
        <v>8245</v>
      </c>
      <c r="I3252" s="14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0</v>
      </c>
      <c r="P3252">
        <f t="shared" si="257"/>
        <v>0.19</v>
      </c>
      <c r="Q3252" s="11" t="s">
        <v>8315</v>
      </c>
      <c r="R3252" t="s">
        <v>8316</v>
      </c>
      <c r="S3252" s="16">
        <f t="shared" si="254"/>
        <v>41918.742175925923</v>
      </c>
      <c r="T3252" s="16">
        <f t="shared" si="255"/>
        <v>41948.783842592595</v>
      </c>
      <c r="U3252">
        <f t="shared" si="256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5000</v>
      </c>
      <c r="E3253" s="7">
        <v>5481</v>
      </c>
      <c r="F3253" t="s">
        <v>8218</v>
      </c>
      <c r="G3253" t="s">
        <v>8223</v>
      </c>
      <c r="H3253" t="s">
        <v>8245</v>
      </c>
      <c r="I3253" s="14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110</v>
      </c>
      <c r="P3253">
        <f t="shared" si="257"/>
        <v>274.05</v>
      </c>
      <c r="Q3253" s="11" t="s">
        <v>8315</v>
      </c>
      <c r="R3253" t="s">
        <v>8316</v>
      </c>
      <c r="S3253" s="16">
        <f t="shared" si="254"/>
        <v>42146.731087962966</v>
      </c>
      <c r="T3253" s="16">
        <f t="shared" si="255"/>
        <v>42176.731087962966</v>
      </c>
      <c r="U3253">
        <f t="shared" si="256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8000</v>
      </c>
      <c r="E3254" s="7">
        <v>10429</v>
      </c>
      <c r="F3254" t="s">
        <v>8218</v>
      </c>
      <c r="G3254" t="s">
        <v>8224</v>
      </c>
      <c r="H3254" t="s">
        <v>8246</v>
      </c>
      <c r="I3254" s="1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130</v>
      </c>
      <c r="P3254">
        <f t="shared" si="257"/>
        <v>208.58</v>
      </c>
      <c r="Q3254" s="11" t="s">
        <v>8315</v>
      </c>
      <c r="R3254" t="s">
        <v>8316</v>
      </c>
      <c r="S3254" s="16">
        <f t="shared" si="254"/>
        <v>42590.472685185188</v>
      </c>
      <c r="T3254" s="16">
        <f t="shared" si="255"/>
        <v>42620.472685185188</v>
      </c>
      <c r="U3254">
        <f t="shared" si="256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50000</v>
      </c>
      <c r="E3255" s="7">
        <v>400</v>
      </c>
      <c r="F3255" t="s">
        <v>8220</v>
      </c>
      <c r="G3255" t="s">
        <v>8223</v>
      </c>
      <c r="H3255" t="s">
        <v>8245</v>
      </c>
      <c r="I3255" s="14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</v>
      </c>
      <c r="P3255">
        <f t="shared" si="257"/>
        <v>3.48</v>
      </c>
      <c r="Q3255" s="11" t="s">
        <v>8315</v>
      </c>
      <c r="R3255" t="s">
        <v>8316</v>
      </c>
      <c r="S3255" s="16">
        <f t="shared" si="254"/>
        <v>42602.576712962968</v>
      </c>
      <c r="T3255" s="16">
        <f t="shared" si="255"/>
        <v>42621.15625</v>
      </c>
      <c r="U3255">
        <f t="shared" si="256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35000</v>
      </c>
      <c r="E3256" s="7">
        <v>75</v>
      </c>
      <c r="F3256" t="s">
        <v>8220</v>
      </c>
      <c r="G3256" t="s">
        <v>8224</v>
      </c>
      <c r="H3256" t="s">
        <v>8246</v>
      </c>
      <c r="I3256" s="14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0</v>
      </c>
      <c r="P3256">
        <f t="shared" si="257"/>
        <v>0.4</v>
      </c>
      <c r="Q3256" s="11" t="s">
        <v>8315</v>
      </c>
      <c r="R3256" t="s">
        <v>8316</v>
      </c>
      <c r="S3256" s="16">
        <f t="shared" si="254"/>
        <v>42059.085752314815</v>
      </c>
      <c r="T3256" s="16">
        <f t="shared" si="255"/>
        <v>42089.044085648144</v>
      </c>
      <c r="U3256">
        <f t="shared" si="256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3000</v>
      </c>
      <c r="E3257" s="7">
        <v>3000</v>
      </c>
      <c r="F3257" t="s">
        <v>8218</v>
      </c>
      <c r="G3257" t="s">
        <v>8224</v>
      </c>
      <c r="H3257" t="s">
        <v>8246</v>
      </c>
      <c r="I3257" s="14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100</v>
      </c>
      <c r="P3257">
        <f t="shared" si="257"/>
        <v>166.67</v>
      </c>
      <c r="Q3257" s="11" t="s">
        <v>8315</v>
      </c>
      <c r="R3257" t="s">
        <v>8316</v>
      </c>
      <c r="S3257" s="16">
        <f t="shared" si="254"/>
        <v>41889.768229166664</v>
      </c>
      <c r="T3257" s="16">
        <f t="shared" si="255"/>
        <v>41919.768229166664</v>
      </c>
      <c r="U3257">
        <f t="shared" si="256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33000</v>
      </c>
      <c r="E3258" s="7">
        <v>1636</v>
      </c>
      <c r="F3258" t="s">
        <v>8220</v>
      </c>
      <c r="G3258" t="s">
        <v>8223</v>
      </c>
      <c r="H3258" t="s">
        <v>8245</v>
      </c>
      <c r="I3258" s="14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5</v>
      </c>
      <c r="P3258">
        <f t="shared" si="257"/>
        <v>9.3000000000000007</v>
      </c>
      <c r="Q3258" s="11" t="s">
        <v>8315</v>
      </c>
      <c r="R3258" t="s">
        <v>8316</v>
      </c>
      <c r="S3258" s="16">
        <f t="shared" si="254"/>
        <v>42144.573807870373</v>
      </c>
      <c r="T3258" s="16">
        <f t="shared" si="255"/>
        <v>42166.165972222225</v>
      </c>
      <c r="U3258">
        <f t="shared" si="256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6000</v>
      </c>
      <c r="E3259" s="7">
        <v>6373.27</v>
      </c>
      <c r="F3259" t="s">
        <v>8218</v>
      </c>
      <c r="G3259" t="s">
        <v>8224</v>
      </c>
      <c r="H3259" t="s">
        <v>8246</v>
      </c>
      <c r="I3259" s="14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7"/>
        <v>155.44999999999999</v>
      </c>
      <c r="Q3259" s="11" t="s">
        <v>8315</v>
      </c>
      <c r="R3259" t="s">
        <v>8316</v>
      </c>
      <c r="S3259" s="16">
        <f t="shared" si="254"/>
        <v>42758.559629629628</v>
      </c>
      <c r="T3259" s="16">
        <f t="shared" si="255"/>
        <v>42788.559629629628</v>
      </c>
      <c r="U3259">
        <f t="shared" si="256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20000</v>
      </c>
      <c r="E3260" s="7">
        <v>490</v>
      </c>
      <c r="F3260" t="s">
        <v>8220</v>
      </c>
      <c r="G3260" t="s">
        <v>8223</v>
      </c>
      <c r="H3260" t="s">
        <v>8245</v>
      </c>
      <c r="I3260" s="14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2</v>
      </c>
      <c r="P3260">
        <f t="shared" si="257"/>
        <v>6.53</v>
      </c>
      <c r="Q3260" s="11" t="s">
        <v>8315</v>
      </c>
      <c r="R3260" t="s">
        <v>8316</v>
      </c>
      <c r="S3260" s="16">
        <f t="shared" si="254"/>
        <v>41982.887280092589</v>
      </c>
      <c r="T3260" s="16">
        <f t="shared" si="255"/>
        <v>42012.887280092589</v>
      </c>
      <c r="U3260">
        <f t="shared" si="256"/>
        <v>2015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50000</v>
      </c>
      <c r="E3261" s="7">
        <v>142483</v>
      </c>
      <c r="F3261" t="s">
        <v>8218</v>
      </c>
      <c r="G3261" t="s">
        <v>8223</v>
      </c>
      <c r="H3261" t="s">
        <v>8245</v>
      </c>
      <c r="I3261" s="14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285</v>
      </c>
      <c r="P3261">
        <f t="shared" si="257"/>
        <v>1468.9</v>
      </c>
      <c r="Q3261" s="11" t="s">
        <v>8315</v>
      </c>
      <c r="R3261" t="s">
        <v>8316</v>
      </c>
      <c r="S3261" s="16">
        <f t="shared" si="254"/>
        <v>42614.760937500003</v>
      </c>
      <c r="T3261" s="16">
        <f t="shared" si="255"/>
        <v>42644.165972222225</v>
      </c>
      <c r="U3261">
        <f t="shared" si="256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15000</v>
      </c>
      <c r="E3262" s="7">
        <v>3155</v>
      </c>
      <c r="F3262" t="s">
        <v>8219</v>
      </c>
      <c r="G3262" t="s">
        <v>8223</v>
      </c>
      <c r="H3262" t="s">
        <v>8245</v>
      </c>
      <c r="I3262" s="14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21</v>
      </c>
      <c r="P3262">
        <f t="shared" si="257"/>
        <v>43.22</v>
      </c>
      <c r="Q3262" s="11" t="s">
        <v>8315</v>
      </c>
      <c r="R3262" t="s">
        <v>8316</v>
      </c>
      <c r="S3262" s="16">
        <f t="shared" si="254"/>
        <v>42303.672662037032</v>
      </c>
      <c r="T3262" s="16">
        <f t="shared" si="255"/>
        <v>42338.714328703703</v>
      </c>
      <c r="U3262">
        <f t="shared" si="256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10000</v>
      </c>
      <c r="E3263" s="7">
        <v>56</v>
      </c>
      <c r="F3263" t="s">
        <v>8220</v>
      </c>
      <c r="G3263" t="s">
        <v>8223</v>
      </c>
      <c r="H3263" t="s">
        <v>8245</v>
      </c>
      <c r="I3263" s="14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</v>
      </c>
      <c r="P3263">
        <f t="shared" si="257"/>
        <v>1.1399999999999999</v>
      </c>
      <c r="Q3263" s="11" t="s">
        <v>8315</v>
      </c>
      <c r="R3263" t="s">
        <v>8316</v>
      </c>
      <c r="S3263" s="16">
        <f t="shared" si="254"/>
        <v>42171.725416666668</v>
      </c>
      <c r="T3263" s="16">
        <f t="shared" si="255"/>
        <v>42201.725416666668</v>
      </c>
      <c r="U3263">
        <f t="shared" si="256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31000</v>
      </c>
      <c r="E3264" s="7">
        <v>31820.5</v>
      </c>
      <c r="F3264" t="s">
        <v>8218</v>
      </c>
      <c r="G3264" t="s">
        <v>8223</v>
      </c>
      <c r="H3264" t="s">
        <v>8245</v>
      </c>
      <c r="I3264" s="1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7"/>
        <v>237.47</v>
      </c>
      <c r="Q3264" s="11" t="s">
        <v>8315</v>
      </c>
      <c r="R3264" t="s">
        <v>8316</v>
      </c>
      <c r="S3264" s="16">
        <f t="shared" si="254"/>
        <v>41964.315532407403</v>
      </c>
      <c r="T3264" s="16">
        <f t="shared" si="255"/>
        <v>41995.166666666672</v>
      </c>
      <c r="U3264">
        <f t="shared" si="256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8000</v>
      </c>
      <c r="E3265" s="7">
        <v>8349</v>
      </c>
      <c r="F3265" t="s">
        <v>8218</v>
      </c>
      <c r="G3265" t="s">
        <v>8223</v>
      </c>
      <c r="H3265" t="s">
        <v>8245</v>
      </c>
      <c r="I3265" s="14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104</v>
      </c>
      <c r="P3265">
        <f t="shared" si="257"/>
        <v>122.78</v>
      </c>
      <c r="Q3265" s="11" t="s">
        <v>8315</v>
      </c>
      <c r="R3265" t="s">
        <v>8316</v>
      </c>
      <c r="S3265" s="16">
        <f t="shared" si="254"/>
        <v>42284.516064814816</v>
      </c>
      <c r="T3265" s="16">
        <f t="shared" si="255"/>
        <v>42307.875</v>
      </c>
      <c r="U3265">
        <f t="shared" si="256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7777</v>
      </c>
      <c r="E3266" s="7">
        <v>881</v>
      </c>
      <c r="F3266" t="s">
        <v>8220</v>
      </c>
      <c r="G3266" t="s">
        <v>8223</v>
      </c>
      <c r="H3266" t="s">
        <v>8245</v>
      </c>
      <c r="I3266" s="14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11</v>
      </c>
      <c r="P3266">
        <f t="shared" si="257"/>
        <v>17.98</v>
      </c>
      <c r="Q3266" s="11" t="s">
        <v>8315</v>
      </c>
      <c r="R3266" t="s">
        <v>8316</v>
      </c>
      <c r="S3266" s="16">
        <f t="shared" si="254"/>
        <v>42016.800208333334</v>
      </c>
      <c r="T3266" s="16">
        <f t="shared" si="255"/>
        <v>42032.916666666672</v>
      </c>
      <c r="U3266">
        <f t="shared" si="256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12000</v>
      </c>
      <c r="E3267" s="7">
        <v>175</v>
      </c>
      <c r="F3267" t="s">
        <v>8220</v>
      </c>
      <c r="G3267" t="s">
        <v>8240</v>
      </c>
      <c r="H3267" t="s">
        <v>8248</v>
      </c>
      <c r="I3267" s="14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8">ROUND(E3267/D3267*100,0)</f>
        <v>1</v>
      </c>
      <c r="P3267">
        <f t="shared" si="257"/>
        <v>2.78</v>
      </c>
      <c r="Q3267" s="11" t="s">
        <v>8315</v>
      </c>
      <c r="R3267" t="s">
        <v>8316</v>
      </c>
      <c r="S3267" s="16">
        <f t="shared" ref="S3267:S3330" si="259">(((J3267/60)/60)/24)+DATE(1970,1,1)</f>
        <v>42311.711979166663</v>
      </c>
      <c r="T3267" s="16">
        <f t="shared" ref="T3267:T3330" si="260">(((I3267/60)/60)/24)+DATE(1970,1,1)</f>
        <v>42341.708333333328</v>
      </c>
      <c r="U3267">
        <f t="shared" ref="U3267:U3330" si="261">YEAR(T3267)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20000</v>
      </c>
      <c r="E3268" s="7">
        <v>21361</v>
      </c>
      <c r="F3268" t="s">
        <v>8218</v>
      </c>
      <c r="G3268" t="s">
        <v>8223</v>
      </c>
      <c r="H3268" t="s">
        <v>8245</v>
      </c>
      <c r="I3268" s="14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107</v>
      </c>
      <c r="P3268">
        <f t="shared" si="257"/>
        <v>131.05000000000001</v>
      </c>
      <c r="Q3268" s="11" t="s">
        <v>8315</v>
      </c>
      <c r="R3268" t="s">
        <v>8316</v>
      </c>
      <c r="S3268" s="16">
        <f t="shared" si="259"/>
        <v>42136.536134259266</v>
      </c>
      <c r="T3268" s="16">
        <f t="shared" si="260"/>
        <v>42167.875</v>
      </c>
      <c r="U3268">
        <f t="shared" si="261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39400</v>
      </c>
      <c r="E3269" s="7">
        <v>90</v>
      </c>
      <c r="F3269" t="s">
        <v>8220</v>
      </c>
      <c r="G3269" t="s">
        <v>8223</v>
      </c>
      <c r="H3269" t="s">
        <v>8245</v>
      </c>
      <c r="I3269" s="14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0</v>
      </c>
      <c r="P3269">
        <f t="shared" si="257"/>
        <v>0.31</v>
      </c>
      <c r="Q3269" s="11" t="s">
        <v>8315</v>
      </c>
      <c r="R3269" t="s">
        <v>8316</v>
      </c>
      <c r="S3269" s="16">
        <f t="shared" si="259"/>
        <v>42172.757638888885</v>
      </c>
      <c r="T3269" s="16">
        <f t="shared" si="260"/>
        <v>42202.757638888885</v>
      </c>
      <c r="U3269">
        <f t="shared" si="261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7500</v>
      </c>
      <c r="E3270" s="7">
        <v>11231</v>
      </c>
      <c r="F3270" t="s">
        <v>8218</v>
      </c>
      <c r="G3270" t="s">
        <v>8223</v>
      </c>
      <c r="H3270" t="s">
        <v>8245</v>
      </c>
      <c r="I3270" s="14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150</v>
      </c>
      <c r="P3270">
        <f t="shared" si="257"/>
        <v>267.39999999999998</v>
      </c>
      <c r="Q3270" s="11" t="s">
        <v>8315</v>
      </c>
      <c r="R3270" t="s">
        <v>8316</v>
      </c>
      <c r="S3270" s="16">
        <f t="shared" si="259"/>
        <v>42590.90425925926</v>
      </c>
      <c r="T3270" s="16">
        <f t="shared" si="260"/>
        <v>42606.90425925926</v>
      </c>
      <c r="U3270">
        <f t="shared" si="261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21000</v>
      </c>
      <c r="E3271" s="7">
        <v>1655</v>
      </c>
      <c r="F3271" t="s">
        <v>8220</v>
      </c>
      <c r="G3271" t="s">
        <v>8224</v>
      </c>
      <c r="H3271" t="s">
        <v>8246</v>
      </c>
      <c r="I3271" s="14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8</v>
      </c>
      <c r="P3271">
        <f t="shared" si="257"/>
        <v>23.64</v>
      </c>
      <c r="Q3271" s="11" t="s">
        <v>8315</v>
      </c>
      <c r="R3271" t="s">
        <v>8316</v>
      </c>
      <c r="S3271" s="16">
        <f t="shared" si="259"/>
        <v>42137.395798611105</v>
      </c>
      <c r="T3271" s="16">
        <f t="shared" si="260"/>
        <v>42171.458333333328</v>
      </c>
      <c r="U3271">
        <f t="shared" si="261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5000</v>
      </c>
      <c r="E3272" s="7">
        <v>8401</v>
      </c>
      <c r="F3272" t="s">
        <v>8218</v>
      </c>
      <c r="G3272" t="s">
        <v>8224</v>
      </c>
      <c r="H3272" t="s">
        <v>8246</v>
      </c>
      <c r="I3272" s="14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168</v>
      </c>
      <c r="P3272">
        <f t="shared" si="257"/>
        <v>280.02999999999997</v>
      </c>
      <c r="Q3272" s="11" t="s">
        <v>8315</v>
      </c>
      <c r="R3272" t="s">
        <v>8316</v>
      </c>
      <c r="S3272" s="16">
        <f t="shared" si="259"/>
        <v>42167.533159722225</v>
      </c>
      <c r="T3272" s="16">
        <f t="shared" si="260"/>
        <v>42197.533159722225</v>
      </c>
      <c r="U3272">
        <f t="shared" si="261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5250</v>
      </c>
      <c r="E3273" s="7">
        <v>5617</v>
      </c>
      <c r="F3273" t="s">
        <v>8218</v>
      </c>
      <c r="G3273" t="s">
        <v>8224</v>
      </c>
      <c r="H3273" t="s">
        <v>8246</v>
      </c>
      <c r="I3273" s="14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107</v>
      </c>
      <c r="P3273">
        <f t="shared" si="257"/>
        <v>110.14</v>
      </c>
      <c r="Q3273" s="11" t="s">
        <v>8315</v>
      </c>
      <c r="R3273" t="s">
        <v>8316</v>
      </c>
      <c r="S3273" s="16">
        <f t="shared" si="259"/>
        <v>41915.437210648146</v>
      </c>
      <c r="T3273" s="16">
        <f t="shared" si="260"/>
        <v>41945.478877314818</v>
      </c>
      <c r="U3273">
        <f t="shared" si="261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40000</v>
      </c>
      <c r="E3274" s="7">
        <v>100</v>
      </c>
      <c r="F3274" t="s">
        <v>8219</v>
      </c>
      <c r="G3274" t="s">
        <v>8223</v>
      </c>
      <c r="H3274" t="s">
        <v>8245</v>
      </c>
      <c r="I3274" s="1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0</v>
      </c>
      <c r="P3274">
        <f t="shared" si="257"/>
        <v>0.69</v>
      </c>
      <c r="Q3274" s="11" t="s">
        <v>8315</v>
      </c>
      <c r="R3274" t="s">
        <v>8316</v>
      </c>
      <c r="S3274" s="16">
        <f t="shared" si="259"/>
        <v>42284.500104166669</v>
      </c>
      <c r="T3274" s="16">
        <f t="shared" si="260"/>
        <v>42314.541770833333</v>
      </c>
      <c r="U3274">
        <f t="shared" si="261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11000</v>
      </c>
      <c r="E3275" s="7">
        <v>14082</v>
      </c>
      <c r="F3275" t="s">
        <v>8218</v>
      </c>
      <c r="G3275" t="s">
        <v>8223</v>
      </c>
      <c r="H3275" t="s">
        <v>8245</v>
      </c>
      <c r="I3275" s="14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128</v>
      </c>
      <c r="P3275">
        <f t="shared" si="257"/>
        <v>670.57</v>
      </c>
      <c r="Q3275" s="11" t="s">
        <v>8315</v>
      </c>
      <c r="R3275" t="s">
        <v>8316</v>
      </c>
      <c r="S3275" s="16">
        <f t="shared" si="259"/>
        <v>42611.801412037035</v>
      </c>
      <c r="T3275" s="16">
        <f t="shared" si="260"/>
        <v>42627.791666666672</v>
      </c>
      <c r="U3275">
        <f t="shared" si="261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40000</v>
      </c>
      <c r="E3276" s="7">
        <v>41850.46</v>
      </c>
      <c r="F3276" t="s">
        <v>8218</v>
      </c>
      <c r="G3276" t="s">
        <v>8223</v>
      </c>
      <c r="H3276" t="s">
        <v>8245</v>
      </c>
      <c r="I3276" s="14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105</v>
      </c>
      <c r="P3276">
        <f t="shared" si="257"/>
        <v>146.33000000000001</v>
      </c>
      <c r="Q3276" s="11" t="s">
        <v>8315</v>
      </c>
      <c r="R3276" t="s">
        <v>8316</v>
      </c>
      <c r="S3276" s="16">
        <f t="shared" si="259"/>
        <v>42400.704537037032</v>
      </c>
      <c r="T3276" s="16">
        <f t="shared" si="260"/>
        <v>42444.875</v>
      </c>
      <c r="U3276">
        <f t="shared" si="261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5000</v>
      </c>
      <c r="E3277" s="7">
        <v>7397</v>
      </c>
      <c r="F3277" t="s">
        <v>8218</v>
      </c>
      <c r="G3277" t="s">
        <v>8223</v>
      </c>
      <c r="H3277" t="s">
        <v>8245</v>
      </c>
      <c r="I3277" s="14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148</v>
      </c>
      <c r="P3277">
        <f t="shared" si="257"/>
        <v>616.41999999999996</v>
      </c>
      <c r="Q3277" s="11" t="s">
        <v>8315</v>
      </c>
      <c r="R3277" t="s">
        <v>8316</v>
      </c>
      <c r="S3277" s="16">
        <f t="shared" si="259"/>
        <v>42017.88045138889</v>
      </c>
      <c r="T3277" s="16">
        <f t="shared" si="260"/>
        <v>42044.1875</v>
      </c>
      <c r="U3277">
        <f t="shared" si="261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15000</v>
      </c>
      <c r="E3278" s="7">
        <v>50</v>
      </c>
      <c r="F3278" t="s">
        <v>8220</v>
      </c>
      <c r="G3278" t="s">
        <v>8228</v>
      </c>
      <c r="H3278" t="s">
        <v>8250</v>
      </c>
      <c r="I3278" s="14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0</v>
      </c>
      <c r="P3278">
        <f t="shared" si="257"/>
        <v>0.5</v>
      </c>
      <c r="Q3278" s="11" t="s">
        <v>8315</v>
      </c>
      <c r="R3278" t="s">
        <v>8316</v>
      </c>
      <c r="S3278" s="16">
        <f t="shared" si="259"/>
        <v>42426.949988425928</v>
      </c>
      <c r="T3278" s="16">
        <f t="shared" si="260"/>
        <v>42461.165972222225</v>
      </c>
      <c r="U3278">
        <f t="shared" si="261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15000</v>
      </c>
      <c r="E3279" s="7">
        <v>1335</v>
      </c>
      <c r="F3279" t="s">
        <v>8220</v>
      </c>
      <c r="G3279" t="s">
        <v>8224</v>
      </c>
      <c r="H3279" t="s">
        <v>8246</v>
      </c>
      <c r="I3279" s="14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9</v>
      </c>
      <c r="P3279">
        <f t="shared" si="257"/>
        <v>13.35</v>
      </c>
      <c r="Q3279" s="11" t="s">
        <v>8315</v>
      </c>
      <c r="R3279" t="s">
        <v>8316</v>
      </c>
      <c r="S3279" s="16">
        <f t="shared" si="259"/>
        <v>41931.682939814818</v>
      </c>
      <c r="T3279" s="16">
        <f t="shared" si="260"/>
        <v>41961.724606481483</v>
      </c>
      <c r="U3279">
        <f t="shared" si="261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7900</v>
      </c>
      <c r="E3280" s="7">
        <v>8098</v>
      </c>
      <c r="F3280" t="s">
        <v>8218</v>
      </c>
      <c r="G3280" t="s">
        <v>8224</v>
      </c>
      <c r="H3280" t="s">
        <v>8246</v>
      </c>
      <c r="I3280" s="14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57"/>
        <v>238.18</v>
      </c>
      <c r="Q3280" s="11" t="s">
        <v>8315</v>
      </c>
      <c r="R3280" t="s">
        <v>8316</v>
      </c>
      <c r="S3280" s="16">
        <f t="shared" si="259"/>
        <v>42124.848414351851</v>
      </c>
      <c r="T3280" s="16">
        <f t="shared" si="260"/>
        <v>42154.848414351851</v>
      </c>
      <c r="U3280">
        <f t="shared" si="261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19800</v>
      </c>
      <c r="E3281" s="7">
        <v>22197</v>
      </c>
      <c r="F3281" t="s">
        <v>8218</v>
      </c>
      <c r="G3281" t="s">
        <v>8223</v>
      </c>
      <c r="H3281" t="s">
        <v>8245</v>
      </c>
      <c r="I3281" s="14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112</v>
      </c>
      <c r="P3281">
        <f t="shared" si="257"/>
        <v>352.33</v>
      </c>
      <c r="Q3281" s="11" t="s">
        <v>8315</v>
      </c>
      <c r="R3281" t="s">
        <v>8316</v>
      </c>
      <c r="S3281" s="16">
        <f t="shared" si="259"/>
        <v>42431.102534722217</v>
      </c>
      <c r="T3281" s="16">
        <f t="shared" si="260"/>
        <v>42461.06086805556</v>
      </c>
      <c r="U3281">
        <f t="shared" si="261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6000</v>
      </c>
      <c r="E3282" s="7">
        <v>650</v>
      </c>
      <c r="F3282" t="s">
        <v>8220</v>
      </c>
      <c r="G3282" t="s">
        <v>8223</v>
      </c>
      <c r="H3282" t="s">
        <v>8245</v>
      </c>
      <c r="I3282" s="14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11</v>
      </c>
      <c r="P3282">
        <f t="shared" si="257"/>
        <v>21.67</v>
      </c>
      <c r="Q3282" s="11" t="s">
        <v>8315</v>
      </c>
      <c r="R3282" t="s">
        <v>8316</v>
      </c>
      <c r="S3282" s="16">
        <f t="shared" si="259"/>
        <v>42121.756921296299</v>
      </c>
      <c r="T3282" s="16">
        <f t="shared" si="260"/>
        <v>42156.208333333328</v>
      </c>
      <c r="U3282">
        <f t="shared" si="261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17000</v>
      </c>
      <c r="E3283" s="7">
        <v>6691</v>
      </c>
      <c r="F3283" t="s">
        <v>8220</v>
      </c>
      <c r="G3283" t="s">
        <v>8223</v>
      </c>
      <c r="H3283" t="s">
        <v>8245</v>
      </c>
      <c r="I3283" s="14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39</v>
      </c>
      <c r="P3283">
        <f t="shared" si="257"/>
        <v>142.36000000000001</v>
      </c>
      <c r="Q3283" s="11" t="s">
        <v>8315</v>
      </c>
      <c r="R3283" t="s">
        <v>8316</v>
      </c>
      <c r="S3283" s="16">
        <f t="shared" si="259"/>
        <v>42219.019733796296</v>
      </c>
      <c r="T3283" s="16">
        <f t="shared" si="260"/>
        <v>42249.019733796296</v>
      </c>
      <c r="U3283">
        <f t="shared" si="261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78000</v>
      </c>
      <c r="E3284" s="7">
        <v>301719.59000000003</v>
      </c>
      <c r="F3284" t="s">
        <v>8218</v>
      </c>
      <c r="G3284" t="s">
        <v>8223</v>
      </c>
      <c r="H3284" t="s">
        <v>8245</v>
      </c>
      <c r="I3284" s="1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387</v>
      </c>
      <c r="P3284">
        <f t="shared" si="257"/>
        <v>1273.08</v>
      </c>
      <c r="Q3284" s="11" t="s">
        <v>8315</v>
      </c>
      <c r="R3284" t="s">
        <v>8316</v>
      </c>
      <c r="S3284" s="16">
        <f t="shared" si="259"/>
        <v>42445.19430555556</v>
      </c>
      <c r="T3284" s="16">
        <f t="shared" si="260"/>
        <v>42489.19430555556</v>
      </c>
      <c r="U3284">
        <f t="shared" si="261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3500</v>
      </c>
      <c r="E3285" s="7">
        <v>4021</v>
      </c>
      <c r="F3285" t="s">
        <v>8218</v>
      </c>
      <c r="G3285" t="s">
        <v>8224</v>
      </c>
      <c r="H3285" t="s">
        <v>8246</v>
      </c>
      <c r="I3285" s="14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115</v>
      </c>
      <c r="P3285">
        <f t="shared" si="257"/>
        <v>85.55</v>
      </c>
      <c r="Q3285" s="11" t="s">
        <v>8315</v>
      </c>
      <c r="R3285" t="s">
        <v>8316</v>
      </c>
      <c r="S3285" s="16">
        <f t="shared" si="259"/>
        <v>42379.74418981481</v>
      </c>
      <c r="T3285" s="16">
        <f t="shared" si="260"/>
        <v>42410.875</v>
      </c>
      <c r="U3285">
        <f t="shared" si="261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9000</v>
      </c>
      <c r="E3286" s="7">
        <v>15505</v>
      </c>
      <c r="F3286" t="s">
        <v>8218</v>
      </c>
      <c r="G3286" t="s">
        <v>8223</v>
      </c>
      <c r="H3286" t="s">
        <v>8245</v>
      </c>
      <c r="I3286" s="14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172</v>
      </c>
      <c r="P3286">
        <f t="shared" si="257"/>
        <v>1033.67</v>
      </c>
      <c r="Q3286" s="11" t="s">
        <v>8315</v>
      </c>
      <c r="R3286" t="s">
        <v>8316</v>
      </c>
      <c r="S3286" s="16">
        <f t="shared" si="259"/>
        <v>42380.884872685187</v>
      </c>
      <c r="T3286" s="16">
        <f t="shared" si="260"/>
        <v>42398.249305555553</v>
      </c>
      <c r="U3286">
        <f t="shared" si="261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15000</v>
      </c>
      <c r="E3287" s="7">
        <v>15597</v>
      </c>
      <c r="F3287" t="s">
        <v>8218</v>
      </c>
      <c r="G3287" t="s">
        <v>8223</v>
      </c>
      <c r="H3287" t="s">
        <v>8245</v>
      </c>
      <c r="I3287" s="14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104</v>
      </c>
      <c r="P3287">
        <f t="shared" si="257"/>
        <v>192.56</v>
      </c>
      <c r="Q3287" s="11" t="s">
        <v>8315</v>
      </c>
      <c r="R3287" t="s">
        <v>8316</v>
      </c>
      <c r="S3287" s="16">
        <f t="shared" si="259"/>
        <v>42762.942430555559</v>
      </c>
      <c r="T3287" s="16">
        <f t="shared" si="260"/>
        <v>42794.208333333328</v>
      </c>
      <c r="U3287">
        <f t="shared" si="261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38000</v>
      </c>
      <c r="E3288" s="7">
        <v>81316</v>
      </c>
      <c r="F3288" t="s">
        <v>8218</v>
      </c>
      <c r="G3288" t="s">
        <v>8223</v>
      </c>
      <c r="H3288" t="s">
        <v>8245</v>
      </c>
      <c r="I3288" s="14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214</v>
      </c>
      <c r="P3288">
        <f t="shared" si="257"/>
        <v>666.52</v>
      </c>
      <c r="Q3288" s="11" t="s">
        <v>8315</v>
      </c>
      <c r="R3288" t="s">
        <v>8316</v>
      </c>
      <c r="S3288" s="16">
        <f t="shared" si="259"/>
        <v>42567.840069444443</v>
      </c>
      <c r="T3288" s="16">
        <f t="shared" si="260"/>
        <v>42597.840069444443</v>
      </c>
      <c r="U3288">
        <f t="shared" si="261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7500</v>
      </c>
      <c r="E3289" s="7">
        <v>20</v>
      </c>
      <c r="F3289" t="s">
        <v>8220</v>
      </c>
      <c r="G3289" t="s">
        <v>8228</v>
      </c>
      <c r="H3289" t="s">
        <v>8250</v>
      </c>
      <c r="I3289" s="14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0</v>
      </c>
      <c r="P3289">
        <f t="shared" si="257"/>
        <v>0.59</v>
      </c>
      <c r="Q3289" s="11" t="s">
        <v>8315</v>
      </c>
      <c r="R3289" t="s">
        <v>8316</v>
      </c>
      <c r="S3289" s="16">
        <f t="shared" si="259"/>
        <v>42311.750324074077</v>
      </c>
      <c r="T3289" s="16">
        <f t="shared" si="260"/>
        <v>42336.750324074077</v>
      </c>
      <c r="U3289">
        <f t="shared" si="261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25000</v>
      </c>
      <c r="E3290" s="7">
        <v>17590</v>
      </c>
      <c r="F3290" t="s">
        <v>8219</v>
      </c>
      <c r="G3290" t="s">
        <v>8224</v>
      </c>
      <c r="H3290" t="s">
        <v>8246</v>
      </c>
      <c r="I3290" s="14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70</v>
      </c>
      <c r="P3290">
        <f t="shared" si="257"/>
        <v>84.98</v>
      </c>
      <c r="Q3290" s="11" t="s">
        <v>8315</v>
      </c>
      <c r="R3290" t="s">
        <v>8316</v>
      </c>
      <c r="S3290" s="16">
        <f t="shared" si="259"/>
        <v>42505.774479166663</v>
      </c>
      <c r="T3290" s="16">
        <f t="shared" si="260"/>
        <v>42541.958333333328</v>
      </c>
      <c r="U3290">
        <f t="shared" si="261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3152</v>
      </c>
      <c r="E3291" s="7">
        <v>1286</v>
      </c>
      <c r="F3291" t="s">
        <v>8220</v>
      </c>
      <c r="G3291" t="s">
        <v>8224</v>
      </c>
      <c r="H3291" t="s">
        <v>8246</v>
      </c>
      <c r="I3291" s="14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41</v>
      </c>
      <c r="P3291">
        <f t="shared" si="257"/>
        <v>51.44</v>
      </c>
      <c r="Q3291" s="11" t="s">
        <v>8315</v>
      </c>
      <c r="R3291" t="s">
        <v>8316</v>
      </c>
      <c r="S3291" s="16">
        <f t="shared" si="259"/>
        <v>42758.368078703701</v>
      </c>
      <c r="T3291" s="16">
        <f t="shared" si="260"/>
        <v>42786.368078703701</v>
      </c>
      <c r="U3291">
        <f t="shared" si="261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7000</v>
      </c>
      <c r="E3292" s="7">
        <v>10210</v>
      </c>
      <c r="F3292" t="s">
        <v>8218</v>
      </c>
      <c r="G3292" t="s">
        <v>8224</v>
      </c>
      <c r="H3292" t="s">
        <v>8246</v>
      </c>
      <c r="I3292" s="14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146</v>
      </c>
      <c r="P3292">
        <f t="shared" si="257"/>
        <v>141.81</v>
      </c>
      <c r="Q3292" s="11" t="s">
        <v>8315</v>
      </c>
      <c r="R3292" t="s">
        <v>8316</v>
      </c>
      <c r="S3292" s="16">
        <f t="shared" si="259"/>
        <v>42775.51494212963</v>
      </c>
      <c r="T3292" s="16">
        <f t="shared" si="260"/>
        <v>42805.51494212963</v>
      </c>
      <c r="U3292">
        <f t="shared" si="261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3000</v>
      </c>
      <c r="E3293" s="7">
        <v>3201</v>
      </c>
      <c r="F3293" t="s">
        <v>8218</v>
      </c>
      <c r="G3293" t="s">
        <v>8223</v>
      </c>
      <c r="H3293" t="s">
        <v>8245</v>
      </c>
      <c r="I3293" s="14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107</v>
      </c>
      <c r="P3293">
        <f t="shared" si="257"/>
        <v>228.64</v>
      </c>
      <c r="Q3293" s="11" t="s">
        <v>8315</v>
      </c>
      <c r="R3293" t="s">
        <v>8316</v>
      </c>
      <c r="S3293" s="16">
        <f t="shared" si="259"/>
        <v>42232.702546296292</v>
      </c>
      <c r="T3293" s="16">
        <f t="shared" si="260"/>
        <v>42264.165972222225</v>
      </c>
      <c r="U3293">
        <f t="shared" si="261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2500</v>
      </c>
      <c r="E3294" s="7">
        <v>2560</v>
      </c>
      <c r="F3294" t="s">
        <v>8218</v>
      </c>
      <c r="G3294" t="s">
        <v>8224</v>
      </c>
      <c r="H3294" t="s">
        <v>8246</v>
      </c>
      <c r="I3294" s="1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102</v>
      </c>
      <c r="P3294">
        <f t="shared" si="257"/>
        <v>170.67</v>
      </c>
      <c r="Q3294" s="11" t="s">
        <v>8315</v>
      </c>
      <c r="R3294" t="s">
        <v>8316</v>
      </c>
      <c r="S3294" s="16">
        <f t="shared" si="259"/>
        <v>42282.770231481481</v>
      </c>
      <c r="T3294" s="16">
        <f t="shared" si="260"/>
        <v>42342.811898148153</v>
      </c>
      <c r="U3294">
        <f t="shared" si="261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20000</v>
      </c>
      <c r="E3295" s="7">
        <v>6925</v>
      </c>
      <c r="F3295" t="s">
        <v>8220</v>
      </c>
      <c r="G3295" t="s">
        <v>8227</v>
      </c>
      <c r="H3295" t="s">
        <v>8249</v>
      </c>
      <c r="I3295" s="14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35</v>
      </c>
      <c r="P3295">
        <f t="shared" ref="P3295:P3358" si="262">IFERROR(ROUND(E3295/L3295, 2), 0)</f>
        <v>76.099999999999994</v>
      </c>
      <c r="Q3295" s="11" t="s">
        <v>8315</v>
      </c>
      <c r="R3295" t="s">
        <v>8316</v>
      </c>
      <c r="S3295" s="16">
        <f t="shared" si="259"/>
        <v>42768.425370370373</v>
      </c>
      <c r="T3295" s="16">
        <f t="shared" si="260"/>
        <v>42798.425370370373</v>
      </c>
      <c r="U3295">
        <f t="shared" si="261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3300</v>
      </c>
      <c r="E3296" s="7">
        <v>3315</v>
      </c>
      <c r="F3296" t="s">
        <v>8218</v>
      </c>
      <c r="G3296" t="s">
        <v>8224</v>
      </c>
      <c r="H3296" t="s">
        <v>8246</v>
      </c>
      <c r="I3296" s="14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100</v>
      </c>
      <c r="P3296">
        <f t="shared" si="262"/>
        <v>138.13</v>
      </c>
      <c r="Q3296" s="11" t="s">
        <v>8315</v>
      </c>
      <c r="R3296" t="s">
        <v>8316</v>
      </c>
      <c r="S3296" s="16">
        <f t="shared" si="259"/>
        <v>42141.541134259256</v>
      </c>
      <c r="T3296" s="16">
        <f t="shared" si="260"/>
        <v>42171.541134259256</v>
      </c>
      <c r="U3296">
        <f t="shared" si="261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3350</v>
      </c>
      <c r="E3297" s="7">
        <v>3380</v>
      </c>
      <c r="F3297" t="s">
        <v>8218</v>
      </c>
      <c r="G3297" t="s">
        <v>8224</v>
      </c>
      <c r="H3297" t="s">
        <v>8246</v>
      </c>
      <c r="I3297" s="14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101</v>
      </c>
      <c r="P3297">
        <f t="shared" si="262"/>
        <v>125.19</v>
      </c>
      <c r="Q3297" s="11" t="s">
        <v>8315</v>
      </c>
      <c r="R3297" t="s">
        <v>8316</v>
      </c>
      <c r="S3297" s="16">
        <f t="shared" si="259"/>
        <v>42609.442465277782</v>
      </c>
      <c r="T3297" s="16">
        <f t="shared" si="260"/>
        <v>42639.442465277782</v>
      </c>
      <c r="U3297">
        <f t="shared" si="261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6000</v>
      </c>
      <c r="E3298" s="7">
        <v>10802</v>
      </c>
      <c r="F3298" t="s">
        <v>8218</v>
      </c>
      <c r="G3298" t="s">
        <v>8224</v>
      </c>
      <c r="H3298" t="s">
        <v>8246</v>
      </c>
      <c r="I3298" s="14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180</v>
      </c>
      <c r="P3298">
        <f t="shared" si="262"/>
        <v>229.83</v>
      </c>
      <c r="Q3298" s="11" t="s">
        <v>8315</v>
      </c>
      <c r="R3298" t="s">
        <v>8316</v>
      </c>
      <c r="S3298" s="16">
        <f t="shared" si="259"/>
        <v>42309.756620370375</v>
      </c>
      <c r="T3298" s="16">
        <f t="shared" si="260"/>
        <v>42330.916666666672</v>
      </c>
      <c r="U3298">
        <f t="shared" si="261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15000</v>
      </c>
      <c r="E3299" s="7">
        <v>7530</v>
      </c>
      <c r="F3299" t="s">
        <v>8220</v>
      </c>
      <c r="G3299" t="s">
        <v>8224</v>
      </c>
      <c r="H3299" t="s">
        <v>8246</v>
      </c>
      <c r="I3299" s="14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50</v>
      </c>
      <c r="P3299">
        <f t="shared" si="262"/>
        <v>171.14</v>
      </c>
      <c r="Q3299" s="11" t="s">
        <v>8315</v>
      </c>
      <c r="R3299" t="s">
        <v>8316</v>
      </c>
      <c r="S3299" s="16">
        <f t="shared" si="259"/>
        <v>42193.771481481483</v>
      </c>
      <c r="T3299" s="16">
        <f t="shared" si="260"/>
        <v>42212.957638888889</v>
      </c>
      <c r="U3299">
        <f t="shared" si="261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25000</v>
      </c>
      <c r="E3300" s="7">
        <v>28276</v>
      </c>
      <c r="F3300" t="s">
        <v>8218</v>
      </c>
      <c r="G3300" t="s">
        <v>8223</v>
      </c>
      <c r="H3300" t="s">
        <v>8245</v>
      </c>
      <c r="I3300" s="14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113</v>
      </c>
      <c r="P3300">
        <f t="shared" si="262"/>
        <v>392.72</v>
      </c>
      <c r="Q3300" s="11" t="s">
        <v>8315</v>
      </c>
      <c r="R3300" t="s">
        <v>8316</v>
      </c>
      <c r="S3300" s="16">
        <f t="shared" si="259"/>
        <v>42239.957962962959</v>
      </c>
      <c r="T3300" s="16">
        <f t="shared" si="260"/>
        <v>42260</v>
      </c>
      <c r="U3300">
        <f t="shared" si="261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10000</v>
      </c>
      <c r="E3301" s="7">
        <v>1486</v>
      </c>
      <c r="F3301" t="s">
        <v>8220</v>
      </c>
      <c r="G3301" t="s">
        <v>8223</v>
      </c>
      <c r="H3301" t="s">
        <v>8245</v>
      </c>
      <c r="I3301" s="14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15</v>
      </c>
      <c r="P3301">
        <f t="shared" si="262"/>
        <v>23.59</v>
      </c>
      <c r="Q3301" s="11" t="s">
        <v>8315</v>
      </c>
      <c r="R3301" t="s">
        <v>8316</v>
      </c>
      <c r="S3301" s="16">
        <f t="shared" si="259"/>
        <v>42261.917395833334</v>
      </c>
      <c r="T3301" s="16">
        <f t="shared" si="260"/>
        <v>42291.917395833334</v>
      </c>
      <c r="U3301">
        <f t="shared" si="261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10000</v>
      </c>
      <c r="E3302" s="7">
        <v>17028.88</v>
      </c>
      <c r="F3302" t="s">
        <v>8218</v>
      </c>
      <c r="G3302" t="s">
        <v>8223</v>
      </c>
      <c r="H3302" t="s">
        <v>8245</v>
      </c>
      <c r="I3302" s="14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170</v>
      </c>
      <c r="P3302">
        <f t="shared" si="262"/>
        <v>193.51</v>
      </c>
      <c r="Q3302" s="11" t="s">
        <v>8315</v>
      </c>
      <c r="R3302" t="s">
        <v>8316</v>
      </c>
      <c r="S3302" s="16">
        <f t="shared" si="259"/>
        <v>42102.743773148148</v>
      </c>
      <c r="T3302" s="16">
        <f t="shared" si="260"/>
        <v>42123.743773148148</v>
      </c>
      <c r="U3302">
        <f t="shared" si="261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10000</v>
      </c>
      <c r="E3303" s="7">
        <v>11727</v>
      </c>
      <c r="F3303" t="s">
        <v>8218</v>
      </c>
      <c r="G3303" t="s">
        <v>8223</v>
      </c>
      <c r="H3303" t="s">
        <v>8245</v>
      </c>
      <c r="I3303" s="14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117</v>
      </c>
      <c r="P3303">
        <f t="shared" si="262"/>
        <v>167.53</v>
      </c>
      <c r="Q3303" s="11" t="s">
        <v>8315</v>
      </c>
      <c r="R3303" t="s">
        <v>8316</v>
      </c>
      <c r="S3303" s="16">
        <f t="shared" si="259"/>
        <v>42538.73583333334</v>
      </c>
      <c r="T3303" s="16">
        <f t="shared" si="260"/>
        <v>42583.290972222225</v>
      </c>
      <c r="U3303">
        <f t="shared" si="261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25000</v>
      </c>
      <c r="E3304" s="7">
        <v>0</v>
      </c>
      <c r="F3304" t="s">
        <v>8220</v>
      </c>
      <c r="G3304" t="s">
        <v>8226</v>
      </c>
      <c r="H3304" t="s">
        <v>8248</v>
      </c>
      <c r="I3304" s="1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0</v>
      </c>
      <c r="P3304">
        <f t="shared" si="262"/>
        <v>0</v>
      </c>
      <c r="Q3304" s="11" t="s">
        <v>8315</v>
      </c>
      <c r="R3304" t="s">
        <v>8316</v>
      </c>
      <c r="S3304" s="16">
        <f t="shared" si="259"/>
        <v>42681.35157407407</v>
      </c>
      <c r="T3304" s="16">
        <f t="shared" si="260"/>
        <v>42711.35157407407</v>
      </c>
      <c r="U3304">
        <f t="shared" si="261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6000</v>
      </c>
      <c r="E3305" s="7">
        <v>6007</v>
      </c>
      <c r="F3305" t="s">
        <v>8218</v>
      </c>
      <c r="G3305" t="s">
        <v>8223</v>
      </c>
      <c r="H3305" t="s">
        <v>8245</v>
      </c>
      <c r="I3305" s="14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100</v>
      </c>
      <c r="P3305">
        <f t="shared" si="262"/>
        <v>171.63</v>
      </c>
      <c r="Q3305" s="11" t="s">
        <v>8315</v>
      </c>
      <c r="R3305" t="s">
        <v>8316</v>
      </c>
      <c r="S3305" s="16">
        <f t="shared" si="259"/>
        <v>42056.65143518518</v>
      </c>
      <c r="T3305" s="16">
        <f t="shared" si="260"/>
        <v>42091.609768518523</v>
      </c>
      <c r="U3305">
        <f t="shared" si="261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40000</v>
      </c>
      <c r="E3306" s="7">
        <v>15851</v>
      </c>
      <c r="F3306" t="s">
        <v>8219</v>
      </c>
      <c r="G3306" t="s">
        <v>8223</v>
      </c>
      <c r="H3306" t="s">
        <v>8245</v>
      </c>
      <c r="I3306" s="14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40</v>
      </c>
      <c r="P3306">
        <f t="shared" si="262"/>
        <v>90.58</v>
      </c>
      <c r="Q3306" s="11" t="s">
        <v>8315</v>
      </c>
      <c r="R3306" t="s">
        <v>8316</v>
      </c>
      <c r="S3306" s="16">
        <f t="shared" si="259"/>
        <v>42696.624444444446</v>
      </c>
      <c r="T3306" s="16">
        <f t="shared" si="260"/>
        <v>42726.624444444446</v>
      </c>
      <c r="U3306">
        <f t="shared" si="261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10000</v>
      </c>
      <c r="E3307" s="7">
        <v>15929.51</v>
      </c>
      <c r="F3307" t="s">
        <v>8218</v>
      </c>
      <c r="G3307" t="s">
        <v>8223</v>
      </c>
      <c r="H3307" t="s">
        <v>8245</v>
      </c>
      <c r="I3307" s="14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159</v>
      </c>
      <c r="P3307">
        <f t="shared" si="262"/>
        <v>796.48</v>
      </c>
      <c r="Q3307" s="11" t="s">
        <v>8315</v>
      </c>
      <c r="R3307" t="s">
        <v>8316</v>
      </c>
      <c r="S3307" s="16">
        <f t="shared" si="259"/>
        <v>42186.855879629627</v>
      </c>
      <c r="T3307" s="16">
        <f t="shared" si="260"/>
        <v>42216.855879629627</v>
      </c>
      <c r="U3307">
        <f t="shared" si="261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8000</v>
      </c>
      <c r="E3308" s="7">
        <v>50</v>
      </c>
      <c r="F3308" t="s">
        <v>8220</v>
      </c>
      <c r="G3308" t="s">
        <v>8223</v>
      </c>
      <c r="H3308" t="s">
        <v>8245</v>
      </c>
      <c r="I3308" s="14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</v>
      </c>
      <c r="P3308">
        <f t="shared" si="262"/>
        <v>0.93</v>
      </c>
      <c r="Q3308" s="11" t="s">
        <v>8315</v>
      </c>
      <c r="R3308" t="s">
        <v>8316</v>
      </c>
      <c r="S3308" s="16">
        <f t="shared" si="259"/>
        <v>42493.219236111108</v>
      </c>
      <c r="T3308" s="16">
        <f t="shared" si="260"/>
        <v>42531.125</v>
      </c>
      <c r="U3308">
        <f t="shared" si="261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4000</v>
      </c>
      <c r="E3309" s="7">
        <v>8105</v>
      </c>
      <c r="F3309" t="s">
        <v>8218</v>
      </c>
      <c r="G3309" t="s">
        <v>8223</v>
      </c>
      <c r="H3309" t="s">
        <v>8245</v>
      </c>
      <c r="I3309" s="14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203</v>
      </c>
      <c r="P3309">
        <f t="shared" si="262"/>
        <v>405.25</v>
      </c>
      <c r="Q3309" s="11" t="s">
        <v>8315</v>
      </c>
      <c r="R3309" t="s">
        <v>8316</v>
      </c>
      <c r="S3309" s="16">
        <f t="shared" si="259"/>
        <v>42475.057164351849</v>
      </c>
      <c r="T3309" s="16">
        <f t="shared" si="260"/>
        <v>42505.057164351849</v>
      </c>
      <c r="U3309">
        <f t="shared" si="261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11000</v>
      </c>
      <c r="E3310" s="7">
        <v>2156</v>
      </c>
      <c r="F3310" t="s">
        <v>8220</v>
      </c>
      <c r="G3310" t="s">
        <v>8223</v>
      </c>
      <c r="H3310" t="s">
        <v>8245</v>
      </c>
      <c r="I3310" s="14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20</v>
      </c>
      <c r="P3310">
        <f t="shared" si="262"/>
        <v>37.82</v>
      </c>
      <c r="Q3310" s="11" t="s">
        <v>8315</v>
      </c>
      <c r="R3310" t="s">
        <v>8316</v>
      </c>
      <c r="S3310" s="16">
        <f t="shared" si="259"/>
        <v>42452.876909722225</v>
      </c>
      <c r="T3310" s="16">
        <f t="shared" si="260"/>
        <v>42473.876909722225</v>
      </c>
      <c r="U3310">
        <f t="shared" si="261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3000</v>
      </c>
      <c r="E3311" s="7">
        <v>3100</v>
      </c>
      <c r="F3311" t="s">
        <v>8218</v>
      </c>
      <c r="G3311" t="s">
        <v>8224</v>
      </c>
      <c r="H3311" t="s">
        <v>8246</v>
      </c>
      <c r="I3311" s="14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103</v>
      </c>
      <c r="P3311">
        <f t="shared" si="262"/>
        <v>100</v>
      </c>
      <c r="Q3311" s="11" t="s">
        <v>8315</v>
      </c>
      <c r="R3311" t="s">
        <v>8316</v>
      </c>
      <c r="S3311" s="16">
        <f t="shared" si="259"/>
        <v>42628.650208333333</v>
      </c>
      <c r="T3311" s="16">
        <f t="shared" si="260"/>
        <v>42659.650208333333</v>
      </c>
      <c r="U3311">
        <f t="shared" si="261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18800</v>
      </c>
      <c r="E3312" s="7">
        <v>20426</v>
      </c>
      <c r="F3312" t="s">
        <v>8218</v>
      </c>
      <c r="G3312" t="s">
        <v>8223</v>
      </c>
      <c r="H3312" t="s">
        <v>8245</v>
      </c>
      <c r="I3312" s="14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109</v>
      </c>
      <c r="P3312">
        <f t="shared" si="262"/>
        <v>658.9</v>
      </c>
      <c r="Q3312" s="11" t="s">
        <v>8315</v>
      </c>
      <c r="R3312" t="s">
        <v>8316</v>
      </c>
      <c r="S3312" s="16">
        <f t="shared" si="259"/>
        <v>42253.928530092591</v>
      </c>
      <c r="T3312" s="16">
        <f t="shared" si="260"/>
        <v>42283.928530092591</v>
      </c>
      <c r="U3312">
        <f t="shared" si="261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8000</v>
      </c>
      <c r="E3313" s="7">
        <v>8114</v>
      </c>
      <c r="F3313" t="s">
        <v>8218</v>
      </c>
      <c r="G3313" t="s">
        <v>8223</v>
      </c>
      <c r="H3313" t="s">
        <v>8245</v>
      </c>
      <c r="I3313" s="14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101</v>
      </c>
      <c r="P3313">
        <f t="shared" si="262"/>
        <v>180.31</v>
      </c>
      <c r="Q3313" s="11" t="s">
        <v>8315</v>
      </c>
      <c r="R3313" t="s">
        <v>8316</v>
      </c>
      <c r="S3313" s="16">
        <f t="shared" si="259"/>
        <v>42264.29178240741</v>
      </c>
      <c r="T3313" s="16">
        <f t="shared" si="260"/>
        <v>42294.29178240741</v>
      </c>
      <c r="U3313">
        <f t="shared" si="261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7500</v>
      </c>
      <c r="E3314" s="7">
        <v>381</v>
      </c>
      <c r="F3314" t="s">
        <v>8220</v>
      </c>
      <c r="G3314" t="s">
        <v>8223</v>
      </c>
      <c r="H3314" t="s">
        <v>8245</v>
      </c>
      <c r="I3314" s="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5</v>
      </c>
      <c r="P3314">
        <f t="shared" si="262"/>
        <v>9.2899999999999991</v>
      </c>
      <c r="Q3314" s="11" t="s">
        <v>8315</v>
      </c>
      <c r="R3314" t="s">
        <v>8316</v>
      </c>
      <c r="S3314" s="16">
        <f t="shared" si="259"/>
        <v>42664.809560185182</v>
      </c>
      <c r="T3314" s="16">
        <f t="shared" si="260"/>
        <v>42685.916666666672</v>
      </c>
      <c r="U3314">
        <f t="shared" si="261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7000</v>
      </c>
      <c r="E3315" s="7">
        <v>6</v>
      </c>
      <c r="F3315" t="s">
        <v>8219</v>
      </c>
      <c r="G3315" t="s">
        <v>8223</v>
      </c>
      <c r="H3315" t="s">
        <v>8245</v>
      </c>
      <c r="I3315" s="14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0</v>
      </c>
      <c r="P3315">
        <f t="shared" si="262"/>
        <v>0.21</v>
      </c>
      <c r="Q3315" s="11" t="s">
        <v>8315</v>
      </c>
      <c r="R3315" t="s">
        <v>8316</v>
      </c>
      <c r="S3315" s="16">
        <f t="shared" si="259"/>
        <v>42382.244409722218</v>
      </c>
      <c r="T3315" s="16">
        <f t="shared" si="260"/>
        <v>42396.041666666672</v>
      </c>
      <c r="U3315">
        <f t="shared" si="261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5000</v>
      </c>
      <c r="E3316" s="7">
        <v>5570</v>
      </c>
      <c r="F3316" t="s">
        <v>8218</v>
      </c>
      <c r="G3316" t="s">
        <v>8224</v>
      </c>
      <c r="H3316" t="s">
        <v>8246</v>
      </c>
      <c r="I3316" s="14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111</v>
      </c>
      <c r="P3316">
        <f t="shared" si="262"/>
        <v>96.03</v>
      </c>
      <c r="Q3316" s="11" t="s">
        <v>8315</v>
      </c>
      <c r="R3316" t="s">
        <v>8316</v>
      </c>
      <c r="S3316" s="16">
        <f t="shared" si="259"/>
        <v>42105.267488425925</v>
      </c>
      <c r="T3316" s="16">
        <f t="shared" si="260"/>
        <v>42132.836805555555</v>
      </c>
      <c r="U3316">
        <f t="shared" si="261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12000</v>
      </c>
      <c r="E3317" s="7">
        <v>52</v>
      </c>
      <c r="F3317" t="s">
        <v>8220</v>
      </c>
      <c r="G3317" t="s">
        <v>8224</v>
      </c>
      <c r="H3317" t="s">
        <v>8246</v>
      </c>
      <c r="I3317" s="14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0</v>
      </c>
      <c r="P3317">
        <f t="shared" si="262"/>
        <v>0.57999999999999996</v>
      </c>
      <c r="Q3317" s="11" t="s">
        <v>8315</v>
      </c>
      <c r="R3317" t="s">
        <v>8316</v>
      </c>
      <c r="S3317" s="16">
        <f t="shared" si="259"/>
        <v>42466.303715277783</v>
      </c>
      <c r="T3317" s="16">
        <f t="shared" si="260"/>
        <v>42496.303715277783</v>
      </c>
      <c r="U3317">
        <f t="shared" si="261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30000</v>
      </c>
      <c r="E3318" s="7">
        <v>2725</v>
      </c>
      <c r="F3318" t="s">
        <v>8220</v>
      </c>
      <c r="G3318" t="s">
        <v>8223</v>
      </c>
      <c r="H3318" t="s">
        <v>8245</v>
      </c>
      <c r="I3318" s="14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9</v>
      </c>
      <c r="P3318">
        <f t="shared" si="262"/>
        <v>21.8</v>
      </c>
      <c r="Q3318" s="11" t="s">
        <v>8315</v>
      </c>
      <c r="R3318" t="s">
        <v>8316</v>
      </c>
      <c r="S3318" s="16">
        <f t="shared" si="259"/>
        <v>41826.871238425927</v>
      </c>
      <c r="T3318" s="16">
        <f t="shared" si="260"/>
        <v>41859.57916666667</v>
      </c>
      <c r="U3318">
        <f t="shared" si="261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4500</v>
      </c>
      <c r="E3319" s="7">
        <v>25</v>
      </c>
      <c r="F3319" t="s">
        <v>8220</v>
      </c>
      <c r="G3319" t="s">
        <v>8223</v>
      </c>
      <c r="H3319" t="s">
        <v>8245</v>
      </c>
      <c r="I3319" s="14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</v>
      </c>
      <c r="P3319">
        <f t="shared" si="262"/>
        <v>1.39</v>
      </c>
      <c r="Q3319" s="11" t="s">
        <v>8315</v>
      </c>
      <c r="R3319" t="s">
        <v>8316</v>
      </c>
      <c r="S3319" s="16">
        <f t="shared" si="259"/>
        <v>42499.039629629624</v>
      </c>
      <c r="T3319" s="16">
        <f t="shared" si="260"/>
        <v>42529.039629629624</v>
      </c>
      <c r="U3319">
        <f t="shared" si="261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7500</v>
      </c>
      <c r="E3320" s="7">
        <v>7520</v>
      </c>
      <c r="F3320" t="s">
        <v>8218</v>
      </c>
      <c r="G3320" t="s">
        <v>8228</v>
      </c>
      <c r="H3320" t="s">
        <v>8250</v>
      </c>
      <c r="I3320" s="14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100</v>
      </c>
      <c r="P3320">
        <f t="shared" si="262"/>
        <v>235</v>
      </c>
      <c r="Q3320" s="11" t="s">
        <v>8315</v>
      </c>
      <c r="R3320" t="s">
        <v>8316</v>
      </c>
      <c r="S3320" s="16">
        <f t="shared" si="259"/>
        <v>42431.302002314813</v>
      </c>
      <c r="T3320" s="16">
        <f t="shared" si="260"/>
        <v>42471.104166666672</v>
      </c>
      <c r="U3320">
        <f t="shared" si="261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3000</v>
      </c>
      <c r="E3321" s="7">
        <v>3030</v>
      </c>
      <c r="F3321" t="s">
        <v>8218</v>
      </c>
      <c r="G3321" t="s">
        <v>8224</v>
      </c>
      <c r="H3321" t="s">
        <v>8246</v>
      </c>
      <c r="I3321" s="14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101</v>
      </c>
      <c r="P3321">
        <f t="shared" si="262"/>
        <v>189.38</v>
      </c>
      <c r="Q3321" s="11" t="s">
        <v>8315</v>
      </c>
      <c r="R3321" t="s">
        <v>8316</v>
      </c>
      <c r="S3321" s="16">
        <f t="shared" si="259"/>
        <v>41990.585486111115</v>
      </c>
      <c r="T3321" s="16">
        <f t="shared" si="260"/>
        <v>42035.585486111115</v>
      </c>
      <c r="U3321">
        <f t="shared" si="261"/>
        <v>2015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7500</v>
      </c>
      <c r="E3322" s="7">
        <v>7701.93</v>
      </c>
      <c r="F3322" t="s">
        <v>8218</v>
      </c>
      <c r="G3322" t="s">
        <v>8223</v>
      </c>
      <c r="H3322" t="s">
        <v>8245</v>
      </c>
      <c r="I3322" s="14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103</v>
      </c>
      <c r="P3322">
        <f t="shared" si="262"/>
        <v>202.68</v>
      </c>
      <c r="Q3322" s="11" t="s">
        <v>8315</v>
      </c>
      <c r="R3322" t="s">
        <v>8316</v>
      </c>
      <c r="S3322" s="16">
        <f t="shared" si="259"/>
        <v>42513.045798611114</v>
      </c>
      <c r="T3322" s="16">
        <f t="shared" si="260"/>
        <v>42543.045798611114</v>
      </c>
      <c r="U3322">
        <f t="shared" si="261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3000</v>
      </c>
      <c r="E3323" s="7">
        <v>3030</v>
      </c>
      <c r="F3323" t="s">
        <v>8218</v>
      </c>
      <c r="G3323" t="s">
        <v>8223</v>
      </c>
      <c r="H3323" t="s">
        <v>8245</v>
      </c>
      <c r="I3323" s="14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101</v>
      </c>
      <c r="P3323">
        <f t="shared" si="262"/>
        <v>202</v>
      </c>
      <c r="Q3323" s="11" t="s">
        <v>8315</v>
      </c>
      <c r="R3323" t="s">
        <v>8316</v>
      </c>
      <c r="S3323" s="16">
        <f t="shared" si="259"/>
        <v>41914.100289351853</v>
      </c>
      <c r="T3323" s="16">
        <f t="shared" si="260"/>
        <v>41928.165972222225</v>
      </c>
      <c r="U3323">
        <f t="shared" si="261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10000</v>
      </c>
      <c r="E3324" s="7">
        <v>96</v>
      </c>
      <c r="F3324" t="s">
        <v>8221</v>
      </c>
      <c r="G3324" t="s">
        <v>8223</v>
      </c>
      <c r="H3324" t="s">
        <v>8245</v>
      </c>
      <c r="I3324" s="1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</v>
      </c>
      <c r="P3324">
        <f t="shared" si="262"/>
        <v>4.17</v>
      </c>
      <c r="Q3324" s="11" t="s">
        <v>8315</v>
      </c>
      <c r="R3324" t="s">
        <v>8316</v>
      </c>
      <c r="S3324" s="16">
        <f t="shared" si="259"/>
        <v>42521.010370370372</v>
      </c>
      <c r="T3324" s="16">
        <f t="shared" si="260"/>
        <v>42543.163194444445</v>
      </c>
      <c r="U3324">
        <f t="shared" si="261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5000</v>
      </c>
      <c r="E3325" s="7">
        <v>1</v>
      </c>
      <c r="F3325" t="s">
        <v>8220</v>
      </c>
      <c r="G3325" t="s">
        <v>8224</v>
      </c>
      <c r="H3325" t="s">
        <v>8246</v>
      </c>
      <c r="I3325" s="14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0</v>
      </c>
      <c r="P3325">
        <f t="shared" si="262"/>
        <v>0.02</v>
      </c>
      <c r="Q3325" s="11" t="s">
        <v>8315</v>
      </c>
      <c r="R3325" t="s">
        <v>8316</v>
      </c>
      <c r="S3325" s="16">
        <f t="shared" si="259"/>
        <v>42608.36583333333</v>
      </c>
      <c r="T3325" s="16">
        <f t="shared" si="260"/>
        <v>42638.36583333333</v>
      </c>
      <c r="U3325">
        <f t="shared" si="261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5000</v>
      </c>
      <c r="E3326" s="7">
        <v>5000</v>
      </c>
      <c r="F3326" t="s">
        <v>8218</v>
      </c>
      <c r="G3326" t="s">
        <v>8240</v>
      </c>
      <c r="H3326" t="s">
        <v>8248</v>
      </c>
      <c r="I3326" s="14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100</v>
      </c>
      <c r="P3326">
        <f t="shared" si="262"/>
        <v>500</v>
      </c>
      <c r="Q3326" s="11" t="s">
        <v>8315</v>
      </c>
      <c r="R3326" t="s">
        <v>8316</v>
      </c>
      <c r="S3326" s="16">
        <f t="shared" si="259"/>
        <v>42512.58321759259</v>
      </c>
      <c r="T3326" s="16">
        <f t="shared" si="260"/>
        <v>42526.58321759259</v>
      </c>
      <c r="U3326">
        <f t="shared" si="261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3000</v>
      </c>
      <c r="E3327" s="7">
        <v>1</v>
      </c>
      <c r="F3327" t="s">
        <v>8220</v>
      </c>
      <c r="G3327" t="s">
        <v>8224</v>
      </c>
      <c r="H3327" t="s">
        <v>8246</v>
      </c>
      <c r="I3327" s="14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0</v>
      </c>
      <c r="P3327">
        <f t="shared" si="262"/>
        <v>7.0000000000000007E-2</v>
      </c>
      <c r="Q3327" s="11" t="s">
        <v>8315</v>
      </c>
      <c r="R3327" t="s">
        <v>8316</v>
      </c>
      <c r="S3327" s="16">
        <f t="shared" si="259"/>
        <v>42064.785613425927</v>
      </c>
      <c r="T3327" s="16">
        <f t="shared" si="260"/>
        <v>42099.743946759263</v>
      </c>
      <c r="U3327">
        <f t="shared" si="261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20000</v>
      </c>
      <c r="E3328" s="7">
        <v>202928.5</v>
      </c>
      <c r="F3328" t="s">
        <v>8218</v>
      </c>
      <c r="G3328" t="s">
        <v>8223</v>
      </c>
      <c r="H3328" t="s">
        <v>8245</v>
      </c>
      <c r="I3328" s="14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1015</v>
      </c>
      <c r="P3328">
        <f t="shared" si="262"/>
        <v>3560.15</v>
      </c>
      <c r="Q3328" s="11" t="s">
        <v>8315</v>
      </c>
      <c r="R3328" t="s">
        <v>8316</v>
      </c>
      <c r="S3328" s="16">
        <f t="shared" si="259"/>
        <v>42041.714178240742</v>
      </c>
      <c r="T3328" s="16">
        <f t="shared" si="260"/>
        <v>42071.67251157407</v>
      </c>
      <c r="U3328">
        <f t="shared" si="261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3500</v>
      </c>
      <c r="E3329" s="7">
        <v>3730</v>
      </c>
      <c r="F3329" t="s">
        <v>8218</v>
      </c>
      <c r="G3329" t="s">
        <v>8224</v>
      </c>
      <c r="H3329" t="s">
        <v>8246</v>
      </c>
      <c r="I3329" s="14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107</v>
      </c>
      <c r="P3329">
        <f t="shared" si="262"/>
        <v>113.03</v>
      </c>
      <c r="Q3329" s="11" t="s">
        <v>8315</v>
      </c>
      <c r="R3329" t="s">
        <v>8316</v>
      </c>
      <c r="S3329" s="16">
        <f t="shared" si="259"/>
        <v>42468.374606481477</v>
      </c>
      <c r="T3329" s="16">
        <f t="shared" si="260"/>
        <v>42498.374606481477</v>
      </c>
      <c r="U3329">
        <f t="shared" si="261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8000</v>
      </c>
      <c r="E3330" s="7">
        <v>65</v>
      </c>
      <c r="F3330" t="s">
        <v>8220</v>
      </c>
      <c r="G3330" t="s">
        <v>8223</v>
      </c>
      <c r="H3330" t="s">
        <v>8245</v>
      </c>
      <c r="I3330" s="14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8"/>
        <v>1</v>
      </c>
      <c r="P3330">
        <f t="shared" si="262"/>
        <v>7.22</v>
      </c>
      <c r="Q3330" s="11" t="s">
        <v>8315</v>
      </c>
      <c r="R3330" t="s">
        <v>8316</v>
      </c>
      <c r="S3330" s="16">
        <f t="shared" si="259"/>
        <v>41822.57503472222</v>
      </c>
      <c r="T3330" s="16">
        <f t="shared" si="260"/>
        <v>41825.041666666664</v>
      </c>
      <c r="U3330">
        <f t="shared" si="261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4575</v>
      </c>
      <c r="E3331" s="7">
        <v>5322</v>
      </c>
      <c r="F3331" t="s">
        <v>8218</v>
      </c>
      <c r="G3331" t="s">
        <v>8224</v>
      </c>
      <c r="H3331" t="s">
        <v>8246</v>
      </c>
      <c r="I3331" s="14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3">ROUND(E3331/D3331*100,0)</f>
        <v>116</v>
      </c>
      <c r="P3331">
        <f t="shared" si="262"/>
        <v>204.69</v>
      </c>
      <c r="Q3331" s="11" t="s">
        <v>8315</v>
      </c>
      <c r="R3331" t="s">
        <v>8316</v>
      </c>
      <c r="S3331" s="16">
        <f t="shared" ref="S3331:S3394" si="264">(((J3331/60)/60)/24)+DATE(1970,1,1)</f>
        <v>41837.323009259257</v>
      </c>
      <c r="T3331" s="16">
        <f t="shared" ref="T3331:T3394" si="265">(((I3331/60)/60)/24)+DATE(1970,1,1)</f>
        <v>41847.958333333336</v>
      </c>
      <c r="U3331">
        <f t="shared" ref="U3331:U3394" si="266">YEAR(T3331)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5000</v>
      </c>
      <c r="E3332" s="7">
        <v>5235</v>
      </c>
      <c r="F3332" t="s">
        <v>8218</v>
      </c>
      <c r="G3332" t="s">
        <v>8224</v>
      </c>
      <c r="H3332" t="s">
        <v>8246</v>
      </c>
      <c r="I3332" s="14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105</v>
      </c>
      <c r="P3332">
        <f t="shared" si="262"/>
        <v>75.87</v>
      </c>
      <c r="Q3332" s="11" t="s">
        <v>8315</v>
      </c>
      <c r="R3332" t="s">
        <v>8316</v>
      </c>
      <c r="S3332" s="16">
        <f t="shared" si="264"/>
        <v>42065.887361111112</v>
      </c>
      <c r="T3332" s="16">
        <f t="shared" si="265"/>
        <v>42095.845694444448</v>
      </c>
      <c r="U3332">
        <f t="shared" si="266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15000</v>
      </c>
      <c r="E3333" s="7">
        <v>1</v>
      </c>
      <c r="F3333" t="s">
        <v>8220</v>
      </c>
      <c r="G3333" t="s">
        <v>8223</v>
      </c>
      <c r="H3333" t="s">
        <v>8245</v>
      </c>
      <c r="I3333" s="14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0</v>
      </c>
      <c r="P3333">
        <f t="shared" si="262"/>
        <v>0.02</v>
      </c>
      <c r="Q3333" s="11" t="s">
        <v>8315</v>
      </c>
      <c r="R3333" t="s">
        <v>8316</v>
      </c>
      <c r="S3333" s="16">
        <f t="shared" si="264"/>
        <v>42248.697754629626</v>
      </c>
      <c r="T3333" s="16">
        <f t="shared" si="265"/>
        <v>42283.697754629626</v>
      </c>
      <c r="U3333">
        <f t="shared" si="266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15000</v>
      </c>
      <c r="E3334" s="7">
        <v>33892</v>
      </c>
      <c r="F3334" t="s">
        <v>8218</v>
      </c>
      <c r="G3334" t="s">
        <v>8223</v>
      </c>
      <c r="H3334" t="s">
        <v>8245</v>
      </c>
      <c r="I3334" s="1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226</v>
      </c>
      <c r="P3334">
        <f t="shared" si="262"/>
        <v>408.34</v>
      </c>
      <c r="Q3334" s="11" t="s">
        <v>8315</v>
      </c>
      <c r="R3334" t="s">
        <v>8316</v>
      </c>
      <c r="S3334" s="16">
        <f t="shared" si="264"/>
        <v>41809.860300925924</v>
      </c>
      <c r="T3334" s="16">
        <f t="shared" si="265"/>
        <v>41839.860300925924</v>
      </c>
      <c r="U3334">
        <f t="shared" si="266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10000</v>
      </c>
      <c r="E3335" s="7">
        <v>10092</v>
      </c>
      <c r="F3335" t="s">
        <v>8218</v>
      </c>
      <c r="G3335" t="s">
        <v>8223</v>
      </c>
      <c r="H3335" t="s">
        <v>8245</v>
      </c>
      <c r="I3335" s="14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101</v>
      </c>
      <c r="P3335">
        <f t="shared" si="262"/>
        <v>90.92</v>
      </c>
      <c r="Q3335" s="11" t="s">
        <v>8315</v>
      </c>
      <c r="R3335" t="s">
        <v>8316</v>
      </c>
      <c r="S3335" s="16">
        <f t="shared" si="264"/>
        <v>42148.676851851851</v>
      </c>
      <c r="T3335" s="16">
        <f t="shared" si="265"/>
        <v>42170.676851851851</v>
      </c>
      <c r="U3335">
        <f t="shared" si="266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15000</v>
      </c>
      <c r="E3336" s="7">
        <v>403</v>
      </c>
      <c r="F3336" t="s">
        <v>8220</v>
      </c>
      <c r="G3336" t="s">
        <v>8223</v>
      </c>
      <c r="H3336" t="s">
        <v>8245</v>
      </c>
      <c r="I3336" s="14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3</v>
      </c>
      <c r="P3336">
        <f t="shared" si="262"/>
        <v>8.76</v>
      </c>
      <c r="Q3336" s="11" t="s">
        <v>8315</v>
      </c>
      <c r="R3336" t="s">
        <v>8316</v>
      </c>
      <c r="S3336" s="16">
        <f t="shared" si="264"/>
        <v>42185.521087962959</v>
      </c>
      <c r="T3336" s="16">
        <f t="shared" si="265"/>
        <v>42215.521087962959</v>
      </c>
      <c r="U3336">
        <f t="shared" si="266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13000</v>
      </c>
      <c r="E3337" s="7">
        <v>13163.5</v>
      </c>
      <c r="F3337" t="s">
        <v>8218</v>
      </c>
      <c r="G3337" t="s">
        <v>8224</v>
      </c>
      <c r="H3337" t="s">
        <v>8246</v>
      </c>
      <c r="I3337" s="14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101</v>
      </c>
      <c r="P3337">
        <f t="shared" si="262"/>
        <v>208.94</v>
      </c>
      <c r="Q3337" s="11" t="s">
        <v>8315</v>
      </c>
      <c r="R3337" t="s">
        <v>8316</v>
      </c>
      <c r="S3337" s="16">
        <f t="shared" si="264"/>
        <v>41827.674143518518</v>
      </c>
      <c r="T3337" s="16">
        <f t="shared" si="265"/>
        <v>41854.958333333336</v>
      </c>
      <c r="U3337">
        <f t="shared" si="266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2500</v>
      </c>
      <c r="E3338" s="7">
        <v>53</v>
      </c>
      <c r="F3338" t="s">
        <v>8220</v>
      </c>
      <c r="G3338" t="s">
        <v>8224</v>
      </c>
      <c r="H3338" t="s">
        <v>8246</v>
      </c>
      <c r="I3338" s="14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2</v>
      </c>
      <c r="P3338">
        <f t="shared" si="262"/>
        <v>5.89</v>
      </c>
      <c r="Q3338" s="11" t="s">
        <v>8315</v>
      </c>
      <c r="R3338" t="s">
        <v>8316</v>
      </c>
      <c r="S3338" s="16">
        <f t="shared" si="264"/>
        <v>42437.398680555561</v>
      </c>
      <c r="T3338" s="16">
        <f t="shared" si="265"/>
        <v>42465.35701388889</v>
      </c>
      <c r="U3338">
        <f t="shared" si="266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8000</v>
      </c>
      <c r="E3339" s="7">
        <v>8211</v>
      </c>
      <c r="F3339" t="s">
        <v>8218</v>
      </c>
      <c r="G3339" t="s">
        <v>8224</v>
      </c>
      <c r="H3339" t="s">
        <v>8246</v>
      </c>
      <c r="I3339" s="14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103</v>
      </c>
      <c r="P3339">
        <f t="shared" si="262"/>
        <v>241.5</v>
      </c>
      <c r="Q3339" s="11" t="s">
        <v>8315</v>
      </c>
      <c r="R3339" t="s">
        <v>8316</v>
      </c>
      <c r="S3339" s="16">
        <f t="shared" si="264"/>
        <v>41901.282025462962</v>
      </c>
      <c r="T3339" s="16">
        <f t="shared" si="265"/>
        <v>41922.875</v>
      </c>
      <c r="U3339">
        <f t="shared" si="266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40000</v>
      </c>
      <c r="E3340" s="7">
        <v>0</v>
      </c>
      <c r="F3340" t="s">
        <v>8220</v>
      </c>
      <c r="G3340" t="s">
        <v>8223</v>
      </c>
      <c r="H3340" t="s">
        <v>8245</v>
      </c>
      <c r="I3340" s="14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0</v>
      </c>
      <c r="P3340">
        <f t="shared" si="262"/>
        <v>0</v>
      </c>
      <c r="Q3340" s="11" t="s">
        <v>8315</v>
      </c>
      <c r="R3340" t="s">
        <v>8316</v>
      </c>
      <c r="S3340" s="16">
        <f t="shared" si="264"/>
        <v>42769.574999999997</v>
      </c>
      <c r="T3340" s="16">
        <f t="shared" si="265"/>
        <v>42790.574999999997</v>
      </c>
      <c r="U3340">
        <f t="shared" si="266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23000</v>
      </c>
      <c r="E3341" s="7">
        <v>6118</v>
      </c>
      <c r="F3341" t="s">
        <v>8220</v>
      </c>
      <c r="G3341" t="s">
        <v>8223</v>
      </c>
      <c r="H3341" t="s">
        <v>8245</v>
      </c>
      <c r="I3341" s="14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27</v>
      </c>
      <c r="P3341">
        <f t="shared" si="262"/>
        <v>130.16999999999999</v>
      </c>
      <c r="Q3341" s="11" t="s">
        <v>8315</v>
      </c>
      <c r="R3341" t="s">
        <v>8316</v>
      </c>
      <c r="S3341" s="16">
        <f t="shared" si="264"/>
        <v>42549.665717592594</v>
      </c>
      <c r="T3341" s="16">
        <f t="shared" si="265"/>
        <v>42579.665717592594</v>
      </c>
      <c r="U3341">
        <f t="shared" si="266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10000</v>
      </c>
      <c r="E3342" s="7">
        <v>49321</v>
      </c>
      <c r="F3342" t="s">
        <v>8218</v>
      </c>
      <c r="G3342" t="s">
        <v>8223</v>
      </c>
      <c r="H3342" t="s">
        <v>8245</v>
      </c>
      <c r="I3342" s="14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493</v>
      </c>
      <c r="P3342">
        <f t="shared" si="262"/>
        <v>1297.92</v>
      </c>
      <c r="Q3342" s="11" t="s">
        <v>8315</v>
      </c>
      <c r="R3342" t="s">
        <v>8316</v>
      </c>
      <c r="S3342" s="16">
        <f t="shared" si="264"/>
        <v>42685.974004629628</v>
      </c>
      <c r="T3342" s="16">
        <f t="shared" si="265"/>
        <v>42710.974004629628</v>
      </c>
      <c r="U3342">
        <f t="shared" si="266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10000</v>
      </c>
      <c r="E3343" s="7">
        <v>95</v>
      </c>
      <c r="F3343" t="s">
        <v>8220</v>
      </c>
      <c r="G3343" t="s">
        <v>8224</v>
      </c>
      <c r="H3343" t="s">
        <v>8246</v>
      </c>
      <c r="I3343" s="14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</v>
      </c>
      <c r="P3343">
        <f t="shared" si="262"/>
        <v>3.39</v>
      </c>
      <c r="Q3343" s="11" t="s">
        <v>8315</v>
      </c>
      <c r="R3343" t="s">
        <v>8316</v>
      </c>
      <c r="S3343" s="16">
        <f t="shared" si="264"/>
        <v>42510.798854166671</v>
      </c>
      <c r="T3343" s="16">
        <f t="shared" si="265"/>
        <v>42533.708333333328</v>
      </c>
      <c r="U3343">
        <f t="shared" si="266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17000</v>
      </c>
      <c r="E3344" s="7">
        <v>26744.11</v>
      </c>
      <c r="F3344" t="s">
        <v>8218</v>
      </c>
      <c r="G3344" t="s">
        <v>8223</v>
      </c>
      <c r="H3344" t="s">
        <v>8245</v>
      </c>
      <c r="I3344" s="1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157</v>
      </c>
      <c r="P3344">
        <f t="shared" si="262"/>
        <v>342.87</v>
      </c>
      <c r="Q3344" s="11" t="s">
        <v>8315</v>
      </c>
      <c r="R3344" t="s">
        <v>8316</v>
      </c>
      <c r="S3344" s="16">
        <f t="shared" si="264"/>
        <v>42062.296412037031</v>
      </c>
      <c r="T3344" s="16">
        <f t="shared" si="265"/>
        <v>42095.207638888889</v>
      </c>
      <c r="U3344">
        <f t="shared" si="266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4999</v>
      </c>
      <c r="E3345" s="7">
        <v>5604</v>
      </c>
      <c r="F3345" t="s">
        <v>8218</v>
      </c>
      <c r="G3345" t="s">
        <v>8224</v>
      </c>
      <c r="H3345" t="s">
        <v>8246</v>
      </c>
      <c r="I3345" s="14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112</v>
      </c>
      <c r="P3345">
        <f t="shared" si="262"/>
        <v>243.65</v>
      </c>
      <c r="Q3345" s="11" t="s">
        <v>8315</v>
      </c>
      <c r="R3345" t="s">
        <v>8316</v>
      </c>
      <c r="S3345" s="16">
        <f t="shared" si="264"/>
        <v>42452.916481481487</v>
      </c>
      <c r="T3345" s="16">
        <f t="shared" si="265"/>
        <v>42473.554166666669</v>
      </c>
      <c r="U3345">
        <f t="shared" si="266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12000</v>
      </c>
      <c r="E3346" s="7">
        <v>12029</v>
      </c>
      <c r="F3346" t="s">
        <v>8218</v>
      </c>
      <c r="G3346" t="s">
        <v>8223</v>
      </c>
      <c r="H3346" t="s">
        <v>8245</v>
      </c>
      <c r="I3346" s="14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100</v>
      </c>
      <c r="P3346">
        <f t="shared" si="262"/>
        <v>300.73</v>
      </c>
      <c r="Q3346" s="11" t="s">
        <v>8315</v>
      </c>
      <c r="R3346" t="s">
        <v>8316</v>
      </c>
      <c r="S3346" s="16">
        <f t="shared" si="264"/>
        <v>41851.200150462959</v>
      </c>
      <c r="T3346" s="16">
        <f t="shared" si="265"/>
        <v>41881.200150462959</v>
      </c>
      <c r="U3346">
        <f t="shared" si="266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3000</v>
      </c>
      <c r="E3347" s="7">
        <v>6071</v>
      </c>
      <c r="F3347" t="s">
        <v>8218</v>
      </c>
      <c r="G3347" t="s">
        <v>8223</v>
      </c>
      <c r="H3347" t="s">
        <v>8245</v>
      </c>
      <c r="I3347" s="14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202</v>
      </c>
      <c r="P3347">
        <f t="shared" si="262"/>
        <v>467</v>
      </c>
      <c r="Q3347" s="11" t="s">
        <v>8315</v>
      </c>
      <c r="R3347" t="s">
        <v>8316</v>
      </c>
      <c r="S3347" s="16">
        <f t="shared" si="264"/>
        <v>42053.106111111112</v>
      </c>
      <c r="T3347" s="16">
        <f t="shared" si="265"/>
        <v>42112.025694444441</v>
      </c>
      <c r="U3347">
        <f t="shared" si="266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5000</v>
      </c>
      <c r="E3348" s="7">
        <v>5388.79</v>
      </c>
      <c r="F3348" t="s">
        <v>8218</v>
      </c>
      <c r="G3348" t="s">
        <v>8223</v>
      </c>
      <c r="H3348" t="s">
        <v>8245</v>
      </c>
      <c r="I3348" s="14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108</v>
      </c>
      <c r="P3348">
        <f t="shared" si="262"/>
        <v>299.38</v>
      </c>
      <c r="Q3348" s="11" t="s">
        <v>8315</v>
      </c>
      <c r="R3348" t="s">
        <v>8316</v>
      </c>
      <c r="S3348" s="16">
        <f t="shared" si="264"/>
        <v>42054.024421296301</v>
      </c>
      <c r="T3348" s="16">
        <f t="shared" si="265"/>
        <v>42061.024421296301</v>
      </c>
      <c r="U3348">
        <f t="shared" si="266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7000</v>
      </c>
      <c r="E3349" s="7">
        <v>7505</v>
      </c>
      <c r="F3349" t="s">
        <v>8218</v>
      </c>
      <c r="G3349" t="s">
        <v>8224</v>
      </c>
      <c r="H3349" t="s">
        <v>8246</v>
      </c>
      <c r="I3349" s="14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107</v>
      </c>
      <c r="P3349">
        <f t="shared" si="262"/>
        <v>341.14</v>
      </c>
      <c r="Q3349" s="11" t="s">
        <v>8315</v>
      </c>
      <c r="R3349" t="s">
        <v>8316</v>
      </c>
      <c r="S3349" s="16">
        <f t="shared" si="264"/>
        <v>42484.551550925928</v>
      </c>
      <c r="T3349" s="16">
        <f t="shared" si="265"/>
        <v>42498.875</v>
      </c>
      <c r="U3349">
        <f t="shared" si="266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15000</v>
      </c>
      <c r="E3350" s="7">
        <v>15186.69</v>
      </c>
      <c r="F3350" t="s">
        <v>8218</v>
      </c>
      <c r="G3350" t="s">
        <v>8223</v>
      </c>
      <c r="H3350" t="s">
        <v>8245</v>
      </c>
      <c r="I3350" s="14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101</v>
      </c>
      <c r="P3350">
        <f t="shared" si="262"/>
        <v>192.24</v>
      </c>
      <c r="Q3350" s="11" t="s">
        <v>8315</v>
      </c>
      <c r="R3350" t="s">
        <v>8316</v>
      </c>
      <c r="S3350" s="16">
        <f t="shared" si="264"/>
        <v>42466.558796296296</v>
      </c>
      <c r="T3350" s="16">
        <f t="shared" si="265"/>
        <v>42490.165972222225</v>
      </c>
      <c r="U3350">
        <f t="shared" si="266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5000</v>
      </c>
      <c r="E3351" s="7">
        <v>5016</v>
      </c>
      <c r="F3351" t="s">
        <v>8218</v>
      </c>
      <c r="G3351" t="s">
        <v>8223</v>
      </c>
      <c r="H3351" t="s">
        <v>8245</v>
      </c>
      <c r="I3351" s="14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100</v>
      </c>
      <c r="P3351">
        <f t="shared" si="262"/>
        <v>358.29</v>
      </c>
      <c r="Q3351" s="11" t="s">
        <v>8315</v>
      </c>
      <c r="R3351" t="s">
        <v>8316</v>
      </c>
      <c r="S3351" s="16">
        <f t="shared" si="264"/>
        <v>42513.110787037032</v>
      </c>
      <c r="T3351" s="16">
        <f t="shared" si="265"/>
        <v>42534.708333333328</v>
      </c>
      <c r="U3351">
        <f t="shared" si="266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10000</v>
      </c>
      <c r="E3352" s="7">
        <v>10085</v>
      </c>
      <c r="F3352" t="s">
        <v>8218</v>
      </c>
      <c r="G3352" t="s">
        <v>8242</v>
      </c>
      <c r="H3352" t="s">
        <v>8248</v>
      </c>
      <c r="I3352" s="14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101</v>
      </c>
      <c r="P3352">
        <f t="shared" si="262"/>
        <v>197.75</v>
      </c>
      <c r="Q3352" s="11" t="s">
        <v>8315</v>
      </c>
      <c r="R3352" t="s">
        <v>8316</v>
      </c>
      <c r="S3352" s="16">
        <f t="shared" si="264"/>
        <v>42302.701516203699</v>
      </c>
      <c r="T3352" s="16">
        <f t="shared" si="265"/>
        <v>42337.958333333328</v>
      </c>
      <c r="U3352">
        <f t="shared" si="266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14000</v>
      </c>
      <c r="E3353" s="7">
        <v>0</v>
      </c>
      <c r="F3353" t="s">
        <v>8220</v>
      </c>
      <c r="G3353" t="s">
        <v>8224</v>
      </c>
      <c r="H3353" t="s">
        <v>8246</v>
      </c>
      <c r="I3353" s="14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0</v>
      </c>
      <c r="P3353">
        <f t="shared" si="262"/>
        <v>0</v>
      </c>
      <c r="Q3353" s="11" t="s">
        <v>8315</v>
      </c>
      <c r="R3353" t="s">
        <v>8316</v>
      </c>
      <c r="S3353" s="16">
        <f t="shared" si="264"/>
        <v>41806.395428240743</v>
      </c>
      <c r="T3353" s="16">
        <f t="shared" si="265"/>
        <v>41843.458333333336</v>
      </c>
      <c r="U3353">
        <f t="shared" si="266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15000</v>
      </c>
      <c r="E3354" s="7">
        <v>451</v>
      </c>
      <c r="F3354" t="s">
        <v>8220</v>
      </c>
      <c r="G3354" t="s">
        <v>8224</v>
      </c>
      <c r="H3354" t="s">
        <v>8246</v>
      </c>
      <c r="I3354" s="1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3</v>
      </c>
      <c r="P3354">
        <f t="shared" si="262"/>
        <v>6.44</v>
      </c>
      <c r="Q3354" s="11" t="s">
        <v>8315</v>
      </c>
      <c r="R3354" t="s">
        <v>8316</v>
      </c>
      <c r="S3354" s="16">
        <f t="shared" si="264"/>
        <v>42495.992800925931</v>
      </c>
      <c r="T3354" s="16">
        <f t="shared" si="265"/>
        <v>42552.958333333328</v>
      </c>
      <c r="U3354">
        <f t="shared" si="266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5000</v>
      </c>
      <c r="E3355" s="7">
        <v>5186</v>
      </c>
      <c r="F3355" t="s">
        <v>8218</v>
      </c>
      <c r="G3355" t="s">
        <v>8224</v>
      </c>
      <c r="H3355" t="s">
        <v>8246</v>
      </c>
      <c r="I3355" s="14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104</v>
      </c>
      <c r="P3355">
        <f t="shared" si="262"/>
        <v>117.86</v>
      </c>
      <c r="Q3355" s="11" t="s">
        <v>8315</v>
      </c>
      <c r="R3355" t="s">
        <v>8316</v>
      </c>
      <c r="S3355" s="16">
        <f t="shared" si="264"/>
        <v>42479.432291666672</v>
      </c>
      <c r="T3355" s="16">
        <f t="shared" si="265"/>
        <v>42492.958333333328</v>
      </c>
      <c r="U3355">
        <f t="shared" si="266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9072</v>
      </c>
      <c r="E3356" s="7">
        <v>9228</v>
      </c>
      <c r="F3356" t="s">
        <v>8218</v>
      </c>
      <c r="G3356" t="s">
        <v>8223</v>
      </c>
      <c r="H3356" t="s">
        <v>8245</v>
      </c>
      <c r="I3356" s="14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2"/>
        <v>167.78</v>
      </c>
      <c r="Q3356" s="11" t="s">
        <v>8315</v>
      </c>
      <c r="R3356" t="s">
        <v>8316</v>
      </c>
      <c r="S3356" s="16">
        <f t="shared" si="264"/>
        <v>42270.7269212963</v>
      </c>
      <c r="T3356" s="16">
        <f t="shared" si="265"/>
        <v>42306.167361111111</v>
      </c>
      <c r="U3356">
        <f t="shared" si="266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6500</v>
      </c>
      <c r="E3357" s="7">
        <v>865</v>
      </c>
      <c r="F3357" t="s">
        <v>8220</v>
      </c>
      <c r="G3357" t="s">
        <v>8224</v>
      </c>
      <c r="H3357" t="s">
        <v>8246</v>
      </c>
      <c r="I3357" s="14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13</v>
      </c>
      <c r="P3357">
        <f t="shared" si="262"/>
        <v>57.67</v>
      </c>
      <c r="Q3357" s="11" t="s">
        <v>8315</v>
      </c>
      <c r="R3357" t="s">
        <v>8316</v>
      </c>
      <c r="S3357" s="16">
        <f t="shared" si="264"/>
        <v>42489.619525462964</v>
      </c>
      <c r="T3357" s="16">
        <f t="shared" si="265"/>
        <v>42500.470138888893</v>
      </c>
      <c r="U3357">
        <f t="shared" si="266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5000</v>
      </c>
      <c r="E3358" s="7">
        <v>5000</v>
      </c>
      <c r="F3358" t="s">
        <v>8218</v>
      </c>
      <c r="G3358" t="s">
        <v>8224</v>
      </c>
      <c r="H3358" t="s">
        <v>8246</v>
      </c>
      <c r="I3358" s="14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100</v>
      </c>
      <c r="P3358">
        <f t="shared" si="262"/>
        <v>185.19</v>
      </c>
      <c r="Q3358" s="11" t="s">
        <v>8315</v>
      </c>
      <c r="R3358" t="s">
        <v>8316</v>
      </c>
      <c r="S3358" s="16">
        <f t="shared" si="264"/>
        <v>42536.815648148149</v>
      </c>
      <c r="T3358" s="16">
        <f t="shared" si="265"/>
        <v>42566.815648148149</v>
      </c>
      <c r="U3358">
        <f t="shared" si="266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5800</v>
      </c>
      <c r="E3359" s="7">
        <v>876</v>
      </c>
      <c r="F3359" t="s">
        <v>8219</v>
      </c>
      <c r="G3359" t="s">
        <v>8224</v>
      </c>
      <c r="H3359" t="s">
        <v>8246</v>
      </c>
      <c r="I3359" s="14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15</v>
      </c>
      <c r="P3359">
        <f t="shared" ref="P3359:P3422" si="267">IFERROR(ROUND(E3359/L3359, 2), 0)</f>
        <v>41.71</v>
      </c>
      <c r="Q3359" s="11" t="s">
        <v>8315</v>
      </c>
      <c r="R3359" t="s">
        <v>8316</v>
      </c>
      <c r="S3359" s="16">
        <f t="shared" si="264"/>
        <v>41822.417939814812</v>
      </c>
      <c r="T3359" s="16">
        <f t="shared" si="265"/>
        <v>41852.417939814812</v>
      </c>
      <c r="U3359">
        <f t="shared" si="266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25000</v>
      </c>
      <c r="E3360" s="7">
        <v>30505</v>
      </c>
      <c r="F3360" t="s">
        <v>8218</v>
      </c>
      <c r="G3360" t="s">
        <v>8223</v>
      </c>
      <c r="H3360" t="s">
        <v>8245</v>
      </c>
      <c r="I3360" s="14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122</v>
      </c>
      <c r="P3360">
        <f t="shared" si="267"/>
        <v>188.3</v>
      </c>
      <c r="Q3360" s="11" t="s">
        <v>8315</v>
      </c>
      <c r="R3360" t="s">
        <v>8316</v>
      </c>
      <c r="S3360" s="16">
        <f t="shared" si="264"/>
        <v>41932.311099537037</v>
      </c>
      <c r="T3360" s="16">
        <f t="shared" si="265"/>
        <v>41962.352766203709</v>
      </c>
      <c r="U3360">
        <f t="shared" si="266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11000</v>
      </c>
      <c r="E3361" s="7">
        <v>281</v>
      </c>
      <c r="F3361" t="s">
        <v>8220</v>
      </c>
      <c r="G3361" t="s">
        <v>8223</v>
      </c>
      <c r="H3361" t="s">
        <v>8245</v>
      </c>
      <c r="I3361" s="14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3</v>
      </c>
      <c r="P3361">
        <f t="shared" si="267"/>
        <v>12.22</v>
      </c>
      <c r="Q3361" s="11" t="s">
        <v>8315</v>
      </c>
      <c r="R3361" t="s">
        <v>8316</v>
      </c>
      <c r="S3361" s="16">
        <f t="shared" si="264"/>
        <v>42746.057106481487</v>
      </c>
      <c r="T3361" s="16">
        <f t="shared" si="265"/>
        <v>42791.057106481487</v>
      </c>
      <c r="U3361">
        <f t="shared" si="266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25000</v>
      </c>
      <c r="E3362" s="7">
        <v>123</v>
      </c>
      <c r="F3362" t="s">
        <v>8220</v>
      </c>
      <c r="G3362" t="s">
        <v>8243</v>
      </c>
      <c r="H3362" t="s">
        <v>8257</v>
      </c>
      <c r="I3362" s="14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0</v>
      </c>
      <c r="P3362">
        <f t="shared" si="267"/>
        <v>1.71</v>
      </c>
      <c r="Q3362" s="11" t="s">
        <v>8315</v>
      </c>
      <c r="R3362" t="s">
        <v>8316</v>
      </c>
      <c r="S3362" s="16">
        <f t="shared" si="264"/>
        <v>42697.082673611112</v>
      </c>
      <c r="T3362" s="16">
        <f t="shared" si="265"/>
        <v>42718.665972222225</v>
      </c>
      <c r="U3362">
        <f t="shared" si="266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15000</v>
      </c>
      <c r="E3363" s="7">
        <v>16373</v>
      </c>
      <c r="F3363" t="s">
        <v>8218</v>
      </c>
      <c r="G3363" t="s">
        <v>8223</v>
      </c>
      <c r="H3363" t="s">
        <v>8245</v>
      </c>
      <c r="I3363" s="14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109</v>
      </c>
      <c r="P3363">
        <f t="shared" si="267"/>
        <v>240.78</v>
      </c>
      <c r="Q3363" s="11" t="s">
        <v>8315</v>
      </c>
      <c r="R3363" t="s">
        <v>8316</v>
      </c>
      <c r="S3363" s="16">
        <f t="shared" si="264"/>
        <v>41866.025347222225</v>
      </c>
      <c r="T3363" s="16">
        <f t="shared" si="265"/>
        <v>41883.665972222225</v>
      </c>
      <c r="U3363">
        <f t="shared" si="266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4200</v>
      </c>
      <c r="E3364" s="7">
        <v>895</v>
      </c>
      <c r="F3364" t="s">
        <v>8220</v>
      </c>
      <c r="G3364" t="s">
        <v>8223</v>
      </c>
      <c r="H3364" t="s">
        <v>8245</v>
      </c>
      <c r="I3364" s="1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</v>
      </c>
      <c r="P3364">
        <f t="shared" si="267"/>
        <v>44.75</v>
      </c>
      <c r="Q3364" s="11" t="s">
        <v>8315</v>
      </c>
      <c r="R3364" t="s">
        <v>8316</v>
      </c>
      <c r="S3364" s="16">
        <f t="shared" si="264"/>
        <v>42056.091631944444</v>
      </c>
      <c r="T3364" s="16">
        <f t="shared" si="265"/>
        <v>42070.204861111109</v>
      </c>
      <c r="U3364">
        <f t="shared" si="266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20000</v>
      </c>
      <c r="E3365" s="7">
        <v>20919.25</v>
      </c>
      <c r="F3365" t="s">
        <v>8218</v>
      </c>
      <c r="G3365" t="s">
        <v>8223</v>
      </c>
      <c r="H3365" t="s">
        <v>8245</v>
      </c>
      <c r="I3365" s="14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105</v>
      </c>
      <c r="P3365">
        <f t="shared" si="267"/>
        <v>804.59</v>
      </c>
      <c r="Q3365" s="11" t="s">
        <v>8315</v>
      </c>
      <c r="R3365" t="s">
        <v>8316</v>
      </c>
      <c r="S3365" s="16">
        <f t="shared" si="264"/>
        <v>41851.771354166667</v>
      </c>
      <c r="T3365" s="16">
        <f t="shared" si="265"/>
        <v>41870.666666666664</v>
      </c>
      <c r="U3365">
        <f t="shared" si="266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10000</v>
      </c>
      <c r="E3366" s="7">
        <v>0</v>
      </c>
      <c r="F3366" t="s">
        <v>8220</v>
      </c>
      <c r="G3366" t="s">
        <v>8224</v>
      </c>
      <c r="H3366" t="s">
        <v>8246</v>
      </c>
      <c r="I3366" s="14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0</v>
      </c>
      <c r="P3366">
        <f t="shared" si="267"/>
        <v>0</v>
      </c>
      <c r="Q3366" s="11" t="s">
        <v>8315</v>
      </c>
      <c r="R3366" t="s">
        <v>8316</v>
      </c>
      <c r="S3366" s="16">
        <f t="shared" si="264"/>
        <v>42422.977418981478</v>
      </c>
      <c r="T3366" s="16">
        <f t="shared" si="265"/>
        <v>42444.875</v>
      </c>
      <c r="U3366">
        <f t="shared" si="266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8000</v>
      </c>
      <c r="E3367" s="7">
        <v>0</v>
      </c>
      <c r="F3367" t="s">
        <v>8220</v>
      </c>
      <c r="G3367" t="s">
        <v>8223</v>
      </c>
      <c r="H3367" t="s">
        <v>8245</v>
      </c>
      <c r="I3367" s="14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0</v>
      </c>
      <c r="P3367">
        <f t="shared" si="267"/>
        <v>0</v>
      </c>
      <c r="Q3367" s="11" t="s">
        <v>8315</v>
      </c>
      <c r="R3367" t="s">
        <v>8316</v>
      </c>
      <c r="S3367" s="16">
        <f t="shared" si="264"/>
        <v>42321.101759259262</v>
      </c>
      <c r="T3367" s="16">
        <f t="shared" si="265"/>
        <v>42351.101759259262</v>
      </c>
      <c r="U3367">
        <f t="shared" si="266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4400</v>
      </c>
      <c r="E3368" s="7">
        <v>800</v>
      </c>
      <c r="F3368" t="s">
        <v>8220</v>
      </c>
      <c r="G3368" t="s">
        <v>8223</v>
      </c>
      <c r="H3368" t="s">
        <v>8245</v>
      </c>
      <c r="I3368" s="14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18</v>
      </c>
      <c r="P3368">
        <f t="shared" si="267"/>
        <v>44.44</v>
      </c>
      <c r="Q3368" s="11" t="s">
        <v>8315</v>
      </c>
      <c r="R3368" t="s">
        <v>8316</v>
      </c>
      <c r="S3368" s="16">
        <f t="shared" si="264"/>
        <v>42107.067557870367</v>
      </c>
      <c r="T3368" s="16">
        <f t="shared" si="265"/>
        <v>42137.067557870367</v>
      </c>
      <c r="U3368">
        <f t="shared" si="266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3750</v>
      </c>
      <c r="E3369" s="7">
        <v>151</v>
      </c>
      <c r="F3369" t="s">
        <v>8220</v>
      </c>
      <c r="G3369" t="s">
        <v>8224</v>
      </c>
      <c r="H3369" t="s">
        <v>8246</v>
      </c>
      <c r="I3369" s="14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4</v>
      </c>
      <c r="P3369">
        <f t="shared" si="267"/>
        <v>5.03</v>
      </c>
      <c r="Q3369" s="11" t="s">
        <v>8315</v>
      </c>
      <c r="R3369" t="s">
        <v>8316</v>
      </c>
      <c r="S3369" s="16">
        <f t="shared" si="264"/>
        <v>42192.933958333335</v>
      </c>
      <c r="T3369" s="16">
        <f t="shared" si="265"/>
        <v>42217.933958333335</v>
      </c>
      <c r="U3369">
        <f t="shared" si="266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4000</v>
      </c>
      <c r="E3370" s="7">
        <v>4784</v>
      </c>
      <c r="F3370" t="s">
        <v>8218</v>
      </c>
      <c r="G3370" t="s">
        <v>8223</v>
      </c>
      <c r="H3370" t="s">
        <v>8245</v>
      </c>
      <c r="I3370" s="14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120</v>
      </c>
      <c r="P3370">
        <f t="shared" si="267"/>
        <v>208</v>
      </c>
      <c r="Q3370" s="11" t="s">
        <v>8315</v>
      </c>
      <c r="R3370" t="s">
        <v>8316</v>
      </c>
      <c r="S3370" s="16">
        <f t="shared" si="264"/>
        <v>41969.199756944443</v>
      </c>
      <c r="T3370" s="16">
        <f t="shared" si="265"/>
        <v>42005.208333333328</v>
      </c>
      <c r="U3370">
        <f t="shared" si="266"/>
        <v>2015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15000</v>
      </c>
      <c r="E3371" s="7">
        <v>0</v>
      </c>
      <c r="F3371" t="s">
        <v>8220</v>
      </c>
      <c r="G3371" t="s">
        <v>8240</v>
      </c>
      <c r="H3371" t="s">
        <v>8248</v>
      </c>
      <c r="I3371" s="14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0</v>
      </c>
      <c r="P3371">
        <f t="shared" si="267"/>
        <v>0</v>
      </c>
      <c r="Q3371" s="11" t="s">
        <v>8315</v>
      </c>
      <c r="R3371" t="s">
        <v>8316</v>
      </c>
      <c r="S3371" s="16">
        <f t="shared" si="264"/>
        <v>42690.041435185187</v>
      </c>
      <c r="T3371" s="16">
        <f t="shared" si="265"/>
        <v>42750.041435185187</v>
      </c>
      <c r="U3371">
        <f t="shared" si="266"/>
        <v>2017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5000</v>
      </c>
      <c r="E3372" s="7">
        <v>6080</v>
      </c>
      <c r="F3372" t="s">
        <v>8218</v>
      </c>
      <c r="G3372" t="s">
        <v>8223</v>
      </c>
      <c r="H3372" t="s">
        <v>8245</v>
      </c>
      <c r="I3372" s="14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122</v>
      </c>
      <c r="P3372">
        <f t="shared" si="267"/>
        <v>233.85</v>
      </c>
      <c r="Q3372" s="11" t="s">
        <v>8315</v>
      </c>
      <c r="R3372" t="s">
        <v>8316</v>
      </c>
      <c r="S3372" s="16">
        <f t="shared" si="264"/>
        <v>42690.334317129629</v>
      </c>
      <c r="T3372" s="16">
        <f t="shared" si="265"/>
        <v>42721.333333333328</v>
      </c>
      <c r="U3372">
        <f t="shared" si="266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2500</v>
      </c>
      <c r="E3373" s="7">
        <v>2500</v>
      </c>
      <c r="F3373" t="s">
        <v>8218</v>
      </c>
      <c r="G3373" t="s">
        <v>8223</v>
      </c>
      <c r="H3373" t="s">
        <v>8245</v>
      </c>
      <c r="I3373" s="14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100</v>
      </c>
      <c r="P3373">
        <f t="shared" si="267"/>
        <v>277.77999999999997</v>
      </c>
      <c r="Q3373" s="11" t="s">
        <v>8315</v>
      </c>
      <c r="R3373" t="s">
        <v>8316</v>
      </c>
      <c r="S3373" s="16">
        <f t="shared" si="264"/>
        <v>42312.874594907407</v>
      </c>
      <c r="T3373" s="16">
        <f t="shared" si="265"/>
        <v>42340.874594907407</v>
      </c>
      <c r="U3373">
        <f t="shared" si="266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4000</v>
      </c>
      <c r="E3374" s="7">
        <v>4409.7700000000004</v>
      </c>
      <c r="F3374" t="s">
        <v>8218</v>
      </c>
      <c r="G3374" t="s">
        <v>8223</v>
      </c>
      <c r="H3374" t="s">
        <v>8245</v>
      </c>
      <c r="I3374" s="1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110</v>
      </c>
      <c r="P3374">
        <f t="shared" si="267"/>
        <v>163.32</v>
      </c>
      <c r="Q3374" s="11" t="s">
        <v>8315</v>
      </c>
      <c r="R3374" t="s">
        <v>8316</v>
      </c>
      <c r="S3374" s="16">
        <f t="shared" si="264"/>
        <v>41855.548101851848</v>
      </c>
      <c r="T3374" s="16">
        <f t="shared" si="265"/>
        <v>41876.207638888889</v>
      </c>
      <c r="U3374">
        <f t="shared" si="266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5500</v>
      </c>
      <c r="E3375" s="7">
        <v>5600</v>
      </c>
      <c r="F3375" t="s">
        <v>8218</v>
      </c>
      <c r="G3375" t="s">
        <v>8224</v>
      </c>
      <c r="H3375" t="s">
        <v>8246</v>
      </c>
      <c r="I3375" s="14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102</v>
      </c>
      <c r="P3375">
        <f t="shared" si="267"/>
        <v>186.67</v>
      </c>
      <c r="Q3375" s="11" t="s">
        <v>8315</v>
      </c>
      <c r="R3375" t="s">
        <v>8316</v>
      </c>
      <c r="S3375" s="16">
        <f t="shared" si="264"/>
        <v>42179.854629629626</v>
      </c>
      <c r="T3375" s="16">
        <f t="shared" si="265"/>
        <v>42203.666666666672</v>
      </c>
      <c r="U3375">
        <f t="shared" si="266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10000</v>
      </c>
      <c r="E3376" s="7">
        <v>10235</v>
      </c>
      <c r="F3376" t="s">
        <v>8218</v>
      </c>
      <c r="G3376" t="s">
        <v>8228</v>
      </c>
      <c r="H3376" t="s">
        <v>8250</v>
      </c>
      <c r="I3376" s="14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102</v>
      </c>
      <c r="P3376">
        <f t="shared" si="267"/>
        <v>196.83</v>
      </c>
      <c r="Q3376" s="11" t="s">
        <v>8315</v>
      </c>
      <c r="R3376" t="s">
        <v>8316</v>
      </c>
      <c r="S3376" s="16">
        <f t="shared" si="264"/>
        <v>42275.731666666667</v>
      </c>
      <c r="T3376" s="16">
        <f t="shared" si="265"/>
        <v>42305.731666666667</v>
      </c>
      <c r="U3376">
        <f t="shared" si="266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8500</v>
      </c>
      <c r="E3377" s="7">
        <v>10706</v>
      </c>
      <c r="F3377" t="s">
        <v>8218</v>
      </c>
      <c r="G3377" t="s">
        <v>8224</v>
      </c>
      <c r="H3377" t="s">
        <v>8246</v>
      </c>
      <c r="I3377" s="14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126</v>
      </c>
      <c r="P3377">
        <f t="shared" si="267"/>
        <v>629.76</v>
      </c>
      <c r="Q3377" s="11" t="s">
        <v>8315</v>
      </c>
      <c r="R3377" t="s">
        <v>8316</v>
      </c>
      <c r="S3377" s="16">
        <f t="shared" si="264"/>
        <v>41765.610798611109</v>
      </c>
      <c r="T3377" s="16">
        <f t="shared" si="265"/>
        <v>41777.610798611109</v>
      </c>
      <c r="U3377">
        <f t="shared" si="266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20000</v>
      </c>
      <c r="E3378" s="7">
        <v>22421</v>
      </c>
      <c r="F3378" t="s">
        <v>8218</v>
      </c>
      <c r="G3378" t="s">
        <v>8223</v>
      </c>
      <c r="H3378" t="s">
        <v>8245</v>
      </c>
      <c r="I3378" s="14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112</v>
      </c>
      <c r="P3378">
        <f t="shared" si="267"/>
        <v>1180.05</v>
      </c>
      <c r="Q3378" s="11" t="s">
        <v>8315</v>
      </c>
      <c r="R3378" t="s">
        <v>8316</v>
      </c>
      <c r="S3378" s="16">
        <f t="shared" si="264"/>
        <v>42059.701319444444</v>
      </c>
      <c r="T3378" s="16">
        <f t="shared" si="265"/>
        <v>42119.659652777773</v>
      </c>
      <c r="U3378">
        <f t="shared" si="266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20000</v>
      </c>
      <c r="E3379" s="7">
        <v>56618</v>
      </c>
      <c r="F3379" t="s">
        <v>8218</v>
      </c>
      <c r="G3379" t="s">
        <v>8224</v>
      </c>
      <c r="H3379" t="s">
        <v>8246</v>
      </c>
      <c r="I3379" s="14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283</v>
      </c>
      <c r="P3379">
        <f t="shared" si="267"/>
        <v>735.3</v>
      </c>
      <c r="Q3379" s="11" t="s">
        <v>8315</v>
      </c>
      <c r="R3379" t="s">
        <v>8316</v>
      </c>
      <c r="S3379" s="16">
        <f t="shared" si="264"/>
        <v>42053.732627314821</v>
      </c>
      <c r="T3379" s="16">
        <f t="shared" si="265"/>
        <v>42083.705555555556</v>
      </c>
      <c r="U3379">
        <f t="shared" si="266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3000</v>
      </c>
      <c r="E3380" s="7">
        <v>3275</v>
      </c>
      <c r="F3380" t="s">
        <v>8218</v>
      </c>
      <c r="G3380" t="s">
        <v>8224</v>
      </c>
      <c r="H3380" t="s">
        <v>8246</v>
      </c>
      <c r="I3380" s="14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109</v>
      </c>
      <c r="P3380">
        <f t="shared" si="267"/>
        <v>155.94999999999999</v>
      </c>
      <c r="Q3380" s="11" t="s">
        <v>8315</v>
      </c>
      <c r="R3380" t="s">
        <v>8316</v>
      </c>
      <c r="S3380" s="16">
        <f t="shared" si="264"/>
        <v>41858.355393518519</v>
      </c>
      <c r="T3380" s="16">
        <f t="shared" si="265"/>
        <v>41882.547222222223</v>
      </c>
      <c r="U3380">
        <f t="shared" si="266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6000</v>
      </c>
      <c r="E3381" s="7">
        <v>2823</v>
      </c>
      <c r="F3381" t="s">
        <v>8220</v>
      </c>
      <c r="G3381" t="s">
        <v>8224</v>
      </c>
      <c r="H3381" t="s">
        <v>8246</v>
      </c>
      <c r="I3381" s="14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47</v>
      </c>
      <c r="P3381">
        <f t="shared" si="267"/>
        <v>74.290000000000006</v>
      </c>
      <c r="Q3381" s="11" t="s">
        <v>8315</v>
      </c>
      <c r="R3381" t="s">
        <v>8316</v>
      </c>
      <c r="S3381" s="16">
        <f t="shared" si="264"/>
        <v>42225.513888888891</v>
      </c>
      <c r="T3381" s="16">
        <f t="shared" si="265"/>
        <v>42242.958333333328</v>
      </c>
      <c r="U3381">
        <f t="shared" si="266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10000</v>
      </c>
      <c r="E3382" s="7">
        <v>0</v>
      </c>
      <c r="F3382" t="s">
        <v>8220</v>
      </c>
      <c r="G3382" t="s">
        <v>8223</v>
      </c>
      <c r="H3382" t="s">
        <v>8245</v>
      </c>
      <c r="I3382" s="14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0</v>
      </c>
      <c r="P3382">
        <f t="shared" si="267"/>
        <v>0</v>
      </c>
      <c r="Q3382" s="11" t="s">
        <v>8315</v>
      </c>
      <c r="R3382" t="s">
        <v>8316</v>
      </c>
      <c r="S3382" s="16">
        <f t="shared" si="264"/>
        <v>41937.95344907407</v>
      </c>
      <c r="T3382" s="16">
        <f t="shared" si="265"/>
        <v>41972.995115740734</v>
      </c>
      <c r="U3382">
        <f t="shared" si="266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10000</v>
      </c>
      <c r="E3383" s="7">
        <v>17895.25</v>
      </c>
      <c r="F3383" t="s">
        <v>8218</v>
      </c>
      <c r="G3383" t="s">
        <v>8223</v>
      </c>
      <c r="H3383" t="s">
        <v>8245</v>
      </c>
      <c r="I3383" s="14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179</v>
      </c>
      <c r="P3383">
        <f t="shared" si="267"/>
        <v>372.82</v>
      </c>
      <c r="Q3383" s="11" t="s">
        <v>8315</v>
      </c>
      <c r="R3383" t="s">
        <v>8316</v>
      </c>
      <c r="S3383" s="16">
        <f t="shared" si="264"/>
        <v>42044.184988425928</v>
      </c>
      <c r="T3383" s="16">
        <f t="shared" si="265"/>
        <v>42074.143321759257</v>
      </c>
      <c r="U3383">
        <f t="shared" si="266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10000</v>
      </c>
      <c r="E3384" s="7">
        <v>2291</v>
      </c>
      <c r="F3384" t="s">
        <v>8219</v>
      </c>
      <c r="G3384" t="s">
        <v>8224</v>
      </c>
      <c r="H3384" t="s">
        <v>8246</v>
      </c>
      <c r="I3384" s="1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23</v>
      </c>
      <c r="P3384">
        <f t="shared" si="267"/>
        <v>49.8</v>
      </c>
      <c r="Q3384" s="11" t="s">
        <v>8315</v>
      </c>
      <c r="R3384" t="s">
        <v>8316</v>
      </c>
      <c r="S3384" s="16">
        <f t="shared" si="264"/>
        <v>42559.431203703702</v>
      </c>
      <c r="T3384" s="16">
        <f t="shared" si="265"/>
        <v>42583.957638888889</v>
      </c>
      <c r="U3384">
        <f t="shared" si="266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5400</v>
      </c>
      <c r="E3385" s="7">
        <v>5858.84</v>
      </c>
      <c r="F3385" t="s">
        <v>8218</v>
      </c>
      <c r="G3385" t="s">
        <v>8223</v>
      </c>
      <c r="H3385" t="s">
        <v>8245</v>
      </c>
      <c r="I3385" s="14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108</v>
      </c>
      <c r="P3385">
        <f t="shared" si="267"/>
        <v>195.29</v>
      </c>
      <c r="Q3385" s="11" t="s">
        <v>8315</v>
      </c>
      <c r="R3385" t="s">
        <v>8316</v>
      </c>
      <c r="S3385" s="16">
        <f t="shared" si="264"/>
        <v>42524.782638888893</v>
      </c>
      <c r="T3385" s="16">
        <f t="shared" si="265"/>
        <v>42544.782638888893</v>
      </c>
      <c r="U3385">
        <f t="shared" si="266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16000</v>
      </c>
      <c r="E3386" s="7">
        <v>30</v>
      </c>
      <c r="F3386" t="s">
        <v>8219</v>
      </c>
      <c r="G3386" t="s">
        <v>8223</v>
      </c>
      <c r="H3386" t="s">
        <v>8245</v>
      </c>
      <c r="I3386" s="14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0</v>
      </c>
      <c r="P3386">
        <f t="shared" si="267"/>
        <v>0.47</v>
      </c>
      <c r="Q3386" s="11" t="s">
        <v>8315</v>
      </c>
      <c r="R3386" t="s">
        <v>8316</v>
      </c>
      <c r="S3386" s="16">
        <f t="shared" si="264"/>
        <v>42292.087592592594</v>
      </c>
      <c r="T3386" s="16">
        <f t="shared" si="265"/>
        <v>42329.125</v>
      </c>
      <c r="U3386">
        <f t="shared" si="266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5500</v>
      </c>
      <c r="E3387" s="7">
        <v>76</v>
      </c>
      <c r="F3387" t="s">
        <v>8220</v>
      </c>
      <c r="G3387" t="s">
        <v>8223</v>
      </c>
      <c r="H3387" t="s">
        <v>8245</v>
      </c>
      <c r="I3387" s="14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</v>
      </c>
      <c r="P3387">
        <f t="shared" si="267"/>
        <v>5.07</v>
      </c>
      <c r="Q3387" s="11" t="s">
        <v>8315</v>
      </c>
      <c r="R3387" t="s">
        <v>8316</v>
      </c>
      <c r="S3387" s="16">
        <f t="shared" si="264"/>
        <v>41953.8675</v>
      </c>
      <c r="T3387" s="16">
        <f t="shared" si="265"/>
        <v>41983.8675</v>
      </c>
      <c r="U3387">
        <f t="shared" si="266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6000</v>
      </c>
      <c r="E3388" s="7">
        <v>6056</v>
      </c>
      <c r="F3388" t="s">
        <v>8218</v>
      </c>
      <c r="G3388" t="s">
        <v>8223</v>
      </c>
      <c r="H3388" t="s">
        <v>8245</v>
      </c>
      <c r="I3388" s="14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101</v>
      </c>
      <c r="P3388">
        <f t="shared" si="267"/>
        <v>147.71</v>
      </c>
      <c r="Q3388" s="11" t="s">
        <v>8315</v>
      </c>
      <c r="R3388" t="s">
        <v>8316</v>
      </c>
      <c r="S3388" s="16">
        <f t="shared" si="264"/>
        <v>41946.644745370373</v>
      </c>
      <c r="T3388" s="16">
        <f t="shared" si="265"/>
        <v>41976.644745370373</v>
      </c>
      <c r="U3388">
        <f t="shared" si="266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10000</v>
      </c>
      <c r="E3389" s="7">
        <v>1715</v>
      </c>
      <c r="F3389" t="s">
        <v>8220</v>
      </c>
      <c r="G3389" t="s">
        <v>8223</v>
      </c>
      <c r="H3389" t="s">
        <v>8245</v>
      </c>
      <c r="I3389" s="14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17</v>
      </c>
      <c r="P3389">
        <f t="shared" si="267"/>
        <v>49</v>
      </c>
      <c r="Q3389" s="11" t="s">
        <v>8315</v>
      </c>
      <c r="R3389" t="s">
        <v>8316</v>
      </c>
      <c r="S3389" s="16">
        <f t="shared" si="264"/>
        <v>41947.762592592589</v>
      </c>
      <c r="T3389" s="16">
        <f t="shared" si="265"/>
        <v>41987.762592592597</v>
      </c>
      <c r="U3389">
        <f t="shared" si="266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5000</v>
      </c>
      <c r="E3390" s="7">
        <v>5096</v>
      </c>
      <c r="F3390" t="s">
        <v>8218</v>
      </c>
      <c r="G3390" t="s">
        <v>8224</v>
      </c>
      <c r="H3390" t="s">
        <v>8246</v>
      </c>
      <c r="I3390" s="14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102</v>
      </c>
      <c r="P3390">
        <f t="shared" si="267"/>
        <v>113.24</v>
      </c>
      <c r="Q3390" s="11" t="s">
        <v>8315</v>
      </c>
      <c r="R3390" t="s">
        <v>8316</v>
      </c>
      <c r="S3390" s="16">
        <f t="shared" si="264"/>
        <v>42143.461122685185</v>
      </c>
      <c r="T3390" s="16">
        <f t="shared" si="265"/>
        <v>42173.461122685185</v>
      </c>
      <c r="U3390">
        <f t="shared" si="266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30000</v>
      </c>
      <c r="E3391" s="7">
        <v>85</v>
      </c>
      <c r="F3391" t="s">
        <v>8220</v>
      </c>
      <c r="G3391" t="s">
        <v>8223</v>
      </c>
      <c r="H3391" t="s">
        <v>8245</v>
      </c>
      <c r="I3391" s="14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0</v>
      </c>
      <c r="P3391">
        <f t="shared" si="267"/>
        <v>1.37</v>
      </c>
      <c r="Q3391" s="11" t="s">
        <v>8315</v>
      </c>
      <c r="R3391" t="s">
        <v>8316</v>
      </c>
      <c r="S3391" s="16">
        <f t="shared" si="264"/>
        <v>42494.563449074078</v>
      </c>
      <c r="T3391" s="16">
        <f t="shared" si="265"/>
        <v>42524.563449074078</v>
      </c>
      <c r="U3391">
        <f t="shared" si="266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5000</v>
      </c>
      <c r="E3392" s="7">
        <v>5035.6899999999996</v>
      </c>
      <c r="F3392" t="s">
        <v>8218</v>
      </c>
      <c r="G3392" t="s">
        <v>8223</v>
      </c>
      <c r="H3392" t="s">
        <v>8245</v>
      </c>
      <c r="I3392" s="14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101</v>
      </c>
      <c r="P3392">
        <f t="shared" si="267"/>
        <v>228.9</v>
      </c>
      <c r="Q3392" s="11" t="s">
        <v>8315</v>
      </c>
      <c r="R3392" t="s">
        <v>8316</v>
      </c>
      <c r="S3392" s="16">
        <f t="shared" si="264"/>
        <v>41815.774826388886</v>
      </c>
      <c r="T3392" s="16">
        <f t="shared" si="265"/>
        <v>41830.774826388886</v>
      </c>
      <c r="U3392">
        <f t="shared" si="266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4500</v>
      </c>
      <c r="E3393" s="7">
        <v>1</v>
      </c>
      <c r="F3393" t="s">
        <v>8220</v>
      </c>
      <c r="G3393" t="s">
        <v>8223</v>
      </c>
      <c r="H3393" t="s">
        <v>8245</v>
      </c>
      <c r="I3393" s="14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0</v>
      </c>
      <c r="P3393">
        <f t="shared" si="267"/>
        <v>0.06</v>
      </c>
      <c r="Q3393" s="11" t="s">
        <v>8315</v>
      </c>
      <c r="R3393" t="s">
        <v>8316</v>
      </c>
      <c r="S3393" s="16">
        <f t="shared" si="264"/>
        <v>41830.545694444445</v>
      </c>
      <c r="T3393" s="16">
        <f t="shared" si="265"/>
        <v>41859.936111111114</v>
      </c>
      <c r="U3393">
        <f t="shared" si="266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3000</v>
      </c>
      <c r="E3394" s="7">
        <v>215</v>
      </c>
      <c r="F3394" t="s">
        <v>8220</v>
      </c>
      <c r="G3394" t="s">
        <v>8224</v>
      </c>
      <c r="H3394" t="s">
        <v>8246</v>
      </c>
      <c r="I3394" s="1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3"/>
        <v>7</v>
      </c>
      <c r="P3394">
        <f t="shared" si="267"/>
        <v>17.920000000000002</v>
      </c>
      <c r="Q3394" s="11" t="s">
        <v>8315</v>
      </c>
      <c r="R3394" t="s">
        <v>8316</v>
      </c>
      <c r="S3394" s="16">
        <f t="shared" si="264"/>
        <v>42446.845543981486</v>
      </c>
      <c r="T3394" s="16">
        <f t="shared" si="265"/>
        <v>42496.845543981486</v>
      </c>
      <c r="U3394">
        <f t="shared" si="266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5000</v>
      </c>
      <c r="E3395" s="7">
        <v>5232</v>
      </c>
      <c r="F3395" t="s">
        <v>8218</v>
      </c>
      <c r="G3395" t="s">
        <v>8223</v>
      </c>
      <c r="H3395" t="s">
        <v>8245</v>
      </c>
      <c r="I3395" s="14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8">ROUND(E3395/D3395*100,0)</f>
        <v>105</v>
      </c>
      <c r="P3395">
        <f t="shared" si="267"/>
        <v>118.91</v>
      </c>
      <c r="Q3395" s="11" t="s">
        <v>8315</v>
      </c>
      <c r="R3395" t="s">
        <v>8316</v>
      </c>
      <c r="S3395" s="16">
        <f t="shared" ref="S3395:S3458" si="269">(((J3395/60)/60)/24)+DATE(1970,1,1)</f>
        <v>41923.921643518523</v>
      </c>
      <c r="T3395" s="16">
        <f t="shared" ref="T3395:T3458" si="270">(((I3395/60)/60)/24)+DATE(1970,1,1)</f>
        <v>41949.031944444447</v>
      </c>
      <c r="U3395">
        <f t="shared" ref="U3395:U3458" si="271">YEAR(T3395)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3500</v>
      </c>
      <c r="E3396" s="7">
        <v>827</v>
      </c>
      <c r="F3396" t="s">
        <v>8220</v>
      </c>
      <c r="G3396" t="s">
        <v>8224</v>
      </c>
      <c r="H3396" t="s">
        <v>8246</v>
      </c>
      <c r="I3396" s="14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24</v>
      </c>
      <c r="P3396">
        <f t="shared" si="267"/>
        <v>30.63</v>
      </c>
      <c r="Q3396" s="11" t="s">
        <v>8315</v>
      </c>
      <c r="R3396" t="s">
        <v>8316</v>
      </c>
      <c r="S3396" s="16">
        <f t="shared" si="269"/>
        <v>41817.59542824074</v>
      </c>
      <c r="T3396" s="16">
        <f t="shared" si="270"/>
        <v>41847.59542824074</v>
      </c>
      <c r="U3396">
        <f t="shared" si="271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4000</v>
      </c>
      <c r="E3397" s="7">
        <v>0</v>
      </c>
      <c r="F3397" t="s">
        <v>8219</v>
      </c>
      <c r="G3397" t="s">
        <v>8224</v>
      </c>
      <c r="H3397" t="s">
        <v>8246</v>
      </c>
      <c r="I3397" s="14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0</v>
      </c>
      <c r="P3397">
        <f t="shared" si="267"/>
        <v>0</v>
      </c>
      <c r="Q3397" s="11" t="s">
        <v>8315</v>
      </c>
      <c r="R3397" t="s">
        <v>8316</v>
      </c>
      <c r="S3397" s="16">
        <f t="shared" si="269"/>
        <v>42140.712314814817</v>
      </c>
      <c r="T3397" s="16">
        <f t="shared" si="270"/>
        <v>42154.756944444445</v>
      </c>
      <c r="U3397">
        <f t="shared" si="271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5000</v>
      </c>
      <c r="E3398" s="7">
        <v>5116</v>
      </c>
      <c r="F3398" t="s">
        <v>8218</v>
      </c>
      <c r="G3398" t="s">
        <v>8223</v>
      </c>
      <c r="H3398" t="s">
        <v>8245</v>
      </c>
      <c r="I3398" s="14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102</v>
      </c>
      <c r="P3398">
        <f t="shared" si="267"/>
        <v>182.71</v>
      </c>
      <c r="Q3398" s="11" t="s">
        <v>8315</v>
      </c>
      <c r="R3398" t="s">
        <v>8316</v>
      </c>
      <c r="S3398" s="16">
        <f t="shared" si="269"/>
        <v>41764.44663194444</v>
      </c>
      <c r="T3398" s="16">
        <f t="shared" si="270"/>
        <v>41791.165972222225</v>
      </c>
      <c r="U3398">
        <f t="shared" si="271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2500</v>
      </c>
      <c r="E3399" s="7">
        <v>2511.11</v>
      </c>
      <c r="F3399" t="s">
        <v>8218</v>
      </c>
      <c r="G3399" t="s">
        <v>8224</v>
      </c>
      <c r="H3399" t="s">
        <v>8246</v>
      </c>
      <c r="I3399" s="14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100</v>
      </c>
      <c r="P3399">
        <f t="shared" si="267"/>
        <v>104.63</v>
      </c>
      <c r="Q3399" s="11" t="s">
        <v>8315</v>
      </c>
      <c r="R3399" t="s">
        <v>8316</v>
      </c>
      <c r="S3399" s="16">
        <f t="shared" si="269"/>
        <v>42378.478344907402</v>
      </c>
      <c r="T3399" s="16">
        <f t="shared" si="270"/>
        <v>42418.916666666672</v>
      </c>
      <c r="U3399">
        <f t="shared" si="271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12000</v>
      </c>
      <c r="E3400" s="7">
        <v>210</v>
      </c>
      <c r="F3400" t="s">
        <v>8220</v>
      </c>
      <c r="G3400" t="s">
        <v>8223</v>
      </c>
      <c r="H3400" t="s">
        <v>8245</v>
      </c>
      <c r="I3400" s="14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2</v>
      </c>
      <c r="P3400">
        <f t="shared" si="267"/>
        <v>3.23</v>
      </c>
      <c r="Q3400" s="11" t="s">
        <v>8315</v>
      </c>
      <c r="R3400" t="s">
        <v>8316</v>
      </c>
      <c r="S3400" s="16">
        <f t="shared" si="269"/>
        <v>41941.75203703704</v>
      </c>
      <c r="T3400" s="16">
        <f t="shared" si="270"/>
        <v>41964.708333333328</v>
      </c>
      <c r="U3400">
        <f t="shared" si="271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5000</v>
      </c>
      <c r="E3401" s="7">
        <v>0</v>
      </c>
      <c r="F3401" t="s">
        <v>8220</v>
      </c>
      <c r="G3401" t="s">
        <v>8224</v>
      </c>
      <c r="H3401" t="s">
        <v>8246</v>
      </c>
      <c r="I3401" s="14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0</v>
      </c>
      <c r="P3401">
        <f t="shared" si="267"/>
        <v>0</v>
      </c>
      <c r="Q3401" s="11" t="s">
        <v>8315</v>
      </c>
      <c r="R3401" t="s">
        <v>8316</v>
      </c>
      <c r="S3401" s="16">
        <f t="shared" si="269"/>
        <v>42026.920428240745</v>
      </c>
      <c r="T3401" s="16">
        <f t="shared" si="270"/>
        <v>42056.920428240745</v>
      </c>
      <c r="U3401">
        <f t="shared" si="271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25000</v>
      </c>
      <c r="E3402" s="7">
        <v>25132</v>
      </c>
      <c r="F3402" t="s">
        <v>8218</v>
      </c>
      <c r="G3402" t="s">
        <v>8223</v>
      </c>
      <c r="H3402" t="s">
        <v>8245</v>
      </c>
      <c r="I3402" s="14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101</v>
      </c>
      <c r="P3402">
        <f t="shared" si="267"/>
        <v>295.67</v>
      </c>
      <c r="Q3402" s="11" t="s">
        <v>8315</v>
      </c>
      <c r="R3402" t="s">
        <v>8316</v>
      </c>
      <c r="S3402" s="16">
        <f t="shared" si="269"/>
        <v>41834.953865740739</v>
      </c>
      <c r="T3402" s="16">
        <f t="shared" si="270"/>
        <v>41879.953865740739</v>
      </c>
      <c r="U3402">
        <f t="shared" si="271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8500</v>
      </c>
      <c r="E3403" s="7">
        <v>51</v>
      </c>
      <c r="F3403" t="s">
        <v>8219</v>
      </c>
      <c r="G3403" t="s">
        <v>8224</v>
      </c>
      <c r="H3403" t="s">
        <v>8246</v>
      </c>
      <c r="I3403" s="14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</v>
      </c>
      <c r="P3403">
        <f t="shared" si="267"/>
        <v>0.77</v>
      </c>
      <c r="Q3403" s="11" t="s">
        <v>8315</v>
      </c>
      <c r="R3403" t="s">
        <v>8316</v>
      </c>
      <c r="S3403" s="16">
        <f t="shared" si="269"/>
        <v>42193.723912037036</v>
      </c>
      <c r="T3403" s="16">
        <f t="shared" si="270"/>
        <v>42223.723912037036</v>
      </c>
      <c r="U3403">
        <f t="shared" si="271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42500</v>
      </c>
      <c r="E3404" s="7">
        <v>10</v>
      </c>
      <c r="F3404" t="s">
        <v>8220</v>
      </c>
      <c r="G3404" t="s">
        <v>8223</v>
      </c>
      <c r="H3404" t="s">
        <v>8245</v>
      </c>
      <c r="I3404" s="1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0</v>
      </c>
      <c r="P3404">
        <f t="shared" si="267"/>
        <v>0.06</v>
      </c>
      <c r="Q3404" s="11" t="s">
        <v>8315</v>
      </c>
      <c r="R3404" t="s">
        <v>8316</v>
      </c>
      <c r="S3404" s="16">
        <f t="shared" si="269"/>
        <v>42290.61855324074</v>
      </c>
      <c r="T3404" s="16">
        <f t="shared" si="270"/>
        <v>42320.104861111111</v>
      </c>
      <c r="U3404">
        <f t="shared" si="271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5500</v>
      </c>
      <c r="E3405" s="7">
        <v>50</v>
      </c>
      <c r="F3405" t="s">
        <v>8220</v>
      </c>
      <c r="G3405" t="s">
        <v>8224</v>
      </c>
      <c r="H3405" t="s">
        <v>8246</v>
      </c>
      <c r="I3405" s="14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</v>
      </c>
      <c r="P3405">
        <f t="shared" si="267"/>
        <v>2.94</v>
      </c>
      <c r="Q3405" s="11" t="s">
        <v>8315</v>
      </c>
      <c r="R3405" t="s">
        <v>8316</v>
      </c>
      <c r="S3405" s="16">
        <f t="shared" si="269"/>
        <v>42150.462083333332</v>
      </c>
      <c r="T3405" s="16">
        <f t="shared" si="270"/>
        <v>42180.462083333332</v>
      </c>
      <c r="U3405">
        <f t="shared" si="271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3000</v>
      </c>
      <c r="E3406" s="7">
        <v>3407</v>
      </c>
      <c r="F3406" t="s">
        <v>8218</v>
      </c>
      <c r="G3406" t="s">
        <v>8223</v>
      </c>
      <c r="H3406" t="s">
        <v>8245</v>
      </c>
      <c r="I3406" s="14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114</v>
      </c>
      <c r="P3406">
        <f t="shared" si="267"/>
        <v>1135.67</v>
      </c>
      <c r="Q3406" s="11" t="s">
        <v>8315</v>
      </c>
      <c r="R3406" t="s">
        <v>8316</v>
      </c>
      <c r="S3406" s="16">
        <f t="shared" si="269"/>
        <v>42152.503495370373</v>
      </c>
      <c r="T3406" s="16">
        <f t="shared" si="270"/>
        <v>42172.503495370373</v>
      </c>
      <c r="U3406">
        <f t="shared" si="271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3000</v>
      </c>
      <c r="E3407" s="7">
        <v>50</v>
      </c>
      <c r="F3407" t="s">
        <v>8220</v>
      </c>
      <c r="G3407" t="s">
        <v>8224</v>
      </c>
      <c r="H3407" t="s">
        <v>8246</v>
      </c>
      <c r="I3407" s="14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2</v>
      </c>
      <c r="P3407">
        <f t="shared" si="267"/>
        <v>2.94</v>
      </c>
      <c r="Q3407" s="11" t="s">
        <v>8315</v>
      </c>
      <c r="R3407" t="s">
        <v>8316</v>
      </c>
      <c r="S3407" s="16">
        <f t="shared" si="269"/>
        <v>42410.017199074078</v>
      </c>
      <c r="T3407" s="16">
        <f t="shared" si="270"/>
        <v>42430.999305555553</v>
      </c>
      <c r="U3407">
        <f t="shared" si="271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25000</v>
      </c>
      <c r="E3408" s="7">
        <v>25088</v>
      </c>
      <c r="F3408" t="s">
        <v>8218</v>
      </c>
      <c r="G3408" t="s">
        <v>8223</v>
      </c>
      <c r="H3408" t="s">
        <v>8245</v>
      </c>
      <c r="I3408" s="14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67"/>
        <v>275.69</v>
      </c>
      <c r="Q3408" s="11" t="s">
        <v>8315</v>
      </c>
      <c r="R3408" t="s">
        <v>8316</v>
      </c>
      <c r="S3408" s="16">
        <f t="shared" si="269"/>
        <v>41791.492777777778</v>
      </c>
      <c r="T3408" s="16">
        <f t="shared" si="270"/>
        <v>41836.492777777778</v>
      </c>
      <c r="U3408">
        <f t="shared" si="271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6000</v>
      </c>
      <c r="E3409" s="7">
        <v>6904</v>
      </c>
      <c r="F3409" t="s">
        <v>8218</v>
      </c>
      <c r="G3409" t="s">
        <v>8224</v>
      </c>
      <c r="H3409" t="s">
        <v>8246</v>
      </c>
      <c r="I3409" s="14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115</v>
      </c>
      <c r="P3409">
        <f t="shared" si="267"/>
        <v>103.04</v>
      </c>
      <c r="Q3409" s="11" t="s">
        <v>8315</v>
      </c>
      <c r="R3409" t="s">
        <v>8316</v>
      </c>
      <c r="S3409" s="16">
        <f t="shared" si="269"/>
        <v>41796.422326388885</v>
      </c>
      <c r="T3409" s="16">
        <f t="shared" si="270"/>
        <v>41826.422326388885</v>
      </c>
      <c r="U3409">
        <f t="shared" si="271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4000</v>
      </c>
      <c r="E3410" s="7">
        <v>5226</v>
      </c>
      <c r="F3410" t="s">
        <v>8218</v>
      </c>
      <c r="G3410" t="s">
        <v>8223</v>
      </c>
      <c r="H3410" t="s">
        <v>8245</v>
      </c>
      <c r="I3410" s="14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131</v>
      </c>
      <c r="P3410">
        <f t="shared" si="267"/>
        <v>290.33</v>
      </c>
      <c r="Q3410" s="11" t="s">
        <v>8315</v>
      </c>
      <c r="R3410" t="s">
        <v>8316</v>
      </c>
      <c r="S3410" s="16">
        <f t="shared" si="269"/>
        <v>41808.991944444446</v>
      </c>
      <c r="T3410" s="16">
        <f t="shared" si="270"/>
        <v>41838.991944444446</v>
      </c>
      <c r="U3410">
        <f t="shared" si="271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3000</v>
      </c>
      <c r="E3411" s="7">
        <v>3485</v>
      </c>
      <c r="F3411" t="s">
        <v>8218</v>
      </c>
      <c r="G3411" t="s">
        <v>8224</v>
      </c>
      <c r="H3411" t="s">
        <v>8246</v>
      </c>
      <c r="I3411" s="14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116</v>
      </c>
      <c r="P3411">
        <f t="shared" si="267"/>
        <v>165.95</v>
      </c>
      <c r="Q3411" s="11" t="s">
        <v>8315</v>
      </c>
      <c r="R3411" t="s">
        <v>8316</v>
      </c>
      <c r="S3411" s="16">
        <f t="shared" si="269"/>
        <v>42544.814328703709</v>
      </c>
      <c r="T3411" s="16">
        <f t="shared" si="270"/>
        <v>42582.873611111107</v>
      </c>
      <c r="U3411">
        <f t="shared" si="271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10000</v>
      </c>
      <c r="E3412" s="7">
        <v>5</v>
      </c>
      <c r="F3412" t="s">
        <v>8220</v>
      </c>
      <c r="G3412" t="s">
        <v>8223</v>
      </c>
      <c r="H3412" t="s">
        <v>8245</v>
      </c>
      <c r="I3412" s="14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0</v>
      </c>
      <c r="P3412">
        <f t="shared" si="267"/>
        <v>0.13</v>
      </c>
      <c r="Q3412" s="11" t="s">
        <v>8315</v>
      </c>
      <c r="R3412" t="s">
        <v>8316</v>
      </c>
      <c r="S3412" s="16">
        <f t="shared" si="269"/>
        <v>42500.041550925926</v>
      </c>
      <c r="T3412" s="16">
        <f t="shared" si="270"/>
        <v>42527.291666666672</v>
      </c>
      <c r="U3412">
        <f t="shared" si="271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40000</v>
      </c>
      <c r="E3413" s="7">
        <v>1081</v>
      </c>
      <c r="F3413" t="s">
        <v>8220</v>
      </c>
      <c r="G3413" t="s">
        <v>8223</v>
      </c>
      <c r="H3413" t="s">
        <v>8245</v>
      </c>
      <c r="I3413" s="14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3</v>
      </c>
      <c r="P3413">
        <f t="shared" si="267"/>
        <v>13.86</v>
      </c>
      <c r="Q3413" s="11" t="s">
        <v>8315</v>
      </c>
      <c r="R3413" t="s">
        <v>8316</v>
      </c>
      <c r="S3413" s="16">
        <f t="shared" si="269"/>
        <v>42265.022824074069</v>
      </c>
      <c r="T3413" s="16">
        <f t="shared" si="270"/>
        <v>42285.022824074069</v>
      </c>
      <c r="U3413">
        <f t="shared" si="271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8500</v>
      </c>
      <c r="E3414" s="7">
        <v>10670</v>
      </c>
      <c r="F3414" t="s">
        <v>8218</v>
      </c>
      <c r="G3414" t="s">
        <v>8224</v>
      </c>
      <c r="H3414" t="s">
        <v>8246</v>
      </c>
      <c r="I3414" s="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126</v>
      </c>
      <c r="P3414">
        <f t="shared" si="267"/>
        <v>410.38</v>
      </c>
      <c r="Q3414" s="11" t="s">
        <v>8315</v>
      </c>
      <c r="R3414" t="s">
        <v>8316</v>
      </c>
      <c r="S3414" s="16">
        <f t="shared" si="269"/>
        <v>41879.959050925929</v>
      </c>
      <c r="T3414" s="16">
        <f t="shared" si="270"/>
        <v>41909.959050925929</v>
      </c>
      <c r="U3414">
        <f t="shared" si="271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3000</v>
      </c>
      <c r="E3415" s="7">
        <v>5824</v>
      </c>
      <c r="F3415" t="s">
        <v>8218</v>
      </c>
      <c r="G3415" t="s">
        <v>8223</v>
      </c>
      <c r="H3415" t="s">
        <v>8245</v>
      </c>
      <c r="I3415" s="14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194</v>
      </c>
      <c r="P3415">
        <f t="shared" si="267"/>
        <v>416</v>
      </c>
      <c r="Q3415" s="11" t="s">
        <v>8315</v>
      </c>
      <c r="R3415" t="s">
        <v>8316</v>
      </c>
      <c r="S3415" s="16">
        <f t="shared" si="269"/>
        <v>42053.733078703706</v>
      </c>
      <c r="T3415" s="16">
        <f t="shared" si="270"/>
        <v>42063.207638888889</v>
      </c>
      <c r="U3415">
        <f t="shared" si="271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9800</v>
      </c>
      <c r="E3416" s="7">
        <v>39550.5</v>
      </c>
      <c r="F3416" t="s">
        <v>8218</v>
      </c>
      <c r="G3416" t="s">
        <v>8223</v>
      </c>
      <c r="H3416" t="s">
        <v>8245</v>
      </c>
      <c r="I3416" s="14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404</v>
      </c>
      <c r="P3416">
        <f t="shared" si="267"/>
        <v>898.88</v>
      </c>
      <c r="Q3416" s="11" t="s">
        <v>8315</v>
      </c>
      <c r="R3416" t="s">
        <v>8316</v>
      </c>
      <c r="S3416" s="16">
        <f t="shared" si="269"/>
        <v>42675.832465277781</v>
      </c>
      <c r="T3416" s="16">
        <f t="shared" si="270"/>
        <v>42705.332638888889</v>
      </c>
      <c r="U3416">
        <f t="shared" si="271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2000</v>
      </c>
      <c r="E3417" s="7">
        <v>4743</v>
      </c>
      <c r="F3417" t="s">
        <v>8218</v>
      </c>
      <c r="G3417" t="s">
        <v>8223</v>
      </c>
      <c r="H3417" t="s">
        <v>8245</v>
      </c>
      <c r="I3417" s="14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237</v>
      </c>
      <c r="P3417">
        <f t="shared" si="267"/>
        <v>527</v>
      </c>
      <c r="Q3417" s="11" t="s">
        <v>8315</v>
      </c>
      <c r="R3417" t="s">
        <v>8316</v>
      </c>
      <c r="S3417" s="16">
        <f t="shared" si="269"/>
        <v>42467.144166666665</v>
      </c>
      <c r="T3417" s="16">
        <f t="shared" si="270"/>
        <v>42477.979166666672</v>
      </c>
      <c r="U3417">
        <f t="shared" si="271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12000</v>
      </c>
      <c r="E3418" s="7">
        <v>32075</v>
      </c>
      <c r="F3418" t="s">
        <v>8218</v>
      </c>
      <c r="G3418" t="s">
        <v>8224</v>
      </c>
      <c r="H3418" t="s">
        <v>8246</v>
      </c>
      <c r="I3418" s="14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267</v>
      </c>
      <c r="P3418">
        <f t="shared" si="267"/>
        <v>1069.17</v>
      </c>
      <c r="Q3418" s="11" t="s">
        <v>8315</v>
      </c>
      <c r="R3418" t="s">
        <v>8316</v>
      </c>
      <c r="S3418" s="16">
        <f t="shared" si="269"/>
        <v>42089.412557870368</v>
      </c>
      <c r="T3418" s="16">
        <f t="shared" si="270"/>
        <v>42117.770833333328</v>
      </c>
      <c r="U3418">
        <f t="shared" si="271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5000</v>
      </c>
      <c r="E3419" s="7">
        <v>5696</v>
      </c>
      <c r="F3419" t="s">
        <v>8218</v>
      </c>
      <c r="G3419" t="s">
        <v>8223</v>
      </c>
      <c r="H3419" t="s">
        <v>8245</v>
      </c>
      <c r="I3419" s="14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114</v>
      </c>
      <c r="P3419">
        <f t="shared" si="267"/>
        <v>126.58</v>
      </c>
      <c r="Q3419" s="11" t="s">
        <v>8315</v>
      </c>
      <c r="R3419" t="s">
        <v>8316</v>
      </c>
      <c r="S3419" s="16">
        <f t="shared" si="269"/>
        <v>41894.91375</v>
      </c>
      <c r="T3419" s="16">
        <f t="shared" si="270"/>
        <v>41938.029861111114</v>
      </c>
      <c r="U3419">
        <f t="shared" si="271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10000</v>
      </c>
      <c r="E3420" s="7">
        <v>12353</v>
      </c>
      <c r="F3420" t="s">
        <v>8218</v>
      </c>
      <c r="G3420" t="s">
        <v>8223</v>
      </c>
      <c r="H3420" t="s">
        <v>8245</v>
      </c>
      <c r="I3420" s="14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124</v>
      </c>
      <c r="P3420">
        <f t="shared" si="267"/>
        <v>220.59</v>
      </c>
      <c r="Q3420" s="11" t="s">
        <v>8315</v>
      </c>
      <c r="R3420" t="s">
        <v>8316</v>
      </c>
      <c r="S3420" s="16">
        <f t="shared" si="269"/>
        <v>41752.83457175926</v>
      </c>
      <c r="T3420" s="16">
        <f t="shared" si="270"/>
        <v>41782.83457175926</v>
      </c>
      <c r="U3420">
        <f t="shared" si="271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8012</v>
      </c>
      <c r="E3421" s="7">
        <v>13704.33</v>
      </c>
      <c r="F3421" t="s">
        <v>8218</v>
      </c>
      <c r="G3421" t="s">
        <v>8240</v>
      </c>
      <c r="H3421" t="s">
        <v>8248</v>
      </c>
      <c r="I3421" s="14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171</v>
      </c>
      <c r="P3421">
        <f t="shared" si="267"/>
        <v>297.92</v>
      </c>
      <c r="Q3421" s="11" t="s">
        <v>8315</v>
      </c>
      <c r="R3421" t="s">
        <v>8316</v>
      </c>
      <c r="S3421" s="16">
        <f t="shared" si="269"/>
        <v>42448.821585648147</v>
      </c>
      <c r="T3421" s="16">
        <f t="shared" si="270"/>
        <v>42466.895833333328</v>
      </c>
      <c r="U3421">
        <f t="shared" si="271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4000</v>
      </c>
      <c r="E3422" s="7">
        <v>25</v>
      </c>
      <c r="F3422" t="s">
        <v>8220</v>
      </c>
      <c r="G3422" t="s">
        <v>8224</v>
      </c>
      <c r="H3422" t="s">
        <v>8246</v>
      </c>
      <c r="I3422" s="14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</v>
      </c>
      <c r="P3422">
        <f t="shared" si="267"/>
        <v>0.74</v>
      </c>
      <c r="Q3422" s="11" t="s">
        <v>8315</v>
      </c>
      <c r="R3422" t="s">
        <v>8316</v>
      </c>
      <c r="S3422" s="16">
        <f t="shared" si="269"/>
        <v>42405.090300925927</v>
      </c>
      <c r="T3422" s="16">
        <f t="shared" si="270"/>
        <v>42414</v>
      </c>
      <c r="U3422">
        <f t="shared" si="271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25000</v>
      </c>
      <c r="E3423" s="7">
        <v>26577</v>
      </c>
      <c r="F3423" t="s">
        <v>8218</v>
      </c>
      <c r="G3423" t="s">
        <v>8223</v>
      </c>
      <c r="H3423" t="s">
        <v>8245</v>
      </c>
      <c r="I3423" s="14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106</v>
      </c>
      <c r="P3423">
        <f t="shared" ref="P3423:P3486" si="272">IFERROR(ROUND(E3423/L3423, 2), 0)</f>
        <v>271.19</v>
      </c>
      <c r="Q3423" s="11" t="s">
        <v>8315</v>
      </c>
      <c r="R3423" t="s">
        <v>8316</v>
      </c>
      <c r="S3423" s="16">
        <f t="shared" si="269"/>
        <v>42037.791238425925</v>
      </c>
      <c r="T3423" s="16">
        <f t="shared" si="270"/>
        <v>42067.791238425925</v>
      </c>
      <c r="U3423">
        <f t="shared" si="271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10000</v>
      </c>
      <c r="E3424" s="7">
        <v>10</v>
      </c>
      <c r="F3424" t="s">
        <v>8220</v>
      </c>
      <c r="G3424" t="s">
        <v>8224</v>
      </c>
      <c r="H3424" t="s">
        <v>8246</v>
      </c>
      <c r="I3424" s="1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0</v>
      </c>
      <c r="P3424">
        <f t="shared" si="272"/>
        <v>0.22</v>
      </c>
      <c r="Q3424" s="11" t="s">
        <v>8315</v>
      </c>
      <c r="R3424" t="s">
        <v>8316</v>
      </c>
      <c r="S3424" s="16">
        <f t="shared" si="269"/>
        <v>42323.562222222223</v>
      </c>
      <c r="T3424" s="16">
        <f t="shared" si="270"/>
        <v>42352</v>
      </c>
      <c r="U3424">
        <f t="shared" si="271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2500</v>
      </c>
      <c r="E3425" s="7">
        <v>3171</v>
      </c>
      <c r="F3425" t="s">
        <v>8218</v>
      </c>
      <c r="G3425" t="s">
        <v>8223</v>
      </c>
      <c r="H3425" t="s">
        <v>8245</v>
      </c>
      <c r="I3425" s="14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127</v>
      </c>
      <c r="P3425">
        <f t="shared" si="272"/>
        <v>317.10000000000002</v>
      </c>
      <c r="Q3425" s="11" t="s">
        <v>8315</v>
      </c>
      <c r="R3425" t="s">
        <v>8316</v>
      </c>
      <c r="S3425" s="16">
        <f t="shared" si="269"/>
        <v>42088.911354166667</v>
      </c>
      <c r="T3425" s="16">
        <f t="shared" si="270"/>
        <v>42118.911354166667</v>
      </c>
      <c r="U3425">
        <f t="shared" si="271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18000</v>
      </c>
      <c r="E3426" s="7">
        <v>15</v>
      </c>
      <c r="F3426" t="s">
        <v>8220</v>
      </c>
      <c r="G3426" t="s">
        <v>8223</v>
      </c>
      <c r="H3426" t="s">
        <v>8245</v>
      </c>
      <c r="I3426" s="14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0</v>
      </c>
      <c r="P3426">
        <f t="shared" si="272"/>
        <v>0.2</v>
      </c>
      <c r="Q3426" s="11" t="s">
        <v>8315</v>
      </c>
      <c r="R3426" t="s">
        <v>8316</v>
      </c>
      <c r="S3426" s="16">
        <f t="shared" si="269"/>
        <v>42018.676898148144</v>
      </c>
      <c r="T3426" s="16">
        <f t="shared" si="270"/>
        <v>42040.290972222225</v>
      </c>
      <c r="U3426">
        <f t="shared" si="271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75000</v>
      </c>
      <c r="E3427" s="7">
        <v>3781</v>
      </c>
      <c r="F3427" t="s">
        <v>8220</v>
      </c>
      <c r="G3427" t="s">
        <v>8223</v>
      </c>
      <c r="H3427" t="s">
        <v>8245</v>
      </c>
      <c r="I3427" s="14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5</v>
      </c>
      <c r="P3427">
        <f t="shared" si="272"/>
        <v>36.36</v>
      </c>
      <c r="Q3427" s="11" t="s">
        <v>8315</v>
      </c>
      <c r="R3427" t="s">
        <v>8316</v>
      </c>
      <c r="S3427" s="16">
        <f t="shared" si="269"/>
        <v>41884.617314814815</v>
      </c>
      <c r="T3427" s="16">
        <f t="shared" si="270"/>
        <v>41916.617314814815</v>
      </c>
      <c r="U3427">
        <f t="shared" si="271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10000</v>
      </c>
      <c r="E3428" s="7">
        <v>14437.46</v>
      </c>
      <c r="F3428" t="s">
        <v>8218</v>
      </c>
      <c r="G3428" t="s">
        <v>8223</v>
      </c>
      <c r="H3428" t="s">
        <v>8245</v>
      </c>
      <c r="I3428" s="14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144</v>
      </c>
      <c r="P3428">
        <f t="shared" si="272"/>
        <v>165.95</v>
      </c>
      <c r="Q3428" s="11" t="s">
        <v>8315</v>
      </c>
      <c r="R3428" t="s">
        <v>8316</v>
      </c>
      <c r="S3428" s="16">
        <f t="shared" si="269"/>
        <v>41884.056747685187</v>
      </c>
      <c r="T3428" s="16">
        <f t="shared" si="270"/>
        <v>41903.083333333336</v>
      </c>
      <c r="U3428">
        <f t="shared" si="271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5000</v>
      </c>
      <c r="E3429" s="7">
        <v>1465</v>
      </c>
      <c r="F3429" t="s">
        <v>8219</v>
      </c>
      <c r="G3429" t="s">
        <v>8224</v>
      </c>
      <c r="H3429" t="s">
        <v>8246</v>
      </c>
      <c r="I3429" s="14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29</v>
      </c>
      <c r="P3429">
        <f t="shared" si="272"/>
        <v>50.52</v>
      </c>
      <c r="Q3429" s="11" t="s">
        <v>8315</v>
      </c>
      <c r="R3429" t="s">
        <v>8316</v>
      </c>
      <c r="S3429" s="16">
        <f t="shared" si="269"/>
        <v>41792.645277777774</v>
      </c>
      <c r="T3429" s="16">
        <f t="shared" si="270"/>
        <v>41822.645277777774</v>
      </c>
      <c r="U3429">
        <f t="shared" si="271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6000</v>
      </c>
      <c r="E3430" s="7">
        <v>325</v>
      </c>
      <c r="F3430" t="s">
        <v>8220</v>
      </c>
      <c r="G3430" t="s">
        <v>8224</v>
      </c>
      <c r="H3430" t="s">
        <v>8246</v>
      </c>
      <c r="I3430" s="14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5</v>
      </c>
      <c r="P3430">
        <f t="shared" si="272"/>
        <v>6.37</v>
      </c>
      <c r="Q3430" s="11" t="s">
        <v>8315</v>
      </c>
      <c r="R3430" t="s">
        <v>8316</v>
      </c>
      <c r="S3430" s="16">
        <f t="shared" si="269"/>
        <v>42038.720451388886</v>
      </c>
      <c r="T3430" s="16">
        <f t="shared" si="270"/>
        <v>42063.708333333328</v>
      </c>
      <c r="U3430">
        <f t="shared" si="271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2000</v>
      </c>
      <c r="E3431" s="7">
        <v>3211</v>
      </c>
      <c r="F3431" t="s">
        <v>8218</v>
      </c>
      <c r="G3431" t="s">
        <v>8224</v>
      </c>
      <c r="H3431" t="s">
        <v>8246</v>
      </c>
      <c r="I3431" s="14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161</v>
      </c>
      <c r="P3431">
        <f t="shared" si="272"/>
        <v>267.58</v>
      </c>
      <c r="Q3431" s="11" t="s">
        <v>8315</v>
      </c>
      <c r="R3431" t="s">
        <v>8316</v>
      </c>
      <c r="S3431" s="16">
        <f t="shared" si="269"/>
        <v>42662.021539351852</v>
      </c>
      <c r="T3431" s="16">
        <f t="shared" si="270"/>
        <v>42676.021539351852</v>
      </c>
      <c r="U3431">
        <f t="shared" si="271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6000</v>
      </c>
      <c r="E3432" s="7">
        <v>39693.279999999999</v>
      </c>
      <c r="F3432" t="s">
        <v>8218</v>
      </c>
      <c r="G3432" t="s">
        <v>8224</v>
      </c>
      <c r="H3432" t="s">
        <v>8246</v>
      </c>
      <c r="I3432" s="14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662</v>
      </c>
      <c r="P3432">
        <f t="shared" si="272"/>
        <v>551.29999999999995</v>
      </c>
      <c r="Q3432" s="11" t="s">
        <v>8315</v>
      </c>
      <c r="R3432" t="s">
        <v>8316</v>
      </c>
      <c r="S3432" s="16">
        <f t="shared" si="269"/>
        <v>41820.945613425924</v>
      </c>
      <c r="T3432" s="16">
        <f t="shared" si="270"/>
        <v>41850.945613425924</v>
      </c>
      <c r="U3432">
        <f t="shared" si="271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5500</v>
      </c>
      <c r="E3433" s="7">
        <v>0</v>
      </c>
      <c r="F3433" t="s">
        <v>8219</v>
      </c>
      <c r="G3433" t="s">
        <v>8223</v>
      </c>
      <c r="H3433" t="s">
        <v>8245</v>
      </c>
      <c r="I3433" s="14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0</v>
      </c>
      <c r="P3433">
        <f t="shared" si="272"/>
        <v>0</v>
      </c>
      <c r="Q3433" s="11" t="s">
        <v>8315</v>
      </c>
      <c r="R3433" t="s">
        <v>8316</v>
      </c>
      <c r="S3433" s="16">
        <f t="shared" si="269"/>
        <v>41839.730937500004</v>
      </c>
      <c r="T3433" s="16">
        <f t="shared" si="270"/>
        <v>41869.730937500004</v>
      </c>
      <c r="U3433">
        <f t="shared" si="271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6500</v>
      </c>
      <c r="E3434" s="7">
        <v>0</v>
      </c>
      <c r="F3434" t="s">
        <v>8220</v>
      </c>
      <c r="G3434" t="s">
        <v>8223</v>
      </c>
      <c r="H3434" t="s">
        <v>8245</v>
      </c>
      <c r="I3434" s="1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0</v>
      </c>
      <c r="P3434">
        <f t="shared" si="272"/>
        <v>0</v>
      </c>
      <c r="Q3434" s="11" t="s">
        <v>8315</v>
      </c>
      <c r="R3434" t="s">
        <v>8316</v>
      </c>
      <c r="S3434" s="16">
        <f t="shared" si="269"/>
        <v>42380.581180555557</v>
      </c>
      <c r="T3434" s="16">
        <f t="shared" si="270"/>
        <v>42405.916666666672</v>
      </c>
      <c r="U3434">
        <f t="shared" si="271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25000</v>
      </c>
      <c r="E3435" s="7">
        <v>1803</v>
      </c>
      <c r="F3435" t="s">
        <v>8220</v>
      </c>
      <c r="G3435" t="s">
        <v>8223</v>
      </c>
      <c r="H3435" t="s">
        <v>8245</v>
      </c>
      <c r="I3435" s="14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7</v>
      </c>
      <c r="P3435">
        <f t="shared" si="272"/>
        <v>25.39</v>
      </c>
      <c r="Q3435" s="11" t="s">
        <v>8315</v>
      </c>
      <c r="R3435" t="s">
        <v>8316</v>
      </c>
      <c r="S3435" s="16">
        <f t="shared" si="269"/>
        <v>41776.063136574077</v>
      </c>
      <c r="T3435" s="16">
        <f t="shared" si="270"/>
        <v>41807.125</v>
      </c>
      <c r="U3435">
        <f t="shared" si="271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25000</v>
      </c>
      <c r="E3436" s="7">
        <v>180062</v>
      </c>
      <c r="F3436" t="s">
        <v>8218</v>
      </c>
      <c r="G3436" t="s">
        <v>8223</v>
      </c>
      <c r="H3436" t="s">
        <v>8245</v>
      </c>
      <c r="I3436" s="14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720</v>
      </c>
      <c r="P3436">
        <f t="shared" si="272"/>
        <v>1071.8</v>
      </c>
      <c r="Q3436" s="11" t="s">
        <v>8315</v>
      </c>
      <c r="R3436" t="s">
        <v>8316</v>
      </c>
      <c r="S3436" s="16">
        <f t="shared" si="269"/>
        <v>41800.380428240744</v>
      </c>
      <c r="T3436" s="16">
        <f t="shared" si="270"/>
        <v>41830.380428240744</v>
      </c>
      <c r="U3436">
        <f t="shared" si="271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4500</v>
      </c>
      <c r="E3437" s="7">
        <v>55</v>
      </c>
      <c r="F3437" t="s">
        <v>8220</v>
      </c>
      <c r="G3437" t="s">
        <v>8223</v>
      </c>
      <c r="H3437" t="s">
        <v>8245</v>
      </c>
      <c r="I3437" s="14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</v>
      </c>
      <c r="P3437">
        <f t="shared" si="272"/>
        <v>2.89</v>
      </c>
      <c r="Q3437" s="11" t="s">
        <v>8315</v>
      </c>
      <c r="R3437" t="s">
        <v>8316</v>
      </c>
      <c r="S3437" s="16">
        <f t="shared" si="269"/>
        <v>42572.61681712963</v>
      </c>
      <c r="T3437" s="16">
        <f t="shared" si="270"/>
        <v>42589.125</v>
      </c>
      <c r="U3437">
        <f t="shared" si="271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15000</v>
      </c>
      <c r="E3438" s="7">
        <v>73</v>
      </c>
      <c r="F3438" t="s">
        <v>8220</v>
      </c>
      <c r="G3438" t="s">
        <v>8223</v>
      </c>
      <c r="H3438" t="s">
        <v>8245</v>
      </c>
      <c r="I3438" s="14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0</v>
      </c>
      <c r="P3438">
        <f t="shared" si="272"/>
        <v>1.97</v>
      </c>
      <c r="Q3438" s="11" t="s">
        <v>8315</v>
      </c>
      <c r="R3438" t="s">
        <v>8316</v>
      </c>
      <c r="S3438" s="16">
        <f t="shared" si="269"/>
        <v>41851.541585648149</v>
      </c>
      <c r="T3438" s="16">
        <f t="shared" si="270"/>
        <v>41872.686111111114</v>
      </c>
      <c r="U3438">
        <f t="shared" si="271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9000</v>
      </c>
      <c r="E3439" s="7">
        <v>301</v>
      </c>
      <c r="F3439" t="s">
        <v>8220</v>
      </c>
      <c r="G3439" t="s">
        <v>8223</v>
      </c>
      <c r="H3439" t="s">
        <v>8245</v>
      </c>
      <c r="I3439" s="14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3</v>
      </c>
      <c r="P3439">
        <f t="shared" si="272"/>
        <v>8.36</v>
      </c>
      <c r="Q3439" s="11" t="s">
        <v>8315</v>
      </c>
      <c r="R3439" t="s">
        <v>8316</v>
      </c>
      <c r="S3439" s="16">
        <f t="shared" si="269"/>
        <v>42205.710879629631</v>
      </c>
      <c r="T3439" s="16">
        <f t="shared" si="270"/>
        <v>42235.710879629631</v>
      </c>
      <c r="U3439">
        <f t="shared" si="271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8000</v>
      </c>
      <c r="E3440" s="7">
        <v>0</v>
      </c>
      <c r="F3440" t="s">
        <v>8220</v>
      </c>
      <c r="G3440" t="s">
        <v>8224</v>
      </c>
      <c r="H3440" t="s">
        <v>8246</v>
      </c>
      <c r="I3440" s="14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0</v>
      </c>
      <c r="P3440">
        <f t="shared" si="272"/>
        <v>0</v>
      </c>
      <c r="Q3440" s="11" t="s">
        <v>8315</v>
      </c>
      <c r="R3440" t="s">
        <v>8316</v>
      </c>
      <c r="S3440" s="16">
        <f t="shared" si="269"/>
        <v>42100.927858796291</v>
      </c>
      <c r="T3440" s="16">
        <f t="shared" si="270"/>
        <v>42126.875</v>
      </c>
      <c r="U3440">
        <f t="shared" si="271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5000</v>
      </c>
      <c r="E3441" s="7">
        <v>5295</v>
      </c>
      <c r="F3441" t="s">
        <v>8218</v>
      </c>
      <c r="G3441" t="s">
        <v>8223</v>
      </c>
      <c r="H3441" t="s">
        <v>8245</v>
      </c>
      <c r="I3441" s="14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106</v>
      </c>
      <c r="P3441">
        <f t="shared" si="272"/>
        <v>294.17</v>
      </c>
      <c r="Q3441" s="11" t="s">
        <v>8315</v>
      </c>
      <c r="R3441" t="s">
        <v>8316</v>
      </c>
      <c r="S3441" s="16">
        <f t="shared" si="269"/>
        <v>42374.911226851851</v>
      </c>
      <c r="T3441" s="16">
        <f t="shared" si="270"/>
        <v>42388.207638888889</v>
      </c>
      <c r="U3441">
        <f t="shared" si="271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15000</v>
      </c>
      <c r="E3442" s="7">
        <v>55</v>
      </c>
      <c r="F3442" t="s">
        <v>8219</v>
      </c>
      <c r="G3442" t="s">
        <v>8223</v>
      </c>
      <c r="H3442" t="s">
        <v>8245</v>
      </c>
      <c r="I3442" s="14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0</v>
      </c>
      <c r="P3442">
        <f t="shared" si="272"/>
        <v>0.67</v>
      </c>
      <c r="Q3442" s="11" t="s">
        <v>8315</v>
      </c>
      <c r="R3442" t="s">
        <v>8316</v>
      </c>
      <c r="S3442" s="16">
        <f t="shared" si="269"/>
        <v>41809.12300925926</v>
      </c>
      <c r="T3442" s="16">
        <f t="shared" si="270"/>
        <v>41831.677083333336</v>
      </c>
      <c r="U3442">
        <f t="shared" si="271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7500</v>
      </c>
      <c r="E3443" s="7">
        <v>31330</v>
      </c>
      <c r="F3443" t="s">
        <v>8218</v>
      </c>
      <c r="G3443" t="s">
        <v>8223</v>
      </c>
      <c r="H3443" t="s">
        <v>8245</v>
      </c>
      <c r="I3443" s="14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418</v>
      </c>
      <c r="P3443">
        <f t="shared" si="272"/>
        <v>728.6</v>
      </c>
      <c r="Q3443" s="11" t="s">
        <v>8315</v>
      </c>
      <c r="R3443" t="s">
        <v>8316</v>
      </c>
      <c r="S3443" s="16">
        <f t="shared" si="269"/>
        <v>42294.429641203707</v>
      </c>
      <c r="T3443" s="16">
        <f t="shared" si="270"/>
        <v>42321.845138888893</v>
      </c>
      <c r="U3443">
        <f t="shared" si="271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2500</v>
      </c>
      <c r="E3444" s="7">
        <v>40</v>
      </c>
      <c r="F3444" t="s">
        <v>8220</v>
      </c>
      <c r="G3444" t="s">
        <v>8223</v>
      </c>
      <c r="H3444" t="s">
        <v>8245</v>
      </c>
      <c r="I3444" s="1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2</v>
      </c>
      <c r="P3444">
        <f t="shared" si="272"/>
        <v>5</v>
      </c>
      <c r="Q3444" s="11" t="s">
        <v>8315</v>
      </c>
      <c r="R3444" t="s">
        <v>8316</v>
      </c>
      <c r="S3444" s="16">
        <f t="shared" si="269"/>
        <v>42124.841111111105</v>
      </c>
      <c r="T3444" s="16">
        <f t="shared" si="270"/>
        <v>42154.841111111105</v>
      </c>
      <c r="U3444">
        <f t="shared" si="271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5000</v>
      </c>
      <c r="E3445" s="7">
        <v>9425.23</v>
      </c>
      <c r="F3445" t="s">
        <v>8218</v>
      </c>
      <c r="G3445" t="s">
        <v>8223</v>
      </c>
      <c r="H3445" t="s">
        <v>8245</v>
      </c>
      <c r="I3445" s="14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189</v>
      </c>
      <c r="P3445">
        <f t="shared" si="272"/>
        <v>209.45</v>
      </c>
      <c r="Q3445" s="11" t="s">
        <v>8315</v>
      </c>
      <c r="R3445" t="s">
        <v>8316</v>
      </c>
      <c r="S3445" s="16">
        <f t="shared" si="269"/>
        <v>41861.524837962963</v>
      </c>
      <c r="T3445" s="16">
        <f t="shared" si="270"/>
        <v>41891.524837962963</v>
      </c>
      <c r="U3445">
        <f t="shared" si="271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3500</v>
      </c>
      <c r="E3446" s="7">
        <v>4818</v>
      </c>
      <c r="F3446" t="s">
        <v>8218</v>
      </c>
      <c r="G3446" t="s">
        <v>8225</v>
      </c>
      <c r="H3446" t="s">
        <v>8247</v>
      </c>
      <c r="I3446" s="14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138</v>
      </c>
      <c r="P3446">
        <f t="shared" si="272"/>
        <v>240.9</v>
      </c>
      <c r="Q3446" s="11" t="s">
        <v>8315</v>
      </c>
      <c r="R3446" t="s">
        <v>8316</v>
      </c>
      <c r="S3446" s="16">
        <f t="shared" si="269"/>
        <v>42521.291504629626</v>
      </c>
      <c r="T3446" s="16">
        <f t="shared" si="270"/>
        <v>42529.582638888889</v>
      </c>
      <c r="U3446">
        <f t="shared" si="271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5500</v>
      </c>
      <c r="E3447" s="7">
        <v>0</v>
      </c>
      <c r="F3447" t="s">
        <v>8220</v>
      </c>
      <c r="G3447" t="s">
        <v>8224</v>
      </c>
      <c r="H3447" t="s">
        <v>8246</v>
      </c>
      <c r="I3447" s="14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0</v>
      </c>
      <c r="P3447">
        <f t="shared" si="272"/>
        <v>0</v>
      </c>
      <c r="Q3447" s="11" t="s">
        <v>8315</v>
      </c>
      <c r="R3447" t="s">
        <v>8316</v>
      </c>
      <c r="S3447" s="16">
        <f t="shared" si="269"/>
        <v>42272.530509259261</v>
      </c>
      <c r="T3447" s="16">
        <f t="shared" si="270"/>
        <v>42300.530509259261</v>
      </c>
      <c r="U3447">
        <f t="shared" si="271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4100</v>
      </c>
      <c r="E3448" s="7">
        <v>11</v>
      </c>
      <c r="F3448" t="s">
        <v>8220</v>
      </c>
      <c r="G3448" t="s">
        <v>8224</v>
      </c>
      <c r="H3448" t="s">
        <v>8246</v>
      </c>
      <c r="I3448" s="14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0</v>
      </c>
      <c r="P3448">
        <f t="shared" si="272"/>
        <v>0.44</v>
      </c>
      <c r="Q3448" s="11" t="s">
        <v>8315</v>
      </c>
      <c r="R3448" t="s">
        <v>8316</v>
      </c>
      <c r="S3448" s="16">
        <f t="shared" si="269"/>
        <v>42016.832465277781</v>
      </c>
      <c r="T3448" s="16">
        <f t="shared" si="270"/>
        <v>42040.513888888891</v>
      </c>
      <c r="U3448">
        <f t="shared" si="271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4000</v>
      </c>
      <c r="E3449" s="7">
        <v>23414</v>
      </c>
      <c r="F3449" t="s">
        <v>8218</v>
      </c>
      <c r="G3449" t="s">
        <v>8223</v>
      </c>
      <c r="H3449" t="s">
        <v>8245</v>
      </c>
      <c r="I3449" s="14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585</v>
      </c>
      <c r="P3449">
        <f t="shared" si="272"/>
        <v>1672.43</v>
      </c>
      <c r="Q3449" s="11" t="s">
        <v>8315</v>
      </c>
      <c r="R3449" t="s">
        <v>8316</v>
      </c>
      <c r="S3449" s="16">
        <f t="shared" si="269"/>
        <v>42402.889027777783</v>
      </c>
      <c r="T3449" s="16">
        <f t="shared" si="270"/>
        <v>42447.847361111111</v>
      </c>
      <c r="U3449">
        <f t="shared" si="271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7000</v>
      </c>
      <c r="E3450" s="7">
        <v>0</v>
      </c>
      <c r="F3450" t="s">
        <v>8220</v>
      </c>
      <c r="G3450" t="s">
        <v>8223</v>
      </c>
      <c r="H3450" t="s">
        <v>8245</v>
      </c>
      <c r="I3450" s="14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0</v>
      </c>
      <c r="P3450">
        <f t="shared" si="272"/>
        <v>0</v>
      </c>
      <c r="Q3450" s="11" t="s">
        <v>8315</v>
      </c>
      <c r="R3450" t="s">
        <v>8316</v>
      </c>
      <c r="S3450" s="16">
        <f t="shared" si="269"/>
        <v>41960.119085648148</v>
      </c>
      <c r="T3450" s="16">
        <f t="shared" si="270"/>
        <v>41990.119085648148</v>
      </c>
      <c r="U3450">
        <f t="shared" si="271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5000</v>
      </c>
      <c r="E3451" s="7">
        <v>115</v>
      </c>
      <c r="F3451" t="s">
        <v>8220</v>
      </c>
      <c r="G3451" t="s">
        <v>8223</v>
      </c>
      <c r="H3451" t="s">
        <v>8245</v>
      </c>
      <c r="I3451" s="14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2</v>
      </c>
      <c r="P3451">
        <f t="shared" si="272"/>
        <v>5.75</v>
      </c>
      <c r="Q3451" s="11" t="s">
        <v>8315</v>
      </c>
      <c r="R3451" t="s">
        <v>8316</v>
      </c>
      <c r="S3451" s="16">
        <f t="shared" si="269"/>
        <v>42532.052523148144</v>
      </c>
      <c r="T3451" s="16">
        <f t="shared" si="270"/>
        <v>42560.166666666672</v>
      </c>
      <c r="U3451">
        <f t="shared" si="271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3500</v>
      </c>
      <c r="E3452" s="7">
        <v>40</v>
      </c>
      <c r="F3452" t="s">
        <v>8220</v>
      </c>
      <c r="G3452" t="s">
        <v>8224</v>
      </c>
      <c r="H3452" t="s">
        <v>8246</v>
      </c>
      <c r="I3452" s="14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</v>
      </c>
      <c r="P3452">
        <f t="shared" si="272"/>
        <v>1.03</v>
      </c>
      <c r="Q3452" s="11" t="s">
        <v>8315</v>
      </c>
      <c r="R3452" t="s">
        <v>8316</v>
      </c>
      <c r="S3452" s="16">
        <f t="shared" si="269"/>
        <v>42036.704525462963</v>
      </c>
      <c r="T3452" s="16">
        <f t="shared" si="270"/>
        <v>42096.662858796291</v>
      </c>
      <c r="U3452">
        <f t="shared" si="271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3100</v>
      </c>
      <c r="E3453" s="7">
        <v>3258</v>
      </c>
      <c r="F3453" t="s">
        <v>8218</v>
      </c>
      <c r="G3453" t="s">
        <v>8223</v>
      </c>
      <c r="H3453" t="s">
        <v>8245</v>
      </c>
      <c r="I3453" s="14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105</v>
      </c>
      <c r="P3453">
        <f t="shared" si="272"/>
        <v>203.63</v>
      </c>
      <c r="Q3453" s="11" t="s">
        <v>8315</v>
      </c>
      <c r="R3453" t="s">
        <v>8316</v>
      </c>
      <c r="S3453" s="16">
        <f t="shared" si="269"/>
        <v>42088.723692129628</v>
      </c>
      <c r="T3453" s="16">
        <f t="shared" si="270"/>
        <v>42115.723692129628</v>
      </c>
      <c r="U3453">
        <f t="shared" si="271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5000</v>
      </c>
      <c r="E3454" s="7">
        <v>5003</v>
      </c>
      <c r="F3454" t="s">
        <v>8218</v>
      </c>
      <c r="G3454" t="s">
        <v>8223</v>
      </c>
      <c r="H3454" t="s">
        <v>8245</v>
      </c>
      <c r="I3454" s="1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100</v>
      </c>
      <c r="P3454">
        <f t="shared" si="272"/>
        <v>135.22</v>
      </c>
      <c r="Q3454" s="11" t="s">
        <v>8315</v>
      </c>
      <c r="R3454" t="s">
        <v>8316</v>
      </c>
      <c r="S3454" s="16">
        <f t="shared" si="269"/>
        <v>41820.639189814814</v>
      </c>
      <c r="T3454" s="16">
        <f t="shared" si="270"/>
        <v>41843.165972222225</v>
      </c>
      <c r="U3454">
        <f t="shared" si="271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2700</v>
      </c>
      <c r="E3455" s="7">
        <v>85</v>
      </c>
      <c r="F3455" t="s">
        <v>8221</v>
      </c>
      <c r="G3455" t="s">
        <v>8224</v>
      </c>
      <c r="H3455" t="s">
        <v>8246</v>
      </c>
      <c r="I3455" s="14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3</v>
      </c>
      <c r="P3455">
        <f t="shared" si="272"/>
        <v>6.07</v>
      </c>
      <c r="Q3455" s="11" t="s">
        <v>8315</v>
      </c>
      <c r="R3455" t="s">
        <v>8316</v>
      </c>
      <c r="S3455" s="16">
        <f t="shared" si="269"/>
        <v>42535.97865740741</v>
      </c>
      <c r="T3455" s="16">
        <f t="shared" si="270"/>
        <v>42595.97865740741</v>
      </c>
      <c r="U3455">
        <f t="shared" si="271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3300</v>
      </c>
      <c r="E3456" s="7">
        <v>216</v>
      </c>
      <c r="F3456" t="s">
        <v>8220</v>
      </c>
      <c r="G3456" t="s">
        <v>8224</v>
      </c>
      <c r="H3456" t="s">
        <v>8246</v>
      </c>
      <c r="I3456" s="14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7</v>
      </c>
      <c r="P3456">
        <f t="shared" si="272"/>
        <v>10.29</v>
      </c>
      <c r="Q3456" s="11" t="s">
        <v>8315</v>
      </c>
      <c r="R3456" t="s">
        <v>8316</v>
      </c>
      <c r="S3456" s="16">
        <f t="shared" si="269"/>
        <v>41821.698599537034</v>
      </c>
      <c r="T3456" s="16">
        <f t="shared" si="270"/>
        <v>41851.698599537034</v>
      </c>
      <c r="U3456">
        <f t="shared" si="271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25000</v>
      </c>
      <c r="E3457" s="7">
        <v>25568</v>
      </c>
      <c r="F3457" t="s">
        <v>8218</v>
      </c>
      <c r="G3457" t="s">
        <v>8223</v>
      </c>
      <c r="H3457" t="s">
        <v>8245</v>
      </c>
      <c r="I3457" s="14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102</v>
      </c>
      <c r="P3457">
        <f t="shared" si="272"/>
        <v>370.55</v>
      </c>
      <c r="Q3457" s="11" t="s">
        <v>8315</v>
      </c>
      <c r="R3457" t="s">
        <v>8316</v>
      </c>
      <c r="S3457" s="16">
        <f t="shared" si="269"/>
        <v>42626.7503125</v>
      </c>
      <c r="T3457" s="16">
        <f t="shared" si="270"/>
        <v>42656.7503125</v>
      </c>
      <c r="U3457">
        <f t="shared" si="271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15000</v>
      </c>
      <c r="E3458" s="7">
        <v>17066</v>
      </c>
      <c r="F3458" t="s">
        <v>8218</v>
      </c>
      <c r="G3458" t="s">
        <v>8223</v>
      </c>
      <c r="H3458" t="s">
        <v>8245</v>
      </c>
      <c r="I3458" s="14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8"/>
        <v>114</v>
      </c>
      <c r="P3458">
        <f t="shared" si="272"/>
        <v>1066.6300000000001</v>
      </c>
      <c r="Q3458" s="11" t="s">
        <v>8315</v>
      </c>
      <c r="R3458" t="s">
        <v>8316</v>
      </c>
      <c r="S3458" s="16">
        <f t="shared" si="269"/>
        <v>41821.205636574072</v>
      </c>
      <c r="T3458" s="16">
        <f t="shared" si="270"/>
        <v>41852.290972222225</v>
      </c>
      <c r="U3458">
        <f t="shared" si="271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8000</v>
      </c>
      <c r="E3459" s="7">
        <v>8348</v>
      </c>
      <c r="F3459" t="s">
        <v>8218</v>
      </c>
      <c r="G3459" t="s">
        <v>8223</v>
      </c>
      <c r="H3459" t="s">
        <v>8245</v>
      </c>
      <c r="I3459" s="14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3">ROUND(E3459/D3459*100,0)</f>
        <v>104</v>
      </c>
      <c r="P3459">
        <f t="shared" si="272"/>
        <v>151.78</v>
      </c>
      <c r="Q3459" s="11" t="s">
        <v>8315</v>
      </c>
      <c r="R3459" t="s">
        <v>8316</v>
      </c>
      <c r="S3459" s="16">
        <f t="shared" ref="S3459:S3522" si="274">(((J3459/60)/60)/24)+DATE(1970,1,1)</f>
        <v>42016.706678240742</v>
      </c>
      <c r="T3459" s="16">
        <f t="shared" ref="T3459:T3522" si="275">(((I3459/60)/60)/24)+DATE(1970,1,1)</f>
        <v>42047.249305555553</v>
      </c>
      <c r="U3459">
        <f t="shared" ref="U3459:U3522" si="276">YEAR(T3459)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5000</v>
      </c>
      <c r="E3460" s="7">
        <v>0</v>
      </c>
      <c r="F3460" t="s">
        <v>8220</v>
      </c>
      <c r="G3460" t="s">
        <v>8223</v>
      </c>
      <c r="H3460" t="s">
        <v>8245</v>
      </c>
      <c r="I3460" s="14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0</v>
      </c>
      <c r="P3460">
        <f t="shared" si="272"/>
        <v>0</v>
      </c>
      <c r="Q3460" s="11" t="s">
        <v>8315</v>
      </c>
      <c r="R3460" t="s">
        <v>8316</v>
      </c>
      <c r="S3460" s="16">
        <f t="shared" si="274"/>
        <v>42011.202581018515</v>
      </c>
      <c r="T3460" s="16">
        <f t="shared" si="275"/>
        <v>42038.185416666667</v>
      </c>
      <c r="U3460">
        <f t="shared" si="276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3000</v>
      </c>
      <c r="E3461" s="7">
        <v>3750</v>
      </c>
      <c r="F3461" t="s">
        <v>8218</v>
      </c>
      <c r="G3461" t="s">
        <v>8224</v>
      </c>
      <c r="H3461" t="s">
        <v>8246</v>
      </c>
      <c r="I3461" s="14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125</v>
      </c>
      <c r="P3461">
        <f t="shared" si="272"/>
        <v>104.17</v>
      </c>
      <c r="Q3461" s="11" t="s">
        <v>8315</v>
      </c>
      <c r="R3461" t="s">
        <v>8316</v>
      </c>
      <c r="S3461" s="16">
        <f t="shared" si="274"/>
        <v>42480.479861111111</v>
      </c>
      <c r="T3461" s="16">
        <f t="shared" si="275"/>
        <v>42510.479861111111</v>
      </c>
      <c r="U3461">
        <f t="shared" si="276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4000</v>
      </c>
      <c r="E3462" s="7">
        <v>0</v>
      </c>
      <c r="F3462" t="s">
        <v>8220</v>
      </c>
      <c r="G3462" t="s">
        <v>8224</v>
      </c>
      <c r="H3462" t="s">
        <v>8246</v>
      </c>
      <c r="I3462" s="14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0</v>
      </c>
      <c r="P3462">
        <f t="shared" si="272"/>
        <v>0</v>
      </c>
      <c r="Q3462" s="11" t="s">
        <v>8315</v>
      </c>
      <c r="R3462" t="s">
        <v>8316</v>
      </c>
      <c r="S3462" s="16">
        <f t="shared" si="274"/>
        <v>41852.527222222219</v>
      </c>
      <c r="T3462" s="16">
        <f t="shared" si="275"/>
        <v>41866.527222222219</v>
      </c>
      <c r="U3462">
        <f t="shared" si="276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3274</v>
      </c>
      <c r="E3463" s="7">
        <v>0</v>
      </c>
      <c r="F3463" t="s">
        <v>8220</v>
      </c>
      <c r="G3463" t="s">
        <v>8223</v>
      </c>
      <c r="H3463" t="s">
        <v>8245</v>
      </c>
      <c r="I3463" s="14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0</v>
      </c>
      <c r="P3463">
        <f t="shared" si="272"/>
        <v>0</v>
      </c>
      <c r="Q3463" s="11" t="s">
        <v>8315</v>
      </c>
      <c r="R3463" t="s">
        <v>8316</v>
      </c>
      <c r="S3463" s="16">
        <f t="shared" si="274"/>
        <v>42643.632858796293</v>
      </c>
      <c r="T3463" s="16">
        <f t="shared" si="275"/>
        <v>42672.125</v>
      </c>
      <c r="U3463">
        <f t="shared" si="276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3000</v>
      </c>
      <c r="E3464" s="7">
        <v>801</v>
      </c>
      <c r="F3464" t="s">
        <v>8220</v>
      </c>
      <c r="G3464" t="s">
        <v>8223</v>
      </c>
      <c r="H3464" t="s">
        <v>8245</v>
      </c>
      <c r="I3464" s="1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27</v>
      </c>
      <c r="P3464">
        <f t="shared" si="272"/>
        <v>47.12</v>
      </c>
      <c r="Q3464" s="11" t="s">
        <v>8315</v>
      </c>
      <c r="R3464" t="s">
        <v>8316</v>
      </c>
      <c r="S3464" s="16">
        <f t="shared" si="274"/>
        <v>42179.898472222223</v>
      </c>
      <c r="T3464" s="16">
        <f t="shared" si="275"/>
        <v>42195.75</v>
      </c>
      <c r="U3464">
        <f t="shared" si="276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25000</v>
      </c>
      <c r="E3465" s="7">
        <v>32745</v>
      </c>
      <c r="F3465" t="s">
        <v>8218</v>
      </c>
      <c r="G3465" t="s">
        <v>8228</v>
      </c>
      <c r="H3465" t="s">
        <v>8250</v>
      </c>
      <c r="I3465" s="14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131</v>
      </c>
      <c r="P3465">
        <f t="shared" si="272"/>
        <v>287.24</v>
      </c>
      <c r="Q3465" s="11" t="s">
        <v>8315</v>
      </c>
      <c r="R3465" t="s">
        <v>8316</v>
      </c>
      <c r="S3465" s="16">
        <f t="shared" si="274"/>
        <v>42612.918807870374</v>
      </c>
      <c r="T3465" s="16">
        <f t="shared" si="275"/>
        <v>42654.165972222225</v>
      </c>
      <c r="U3465">
        <f t="shared" si="276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14500</v>
      </c>
      <c r="E3466" s="7">
        <v>17875</v>
      </c>
      <c r="F3466" t="s">
        <v>8218</v>
      </c>
      <c r="G3466" t="s">
        <v>8223</v>
      </c>
      <c r="H3466" t="s">
        <v>8245</v>
      </c>
      <c r="I3466" s="14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123</v>
      </c>
      <c r="P3466">
        <f t="shared" si="272"/>
        <v>192.2</v>
      </c>
      <c r="Q3466" s="11" t="s">
        <v>8315</v>
      </c>
      <c r="R3466" t="s">
        <v>8316</v>
      </c>
      <c r="S3466" s="16">
        <f t="shared" si="274"/>
        <v>42575.130057870367</v>
      </c>
      <c r="T3466" s="16">
        <f t="shared" si="275"/>
        <v>42605.130057870367</v>
      </c>
      <c r="U3466">
        <f t="shared" si="276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6000</v>
      </c>
      <c r="E3467" s="7">
        <v>570</v>
      </c>
      <c r="F3467" t="s">
        <v>8220</v>
      </c>
      <c r="G3467" t="s">
        <v>8224</v>
      </c>
      <c r="H3467" t="s">
        <v>8246</v>
      </c>
      <c r="I3467" s="14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</v>
      </c>
      <c r="P3467">
        <f t="shared" si="272"/>
        <v>15.83</v>
      </c>
      <c r="Q3467" s="11" t="s">
        <v>8315</v>
      </c>
      <c r="R3467" t="s">
        <v>8316</v>
      </c>
      <c r="S3467" s="16">
        <f t="shared" si="274"/>
        <v>42200.625833333332</v>
      </c>
      <c r="T3467" s="16">
        <f t="shared" si="275"/>
        <v>42225.666666666672</v>
      </c>
      <c r="U3467">
        <f t="shared" si="276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12000</v>
      </c>
      <c r="E3468" s="7">
        <v>233</v>
      </c>
      <c r="F3468" t="s">
        <v>8220</v>
      </c>
      <c r="G3468" t="s">
        <v>8223</v>
      </c>
      <c r="H3468" t="s">
        <v>8245</v>
      </c>
      <c r="I3468" s="14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2</v>
      </c>
      <c r="P3468">
        <f t="shared" si="272"/>
        <v>3.82</v>
      </c>
      <c r="Q3468" s="11" t="s">
        <v>8315</v>
      </c>
      <c r="R3468" t="s">
        <v>8316</v>
      </c>
      <c r="S3468" s="16">
        <f t="shared" si="274"/>
        <v>42420.019097222219</v>
      </c>
      <c r="T3468" s="16">
        <f t="shared" si="275"/>
        <v>42479.977430555555</v>
      </c>
      <c r="U3468">
        <f t="shared" si="276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9000</v>
      </c>
      <c r="E3469" s="7">
        <v>240</v>
      </c>
      <c r="F3469" t="s">
        <v>8219</v>
      </c>
      <c r="G3469" t="s">
        <v>8223</v>
      </c>
      <c r="H3469" t="s">
        <v>8245</v>
      </c>
      <c r="I3469" s="14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3</v>
      </c>
      <c r="P3469">
        <f t="shared" si="272"/>
        <v>5.1100000000000003</v>
      </c>
      <c r="Q3469" s="11" t="s">
        <v>8315</v>
      </c>
      <c r="R3469" t="s">
        <v>8316</v>
      </c>
      <c r="S3469" s="16">
        <f t="shared" si="274"/>
        <v>42053.671666666662</v>
      </c>
      <c r="T3469" s="16">
        <f t="shared" si="275"/>
        <v>42083.630000000005</v>
      </c>
      <c r="U3469">
        <f t="shared" si="276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30000</v>
      </c>
      <c r="E3470" s="7">
        <v>35389.129999999997</v>
      </c>
      <c r="F3470" t="s">
        <v>8218</v>
      </c>
      <c r="G3470" t="s">
        <v>8223</v>
      </c>
      <c r="H3470" t="s">
        <v>8245</v>
      </c>
      <c r="I3470" s="14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118</v>
      </c>
      <c r="P3470">
        <f t="shared" si="272"/>
        <v>2081.71</v>
      </c>
      <c r="Q3470" s="11" t="s">
        <v>8315</v>
      </c>
      <c r="R3470" t="s">
        <v>8316</v>
      </c>
      <c r="S3470" s="16">
        <f t="shared" si="274"/>
        <v>42605.765381944439</v>
      </c>
      <c r="T3470" s="16">
        <f t="shared" si="275"/>
        <v>42634.125</v>
      </c>
      <c r="U3470">
        <f t="shared" si="276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10000</v>
      </c>
      <c r="E3471" s="7">
        <v>0</v>
      </c>
      <c r="F3471" t="s">
        <v>8220</v>
      </c>
      <c r="G3471" t="s">
        <v>8223</v>
      </c>
      <c r="H3471" t="s">
        <v>8245</v>
      </c>
      <c r="I3471" s="14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0</v>
      </c>
      <c r="P3471">
        <f t="shared" si="272"/>
        <v>0</v>
      </c>
      <c r="Q3471" s="11" t="s">
        <v>8315</v>
      </c>
      <c r="R3471" t="s">
        <v>8316</v>
      </c>
      <c r="S3471" s="16">
        <f t="shared" si="274"/>
        <v>42458.641724537039</v>
      </c>
      <c r="T3471" s="16">
        <f t="shared" si="275"/>
        <v>42488.641724537039</v>
      </c>
      <c r="U3471">
        <f t="shared" si="276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2500</v>
      </c>
      <c r="E3472" s="7">
        <v>10680</v>
      </c>
      <c r="F3472" t="s">
        <v>8218</v>
      </c>
      <c r="G3472" t="s">
        <v>8223</v>
      </c>
      <c r="H3472" t="s">
        <v>8245</v>
      </c>
      <c r="I3472" s="14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427</v>
      </c>
      <c r="P3472">
        <f t="shared" si="272"/>
        <v>1186.67</v>
      </c>
      <c r="Q3472" s="11" t="s">
        <v>8315</v>
      </c>
      <c r="R3472" t="s">
        <v>8316</v>
      </c>
      <c r="S3472" s="16">
        <f t="shared" si="274"/>
        <v>42529.022013888884</v>
      </c>
      <c r="T3472" s="16">
        <f t="shared" si="275"/>
        <v>42566.901388888888</v>
      </c>
      <c r="U3472">
        <f t="shared" si="276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4000</v>
      </c>
      <c r="E3473" s="7">
        <v>13864</v>
      </c>
      <c r="F3473" t="s">
        <v>8218</v>
      </c>
      <c r="G3473" t="s">
        <v>8224</v>
      </c>
      <c r="H3473" t="s">
        <v>8246</v>
      </c>
      <c r="I3473" s="14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347</v>
      </c>
      <c r="P3473">
        <f t="shared" si="272"/>
        <v>462.13</v>
      </c>
      <c r="Q3473" s="11" t="s">
        <v>8315</v>
      </c>
      <c r="R3473" t="s">
        <v>8316</v>
      </c>
      <c r="S3473" s="16">
        <f t="shared" si="274"/>
        <v>41841.820486111108</v>
      </c>
      <c r="T3473" s="16">
        <f t="shared" si="275"/>
        <v>41882.833333333336</v>
      </c>
      <c r="U3473">
        <f t="shared" si="276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6000</v>
      </c>
      <c r="E3474" s="7">
        <v>10</v>
      </c>
      <c r="F3474" t="s">
        <v>8220</v>
      </c>
      <c r="G3474" t="s">
        <v>8223</v>
      </c>
      <c r="H3474" t="s">
        <v>8245</v>
      </c>
      <c r="I3474" s="1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0</v>
      </c>
      <c r="P3474">
        <f t="shared" si="272"/>
        <v>0.43</v>
      </c>
      <c r="Q3474" s="11" t="s">
        <v>8315</v>
      </c>
      <c r="R3474" t="s">
        <v>8316</v>
      </c>
      <c r="S3474" s="16">
        <f t="shared" si="274"/>
        <v>41928.170497685183</v>
      </c>
      <c r="T3474" s="16">
        <f t="shared" si="275"/>
        <v>41949.249305555553</v>
      </c>
      <c r="U3474">
        <f t="shared" si="276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12500</v>
      </c>
      <c r="E3475" s="7">
        <v>7433.48</v>
      </c>
      <c r="F3475" t="s">
        <v>8220</v>
      </c>
      <c r="G3475" t="s">
        <v>8223</v>
      </c>
      <c r="H3475" t="s">
        <v>8245</v>
      </c>
      <c r="I3475" s="14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59</v>
      </c>
      <c r="P3475">
        <f t="shared" si="272"/>
        <v>225.26</v>
      </c>
      <c r="Q3475" s="11" t="s">
        <v>8315</v>
      </c>
      <c r="R3475" t="s">
        <v>8316</v>
      </c>
      <c r="S3475" s="16">
        <f t="shared" si="274"/>
        <v>42062.834444444445</v>
      </c>
      <c r="T3475" s="16">
        <f t="shared" si="275"/>
        <v>42083.852083333331</v>
      </c>
      <c r="U3475">
        <f t="shared" si="276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5600</v>
      </c>
      <c r="E3476" s="7">
        <v>460</v>
      </c>
      <c r="F3476" t="s">
        <v>8220</v>
      </c>
      <c r="G3476" t="s">
        <v>8224</v>
      </c>
      <c r="H3476" t="s">
        <v>8246</v>
      </c>
      <c r="I3476" s="14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8</v>
      </c>
      <c r="P3476">
        <f t="shared" si="272"/>
        <v>11.79</v>
      </c>
      <c r="Q3476" s="11" t="s">
        <v>8315</v>
      </c>
      <c r="R3476" t="s">
        <v>8316</v>
      </c>
      <c r="S3476" s="16">
        <f t="shared" si="274"/>
        <v>42541.501516203702</v>
      </c>
      <c r="T3476" s="16">
        <f t="shared" si="275"/>
        <v>42571.501516203702</v>
      </c>
      <c r="U3476">
        <f t="shared" si="276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2500</v>
      </c>
      <c r="E3477" s="7">
        <v>3045</v>
      </c>
      <c r="F3477" t="s">
        <v>8218</v>
      </c>
      <c r="G3477" t="s">
        <v>8224</v>
      </c>
      <c r="H3477" t="s">
        <v>8246</v>
      </c>
      <c r="I3477" s="14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122</v>
      </c>
      <c r="P3477">
        <f t="shared" si="272"/>
        <v>179.12</v>
      </c>
      <c r="Q3477" s="11" t="s">
        <v>8315</v>
      </c>
      <c r="R3477" t="s">
        <v>8316</v>
      </c>
      <c r="S3477" s="16">
        <f t="shared" si="274"/>
        <v>41918.880833333329</v>
      </c>
      <c r="T3477" s="16">
        <f t="shared" si="275"/>
        <v>41946</v>
      </c>
      <c r="U3477">
        <f t="shared" si="276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2500</v>
      </c>
      <c r="E3478" s="7">
        <v>2729</v>
      </c>
      <c r="F3478" t="s">
        <v>8218</v>
      </c>
      <c r="G3478" t="s">
        <v>8223</v>
      </c>
      <c r="H3478" t="s">
        <v>8245</v>
      </c>
      <c r="I3478" s="14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109</v>
      </c>
      <c r="P3478">
        <f t="shared" si="272"/>
        <v>454.83</v>
      </c>
      <c r="Q3478" s="11" t="s">
        <v>8315</v>
      </c>
      <c r="R3478" t="s">
        <v>8316</v>
      </c>
      <c r="S3478" s="16">
        <f t="shared" si="274"/>
        <v>41921.279976851853</v>
      </c>
      <c r="T3478" s="16">
        <f t="shared" si="275"/>
        <v>41939.125</v>
      </c>
      <c r="U3478">
        <f t="shared" si="276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6000</v>
      </c>
      <c r="E3479" s="7">
        <v>6000</v>
      </c>
      <c r="F3479" t="s">
        <v>8218</v>
      </c>
      <c r="G3479" t="s">
        <v>8223</v>
      </c>
      <c r="H3479" t="s">
        <v>8245</v>
      </c>
      <c r="I3479" s="14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100</v>
      </c>
      <c r="P3479">
        <f t="shared" si="272"/>
        <v>153.85</v>
      </c>
      <c r="Q3479" s="11" t="s">
        <v>8315</v>
      </c>
      <c r="R3479" t="s">
        <v>8316</v>
      </c>
      <c r="S3479" s="16">
        <f t="shared" si="274"/>
        <v>42128.736608796295</v>
      </c>
      <c r="T3479" s="16">
        <f t="shared" si="275"/>
        <v>42141.125</v>
      </c>
      <c r="U3479">
        <f t="shared" si="276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6500</v>
      </c>
      <c r="E3480" s="7">
        <v>7160.12</v>
      </c>
      <c r="F3480" t="s">
        <v>8218</v>
      </c>
      <c r="G3480" t="s">
        <v>8223</v>
      </c>
      <c r="H3480" t="s">
        <v>8245</v>
      </c>
      <c r="I3480" s="14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110</v>
      </c>
      <c r="P3480">
        <f t="shared" si="272"/>
        <v>125.62</v>
      </c>
      <c r="Q3480" s="11" t="s">
        <v>8315</v>
      </c>
      <c r="R3480" t="s">
        <v>8316</v>
      </c>
      <c r="S3480" s="16">
        <f t="shared" si="274"/>
        <v>42053.916921296302</v>
      </c>
      <c r="T3480" s="16">
        <f t="shared" si="275"/>
        <v>42079.875</v>
      </c>
      <c r="U3480">
        <f t="shared" si="276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5000</v>
      </c>
      <c r="E3481" s="7">
        <v>92848.5</v>
      </c>
      <c r="F3481" t="s">
        <v>8218</v>
      </c>
      <c r="G3481" t="s">
        <v>8224</v>
      </c>
      <c r="H3481" t="s">
        <v>8246</v>
      </c>
      <c r="I3481" s="14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1857</v>
      </c>
      <c r="P3481">
        <f t="shared" si="272"/>
        <v>1658.01</v>
      </c>
      <c r="Q3481" s="11" t="s">
        <v>8315</v>
      </c>
      <c r="R3481" t="s">
        <v>8316</v>
      </c>
      <c r="S3481" s="16">
        <f t="shared" si="274"/>
        <v>41781.855092592588</v>
      </c>
      <c r="T3481" s="16">
        <f t="shared" si="275"/>
        <v>41811.855092592588</v>
      </c>
      <c r="U3481">
        <f t="shared" si="276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6000</v>
      </c>
      <c r="E3482" s="7">
        <v>6700</v>
      </c>
      <c r="F3482" t="s">
        <v>8218</v>
      </c>
      <c r="G3482" t="s">
        <v>8223</v>
      </c>
      <c r="H3482" t="s">
        <v>8245</v>
      </c>
      <c r="I3482" s="14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112</v>
      </c>
      <c r="P3482">
        <f t="shared" si="272"/>
        <v>515.38</v>
      </c>
      <c r="Q3482" s="11" t="s">
        <v>8315</v>
      </c>
      <c r="R3482" t="s">
        <v>8316</v>
      </c>
      <c r="S3482" s="16">
        <f t="shared" si="274"/>
        <v>42171.317442129628</v>
      </c>
      <c r="T3482" s="16">
        <f t="shared" si="275"/>
        <v>42195.875</v>
      </c>
      <c r="U3482">
        <f t="shared" si="276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30000</v>
      </c>
      <c r="E3483" s="7">
        <v>10042</v>
      </c>
      <c r="F3483" t="s">
        <v>8221</v>
      </c>
      <c r="G3483" t="s">
        <v>8225</v>
      </c>
      <c r="H3483" t="s">
        <v>8247</v>
      </c>
      <c r="I3483" s="14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33</v>
      </c>
      <c r="P3483">
        <f t="shared" si="272"/>
        <v>105.71</v>
      </c>
      <c r="Q3483" s="11" t="s">
        <v>8315</v>
      </c>
      <c r="R3483" t="s">
        <v>8316</v>
      </c>
      <c r="S3483" s="16">
        <f t="shared" si="274"/>
        <v>41989.24754629629</v>
      </c>
      <c r="T3483" s="16">
        <f t="shared" si="275"/>
        <v>42006.24754629629</v>
      </c>
      <c r="U3483">
        <f t="shared" si="276"/>
        <v>2015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10000</v>
      </c>
      <c r="E3484" s="7">
        <v>53737</v>
      </c>
      <c r="F3484" t="s">
        <v>8218</v>
      </c>
      <c r="G3484" t="s">
        <v>8224</v>
      </c>
      <c r="H3484" t="s">
        <v>8246</v>
      </c>
      <c r="I3484" s="1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537</v>
      </c>
      <c r="P3484">
        <f t="shared" si="272"/>
        <v>671.71</v>
      </c>
      <c r="Q3484" s="11" t="s">
        <v>8315</v>
      </c>
      <c r="R3484" t="s">
        <v>8316</v>
      </c>
      <c r="S3484" s="16">
        <f t="shared" si="274"/>
        <v>41796.771597222221</v>
      </c>
      <c r="T3484" s="16">
        <f t="shared" si="275"/>
        <v>41826.771597222221</v>
      </c>
      <c r="U3484">
        <f t="shared" si="276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15000</v>
      </c>
      <c r="E3485" s="7">
        <v>330</v>
      </c>
      <c r="F3485" t="s">
        <v>8220</v>
      </c>
      <c r="G3485" t="s">
        <v>8223</v>
      </c>
      <c r="H3485" t="s">
        <v>8245</v>
      </c>
      <c r="I3485" s="14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2</v>
      </c>
      <c r="P3485">
        <f t="shared" si="272"/>
        <v>2.48</v>
      </c>
      <c r="Q3485" s="11" t="s">
        <v>8315</v>
      </c>
      <c r="R3485" t="s">
        <v>8316</v>
      </c>
      <c r="S3485" s="16">
        <f t="shared" si="274"/>
        <v>41793.668761574074</v>
      </c>
      <c r="T3485" s="16">
        <f t="shared" si="275"/>
        <v>41823.668761574074</v>
      </c>
      <c r="U3485">
        <f t="shared" si="276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8000</v>
      </c>
      <c r="E3486" s="7">
        <v>8950</v>
      </c>
      <c r="F3486" t="s">
        <v>8218</v>
      </c>
      <c r="G3486" t="s">
        <v>8223</v>
      </c>
      <c r="H3486" t="s">
        <v>8245</v>
      </c>
      <c r="I3486" s="14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112</v>
      </c>
      <c r="P3486">
        <f t="shared" si="272"/>
        <v>203.41</v>
      </c>
      <c r="Q3486" s="11" t="s">
        <v>8315</v>
      </c>
      <c r="R3486" t="s">
        <v>8316</v>
      </c>
      <c r="S3486" s="16">
        <f t="shared" si="274"/>
        <v>42506.760405092587</v>
      </c>
      <c r="T3486" s="16">
        <f t="shared" si="275"/>
        <v>42536.760405092587</v>
      </c>
      <c r="U3486">
        <f t="shared" si="276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5000</v>
      </c>
      <c r="E3487" s="7">
        <v>5469</v>
      </c>
      <c r="F3487" t="s">
        <v>8218</v>
      </c>
      <c r="G3487" t="s">
        <v>8223</v>
      </c>
      <c r="H3487" t="s">
        <v>8245</v>
      </c>
      <c r="I3487" s="14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109</v>
      </c>
      <c r="P3487">
        <f t="shared" ref="P3487:P3550" si="277">IFERROR(ROUND(E3487/L3487, 2), 0)</f>
        <v>182.3</v>
      </c>
      <c r="Q3487" s="11" t="s">
        <v>8315</v>
      </c>
      <c r="R3487" t="s">
        <v>8316</v>
      </c>
      <c r="S3487" s="16">
        <f t="shared" si="274"/>
        <v>42372.693055555559</v>
      </c>
      <c r="T3487" s="16">
        <f t="shared" si="275"/>
        <v>42402.693055555559</v>
      </c>
      <c r="U3487">
        <f t="shared" si="276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12000</v>
      </c>
      <c r="E3488" s="7">
        <v>13728</v>
      </c>
      <c r="F3488" t="s">
        <v>8218</v>
      </c>
      <c r="G3488" t="s">
        <v>8223</v>
      </c>
      <c r="H3488" t="s">
        <v>8245</v>
      </c>
      <c r="I3488" s="14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114</v>
      </c>
      <c r="P3488">
        <f t="shared" si="277"/>
        <v>245.14</v>
      </c>
      <c r="Q3488" s="11" t="s">
        <v>8315</v>
      </c>
      <c r="R3488" t="s">
        <v>8316</v>
      </c>
      <c r="S3488" s="16">
        <f t="shared" si="274"/>
        <v>42126.87501157407</v>
      </c>
      <c r="T3488" s="16">
        <f t="shared" si="275"/>
        <v>42158.290972222225</v>
      </c>
      <c r="U3488">
        <f t="shared" si="276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7500</v>
      </c>
      <c r="E3489" s="7">
        <v>9387</v>
      </c>
      <c r="F3489" t="s">
        <v>8218</v>
      </c>
      <c r="G3489" t="s">
        <v>8224</v>
      </c>
      <c r="H3489" t="s">
        <v>8246</v>
      </c>
      <c r="I3489" s="14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125</v>
      </c>
      <c r="P3489">
        <f t="shared" si="277"/>
        <v>142.22999999999999</v>
      </c>
      <c r="Q3489" s="11" t="s">
        <v>8315</v>
      </c>
      <c r="R3489" t="s">
        <v>8316</v>
      </c>
      <c r="S3489" s="16">
        <f t="shared" si="274"/>
        <v>42149.940416666665</v>
      </c>
      <c r="T3489" s="16">
        <f t="shared" si="275"/>
        <v>42179.940416666665</v>
      </c>
      <c r="U3489">
        <f t="shared" si="276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10000</v>
      </c>
      <c r="E3490" s="7">
        <v>10041</v>
      </c>
      <c r="F3490" t="s">
        <v>8218</v>
      </c>
      <c r="G3490" t="s">
        <v>8223</v>
      </c>
      <c r="H3490" t="s">
        <v>8245</v>
      </c>
      <c r="I3490" s="14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100</v>
      </c>
      <c r="P3490">
        <f t="shared" si="277"/>
        <v>346.24</v>
      </c>
      <c r="Q3490" s="11" t="s">
        <v>8315</v>
      </c>
      <c r="R3490" t="s">
        <v>8316</v>
      </c>
      <c r="S3490" s="16">
        <f t="shared" si="274"/>
        <v>42087.768055555556</v>
      </c>
      <c r="T3490" s="16">
        <f t="shared" si="275"/>
        <v>42111.666666666672</v>
      </c>
      <c r="U3490">
        <f t="shared" si="276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15000</v>
      </c>
      <c r="E3491" s="7">
        <v>15744</v>
      </c>
      <c r="F3491" t="s">
        <v>8218</v>
      </c>
      <c r="G3491" t="s">
        <v>8224</v>
      </c>
      <c r="H3491" t="s">
        <v>8246</v>
      </c>
      <c r="I3491" s="14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105</v>
      </c>
      <c r="P3491">
        <f t="shared" si="277"/>
        <v>218.67</v>
      </c>
      <c r="Q3491" s="11" t="s">
        <v>8315</v>
      </c>
      <c r="R3491" t="s">
        <v>8316</v>
      </c>
      <c r="S3491" s="16">
        <f t="shared" si="274"/>
        <v>41753.635775462964</v>
      </c>
      <c r="T3491" s="16">
        <f t="shared" si="275"/>
        <v>41783.875</v>
      </c>
      <c r="U3491">
        <f t="shared" si="276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5000</v>
      </c>
      <c r="E3492" s="7">
        <v>10</v>
      </c>
      <c r="F3492" t="s">
        <v>8220</v>
      </c>
      <c r="G3492" t="s">
        <v>8223</v>
      </c>
      <c r="H3492" t="s">
        <v>8245</v>
      </c>
      <c r="I3492" s="14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0</v>
      </c>
      <c r="P3492">
        <f t="shared" si="277"/>
        <v>0.37</v>
      </c>
      <c r="Q3492" s="11" t="s">
        <v>8315</v>
      </c>
      <c r="R3492" t="s">
        <v>8316</v>
      </c>
      <c r="S3492" s="16">
        <f t="shared" si="274"/>
        <v>42443.802361111113</v>
      </c>
      <c r="T3492" s="16">
        <f t="shared" si="275"/>
        <v>42473.802361111113</v>
      </c>
      <c r="U3492">
        <f t="shared" si="276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3500</v>
      </c>
      <c r="E3493" s="7">
        <v>1697</v>
      </c>
      <c r="F3493" t="s">
        <v>8220</v>
      </c>
      <c r="G3493" t="s">
        <v>8223</v>
      </c>
      <c r="H3493" t="s">
        <v>8245</v>
      </c>
      <c r="I3493" s="14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48</v>
      </c>
      <c r="P3493">
        <f t="shared" si="277"/>
        <v>169.7</v>
      </c>
      <c r="Q3493" s="11" t="s">
        <v>8315</v>
      </c>
      <c r="R3493" t="s">
        <v>8316</v>
      </c>
      <c r="S3493" s="16">
        <f t="shared" si="274"/>
        <v>42121.249814814815</v>
      </c>
      <c r="T3493" s="16">
        <f t="shared" si="275"/>
        <v>42142.249814814815</v>
      </c>
      <c r="U3493">
        <f t="shared" si="276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10000</v>
      </c>
      <c r="E3494" s="7">
        <v>11570.92</v>
      </c>
      <c r="F3494" t="s">
        <v>8218</v>
      </c>
      <c r="G3494" t="s">
        <v>8223</v>
      </c>
      <c r="H3494" t="s">
        <v>8245</v>
      </c>
      <c r="I3494" s="1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116</v>
      </c>
      <c r="P3494">
        <f t="shared" si="277"/>
        <v>330.6</v>
      </c>
      <c r="Q3494" s="11" t="s">
        <v>8315</v>
      </c>
      <c r="R3494" t="s">
        <v>8316</v>
      </c>
      <c r="S3494" s="16">
        <f t="shared" si="274"/>
        <v>42268.009224537032</v>
      </c>
      <c r="T3494" s="16">
        <f t="shared" si="275"/>
        <v>42303.009224537032</v>
      </c>
      <c r="U3494">
        <f t="shared" si="276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5000</v>
      </c>
      <c r="E3495" s="7">
        <v>1402</v>
      </c>
      <c r="F3495" t="s">
        <v>8220</v>
      </c>
      <c r="G3495" t="s">
        <v>8223</v>
      </c>
      <c r="H3495" t="s">
        <v>8245</v>
      </c>
      <c r="I3495" s="14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28</v>
      </c>
      <c r="P3495">
        <f t="shared" si="277"/>
        <v>48.34</v>
      </c>
      <c r="Q3495" s="11" t="s">
        <v>8315</v>
      </c>
      <c r="R3495" t="s">
        <v>8316</v>
      </c>
      <c r="S3495" s="16">
        <f t="shared" si="274"/>
        <v>41848.866157407407</v>
      </c>
      <c r="T3495" s="16">
        <f t="shared" si="275"/>
        <v>41868.21597222222</v>
      </c>
      <c r="U3495">
        <f t="shared" si="276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2750</v>
      </c>
      <c r="E3496" s="7">
        <v>25</v>
      </c>
      <c r="F3496" t="s">
        <v>8219</v>
      </c>
      <c r="G3496" t="s">
        <v>8223</v>
      </c>
      <c r="H3496" t="s">
        <v>8245</v>
      </c>
      <c r="I3496" s="14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</v>
      </c>
      <c r="P3496">
        <f t="shared" si="277"/>
        <v>1.92</v>
      </c>
      <c r="Q3496" s="11" t="s">
        <v>8315</v>
      </c>
      <c r="R3496" t="s">
        <v>8316</v>
      </c>
      <c r="S3496" s="16">
        <f t="shared" si="274"/>
        <v>42689.214988425927</v>
      </c>
      <c r="T3496" s="16">
        <f t="shared" si="275"/>
        <v>42700.25</v>
      </c>
      <c r="U3496">
        <f t="shared" si="276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15000</v>
      </c>
      <c r="E3497" s="7">
        <v>286</v>
      </c>
      <c r="F3497" t="s">
        <v>8220</v>
      </c>
      <c r="G3497" t="s">
        <v>8228</v>
      </c>
      <c r="H3497" t="s">
        <v>8250</v>
      </c>
      <c r="I3497" s="14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2</v>
      </c>
      <c r="P3497">
        <f t="shared" si="277"/>
        <v>3.97</v>
      </c>
      <c r="Q3497" s="11" t="s">
        <v>8315</v>
      </c>
      <c r="R3497" t="s">
        <v>8316</v>
      </c>
      <c r="S3497" s="16">
        <f t="shared" si="274"/>
        <v>41915.762835648151</v>
      </c>
      <c r="T3497" s="16">
        <f t="shared" si="275"/>
        <v>41944.720833333333</v>
      </c>
      <c r="U3497">
        <f t="shared" si="276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10000</v>
      </c>
      <c r="E3498" s="7">
        <v>10235</v>
      </c>
      <c r="F3498" t="s">
        <v>8218</v>
      </c>
      <c r="G3498" t="s">
        <v>8223</v>
      </c>
      <c r="H3498" t="s">
        <v>8245</v>
      </c>
      <c r="I3498" s="14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102</v>
      </c>
      <c r="P3498">
        <f t="shared" si="277"/>
        <v>131.22</v>
      </c>
      <c r="Q3498" s="11" t="s">
        <v>8315</v>
      </c>
      <c r="R3498" t="s">
        <v>8316</v>
      </c>
      <c r="S3498" s="16">
        <f t="shared" si="274"/>
        <v>42584.846828703703</v>
      </c>
      <c r="T3498" s="16">
        <f t="shared" si="275"/>
        <v>42624.846828703703</v>
      </c>
      <c r="U3498">
        <f t="shared" si="276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5000</v>
      </c>
      <c r="E3499" s="7">
        <v>5555</v>
      </c>
      <c r="F3499" t="s">
        <v>8218</v>
      </c>
      <c r="G3499" t="s">
        <v>8223</v>
      </c>
      <c r="H3499" t="s">
        <v>8245</v>
      </c>
      <c r="I3499" s="14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111</v>
      </c>
      <c r="P3499">
        <f t="shared" si="277"/>
        <v>113.37</v>
      </c>
      <c r="Q3499" s="11" t="s">
        <v>8315</v>
      </c>
      <c r="R3499" t="s">
        <v>8316</v>
      </c>
      <c r="S3499" s="16">
        <f t="shared" si="274"/>
        <v>42511.741944444439</v>
      </c>
      <c r="T3499" s="16">
        <f t="shared" si="275"/>
        <v>42523.916666666672</v>
      </c>
      <c r="U3499">
        <f t="shared" si="276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5000</v>
      </c>
      <c r="E3500" s="7">
        <v>5634</v>
      </c>
      <c r="F3500" t="s">
        <v>8218</v>
      </c>
      <c r="G3500" t="s">
        <v>8228</v>
      </c>
      <c r="H3500" t="s">
        <v>8250</v>
      </c>
      <c r="I3500" s="14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113</v>
      </c>
      <c r="P3500">
        <f t="shared" si="277"/>
        <v>134.13999999999999</v>
      </c>
      <c r="Q3500" s="11" t="s">
        <v>8315</v>
      </c>
      <c r="R3500" t="s">
        <v>8316</v>
      </c>
      <c r="S3500" s="16">
        <f t="shared" si="274"/>
        <v>42459.15861111111</v>
      </c>
      <c r="T3500" s="16">
        <f t="shared" si="275"/>
        <v>42518.905555555553</v>
      </c>
      <c r="U3500">
        <f t="shared" si="276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6000</v>
      </c>
      <c r="E3501" s="7">
        <v>6146.27</v>
      </c>
      <c r="F3501" t="s">
        <v>8218</v>
      </c>
      <c r="G3501" t="s">
        <v>8223</v>
      </c>
      <c r="H3501" t="s">
        <v>8245</v>
      </c>
      <c r="I3501" s="14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102</v>
      </c>
      <c r="P3501">
        <f t="shared" si="277"/>
        <v>175.61</v>
      </c>
      <c r="Q3501" s="11" t="s">
        <v>8315</v>
      </c>
      <c r="R3501" t="s">
        <v>8316</v>
      </c>
      <c r="S3501" s="16">
        <f t="shared" si="274"/>
        <v>42132.036168981482</v>
      </c>
      <c r="T3501" s="16">
        <f t="shared" si="275"/>
        <v>42186.290972222225</v>
      </c>
      <c r="U3501">
        <f t="shared" si="276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4000</v>
      </c>
      <c r="E3502" s="7">
        <v>5660</v>
      </c>
      <c r="F3502" t="s">
        <v>8218</v>
      </c>
      <c r="G3502" t="s">
        <v>8223</v>
      </c>
      <c r="H3502" t="s">
        <v>8245</v>
      </c>
      <c r="I3502" s="14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142</v>
      </c>
      <c r="P3502">
        <f t="shared" si="277"/>
        <v>134.76</v>
      </c>
      <c r="Q3502" s="11" t="s">
        <v>8315</v>
      </c>
      <c r="R3502" t="s">
        <v>8316</v>
      </c>
      <c r="S3502" s="16">
        <f t="shared" si="274"/>
        <v>42419.91942129629</v>
      </c>
      <c r="T3502" s="16">
        <f t="shared" si="275"/>
        <v>42436.207638888889</v>
      </c>
      <c r="U3502">
        <f t="shared" si="276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5000</v>
      </c>
      <c r="E3503" s="7">
        <v>2726</v>
      </c>
      <c r="F3503" t="s">
        <v>8220</v>
      </c>
      <c r="G3503" t="s">
        <v>8224</v>
      </c>
      <c r="H3503" t="s">
        <v>8246</v>
      </c>
      <c r="I3503" s="14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55</v>
      </c>
      <c r="P3503">
        <f t="shared" si="277"/>
        <v>64.900000000000006</v>
      </c>
      <c r="Q3503" s="11" t="s">
        <v>8315</v>
      </c>
      <c r="R3503" t="s">
        <v>8316</v>
      </c>
      <c r="S3503" s="16">
        <f t="shared" si="274"/>
        <v>42233.763831018514</v>
      </c>
      <c r="T3503" s="16">
        <f t="shared" si="275"/>
        <v>42258.763831018514</v>
      </c>
      <c r="U3503">
        <f t="shared" si="276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10500</v>
      </c>
      <c r="E3504" s="7">
        <v>10526</v>
      </c>
      <c r="F3504" t="s">
        <v>8218</v>
      </c>
      <c r="G3504" t="s">
        <v>8223</v>
      </c>
      <c r="H3504" t="s">
        <v>8245</v>
      </c>
      <c r="I3504" s="1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100</v>
      </c>
      <c r="P3504">
        <f t="shared" si="277"/>
        <v>339.55</v>
      </c>
      <c r="Q3504" s="11" t="s">
        <v>8315</v>
      </c>
      <c r="R3504" t="s">
        <v>8316</v>
      </c>
      <c r="S3504" s="16">
        <f t="shared" si="274"/>
        <v>42430.839398148149</v>
      </c>
      <c r="T3504" s="16">
        <f t="shared" si="275"/>
        <v>42445.165972222225</v>
      </c>
      <c r="U3504">
        <f t="shared" si="276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8000</v>
      </c>
      <c r="E3505" s="7">
        <v>325</v>
      </c>
      <c r="F3505" t="s">
        <v>8220</v>
      </c>
      <c r="G3505" t="s">
        <v>8224</v>
      </c>
      <c r="H3505" t="s">
        <v>8246</v>
      </c>
      <c r="I3505" s="14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4</v>
      </c>
      <c r="P3505">
        <f t="shared" si="277"/>
        <v>8.5500000000000007</v>
      </c>
      <c r="Q3505" s="11" t="s">
        <v>8315</v>
      </c>
      <c r="R3505" t="s">
        <v>8316</v>
      </c>
      <c r="S3505" s="16">
        <f t="shared" si="274"/>
        <v>42545.478333333333</v>
      </c>
      <c r="T3505" s="16">
        <f t="shared" si="275"/>
        <v>42575.478333333333</v>
      </c>
      <c r="U3505">
        <f t="shared" si="276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4000</v>
      </c>
      <c r="E3506" s="7">
        <v>480</v>
      </c>
      <c r="F3506" t="s">
        <v>8220</v>
      </c>
      <c r="G3506" t="s">
        <v>8223</v>
      </c>
      <c r="H3506" t="s">
        <v>8245</v>
      </c>
      <c r="I3506" s="14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12</v>
      </c>
      <c r="P3506">
        <f t="shared" si="277"/>
        <v>60</v>
      </c>
      <c r="Q3506" s="11" t="s">
        <v>8315</v>
      </c>
      <c r="R3506" t="s">
        <v>8316</v>
      </c>
      <c r="S3506" s="16">
        <f t="shared" si="274"/>
        <v>42297.748738425929</v>
      </c>
      <c r="T3506" s="16">
        <f t="shared" si="275"/>
        <v>42327.790405092594</v>
      </c>
      <c r="U3506">
        <f t="shared" si="276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8000</v>
      </c>
      <c r="E3507" s="7">
        <v>0</v>
      </c>
      <c r="F3507" t="s">
        <v>8220</v>
      </c>
      <c r="G3507" t="s">
        <v>8223</v>
      </c>
      <c r="H3507" t="s">
        <v>8245</v>
      </c>
      <c r="I3507" s="14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0</v>
      </c>
      <c r="P3507">
        <f t="shared" si="277"/>
        <v>0</v>
      </c>
      <c r="Q3507" s="11" t="s">
        <v>8315</v>
      </c>
      <c r="R3507" t="s">
        <v>8316</v>
      </c>
      <c r="S3507" s="16">
        <f t="shared" si="274"/>
        <v>41760.935706018521</v>
      </c>
      <c r="T3507" s="16">
        <f t="shared" si="275"/>
        <v>41772.166666666664</v>
      </c>
      <c r="U3507">
        <f t="shared" si="276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9000</v>
      </c>
      <c r="E3508" s="7">
        <v>9700</v>
      </c>
      <c r="F3508" t="s">
        <v>8218</v>
      </c>
      <c r="G3508" t="s">
        <v>8223</v>
      </c>
      <c r="H3508" t="s">
        <v>8245</v>
      </c>
      <c r="I3508" s="14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108</v>
      </c>
      <c r="P3508">
        <f t="shared" si="277"/>
        <v>334.48</v>
      </c>
      <c r="Q3508" s="11" t="s">
        <v>8315</v>
      </c>
      <c r="R3508" t="s">
        <v>8316</v>
      </c>
      <c r="S3508" s="16">
        <f t="shared" si="274"/>
        <v>41829.734259259261</v>
      </c>
      <c r="T3508" s="16">
        <f t="shared" si="275"/>
        <v>41874.734259259261</v>
      </c>
      <c r="U3508">
        <f t="shared" si="276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25000</v>
      </c>
      <c r="E3509" s="7">
        <v>49100</v>
      </c>
      <c r="F3509" t="s">
        <v>8218</v>
      </c>
      <c r="G3509" t="s">
        <v>8223</v>
      </c>
      <c r="H3509" t="s">
        <v>8245</v>
      </c>
      <c r="I3509" s="14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196</v>
      </c>
      <c r="P3509">
        <f t="shared" si="277"/>
        <v>681.94</v>
      </c>
      <c r="Q3509" s="11" t="s">
        <v>8315</v>
      </c>
      <c r="R3509" t="s">
        <v>8316</v>
      </c>
      <c r="S3509" s="16">
        <f t="shared" si="274"/>
        <v>42491.92288194444</v>
      </c>
      <c r="T3509" s="16">
        <f t="shared" si="275"/>
        <v>42521.92288194444</v>
      </c>
      <c r="U3509">
        <f t="shared" si="276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2000</v>
      </c>
      <c r="E3510" s="7">
        <v>2569</v>
      </c>
      <c r="F3510" t="s">
        <v>8218</v>
      </c>
      <c r="G3510" t="s">
        <v>8224</v>
      </c>
      <c r="H3510" t="s">
        <v>8246</v>
      </c>
      <c r="I3510" s="14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128</v>
      </c>
      <c r="P3510">
        <f t="shared" si="277"/>
        <v>171.27</v>
      </c>
      <c r="Q3510" s="11" t="s">
        <v>8315</v>
      </c>
      <c r="R3510" t="s">
        <v>8316</v>
      </c>
      <c r="S3510" s="16">
        <f t="shared" si="274"/>
        <v>42477.729780092588</v>
      </c>
      <c r="T3510" s="16">
        <f t="shared" si="275"/>
        <v>42500.875</v>
      </c>
      <c r="U3510">
        <f t="shared" si="276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10000</v>
      </c>
      <c r="E3511" s="7">
        <v>0</v>
      </c>
      <c r="F3511" t="s">
        <v>8220</v>
      </c>
      <c r="G3511" t="s">
        <v>8223</v>
      </c>
      <c r="H3511" t="s">
        <v>8245</v>
      </c>
      <c r="I3511" s="14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0</v>
      </c>
      <c r="P3511">
        <f t="shared" si="277"/>
        <v>0</v>
      </c>
      <c r="Q3511" s="11" t="s">
        <v>8315</v>
      </c>
      <c r="R3511" t="s">
        <v>8316</v>
      </c>
      <c r="S3511" s="16">
        <f t="shared" si="274"/>
        <v>41950.859560185185</v>
      </c>
      <c r="T3511" s="16">
        <f t="shared" si="275"/>
        <v>41964.204861111109</v>
      </c>
      <c r="U3511">
        <f t="shared" si="276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3900</v>
      </c>
      <c r="E3512" s="7">
        <v>196</v>
      </c>
      <c r="F3512" t="s">
        <v>8220</v>
      </c>
      <c r="G3512" t="s">
        <v>8223</v>
      </c>
      <c r="H3512" t="s">
        <v>8245</v>
      </c>
      <c r="I3512" s="14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5</v>
      </c>
      <c r="P3512">
        <f t="shared" si="277"/>
        <v>13.07</v>
      </c>
      <c r="Q3512" s="11" t="s">
        <v>8315</v>
      </c>
      <c r="R3512" t="s">
        <v>8316</v>
      </c>
      <c r="S3512" s="16">
        <f t="shared" si="274"/>
        <v>41802.62090277778</v>
      </c>
      <c r="T3512" s="16">
        <f t="shared" si="275"/>
        <v>41822.62090277778</v>
      </c>
      <c r="U3512">
        <f t="shared" si="276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5000</v>
      </c>
      <c r="E3513" s="7">
        <v>3905</v>
      </c>
      <c r="F3513" t="s">
        <v>8220</v>
      </c>
      <c r="G3513" t="s">
        <v>8224</v>
      </c>
      <c r="H3513" t="s">
        <v>8246</v>
      </c>
      <c r="I3513" s="14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78</v>
      </c>
      <c r="P3513">
        <f t="shared" si="277"/>
        <v>205.53</v>
      </c>
      <c r="Q3513" s="11" t="s">
        <v>8315</v>
      </c>
      <c r="R3513" t="s">
        <v>8316</v>
      </c>
      <c r="S3513" s="16">
        <f t="shared" si="274"/>
        <v>41927.873784722222</v>
      </c>
      <c r="T3513" s="16">
        <f t="shared" si="275"/>
        <v>41950.770833333336</v>
      </c>
      <c r="U3513">
        <f t="shared" si="276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4000</v>
      </c>
      <c r="E3514" s="7">
        <v>266</v>
      </c>
      <c r="F3514" t="s">
        <v>8220</v>
      </c>
      <c r="G3514" t="s">
        <v>8224</v>
      </c>
      <c r="H3514" t="s">
        <v>8246</v>
      </c>
      <c r="I3514" s="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7</v>
      </c>
      <c r="P3514">
        <f t="shared" si="277"/>
        <v>15.65</v>
      </c>
      <c r="Q3514" s="11" t="s">
        <v>8315</v>
      </c>
      <c r="R3514" t="s">
        <v>8316</v>
      </c>
      <c r="S3514" s="16">
        <f t="shared" si="274"/>
        <v>42057.536944444444</v>
      </c>
      <c r="T3514" s="16">
        <f t="shared" si="275"/>
        <v>42117.49527777778</v>
      </c>
      <c r="U3514">
        <f t="shared" si="276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10000</v>
      </c>
      <c r="E3515" s="7">
        <v>56</v>
      </c>
      <c r="F3515" t="s">
        <v>8220</v>
      </c>
      <c r="G3515" t="s">
        <v>8223</v>
      </c>
      <c r="H3515" t="s">
        <v>8245</v>
      </c>
      <c r="I3515" s="14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</v>
      </c>
      <c r="P3515">
        <f t="shared" si="277"/>
        <v>1.27</v>
      </c>
      <c r="Q3515" s="11" t="s">
        <v>8315</v>
      </c>
      <c r="R3515" t="s">
        <v>8316</v>
      </c>
      <c r="S3515" s="16">
        <f t="shared" si="274"/>
        <v>41781.096203703702</v>
      </c>
      <c r="T3515" s="16">
        <f t="shared" si="275"/>
        <v>41794.207638888889</v>
      </c>
      <c r="U3515">
        <f t="shared" si="276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3000</v>
      </c>
      <c r="E3516" s="7">
        <v>3055</v>
      </c>
      <c r="F3516" t="s">
        <v>8218</v>
      </c>
      <c r="G3516" t="s">
        <v>8223</v>
      </c>
      <c r="H3516" t="s">
        <v>8245</v>
      </c>
      <c r="I3516" s="14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102</v>
      </c>
      <c r="P3516">
        <f t="shared" si="277"/>
        <v>305.5</v>
      </c>
      <c r="Q3516" s="11" t="s">
        <v>8315</v>
      </c>
      <c r="R3516" t="s">
        <v>8316</v>
      </c>
      <c r="S3516" s="16">
        <f t="shared" si="274"/>
        <v>42020.846666666665</v>
      </c>
      <c r="T3516" s="16">
        <f t="shared" si="275"/>
        <v>42037.207638888889</v>
      </c>
      <c r="U3516">
        <f t="shared" si="276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9500</v>
      </c>
      <c r="E3517" s="7">
        <v>9545</v>
      </c>
      <c r="F3517" t="s">
        <v>8218</v>
      </c>
      <c r="G3517" t="s">
        <v>8223</v>
      </c>
      <c r="H3517" t="s">
        <v>8245</v>
      </c>
      <c r="I3517" s="14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100</v>
      </c>
      <c r="P3517">
        <f t="shared" si="277"/>
        <v>207.5</v>
      </c>
      <c r="Q3517" s="11" t="s">
        <v>8315</v>
      </c>
      <c r="R3517" t="s">
        <v>8316</v>
      </c>
      <c r="S3517" s="16">
        <f t="shared" si="274"/>
        <v>42125.772812499999</v>
      </c>
      <c r="T3517" s="16">
        <f t="shared" si="275"/>
        <v>42155.772812499999</v>
      </c>
      <c r="U3517">
        <f t="shared" si="276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7500</v>
      </c>
      <c r="E3518" s="7">
        <v>5</v>
      </c>
      <c r="F3518" t="s">
        <v>8220</v>
      </c>
      <c r="G3518" t="s">
        <v>8223</v>
      </c>
      <c r="H3518" t="s">
        <v>8245</v>
      </c>
      <c r="I3518" s="14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0</v>
      </c>
      <c r="P3518">
        <f t="shared" si="277"/>
        <v>0.45</v>
      </c>
      <c r="Q3518" s="11" t="s">
        <v>8315</v>
      </c>
      <c r="R3518" t="s">
        <v>8316</v>
      </c>
      <c r="S3518" s="16">
        <f t="shared" si="274"/>
        <v>41856.010069444441</v>
      </c>
      <c r="T3518" s="16">
        <f t="shared" si="275"/>
        <v>41890.125</v>
      </c>
      <c r="U3518">
        <f t="shared" si="276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10000</v>
      </c>
      <c r="E3519" s="7">
        <v>11450</v>
      </c>
      <c r="F3519" t="s">
        <v>8218</v>
      </c>
      <c r="G3519" t="s">
        <v>8224</v>
      </c>
      <c r="H3519" t="s">
        <v>8246</v>
      </c>
      <c r="I3519" s="14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115</v>
      </c>
      <c r="P3519">
        <f t="shared" si="277"/>
        <v>880.77</v>
      </c>
      <c r="Q3519" s="11" t="s">
        <v>8315</v>
      </c>
      <c r="R3519" t="s">
        <v>8316</v>
      </c>
      <c r="S3519" s="16">
        <f t="shared" si="274"/>
        <v>41794.817523148151</v>
      </c>
      <c r="T3519" s="16">
        <f t="shared" si="275"/>
        <v>41824.458333333336</v>
      </c>
      <c r="U3519">
        <f t="shared" si="276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5000</v>
      </c>
      <c r="E3520" s="7">
        <v>5396</v>
      </c>
      <c r="F3520" t="s">
        <v>8218</v>
      </c>
      <c r="G3520" t="s">
        <v>8223</v>
      </c>
      <c r="H3520" t="s">
        <v>8245</v>
      </c>
      <c r="I3520" s="14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108</v>
      </c>
      <c r="P3520">
        <f t="shared" si="277"/>
        <v>163.52000000000001</v>
      </c>
      <c r="Q3520" s="11" t="s">
        <v>8315</v>
      </c>
      <c r="R3520" t="s">
        <v>8316</v>
      </c>
      <c r="S3520" s="16">
        <f t="shared" si="274"/>
        <v>41893.783553240741</v>
      </c>
      <c r="T3520" s="16">
        <f t="shared" si="275"/>
        <v>41914.597916666666</v>
      </c>
      <c r="U3520">
        <f t="shared" si="276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6000</v>
      </c>
      <c r="E3521" s="7">
        <v>0</v>
      </c>
      <c r="F3521" t="s">
        <v>8219</v>
      </c>
      <c r="G3521" t="s">
        <v>8224</v>
      </c>
      <c r="H3521" t="s">
        <v>8246</v>
      </c>
      <c r="I3521" s="14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0</v>
      </c>
      <c r="P3521">
        <f t="shared" si="277"/>
        <v>0</v>
      </c>
      <c r="Q3521" s="11" t="s">
        <v>8315</v>
      </c>
      <c r="R3521" t="s">
        <v>8316</v>
      </c>
      <c r="S3521" s="16">
        <f t="shared" si="274"/>
        <v>42037.598958333328</v>
      </c>
      <c r="T3521" s="16">
        <f t="shared" si="275"/>
        <v>42067.598958333328</v>
      </c>
      <c r="U3521">
        <f t="shared" si="276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5500</v>
      </c>
      <c r="E3522" s="7">
        <v>7206</v>
      </c>
      <c r="F3522" t="s">
        <v>8218</v>
      </c>
      <c r="G3522" t="s">
        <v>8224</v>
      </c>
      <c r="H3522" t="s">
        <v>8246</v>
      </c>
      <c r="I3522" s="14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3"/>
        <v>131</v>
      </c>
      <c r="P3522">
        <f t="shared" si="277"/>
        <v>343.14</v>
      </c>
      <c r="Q3522" s="11" t="s">
        <v>8315</v>
      </c>
      <c r="R3522" t="s">
        <v>8316</v>
      </c>
      <c r="S3522" s="16">
        <f t="shared" si="274"/>
        <v>42227.824212962965</v>
      </c>
      <c r="T3522" s="16">
        <f t="shared" si="275"/>
        <v>42253.57430555555</v>
      </c>
      <c r="U3522">
        <f t="shared" si="276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3000</v>
      </c>
      <c r="E3523" s="7">
        <v>3275</v>
      </c>
      <c r="F3523" t="s">
        <v>8218</v>
      </c>
      <c r="G3523" t="s">
        <v>8223</v>
      </c>
      <c r="H3523" t="s">
        <v>8245</v>
      </c>
      <c r="I3523" s="14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8">ROUND(E3523/D3523*100,0)</f>
        <v>109</v>
      </c>
      <c r="P3523">
        <f t="shared" si="277"/>
        <v>251.92</v>
      </c>
      <c r="Q3523" s="11" t="s">
        <v>8315</v>
      </c>
      <c r="R3523" t="s">
        <v>8316</v>
      </c>
      <c r="S3523" s="16">
        <f t="shared" ref="S3523:S3586" si="279">(((J3523/60)/60)/24)+DATE(1970,1,1)</f>
        <v>41881.361342592594</v>
      </c>
      <c r="T3523" s="16">
        <f t="shared" ref="T3523:T3586" si="280">(((I3523/60)/60)/24)+DATE(1970,1,1)</f>
        <v>41911.361342592594</v>
      </c>
      <c r="U3523">
        <f t="shared" ref="U3523:U3586" si="281">YEAR(T3523)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5000</v>
      </c>
      <c r="E3524" s="7">
        <v>260</v>
      </c>
      <c r="F3524" t="s">
        <v>8220</v>
      </c>
      <c r="G3524" t="s">
        <v>8224</v>
      </c>
      <c r="H3524" t="s">
        <v>8246</v>
      </c>
      <c r="I3524" s="1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5</v>
      </c>
      <c r="P3524">
        <f t="shared" si="277"/>
        <v>7.65</v>
      </c>
      <c r="Q3524" s="11" t="s">
        <v>8315</v>
      </c>
      <c r="R3524" t="s">
        <v>8316</v>
      </c>
      <c r="S3524" s="16">
        <f t="shared" si="279"/>
        <v>42234.789884259255</v>
      </c>
      <c r="T3524" s="16">
        <f t="shared" si="280"/>
        <v>42262.420833333337</v>
      </c>
      <c r="U3524">
        <f t="shared" si="281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12000</v>
      </c>
      <c r="E3525" s="7">
        <v>5902</v>
      </c>
      <c r="F3525" t="s">
        <v>8220</v>
      </c>
      <c r="G3525" t="s">
        <v>8224</v>
      </c>
      <c r="H3525" t="s">
        <v>8246</v>
      </c>
      <c r="I3525" s="14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49</v>
      </c>
      <c r="P3525">
        <f t="shared" si="277"/>
        <v>73.78</v>
      </c>
      <c r="Q3525" s="11" t="s">
        <v>8315</v>
      </c>
      <c r="R3525" t="s">
        <v>8316</v>
      </c>
      <c r="S3525" s="16">
        <f t="shared" si="279"/>
        <v>42581.397546296299</v>
      </c>
      <c r="T3525" s="16">
        <f t="shared" si="280"/>
        <v>42638.958333333328</v>
      </c>
      <c r="U3525">
        <f t="shared" si="281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25000</v>
      </c>
      <c r="E3526" s="7">
        <v>27600.2</v>
      </c>
      <c r="F3526" t="s">
        <v>8218</v>
      </c>
      <c r="G3526" t="s">
        <v>8223</v>
      </c>
      <c r="H3526" t="s">
        <v>8245</v>
      </c>
      <c r="I3526" s="14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110</v>
      </c>
      <c r="P3526">
        <f t="shared" si="277"/>
        <v>372.98</v>
      </c>
      <c r="Q3526" s="11" t="s">
        <v>8315</v>
      </c>
      <c r="R3526" t="s">
        <v>8316</v>
      </c>
      <c r="S3526" s="16">
        <f t="shared" si="279"/>
        <v>41880.76357638889</v>
      </c>
      <c r="T3526" s="16">
        <f t="shared" si="280"/>
        <v>41895.166666666664</v>
      </c>
      <c r="U3526">
        <f t="shared" si="281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3000</v>
      </c>
      <c r="E3527" s="7">
        <v>3015</v>
      </c>
      <c r="F3527" t="s">
        <v>8218</v>
      </c>
      <c r="G3527" t="s">
        <v>8223</v>
      </c>
      <c r="H3527" t="s">
        <v>8245</v>
      </c>
      <c r="I3527" s="14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101</v>
      </c>
      <c r="P3527">
        <f t="shared" si="277"/>
        <v>430.71</v>
      </c>
      <c r="Q3527" s="11" t="s">
        <v>8315</v>
      </c>
      <c r="R3527" t="s">
        <v>8316</v>
      </c>
      <c r="S3527" s="16">
        <f t="shared" si="279"/>
        <v>42214.6956712963</v>
      </c>
      <c r="T3527" s="16">
        <f t="shared" si="280"/>
        <v>42225.666666666672</v>
      </c>
      <c r="U3527">
        <f t="shared" si="281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10000</v>
      </c>
      <c r="E3528" s="7">
        <v>106</v>
      </c>
      <c r="F3528" t="s">
        <v>8220</v>
      </c>
      <c r="G3528" t="s">
        <v>8223</v>
      </c>
      <c r="H3528" t="s">
        <v>8245</v>
      </c>
      <c r="I3528" s="14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</v>
      </c>
      <c r="P3528">
        <f t="shared" si="277"/>
        <v>3.12</v>
      </c>
      <c r="Q3528" s="11" t="s">
        <v>8315</v>
      </c>
      <c r="R3528" t="s">
        <v>8316</v>
      </c>
      <c r="S3528" s="16">
        <f t="shared" si="279"/>
        <v>42460.335312499999</v>
      </c>
      <c r="T3528" s="16">
        <f t="shared" si="280"/>
        <v>42488.249305555553</v>
      </c>
      <c r="U3528">
        <f t="shared" si="281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20000</v>
      </c>
      <c r="E3529" s="7">
        <v>21</v>
      </c>
      <c r="F3529" t="s">
        <v>8220</v>
      </c>
      <c r="G3529" t="s">
        <v>8223</v>
      </c>
      <c r="H3529" t="s">
        <v>8245</v>
      </c>
      <c r="I3529" s="14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0</v>
      </c>
      <c r="P3529">
        <f t="shared" si="277"/>
        <v>0.24</v>
      </c>
      <c r="Q3529" s="11" t="s">
        <v>8315</v>
      </c>
      <c r="R3529" t="s">
        <v>8316</v>
      </c>
      <c r="S3529" s="16">
        <f t="shared" si="279"/>
        <v>42167.023206018523</v>
      </c>
      <c r="T3529" s="16">
        <f t="shared" si="280"/>
        <v>42196.165972222225</v>
      </c>
      <c r="U3529">
        <f t="shared" si="281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5000</v>
      </c>
      <c r="E3530" s="7">
        <v>5526</v>
      </c>
      <c r="F3530" t="s">
        <v>8218</v>
      </c>
      <c r="G3530" t="s">
        <v>8224</v>
      </c>
      <c r="H3530" t="s">
        <v>8246</v>
      </c>
      <c r="I3530" s="14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111</v>
      </c>
      <c r="P3530">
        <f t="shared" si="277"/>
        <v>149.35</v>
      </c>
      <c r="Q3530" s="11" t="s">
        <v>8315</v>
      </c>
      <c r="R3530" t="s">
        <v>8316</v>
      </c>
      <c r="S3530" s="16">
        <f t="shared" si="279"/>
        <v>42733.50136574074</v>
      </c>
      <c r="T3530" s="16">
        <f t="shared" si="280"/>
        <v>42753.50136574074</v>
      </c>
      <c r="U3530">
        <f t="shared" si="281"/>
        <v>2017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3100</v>
      </c>
      <c r="E3531" s="7">
        <v>3395</v>
      </c>
      <c r="F3531" t="s">
        <v>8218</v>
      </c>
      <c r="G3531" t="s">
        <v>8223</v>
      </c>
      <c r="H3531" t="s">
        <v>8245</v>
      </c>
      <c r="I3531" s="14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110</v>
      </c>
      <c r="P3531">
        <f t="shared" si="277"/>
        <v>188.61</v>
      </c>
      <c r="Q3531" s="11" t="s">
        <v>8315</v>
      </c>
      <c r="R3531" t="s">
        <v>8316</v>
      </c>
      <c r="S3531" s="16">
        <f t="shared" si="279"/>
        <v>42177.761782407411</v>
      </c>
      <c r="T3531" s="16">
        <f t="shared" si="280"/>
        <v>42198.041666666672</v>
      </c>
      <c r="U3531">
        <f t="shared" si="281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8000</v>
      </c>
      <c r="E3532" s="7">
        <v>8165.55</v>
      </c>
      <c r="F3532" t="s">
        <v>8218</v>
      </c>
      <c r="G3532" t="s">
        <v>8224</v>
      </c>
      <c r="H3532" t="s">
        <v>8246</v>
      </c>
      <c r="I3532" s="14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102</v>
      </c>
      <c r="P3532">
        <f t="shared" si="277"/>
        <v>371.16</v>
      </c>
      <c r="Q3532" s="11" t="s">
        <v>8315</v>
      </c>
      <c r="R3532" t="s">
        <v>8316</v>
      </c>
      <c r="S3532" s="16">
        <f t="shared" si="279"/>
        <v>42442.623344907406</v>
      </c>
      <c r="T3532" s="16">
        <f t="shared" si="280"/>
        <v>42470.833333333328</v>
      </c>
      <c r="U3532">
        <f t="shared" si="281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5000</v>
      </c>
      <c r="E3533" s="7">
        <v>10</v>
      </c>
      <c r="F3533" t="s">
        <v>8219</v>
      </c>
      <c r="G3533" t="s">
        <v>8223</v>
      </c>
      <c r="H3533" t="s">
        <v>8245</v>
      </c>
      <c r="I3533" s="14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0</v>
      </c>
      <c r="P3533">
        <f t="shared" si="277"/>
        <v>0.38</v>
      </c>
      <c r="Q3533" s="11" t="s">
        <v>8315</v>
      </c>
      <c r="R3533" t="s">
        <v>8316</v>
      </c>
      <c r="S3533" s="16">
        <f t="shared" si="279"/>
        <v>42521.654328703706</v>
      </c>
      <c r="T3533" s="16">
        <f t="shared" si="280"/>
        <v>42551.654328703706</v>
      </c>
      <c r="U3533">
        <f t="shared" si="281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4500</v>
      </c>
      <c r="E3534" s="7">
        <v>4565</v>
      </c>
      <c r="F3534" t="s">
        <v>8218</v>
      </c>
      <c r="G3534" t="s">
        <v>8223</v>
      </c>
      <c r="H3534" t="s">
        <v>8245</v>
      </c>
      <c r="I3534" s="1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101</v>
      </c>
      <c r="P3534">
        <f t="shared" si="277"/>
        <v>169.07</v>
      </c>
      <c r="Q3534" s="11" t="s">
        <v>8315</v>
      </c>
      <c r="R3534" t="s">
        <v>8316</v>
      </c>
      <c r="S3534" s="16">
        <f t="shared" si="279"/>
        <v>41884.599849537037</v>
      </c>
      <c r="T3534" s="16">
        <f t="shared" si="280"/>
        <v>41900.165972222225</v>
      </c>
      <c r="U3534">
        <f t="shared" si="281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3000</v>
      </c>
      <c r="E3535" s="7">
        <v>3732</v>
      </c>
      <c r="F3535" t="s">
        <v>8218</v>
      </c>
      <c r="G3535" t="s">
        <v>8223</v>
      </c>
      <c r="H3535" t="s">
        <v>8245</v>
      </c>
      <c r="I3535" s="14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124</v>
      </c>
      <c r="P3535">
        <f t="shared" si="277"/>
        <v>466.5</v>
      </c>
      <c r="Q3535" s="11" t="s">
        <v>8315</v>
      </c>
      <c r="R3535" t="s">
        <v>8316</v>
      </c>
      <c r="S3535" s="16">
        <f t="shared" si="279"/>
        <v>42289.761192129634</v>
      </c>
      <c r="T3535" s="16">
        <f t="shared" si="280"/>
        <v>42319.802858796291</v>
      </c>
      <c r="U3535">
        <f t="shared" si="281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20000</v>
      </c>
      <c r="E3536" s="7">
        <v>20365</v>
      </c>
      <c r="F3536" t="s">
        <v>8218</v>
      </c>
      <c r="G3536" t="s">
        <v>8223</v>
      </c>
      <c r="H3536" t="s">
        <v>8245</v>
      </c>
      <c r="I3536" s="14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102</v>
      </c>
      <c r="P3536">
        <f t="shared" si="277"/>
        <v>99.83</v>
      </c>
      <c r="Q3536" s="11" t="s">
        <v>8315</v>
      </c>
      <c r="R3536" t="s">
        <v>8316</v>
      </c>
      <c r="S3536" s="16">
        <f t="shared" si="279"/>
        <v>42243.6252662037</v>
      </c>
      <c r="T3536" s="16">
        <f t="shared" si="280"/>
        <v>42278.6252662037</v>
      </c>
      <c r="U3536">
        <f t="shared" si="281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6000</v>
      </c>
      <c r="E3537" s="7">
        <v>891</v>
      </c>
      <c r="F3537" t="s">
        <v>8220</v>
      </c>
      <c r="G3537" t="s">
        <v>8224</v>
      </c>
      <c r="H3537" t="s">
        <v>8246</v>
      </c>
      <c r="I3537" s="14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15</v>
      </c>
      <c r="P3537">
        <f t="shared" si="277"/>
        <v>19.37</v>
      </c>
      <c r="Q3537" s="11" t="s">
        <v>8315</v>
      </c>
      <c r="R3537" t="s">
        <v>8316</v>
      </c>
      <c r="S3537" s="16">
        <f t="shared" si="279"/>
        <v>42248.640162037031</v>
      </c>
      <c r="T3537" s="16">
        <f t="shared" si="280"/>
        <v>42279.75</v>
      </c>
      <c r="U3537">
        <f t="shared" si="281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2468</v>
      </c>
      <c r="E3538" s="7">
        <v>7326.88</v>
      </c>
      <c r="F3538" t="s">
        <v>8218</v>
      </c>
      <c r="G3538" t="s">
        <v>8224</v>
      </c>
      <c r="H3538" t="s">
        <v>8246</v>
      </c>
      <c r="I3538" s="14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297</v>
      </c>
      <c r="P3538">
        <f t="shared" si="277"/>
        <v>430.99</v>
      </c>
      <c r="Q3538" s="11" t="s">
        <v>8315</v>
      </c>
      <c r="R3538" t="s">
        <v>8316</v>
      </c>
      <c r="S3538" s="16">
        <f t="shared" si="279"/>
        <v>42328.727141203708</v>
      </c>
      <c r="T3538" s="16">
        <f t="shared" si="280"/>
        <v>42358.499305555553</v>
      </c>
      <c r="U3538">
        <f t="shared" si="281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5000</v>
      </c>
      <c r="E3539" s="7">
        <v>0</v>
      </c>
      <c r="F3539" t="s">
        <v>8220</v>
      </c>
      <c r="G3539" t="s">
        <v>8228</v>
      </c>
      <c r="H3539" t="s">
        <v>8250</v>
      </c>
      <c r="I3539" s="14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0</v>
      </c>
      <c r="P3539">
        <f t="shared" si="277"/>
        <v>0</v>
      </c>
      <c r="Q3539" s="11" t="s">
        <v>8315</v>
      </c>
      <c r="R3539" t="s">
        <v>8316</v>
      </c>
      <c r="S3539" s="16">
        <f t="shared" si="279"/>
        <v>41923.354351851849</v>
      </c>
      <c r="T3539" s="16">
        <f t="shared" si="280"/>
        <v>41960.332638888889</v>
      </c>
      <c r="U3539">
        <f t="shared" si="281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7534</v>
      </c>
      <c r="E3540" s="7">
        <v>210</v>
      </c>
      <c r="F3540" t="s">
        <v>8219</v>
      </c>
      <c r="G3540" t="s">
        <v>8224</v>
      </c>
      <c r="H3540" t="s">
        <v>8246</v>
      </c>
      <c r="I3540" s="14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3</v>
      </c>
      <c r="P3540">
        <f t="shared" si="277"/>
        <v>2.5299999999999998</v>
      </c>
      <c r="Q3540" s="11" t="s">
        <v>8315</v>
      </c>
      <c r="R3540" t="s">
        <v>8316</v>
      </c>
      <c r="S3540" s="16">
        <f t="shared" si="279"/>
        <v>42571.420601851853</v>
      </c>
      <c r="T3540" s="16">
        <f t="shared" si="280"/>
        <v>42599.420601851853</v>
      </c>
      <c r="U3540">
        <f t="shared" si="281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3350</v>
      </c>
      <c r="E3541" s="7">
        <v>3350</v>
      </c>
      <c r="F3541" t="s">
        <v>8218</v>
      </c>
      <c r="G3541" t="s">
        <v>8223</v>
      </c>
      <c r="H3541" t="s">
        <v>8245</v>
      </c>
      <c r="I3541" s="14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100</v>
      </c>
      <c r="P3541">
        <f t="shared" si="277"/>
        <v>257.69</v>
      </c>
      <c r="Q3541" s="11" t="s">
        <v>8315</v>
      </c>
      <c r="R3541" t="s">
        <v>8316</v>
      </c>
      <c r="S3541" s="16">
        <f t="shared" si="279"/>
        <v>42600.756041666667</v>
      </c>
      <c r="T3541" s="16">
        <f t="shared" si="280"/>
        <v>42621.756041666667</v>
      </c>
      <c r="U3541">
        <f t="shared" si="281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2500</v>
      </c>
      <c r="E3542" s="7">
        <v>8301</v>
      </c>
      <c r="F3542" t="s">
        <v>8218</v>
      </c>
      <c r="G3542" t="s">
        <v>8224</v>
      </c>
      <c r="H3542" t="s">
        <v>8246</v>
      </c>
      <c r="I3542" s="14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332</v>
      </c>
      <c r="P3542">
        <f t="shared" si="277"/>
        <v>1037.6300000000001</v>
      </c>
      <c r="Q3542" s="11" t="s">
        <v>8315</v>
      </c>
      <c r="R3542" t="s">
        <v>8316</v>
      </c>
      <c r="S3542" s="16">
        <f t="shared" si="279"/>
        <v>42517.003368055557</v>
      </c>
      <c r="T3542" s="16">
        <f t="shared" si="280"/>
        <v>42547.003368055557</v>
      </c>
      <c r="U3542">
        <f t="shared" si="281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5000</v>
      </c>
      <c r="E3543" s="7">
        <v>3</v>
      </c>
      <c r="F3543" t="s">
        <v>8219</v>
      </c>
      <c r="G3543" t="s">
        <v>8224</v>
      </c>
      <c r="H3543" t="s">
        <v>8246</v>
      </c>
      <c r="I3543" s="14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0</v>
      </c>
      <c r="P3543">
        <f t="shared" si="277"/>
        <v>0.09</v>
      </c>
      <c r="Q3543" s="11" t="s">
        <v>8315</v>
      </c>
      <c r="R3543" t="s">
        <v>8316</v>
      </c>
      <c r="S3543" s="16">
        <f t="shared" si="279"/>
        <v>42222.730034722219</v>
      </c>
      <c r="T3543" s="16">
        <f t="shared" si="280"/>
        <v>42247.730034722219</v>
      </c>
      <c r="U3543">
        <f t="shared" si="281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15000</v>
      </c>
      <c r="E3544" s="7">
        <v>15700</v>
      </c>
      <c r="F3544" t="s">
        <v>8218</v>
      </c>
      <c r="G3544" t="s">
        <v>8223</v>
      </c>
      <c r="H3544" t="s">
        <v>8245</v>
      </c>
      <c r="I3544" s="1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105</v>
      </c>
      <c r="P3544">
        <f t="shared" si="277"/>
        <v>184.71</v>
      </c>
      <c r="Q3544" s="11" t="s">
        <v>8315</v>
      </c>
      <c r="R3544" t="s">
        <v>8316</v>
      </c>
      <c r="S3544" s="16">
        <f t="shared" si="279"/>
        <v>41829.599791666667</v>
      </c>
      <c r="T3544" s="16">
        <f t="shared" si="280"/>
        <v>41889.599791666667</v>
      </c>
      <c r="U3544">
        <f t="shared" si="281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5000</v>
      </c>
      <c r="E3545" s="7">
        <v>5135</v>
      </c>
      <c r="F3545" t="s">
        <v>8218</v>
      </c>
      <c r="G3545" t="s">
        <v>8235</v>
      </c>
      <c r="H3545" t="s">
        <v>8248</v>
      </c>
      <c r="I3545" s="14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103</v>
      </c>
      <c r="P3545">
        <f t="shared" si="277"/>
        <v>177.07</v>
      </c>
      <c r="Q3545" s="11" t="s">
        <v>8315</v>
      </c>
      <c r="R3545" t="s">
        <v>8316</v>
      </c>
      <c r="S3545" s="16">
        <f t="shared" si="279"/>
        <v>42150.755312499998</v>
      </c>
      <c r="T3545" s="16">
        <f t="shared" si="280"/>
        <v>42180.755312499998</v>
      </c>
      <c r="U3545">
        <f t="shared" si="281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7500</v>
      </c>
      <c r="E3546" s="7">
        <v>1</v>
      </c>
      <c r="F3546" t="s">
        <v>8220</v>
      </c>
      <c r="G3546" t="s">
        <v>8223</v>
      </c>
      <c r="H3546" t="s">
        <v>8245</v>
      </c>
      <c r="I3546" s="14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0</v>
      </c>
      <c r="P3546">
        <f t="shared" si="277"/>
        <v>0.04</v>
      </c>
      <c r="Q3546" s="11" t="s">
        <v>8315</v>
      </c>
      <c r="R3546" t="s">
        <v>8316</v>
      </c>
      <c r="S3546" s="16">
        <f t="shared" si="279"/>
        <v>42040.831678240742</v>
      </c>
      <c r="T3546" s="16">
        <f t="shared" si="280"/>
        <v>42070.831678240742</v>
      </c>
      <c r="U3546">
        <f t="shared" si="281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2500</v>
      </c>
      <c r="E3547" s="7">
        <v>135</v>
      </c>
      <c r="F3547" t="s">
        <v>8220</v>
      </c>
      <c r="G3547" t="s">
        <v>8223</v>
      </c>
      <c r="H3547" t="s">
        <v>8245</v>
      </c>
      <c r="I3547" s="14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5</v>
      </c>
      <c r="P3547">
        <f t="shared" si="277"/>
        <v>16.88</v>
      </c>
      <c r="Q3547" s="11" t="s">
        <v>8315</v>
      </c>
      <c r="R3547" t="s">
        <v>8316</v>
      </c>
      <c r="S3547" s="16">
        <f t="shared" si="279"/>
        <v>42075.807395833333</v>
      </c>
      <c r="T3547" s="16">
        <f t="shared" si="280"/>
        <v>42105.807395833333</v>
      </c>
      <c r="U3547">
        <f t="shared" si="281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4500</v>
      </c>
      <c r="E3548" s="7">
        <v>109</v>
      </c>
      <c r="F3548" t="s">
        <v>8220</v>
      </c>
      <c r="G3548" t="s">
        <v>8223</v>
      </c>
      <c r="H3548" t="s">
        <v>8245</v>
      </c>
      <c r="I3548" s="14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2</v>
      </c>
      <c r="P3548">
        <f t="shared" si="277"/>
        <v>5.74</v>
      </c>
      <c r="Q3548" s="11" t="s">
        <v>8315</v>
      </c>
      <c r="R3548" t="s">
        <v>8316</v>
      </c>
      <c r="S3548" s="16">
        <f t="shared" si="279"/>
        <v>42073.660694444443</v>
      </c>
      <c r="T3548" s="16">
        <f t="shared" si="280"/>
        <v>42095.165972222225</v>
      </c>
      <c r="U3548">
        <f t="shared" si="281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100000</v>
      </c>
      <c r="E3549" s="7">
        <v>1</v>
      </c>
      <c r="F3549" t="s">
        <v>8220</v>
      </c>
      <c r="G3549" t="s">
        <v>8223</v>
      </c>
      <c r="H3549" t="s">
        <v>8245</v>
      </c>
      <c r="I3549" s="14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0</v>
      </c>
      <c r="P3549">
        <f t="shared" si="277"/>
        <v>0</v>
      </c>
      <c r="Q3549" s="11" t="s">
        <v>8315</v>
      </c>
      <c r="R3549" t="s">
        <v>8316</v>
      </c>
      <c r="S3549" s="16">
        <f t="shared" si="279"/>
        <v>42480.078715277778</v>
      </c>
      <c r="T3549" s="16">
        <f t="shared" si="280"/>
        <v>42504.165972222225</v>
      </c>
      <c r="U3549">
        <f t="shared" si="281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6000</v>
      </c>
      <c r="E3550" s="7">
        <v>6658</v>
      </c>
      <c r="F3550" t="s">
        <v>8218</v>
      </c>
      <c r="G3550" t="s">
        <v>8223</v>
      </c>
      <c r="H3550" t="s">
        <v>8245</v>
      </c>
      <c r="I3550" s="14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111</v>
      </c>
      <c r="P3550">
        <f t="shared" si="277"/>
        <v>512.15</v>
      </c>
      <c r="Q3550" s="11" t="s">
        <v>8315</v>
      </c>
      <c r="R3550" t="s">
        <v>8316</v>
      </c>
      <c r="S3550" s="16">
        <f t="shared" si="279"/>
        <v>42411.942291666666</v>
      </c>
      <c r="T3550" s="16">
        <f t="shared" si="280"/>
        <v>42434.041666666672</v>
      </c>
      <c r="U3550">
        <f t="shared" si="281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4000</v>
      </c>
      <c r="E3551" s="7">
        <v>4137</v>
      </c>
      <c r="F3551" t="s">
        <v>8218</v>
      </c>
      <c r="G3551" t="s">
        <v>8224</v>
      </c>
      <c r="H3551" t="s">
        <v>8246</v>
      </c>
      <c r="I3551" s="14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103</v>
      </c>
      <c r="P3551">
        <f t="shared" ref="P3551:P3614" si="282">IFERROR(ROUND(E3551/L3551, 2), 0)</f>
        <v>98.5</v>
      </c>
      <c r="Q3551" s="11" t="s">
        <v>8315</v>
      </c>
      <c r="R3551" t="s">
        <v>8316</v>
      </c>
      <c r="S3551" s="16">
        <f t="shared" si="279"/>
        <v>42223.394363425927</v>
      </c>
      <c r="T3551" s="16">
        <f t="shared" si="280"/>
        <v>42251.394363425927</v>
      </c>
      <c r="U3551">
        <f t="shared" si="281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8000</v>
      </c>
      <c r="E3552" s="7">
        <v>40</v>
      </c>
      <c r="F3552" t="s">
        <v>8220</v>
      </c>
      <c r="G3552" t="s">
        <v>8224</v>
      </c>
      <c r="H3552" t="s">
        <v>8246</v>
      </c>
      <c r="I3552" s="14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</v>
      </c>
      <c r="P3552">
        <f t="shared" si="282"/>
        <v>0.63</v>
      </c>
      <c r="Q3552" s="11" t="s">
        <v>8315</v>
      </c>
      <c r="R3552" t="s">
        <v>8316</v>
      </c>
      <c r="S3552" s="16">
        <f t="shared" si="279"/>
        <v>42462.893495370372</v>
      </c>
      <c r="T3552" s="16">
        <f t="shared" si="280"/>
        <v>42492.893495370372</v>
      </c>
      <c r="U3552">
        <f t="shared" si="281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5000</v>
      </c>
      <c r="E3553" s="7">
        <v>5000.18</v>
      </c>
      <c r="F3553" t="s">
        <v>8218</v>
      </c>
      <c r="G3553" t="s">
        <v>8223</v>
      </c>
      <c r="H3553" t="s">
        <v>8245</v>
      </c>
      <c r="I3553" s="14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100</v>
      </c>
      <c r="P3553">
        <f t="shared" si="282"/>
        <v>200.01</v>
      </c>
      <c r="Q3553" s="11" t="s">
        <v>8315</v>
      </c>
      <c r="R3553" t="s">
        <v>8316</v>
      </c>
      <c r="S3553" s="16">
        <f t="shared" si="279"/>
        <v>41753.515856481477</v>
      </c>
      <c r="T3553" s="16">
        <f t="shared" si="280"/>
        <v>41781.921527777777</v>
      </c>
      <c r="U3553">
        <f t="shared" si="281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3500</v>
      </c>
      <c r="E3554" s="7">
        <v>622</v>
      </c>
      <c r="F3554" t="s">
        <v>8220</v>
      </c>
      <c r="G3554" t="s">
        <v>8224</v>
      </c>
      <c r="H3554" t="s">
        <v>8246</v>
      </c>
      <c r="I3554" s="1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18</v>
      </c>
      <c r="P3554">
        <f t="shared" si="282"/>
        <v>31.1</v>
      </c>
      <c r="Q3554" s="11" t="s">
        <v>8315</v>
      </c>
      <c r="R3554" t="s">
        <v>8316</v>
      </c>
      <c r="S3554" s="16">
        <f t="shared" si="279"/>
        <v>41788.587083333332</v>
      </c>
      <c r="T3554" s="16">
        <f t="shared" si="280"/>
        <v>41818.587083333332</v>
      </c>
      <c r="U3554">
        <f t="shared" si="281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15000</v>
      </c>
      <c r="E3555" s="7">
        <v>18855</v>
      </c>
      <c r="F3555" t="s">
        <v>8218</v>
      </c>
      <c r="G3555" t="s">
        <v>8223</v>
      </c>
      <c r="H3555" t="s">
        <v>8245</v>
      </c>
      <c r="I3555" s="14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126</v>
      </c>
      <c r="P3555">
        <f t="shared" si="282"/>
        <v>181.3</v>
      </c>
      <c r="Q3555" s="11" t="s">
        <v>8315</v>
      </c>
      <c r="R3555" t="s">
        <v>8316</v>
      </c>
      <c r="S3555" s="16">
        <f t="shared" si="279"/>
        <v>42196.028703703705</v>
      </c>
      <c r="T3555" s="16">
        <f t="shared" si="280"/>
        <v>42228</v>
      </c>
      <c r="U3555">
        <f t="shared" si="281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15000</v>
      </c>
      <c r="E3556" s="7">
        <v>16291</v>
      </c>
      <c r="F3556" t="s">
        <v>8221</v>
      </c>
      <c r="G3556" t="s">
        <v>8223</v>
      </c>
      <c r="H3556" t="s">
        <v>8245</v>
      </c>
      <c r="I3556" s="14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109</v>
      </c>
      <c r="P3556">
        <f t="shared" si="282"/>
        <v>307.38</v>
      </c>
      <c r="Q3556" s="11" t="s">
        <v>8315</v>
      </c>
      <c r="R3556" t="s">
        <v>8316</v>
      </c>
      <c r="S3556" s="16">
        <f t="shared" si="279"/>
        <v>42016.050451388888</v>
      </c>
      <c r="T3556" s="16">
        <f t="shared" si="280"/>
        <v>42046.708333333328</v>
      </c>
      <c r="U3556">
        <f t="shared" si="281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7000</v>
      </c>
      <c r="E3557" s="7">
        <v>7617</v>
      </c>
      <c r="F3557" t="s">
        <v>8218</v>
      </c>
      <c r="G3557" t="s">
        <v>8236</v>
      </c>
      <c r="H3557" t="s">
        <v>8248</v>
      </c>
      <c r="I3557" s="14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109</v>
      </c>
      <c r="P3557">
        <f t="shared" si="282"/>
        <v>544.07000000000005</v>
      </c>
      <c r="Q3557" s="11" t="s">
        <v>8315</v>
      </c>
      <c r="R3557" t="s">
        <v>8316</v>
      </c>
      <c r="S3557" s="16">
        <f t="shared" si="279"/>
        <v>42661.442060185189</v>
      </c>
      <c r="T3557" s="16">
        <f t="shared" si="280"/>
        <v>42691.483726851846</v>
      </c>
      <c r="U3557">
        <f t="shared" si="281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6500</v>
      </c>
      <c r="E3558" s="7">
        <v>375</v>
      </c>
      <c r="F3558" t="s">
        <v>8220</v>
      </c>
      <c r="G3558" t="s">
        <v>8224</v>
      </c>
      <c r="H3558" t="s">
        <v>8246</v>
      </c>
      <c r="I3558" s="14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6</v>
      </c>
      <c r="P3558">
        <f t="shared" si="282"/>
        <v>18.75</v>
      </c>
      <c r="Q3558" s="11" t="s">
        <v>8315</v>
      </c>
      <c r="R3558" t="s">
        <v>8316</v>
      </c>
      <c r="S3558" s="16">
        <f t="shared" si="279"/>
        <v>41808.649583333332</v>
      </c>
      <c r="T3558" s="16">
        <f t="shared" si="280"/>
        <v>41868.649583333332</v>
      </c>
      <c r="U3558">
        <f t="shared" si="281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200000</v>
      </c>
      <c r="E3559" s="7">
        <v>4669</v>
      </c>
      <c r="F3559" t="s">
        <v>8220</v>
      </c>
      <c r="G3559" t="s">
        <v>8223</v>
      </c>
      <c r="H3559" t="s">
        <v>8245</v>
      </c>
      <c r="I3559" s="14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2</v>
      </c>
      <c r="P3559">
        <f t="shared" si="282"/>
        <v>8.3699999999999992</v>
      </c>
      <c r="Q3559" s="11" t="s">
        <v>8315</v>
      </c>
      <c r="R3559" t="s">
        <v>8316</v>
      </c>
      <c r="S3559" s="16">
        <f t="shared" si="279"/>
        <v>41730.276747685188</v>
      </c>
      <c r="T3559" s="16">
        <f t="shared" si="280"/>
        <v>41764.276747685188</v>
      </c>
      <c r="U3559">
        <f t="shared" si="281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3000</v>
      </c>
      <c r="E3560" s="7">
        <v>641</v>
      </c>
      <c r="F3560" t="s">
        <v>8220</v>
      </c>
      <c r="G3560" t="s">
        <v>8224</v>
      </c>
      <c r="H3560" t="s">
        <v>8246</v>
      </c>
      <c r="I3560" s="14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21</v>
      </c>
      <c r="P3560">
        <f t="shared" si="282"/>
        <v>29.14</v>
      </c>
      <c r="Q3560" s="11" t="s">
        <v>8315</v>
      </c>
      <c r="R3560" t="s">
        <v>8316</v>
      </c>
      <c r="S3560" s="16">
        <f t="shared" si="279"/>
        <v>42139.816840277781</v>
      </c>
      <c r="T3560" s="16">
        <f t="shared" si="280"/>
        <v>42181.875</v>
      </c>
      <c r="U3560">
        <f t="shared" si="281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4000</v>
      </c>
      <c r="E3561" s="7">
        <v>4400</v>
      </c>
      <c r="F3561" t="s">
        <v>8218</v>
      </c>
      <c r="G3561" t="s">
        <v>8225</v>
      </c>
      <c r="H3561" t="s">
        <v>8247</v>
      </c>
      <c r="I3561" s="14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110</v>
      </c>
      <c r="P3561">
        <f t="shared" si="282"/>
        <v>183.33</v>
      </c>
      <c r="Q3561" s="11" t="s">
        <v>8315</v>
      </c>
      <c r="R3561" t="s">
        <v>8316</v>
      </c>
      <c r="S3561" s="16">
        <f t="shared" si="279"/>
        <v>42194.096157407403</v>
      </c>
      <c r="T3561" s="16">
        <f t="shared" si="280"/>
        <v>42216.373611111107</v>
      </c>
      <c r="U3561">
        <f t="shared" si="281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10000</v>
      </c>
      <c r="E3562" s="7">
        <v>1245</v>
      </c>
      <c r="F3562" t="s">
        <v>8219</v>
      </c>
      <c r="G3562" t="s">
        <v>8228</v>
      </c>
      <c r="H3562" t="s">
        <v>8250</v>
      </c>
      <c r="I3562" s="14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12</v>
      </c>
      <c r="P3562">
        <f t="shared" si="282"/>
        <v>16.82</v>
      </c>
      <c r="Q3562" s="11" t="s">
        <v>8315</v>
      </c>
      <c r="R3562" t="s">
        <v>8316</v>
      </c>
      <c r="S3562" s="16">
        <f t="shared" si="279"/>
        <v>42115.889652777783</v>
      </c>
      <c r="T3562" s="16">
        <f t="shared" si="280"/>
        <v>42151.114583333328</v>
      </c>
      <c r="U3562">
        <f t="shared" si="281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7500</v>
      </c>
      <c r="E3563" s="7">
        <v>10182.02</v>
      </c>
      <c r="F3563" t="s">
        <v>8218</v>
      </c>
      <c r="G3563" t="s">
        <v>8223</v>
      </c>
      <c r="H3563" t="s">
        <v>8245</v>
      </c>
      <c r="I3563" s="14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136</v>
      </c>
      <c r="P3563">
        <f t="shared" si="282"/>
        <v>188.56</v>
      </c>
      <c r="Q3563" s="11" t="s">
        <v>8315</v>
      </c>
      <c r="R3563" t="s">
        <v>8316</v>
      </c>
      <c r="S3563" s="16">
        <f t="shared" si="279"/>
        <v>42203.680300925931</v>
      </c>
      <c r="T3563" s="16">
        <f t="shared" si="280"/>
        <v>42221.774999999994</v>
      </c>
      <c r="U3563">
        <f t="shared" si="281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3000</v>
      </c>
      <c r="E3564" s="7">
        <v>21</v>
      </c>
      <c r="F3564" t="s">
        <v>8220</v>
      </c>
      <c r="G3564" t="s">
        <v>8224</v>
      </c>
      <c r="H3564" t="s">
        <v>8246</v>
      </c>
      <c r="I3564" s="1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</v>
      </c>
      <c r="P3564">
        <f t="shared" si="282"/>
        <v>0.68</v>
      </c>
      <c r="Q3564" s="11" t="s">
        <v>8315</v>
      </c>
      <c r="R3564" t="s">
        <v>8316</v>
      </c>
      <c r="S3564" s="16">
        <f t="shared" si="279"/>
        <v>42433.761886574073</v>
      </c>
      <c r="T3564" s="16">
        <f t="shared" si="280"/>
        <v>42442.916666666672</v>
      </c>
      <c r="U3564">
        <f t="shared" si="281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3000</v>
      </c>
      <c r="E3565" s="7">
        <v>3014</v>
      </c>
      <c r="F3565" t="s">
        <v>8218</v>
      </c>
      <c r="G3565" t="s">
        <v>8224</v>
      </c>
      <c r="H3565" t="s">
        <v>8246</v>
      </c>
      <c r="I3565" s="14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100</v>
      </c>
      <c r="P3565">
        <f t="shared" si="282"/>
        <v>120.56</v>
      </c>
      <c r="Q3565" s="11" t="s">
        <v>8315</v>
      </c>
      <c r="R3565" t="s">
        <v>8316</v>
      </c>
      <c r="S3565" s="16">
        <f t="shared" si="279"/>
        <v>42555.671944444446</v>
      </c>
      <c r="T3565" s="16">
        <f t="shared" si="280"/>
        <v>42583.791666666672</v>
      </c>
      <c r="U3565">
        <f t="shared" si="281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4000</v>
      </c>
      <c r="E3566" s="7">
        <v>4055</v>
      </c>
      <c r="F3566" t="s">
        <v>8218</v>
      </c>
      <c r="G3566" t="s">
        <v>8224</v>
      </c>
      <c r="H3566" t="s">
        <v>8246</v>
      </c>
      <c r="I3566" s="14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82"/>
        <v>238.53</v>
      </c>
      <c r="Q3566" s="11" t="s">
        <v>8315</v>
      </c>
      <c r="R3566" t="s">
        <v>8316</v>
      </c>
      <c r="S3566" s="16">
        <f t="shared" si="279"/>
        <v>42236.623252314821</v>
      </c>
      <c r="T3566" s="16">
        <f t="shared" si="280"/>
        <v>42282.666666666672</v>
      </c>
      <c r="U3566">
        <f t="shared" si="281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4600</v>
      </c>
      <c r="E3567" s="7">
        <v>4952</v>
      </c>
      <c r="F3567" t="s">
        <v>8218</v>
      </c>
      <c r="G3567" t="s">
        <v>8223</v>
      </c>
      <c r="H3567" t="s">
        <v>8245</v>
      </c>
      <c r="I3567" s="14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108</v>
      </c>
      <c r="P3567">
        <f t="shared" si="282"/>
        <v>412.67</v>
      </c>
      <c r="Q3567" s="11" t="s">
        <v>8315</v>
      </c>
      <c r="R3567" t="s">
        <v>8316</v>
      </c>
      <c r="S3567" s="16">
        <f t="shared" si="279"/>
        <v>41974.743148148147</v>
      </c>
      <c r="T3567" s="16">
        <f t="shared" si="280"/>
        <v>42004.743148148147</v>
      </c>
      <c r="U3567">
        <f t="shared" si="281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6000</v>
      </c>
      <c r="E3568" s="7">
        <v>6027</v>
      </c>
      <c r="F3568" t="s">
        <v>8218</v>
      </c>
      <c r="G3568" t="s">
        <v>8224</v>
      </c>
      <c r="H3568" t="s">
        <v>8246</v>
      </c>
      <c r="I3568" s="14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100</v>
      </c>
      <c r="P3568">
        <f t="shared" si="282"/>
        <v>158.61000000000001</v>
      </c>
      <c r="Q3568" s="11" t="s">
        <v>8315</v>
      </c>
      <c r="R3568" t="s">
        <v>8316</v>
      </c>
      <c r="S3568" s="16">
        <f t="shared" si="279"/>
        <v>41997.507905092592</v>
      </c>
      <c r="T3568" s="16">
        <f t="shared" si="280"/>
        <v>42027.507905092592</v>
      </c>
      <c r="U3568">
        <f t="shared" si="281"/>
        <v>2015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4200</v>
      </c>
      <c r="E3569" s="7">
        <v>0</v>
      </c>
      <c r="F3569" t="s">
        <v>8219</v>
      </c>
      <c r="G3569" t="s">
        <v>8224</v>
      </c>
      <c r="H3569" t="s">
        <v>8246</v>
      </c>
      <c r="I3569" s="14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0</v>
      </c>
      <c r="P3569">
        <f t="shared" si="282"/>
        <v>0</v>
      </c>
      <c r="Q3569" s="11" t="s">
        <v>8315</v>
      </c>
      <c r="R3569" t="s">
        <v>8316</v>
      </c>
      <c r="S3569" s="16">
        <f t="shared" si="279"/>
        <v>42135.810694444444</v>
      </c>
      <c r="T3569" s="16">
        <f t="shared" si="280"/>
        <v>42165.810694444444</v>
      </c>
      <c r="U3569">
        <f t="shared" si="281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4480</v>
      </c>
      <c r="E3570" s="7">
        <v>30</v>
      </c>
      <c r="F3570" t="s">
        <v>8220</v>
      </c>
      <c r="G3570" t="s">
        <v>8223</v>
      </c>
      <c r="H3570" t="s">
        <v>8245</v>
      </c>
      <c r="I3570" s="14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</v>
      </c>
      <c r="P3570">
        <f t="shared" si="282"/>
        <v>1.58</v>
      </c>
      <c r="Q3570" s="11" t="s">
        <v>8315</v>
      </c>
      <c r="R3570" t="s">
        <v>8316</v>
      </c>
      <c r="S3570" s="16">
        <f t="shared" si="279"/>
        <v>41869.740671296298</v>
      </c>
      <c r="T3570" s="16">
        <f t="shared" si="280"/>
        <v>41899.740671296298</v>
      </c>
      <c r="U3570">
        <f t="shared" si="281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13000</v>
      </c>
      <c r="E3571" s="7">
        <v>13293.8</v>
      </c>
      <c r="F3571" t="s">
        <v>8218</v>
      </c>
      <c r="G3571" t="s">
        <v>8223</v>
      </c>
      <c r="H3571" t="s">
        <v>8245</v>
      </c>
      <c r="I3571" s="14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102</v>
      </c>
      <c r="P3571">
        <f t="shared" si="282"/>
        <v>324.24</v>
      </c>
      <c r="Q3571" s="11" t="s">
        <v>8315</v>
      </c>
      <c r="R3571" t="s">
        <v>8316</v>
      </c>
      <c r="S3571" s="16">
        <f t="shared" si="279"/>
        <v>41982.688611111109</v>
      </c>
      <c r="T3571" s="16">
        <f t="shared" si="280"/>
        <v>42012.688611111109</v>
      </c>
      <c r="U3571">
        <f t="shared" si="281"/>
        <v>2015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6750</v>
      </c>
      <c r="E3572" s="7">
        <v>0</v>
      </c>
      <c r="F3572" t="s">
        <v>8220</v>
      </c>
      <c r="G3572" t="s">
        <v>8223</v>
      </c>
      <c r="H3572" t="s">
        <v>8245</v>
      </c>
      <c r="I3572" s="14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0</v>
      </c>
      <c r="P3572">
        <f t="shared" si="282"/>
        <v>0</v>
      </c>
      <c r="Q3572" s="11" t="s">
        <v>8315</v>
      </c>
      <c r="R3572" t="s">
        <v>8316</v>
      </c>
      <c r="S3572" s="16">
        <f t="shared" si="279"/>
        <v>41976.331979166673</v>
      </c>
      <c r="T3572" s="16">
        <f t="shared" si="280"/>
        <v>42004.291666666672</v>
      </c>
      <c r="U3572">
        <f t="shared" si="281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5000</v>
      </c>
      <c r="E3573" s="7">
        <v>8711.52</v>
      </c>
      <c r="F3573" t="s">
        <v>8218</v>
      </c>
      <c r="G3573" t="s">
        <v>8224</v>
      </c>
      <c r="H3573" t="s">
        <v>8246</v>
      </c>
      <c r="I3573" s="14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174</v>
      </c>
      <c r="P3573">
        <f t="shared" si="282"/>
        <v>348.46</v>
      </c>
      <c r="Q3573" s="11" t="s">
        <v>8315</v>
      </c>
      <c r="R3573" t="s">
        <v>8316</v>
      </c>
      <c r="S3573" s="16">
        <f t="shared" si="279"/>
        <v>41912.858946759261</v>
      </c>
      <c r="T3573" s="16">
        <f t="shared" si="280"/>
        <v>41942.858946759261</v>
      </c>
      <c r="U3573">
        <f t="shared" si="281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3000</v>
      </c>
      <c r="E3574" s="7">
        <v>203.9</v>
      </c>
      <c r="F3574" t="s">
        <v>8220</v>
      </c>
      <c r="G3574" t="s">
        <v>8224</v>
      </c>
      <c r="H3574" t="s">
        <v>8246</v>
      </c>
      <c r="I3574" s="1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7</v>
      </c>
      <c r="P3574">
        <f t="shared" si="282"/>
        <v>22.66</v>
      </c>
      <c r="Q3574" s="11" t="s">
        <v>8315</v>
      </c>
      <c r="R3574" t="s">
        <v>8316</v>
      </c>
      <c r="S3574" s="16">
        <f t="shared" si="279"/>
        <v>42146.570393518516</v>
      </c>
      <c r="T3574" s="16">
        <f t="shared" si="280"/>
        <v>42176.570393518516</v>
      </c>
      <c r="U3574">
        <f t="shared" si="281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9500</v>
      </c>
      <c r="E3575" s="7">
        <v>11335.7</v>
      </c>
      <c r="F3575" t="s">
        <v>8218</v>
      </c>
      <c r="G3575" t="s">
        <v>8224</v>
      </c>
      <c r="H3575" t="s">
        <v>8246</v>
      </c>
      <c r="I3575" s="14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119</v>
      </c>
      <c r="P3575">
        <f t="shared" si="282"/>
        <v>145.33000000000001</v>
      </c>
      <c r="Q3575" s="11" t="s">
        <v>8315</v>
      </c>
      <c r="R3575" t="s">
        <v>8316</v>
      </c>
      <c r="S3575" s="16">
        <f t="shared" si="279"/>
        <v>41921.375532407408</v>
      </c>
      <c r="T3575" s="16">
        <f t="shared" si="280"/>
        <v>41951.417199074072</v>
      </c>
      <c r="U3575">
        <f t="shared" si="281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18000</v>
      </c>
      <c r="E3576" s="7">
        <v>0</v>
      </c>
      <c r="F3576" t="s">
        <v>8220</v>
      </c>
      <c r="G3576" t="s">
        <v>8223</v>
      </c>
      <c r="H3576" t="s">
        <v>8245</v>
      </c>
      <c r="I3576" s="14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0</v>
      </c>
      <c r="P3576">
        <f t="shared" si="282"/>
        <v>0</v>
      </c>
      <c r="Q3576" s="11" t="s">
        <v>8315</v>
      </c>
      <c r="R3576" t="s">
        <v>8316</v>
      </c>
      <c r="S3576" s="16">
        <f t="shared" si="279"/>
        <v>41926.942685185182</v>
      </c>
      <c r="T3576" s="16">
        <f t="shared" si="280"/>
        <v>41956.984351851846</v>
      </c>
      <c r="U3576">
        <f t="shared" si="281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25000</v>
      </c>
      <c r="E3577" s="7">
        <v>26978</v>
      </c>
      <c r="F3577" t="s">
        <v>8218</v>
      </c>
      <c r="G3577" t="s">
        <v>8223</v>
      </c>
      <c r="H3577" t="s">
        <v>8245</v>
      </c>
      <c r="I3577" s="14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108</v>
      </c>
      <c r="P3577">
        <f t="shared" si="282"/>
        <v>264.49</v>
      </c>
      <c r="Q3577" s="11" t="s">
        <v>8315</v>
      </c>
      <c r="R3577" t="s">
        <v>8316</v>
      </c>
      <c r="S3577" s="16">
        <f t="shared" si="279"/>
        <v>42561.783877314811</v>
      </c>
      <c r="T3577" s="16">
        <f t="shared" si="280"/>
        <v>42593.165972222225</v>
      </c>
      <c r="U3577">
        <f t="shared" si="281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2000</v>
      </c>
      <c r="E3578" s="7">
        <v>216</v>
      </c>
      <c r="F3578" t="s">
        <v>8220</v>
      </c>
      <c r="G3578" t="s">
        <v>8223</v>
      </c>
      <c r="H3578" t="s">
        <v>8245</v>
      </c>
      <c r="I3578" s="14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11</v>
      </c>
      <c r="P3578">
        <f t="shared" si="282"/>
        <v>43.2</v>
      </c>
      <c r="Q3578" s="11" t="s">
        <v>8315</v>
      </c>
      <c r="R3578" t="s">
        <v>8316</v>
      </c>
      <c r="S3578" s="16">
        <f t="shared" si="279"/>
        <v>42649.54923611111</v>
      </c>
      <c r="T3578" s="16">
        <f t="shared" si="280"/>
        <v>42709.590902777782</v>
      </c>
      <c r="U3578">
        <f t="shared" si="281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3500</v>
      </c>
      <c r="E3579" s="7">
        <v>760</v>
      </c>
      <c r="F3579" t="s">
        <v>8221</v>
      </c>
      <c r="G3579" t="s">
        <v>8223</v>
      </c>
      <c r="H3579" t="s">
        <v>8245</v>
      </c>
      <c r="I3579" s="14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22</v>
      </c>
      <c r="P3579">
        <f t="shared" si="282"/>
        <v>28.15</v>
      </c>
      <c r="Q3579" s="11" t="s">
        <v>8315</v>
      </c>
      <c r="R3579" t="s">
        <v>8316</v>
      </c>
      <c r="S3579" s="16">
        <f t="shared" si="279"/>
        <v>42093.786840277782</v>
      </c>
      <c r="T3579" s="16">
        <f t="shared" si="280"/>
        <v>42120.26944444445</v>
      </c>
      <c r="U3579">
        <f t="shared" si="281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5000</v>
      </c>
      <c r="E3580" s="7">
        <v>1988</v>
      </c>
      <c r="F3580" t="s">
        <v>8220</v>
      </c>
      <c r="G3580" t="s">
        <v>8224</v>
      </c>
      <c r="H3580" t="s">
        <v>8246</v>
      </c>
      <c r="I3580" s="14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40</v>
      </c>
      <c r="P3580">
        <f t="shared" si="282"/>
        <v>53.73</v>
      </c>
      <c r="Q3580" s="11" t="s">
        <v>8315</v>
      </c>
      <c r="R3580" t="s">
        <v>8316</v>
      </c>
      <c r="S3580" s="16">
        <f t="shared" si="279"/>
        <v>42460.733530092592</v>
      </c>
      <c r="T3580" s="16">
        <f t="shared" si="280"/>
        <v>42490.733530092592</v>
      </c>
      <c r="U3580">
        <f t="shared" si="281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3000</v>
      </c>
      <c r="E3581" s="7">
        <v>146</v>
      </c>
      <c r="F3581" t="s">
        <v>8220</v>
      </c>
      <c r="G3581" t="s">
        <v>8224</v>
      </c>
      <c r="H3581" t="s">
        <v>8246</v>
      </c>
      <c r="I3581" s="14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5</v>
      </c>
      <c r="P3581">
        <f t="shared" si="282"/>
        <v>10.43</v>
      </c>
      <c r="Q3581" s="11" t="s">
        <v>8315</v>
      </c>
      <c r="R3581" t="s">
        <v>8316</v>
      </c>
      <c r="S3581" s="16">
        <f t="shared" si="279"/>
        <v>42430.762222222227</v>
      </c>
      <c r="T3581" s="16">
        <f t="shared" si="280"/>
        <v>42460.720555555556</v>
      </c>
      <c r="U3581">
        <f t="shared" si="281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4000</v>
      </c>
      <c r="E3582" s="7">
        <v>4216</v>
      </c>
      <c r="F3582" t="s">
        <v>8218</v>
      </c>
      <c r="G3582" t="s">
        <v>8223</v>
      </c>
      <c r="H3582" t="s">
        <v>8245</v>
      </c>
      <c r="I3582" s="14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105</v>
      </c>
      <c r="P3582">
        <f t="shared" si="282"/>
        <v>156.15</v>
      </c>
      <c r="Q3582" s="11" t="s">
        <v>8315</v>
      </c>
      <c r="R3582" t="s">
        <v>8316</v>
      </c>
      <c r="S3582" s="16">
        <f t="shared" si="279"/>
        <v>42026.176180555558</v>
      </c>
      <c r="T3582" s="16">
        <f t="shared" si="280"/>
        <v>42064.207638888889</v>
      </c>
      <c r="U3582">
        <f t="shared" si="281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5000</v>
      </c>
      <c r="E3583" s="7">
        <v>1362</v>
      </c>
      <c r="F3583" t="s">
        <v>8220</v>
      </c>
      <c r="G3583" t="s">
        <v>8224</v>
      </c>
      <c r="H3583" t="s">
        <v>8246</v>
      </c>
      <c r="I3583" s="14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27</v>
      </c>
      <c r="P3583">
        <f t="shared" si="282"/>
        <v>30.27</v>
      </c>
      <c r="Q3583" s="11" t="s">
        <v>8315</v>
      </c>
      <c r="R3583" t="s">
        <v>8316</v>
      </c>
      <c r="S3583" s="16">
        <f t="shared" si="279"/>
        <v>41836.471180555556</v>
      </c>
      <c r="T3583" s="16">
        <f t="shared" si="280"/>
        <v>41850.471180555556</v>
      </c>
      <c r="U3583">
        <f t="shared" si="281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8000</v>
      </c>
      <c r="E3584" s="7">
        <v>9832</v>
      </c>
      <c r="F3584" t="s">
        <v>8218</v>
      </c>
      <c r="G3584" t="s">
        <v>8223</v>
      </c>
      <c r="H3584" t="s">
        <v>8245</v>
      </c>
      <c r="I3584" s="1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123</v>
      </c>
      <c r="P3584">
        <f t="shared" si="282"/>
        <v>200.65</v>
      </c>
      <c r="Q3584" s="11" t="s">
        <v>8315</v>
      </c>
      <c r="R3584" t="s">
        <v>8316</v>
      </c>
      <c r="S3584" s="16">
        <f t="shared" si="279"/>
        <v>42451.095856481479</v>
      </c>
      <c r="T3584" s="16">
        <f t="shared" si="280"/>
        <v>42465.095856481479</v>
      </c>
      <c r="U3584">
        <f t="shared" si="281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10000</v>
      </c>
      <c r="E3585" s="7">
        <v>3</v>
      </c>
      <c r="F3585" t="s">
        <v>8220</v>
      </c>
      <c r="G3585" t="s">
        <v>8223</v>
      </c>
      <c r="H3585" t="s">
        <v>8245</v>
      </c>
      <c r="I3585" s="14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0</v>
      </c>
      <c r="P3585">
        <f t="shared" si="282"/>
        <v>0.13</v>
      </c>
      <c r="Q3585" s="11" t="s">
        <v>8315</v>
      </c>
      <c r="R3585" t="s">
        <v>8316</v>
      </c>
      <c r="S3585" s="16">
        <f t="shared" si="279"/>
        <v>42418.425983796296</v>
      </c>
      <c r="T3585" s="16">
        <f t="shared" si="280"/>
        <v>42478.384317129632</v>
      </c>
      <c r="U3585">
        <f t="shared" si="281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10000</v>
      </c>
      <c r="E3586" s="7">
        <v>1048</v>
      </c>
      <c r="F3586" t="s">
        <v>8220</v>
      </c>
      <c r="G3586" t="s">
        <v>8224</v>
      </c>
      <c r="H3586" t="s">
        <v>8246</v>
      </c>
      <c r="I3586" s="14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8"/>
        <v>10</v>
      </c>
      <c r="P3586">
        <f t="shared" si="282"/>
        <v>9.36</v>
      </c>
      <c r="Q3586" s="11" t="s">
        <v>8315</v>
      </c>
      <c r="R3586" t="s">
        <v>8316</v>
      </c>
      <c r="S3586" s="16">
        <f t="shared" si="279"/>
        <v>42168.316481481481</v>
      </c>
      <c r="T3586" s="16">
        <f t="shared" si="280"/>
        <v>42198.316481481481</v>
      </c>
      <c r="U3586">
        <f t="shared" si="281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10000</v>
      </c>
      <c r="E3587" s="7">
        <v>12806</v>
      </c>
      <c r="F3587" t="s">
        <v>8218</v>
      </c>
      <c r="G3587" t="s">
        <v>8223</v>
      </c>
      <c r="H3587" t="s">
        <v>8245</v>
      </c>
      <c r="I3587" s="14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3">ROUND(E3587/D3587*100,0)</f>
        <v>128</v>
      </c>
      <c r="P3587">
        <f t="shared" si="282"/>
        <v>556.78</v>
      </c>
      <c r="Q3587" s="11" t="s">
        <v>8315</v>
      </c>
      <c r="R3587" t="s">
        <v>8316</v>
      </c>
      <c r="S3587" s="16">
        <f t="shared" ref="S3587:S3650" si="284">(((J3587/60)/60)/24)+DATE(1970,1,1)</f>
        <v>41964.716319444444</v>
      </c>
      <c r="T3587" s="16">
        <f t="shared" ref="T3587:T3650" si="285">(((I3587/60)/60)/24)+DATE(1970,1,1)</f>
        <v>41994.716319444444</v>
      </c>
      <c r="U3587">
        <f t="shared" ref="U3587:U3650" si="286">YEAR(T3587)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22000</v>
      </c>
      <c r="E3588" s="7">
        <v>105</v>
      </c>
      <c r="F3588" t="s">
        <v>8220</v>
      </c>
      <c r="G3588" t="s">
        <v>8223</v>
      </c>
      <c r="H3588" t="s">
        <v>8245</v>
      </c>
      <c r="I3588" s="14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0</v>
      </c>
      <c r="P3588">
        <f t="shared" si="282"/>
        <v>1.94</v>
      </c>
      <c r="Q3588" s="11" t="s">
        <v>8315</v>
      </c>
      <c r="R3588" t="s">
        <v>8316</v>
      </c>
      <c r="S3588" s="16">
        <f t="shared" si="284"/>
        <v>42576.697569444441</v>
      </c>
      <c r="T3588" s="16">
        <f t="shared" si="285"/>
        <v>42636.697569444441</v>
      </c>
      <c r="U3588">
        <f t="shared" si="286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3000</v>
      </c>
      <c r="E3589" s="7">
        <v>3785</v>
      </c>
      <c r="F3589" t="s">
        <v>8218</v>
      </c>
      <c r="G3589" t="s">
        <v>8224</v>
      </c>
      <c r="H3589" t="s">
        <v>8246</v>
      </c>
      <c r="I3589" s="14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126</v>
      </c>
      <c r="P3589">
        <f t="shared" si="282"/>
        <v>135.18</v>
      </c>
      <c r="Q3589" s="11" t="s">
        <v>8315</v>
      </c>
      <c r="R3589" t="s">
        <v>8316</v>
      </c>
      <c r="S3589" s="16">
        <f t="shared" si="284"/>
        <v>42503.539976851855</v>
      </c>
      <c r="T3589" s="16">
        <f t="shared" si="285"/>
        <v>42548.791666666672</v>
      </c>
      <c r="U3589">
        <f t="shared" si="286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2100</v>
      </c>
      <c r="E3590" s="7">
        <v>5</v>
      </c>
      <c r="F3590" t="s">
        <v>8220</v>
      </c>
      <c r="G3590" t="s">
        <v>8224</v>
      </c>
      <c r="H3590" t="s">
        <v>8246</v>
      </c>
      <c r="I3590" s="14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0</v>
      </c>
      <c r="P3590">
        <f t="shared" si="282"/>
        <v>0.45</v>
      </c>
      <c r="Q3590" s="11" t="s">
        <v>8315</v>
      </c>
      <c r="R3590" t="s">
        <v>8316</v>
      </c>
      <c r="S3590" s="16">
        <f t="shared" si="284"/>
        <v>42101.828819444447</v>
      </c>
      <c r="T3590" s="16">
        <f t="shared" si="285"/>
        <v>42123.958333333328</v>
      </c>
      <c r="U3590">
        <f t="shared" si="286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14000</v>
      </c>
      <c r="E3591" s="7">
        <v>20398</v>
      </c>
      <c r="F3591" t="s">
        <v>8218</v>
      </c>
      <c r="G3591" t="s">
        <v>8223</v>
      </c>
      <c r="H3591" t="s">
        <v>8245</v>
      </c>
      <c r="I3591" s="14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146</v>
      </c>
      <c r="P3591">
        <f t="shared" si="282"/>
        <v>329</v>
      </c>
      <c r="Q3591" s="11" t="s">
        <v>8315</v>
      </c>
      <c r="R3591" t="s">
        <v>8316</v>
      </c>
      <c r="S3591" s="16">
        <f t="shared" si="284"/>
        <v>42125.647534722222</v>
      </c>
      <c r="T3591" s="16">
        <f t="shared" si="285"/>
        <v>42150.647534722222</v>
      </c>
      <c r="U3591">
        <f t="shared" si="286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13000</v>
      </c>
      <c r="E3592" s="7">
        <v>1</v>
      </c>
      <c r="F3592" t="s">
        <v>8220</v>
      </c>
      <c r="G3592" t="s">
        <v>8224</v>
      </c>
      <c r="H3592" t="s">
        <v>8246</v>
      </c>
      <c r="I3592" s="14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0</v>
      </c>
      <c r="P3592">
        <f t="shared" si="282"/>
        <v>0.01</v>
      </c>
      <c r="Q3592" s="11" t="s">
        <v>8315</v>
      </c>
      <c r="R3592" t="s">
        <v>8316</v>
      </c>
      <c r="S3592" s="16">
        <f t="shared" si="284"/>
        <v>41902.333726851852</v>
      </c>
      <c r="T3592" s="16">
        <f t="shared" si="285"/>
        <v>41932.333726851852</v>
      </c>
      <c r="U3592">
        <f t="shared" si="286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5000</v>
      </c>
      <c r="E3593" s="7">
        <v>0</v>
      </c>
      <c r="F3593" t="s">
        <v>8219</v>
      </c>
      <c r="G3593" t="s">
        <v>8223</v>
      </c>
      <c r="H3593" t="s">
        <v>8245</v>
      </c>
      <c r="I3593" s="14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0</v>
      </c>
      <c r="P3593">
        <f t="shared" si="282"/>
        <v>0</v>
      </c>
      <c r="Q3593" s="11" t="s">
        <v>8315</v>
      </c>
      <c r="R3593" t="s">
        <v>8316</v>
      </c>
      <c r="S3593" s="16">
        <f t="shared" si="284"/>
        <v>42003.948425925926</v>
      </c>
      <c r="T3593" s="16">
        <f t="shared" si="285"/>
        <v>42028.207638888889</v>
      </c>
      <c r="U3593">
        <f t="shared" si="286"/>
        <v>2015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7500</v>
      </c>
      <c r="E3594" s="7">
        <v>8091</v>
      </c>
      <c r="F3594" t="s">
        <v>8218</v>
      </c>
      <c r="G3594" t="s">
        <v>8223</v>
      </c>
      <c r="H3594" t="s">
        <v>8245</v>
      </c>
      <c r="I3594" s="1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108</v>
      </c>
      <c r="P3594">
        <f t="shared" si="282"/>
        <v>231.17</v>
      </c>
      <c r="Q3594" s="11" t="s">
        <v>8315</v>
      </c>
      <c r="R3594" t="s">
        <v>8316</v>
      </c>
      <c r="S3594" s="16">
        <f t="shared" si="284"/>
        <v>41988.829942129625</v>
      </c>
      <c r="T3594" s="16">
        <f t="shared" si="285"/>
        <v>42046.207638888889</v>
      </c>
      <c r="U3594">
        <f t="shared" si="286"/>
        <v>2015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10000</v>
      </c>
      <c r="E3595" s="7">
        <v>75</v>
      </c>
      <c r="F3595" t="s">
        <v>8219</v>
      </c>
      <c r="G3595" t="s">
        <v>8223</v>
      </c>
      <c r="H3595" t="s">
        <v>8245</v>
      </c>
      <c r="I3595" s="14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</v>
      </c>
      <c r="P3595">
        <f t="shared" si="282"/>
        <v>1.74</v>
      </c>
      <c r="Q3595" s="11" t="s">
        <v>8315</v>
      </c>
      <c r="R3595" t="s">
        <v>8316</v>
      </c>
      <c r="S3595" s="16">
        <f t="shared" si="284"/>
        <v>41974.898599537039</v>
      </c>
      <c r="T3595" s="16">
        <f t="shared" si="285"/>
        <v>42009.851388888885</v>
      </c>
      <c r="U3595">
        <f t="shared" si="286"/>
        <v>2015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5500</v>
      </c>
      <c r="E3596" s="7">
        <v>6632.32</v>
      </c>
      <c r="F3596" t="s">
        <v>8218</v>
      </c>
      <c r="G3596" t="s">
        <v>8223</v>
      </c>
      <c r="H3596" t="s">
        <v>8245</v>
      </c>
      <c r="I3596" s="14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121</v>
      </c>
      <c r="P3596">
        <f t="shared" si="282"/>
        <v>184.23</v>
      </c>
      <c r="Q3596" s="11" t="s">
        <v>8315</v>
      </c>
      <c r="R3596" t="s">
        <v>8316</v>
      </c>
      <c r="S3596" s="16">
        <f t="shared" si="284"/>
        <v>42592.066921296297</v>
      </c>
      <c r="T3596" s="16">
        <f t="shared" si="285"/>
        <v>42617.066921296297</v>
      </c>
      <c r="U3596">
        <f t="shared" si="286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9500</v>
      </c>
      <c r="E3597" s="7">
        <v>9725</v>
      </c>
      <c r="F3597" t="s">
        <v>8218</v>
      </c>
      <c r="G3597" t="s">
        <v>8223</v>
      </c>
      <c r="H3597" t="s">
        <v>8245</v>
      </c>
      <c r="I3597" s="14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102</v>
      </c>
      <c r="P3597">
        <f t="shared" si="282"/>
        <v>156.85</v>
      </c>
      <c r="Q3597" s="11" t="s">
        <v>8315</v>
      </c>
      <c r="R3597" t="s">
        <v>8316</v>
      </c>
      <c r="S3597" s="16">
        <f t="shared" si="284"/>
        <v>42050.008368055554</v>
      </c>
      <c r="T3597" s="16">
        <f t="shared" si="285"/>
        <v>42076.290972222225</v>
      </c>
      <c r="U3597">
        <f t="shared" si="286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4800</v>
      </c>
      <c r="E3598" s="7">
        <v>651</v>
      </c>
      <c r="F3598" t="s">
        <v>8220</v>
      </c>
      <c r="G3598" t="s">
        <v>8228</v>
      </c>
      <c r="H3598" t="s">
        <v>8250</v>
      </c>
      <c r="I3598" s="14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14</v>
      </c>
      <c r="P3598">
        <f t="shared" si="282"/>
        <v>43.4</v>
      </c>
      <c r="Q3598" s="11" t="s">
        <v>8315</v>
      </c>
      <c r="R3598" t="s">
        <v>8316</v>
      </c>
      <c r="S3598" s="16">
        <f t="shared" si="284"/>
        <v>41856.715069444443</v>
      </c>
      <c r="T3598" s="16">
        <f t="shared" si="285"/>
        <v>41877.715069444443</v>
      </c>
      <c r="U3598">
        <f t="shared" si="286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7500</v>
      </c>
      <c r="E3599" s="7">
        <v>11650</v>
      </c>
      <c r="F3599" t="s">
        <v>8218</v>
      </c>
      <c r="G3599" t="s">
        <v>8223</v>
      </c>
      <c r="H3599" t="s">
        <v>8245</v>
      </c>
      <c r="I3599" s="14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155</v>
      </c>
      <c r="P3599">
        <f t="shared" si="282"/>
        <v>353.03</v>
      </c>
      <c r="Q3599" s="11" t="s">
        <v>8315</v>
      </c>
      <c r="R3599" t="s">
        <v>8316</v>
      </c>
      <c r="S3599" s="16">
        <f t="shared" si="284"/>
        <v>42417.585532407407</v>
      </c>
      <c r="T3599" s="16">
        <f t="shared" si="285"/>
        <v>42432.249305555553</v>
      </c>
      <c r="U3599">
        <f t="shared" si="286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4300</v>
      </c>
      <c r="E3600" s="7">
        <v>4610</v>
      </c>
      <c r="F3600" t="s">
        <v>8218</v>
      </c>
      <c r="G3600" t="s">
        <v>8223</v>
      </c>
      <c r="H3600" t="s">
        <v>8245</v>
      </c>
      <c r="I3600" s="14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107</v>
      </c>
      <c r="P3600">
        <f t="shared" si="282"/>
        <v>170.74</v>
      </c>
      <c r="Q3600" s="11" t="s">
        <v>8315</v>
      </c>
      <c r="R3600" t="s">
        <v>8316</v>
      </c>
      <c r="S3600" s="16">
        <f t="shared" si="284"/>
        <v>41866.79886574074</v>
      </c>
      <c r="T3600" s="16">
        <f t="shared" si="285"/>
        <v>41885.207638888889</v>
      </c>
      <c r="U3600">
        <f t="shared" si="286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4000</v>
      </c>
      <c r="E3601" s="7">
        <v>4081</v>
      </c>
      <c r="F3601" t="s">
        <v>8218</v>
      </c>
      <c r="G3601" t="s">
        <v>8223</v>
      </c>
      <c r="H3601" t="s">
        <v>8245</v>
      </c>
      <c r="I3601" s="14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102</v>
      </c>
      <c r="P3601">
        <f t="shared" si="282"/>
        <v>240.06</v>
      </c>
      <c r="Q3601" s="11" t="s">
        <v>8315</v>
      </c>
      <c r="R3601" t="s">
        <v>8316</v>
      </c>
      <c r="S3601" s="16">
        <f t="shared" si="284"/>
        <v>42220.79487268519</v>
      </c>
      <c r="T3601" s="16">
        <f t="shared" si="285"/>
        <v>42246</v>
      </c>
      <c r="U3601">
        <f t="shared" si="286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1000</v>
      </c>
      <c r="E3602" s="7">
        <v>1538</v>
      </c>
      <c r="F3602" t="s">
        <v>8218</v>
      </c>
      <c r="G3602" t="s">
        <v>8223</v>
      </c>
      <c r="H3602" t="s">
        <v>8245</v>
      </c>
      <c r="I3602" s="14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154</v>
      </c>
      <c r="P3602">
        <f t="shared" si="282"/>
        <v>384.5</v>
      </c>
      <c r="Q3602" s="11" t="s">
        <v>8315</v>
      </c>
      <c r="R3602" t="s">
        <v>8316</v>
      </c>
      <c r="S3602" s="16">
        <f t="shared" si="284"/>
        <v>42628.849120370374</v>
      </c>
      <c r="T3602" s="16">
        <f t="shared" si="285"/>
        <v>42656.849120370374</v>
      </c>
      <c r="U3602">
        <f t="shared" si="286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6000</v>
      </c>
      <c r="E3603" s="7">
        <v>6020</v>
      </c>
      <c r="F3603" t="s">
        <v>8218</v>
      </c>
      <c r="G3603" t="s">
        <v>8224</v>
      </c>
      <c r="H3603" t="s">
        <v>8246</v>
      </c>
      <c r="I3603" s="14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100</v>
      </c>
      <c r="P3603">
        <f t="shared" si="282"/>
        <v>113.58</v>
      </c>
      <c r="Q3603" s="11" t="s">
        <v>8315</v>
      </c>
      <c r="R3603" t="s">
        <v>8316</v>
      </c>
      <c r="S3603" s="16">
        <f t="shared" si="284"/>
        <v>41990.99863425926</v>
      </c>
      <c r="T3603" s="16">
        <f t="shared" si="285"/>
        <v>42020.99863425926</v>
      </c>
      <c r="U3603">
        <f t="shared" si="286"/>
        <v>2015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10000</v>
      </c>
      <c r="E3604" s="7">
        <v>11656</v>
      </c>
      <c r="F3604" t="s">
        <v>8218</v>
      </c>
      <c r="G3604" t="s">
        <v>8223</v>
      </c>
      <c r="H3604" t="s">
        <v>8245</v>
      </c>
      <c r="I3604" s="1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117</v>
      </c>
      <c r="P3604">
        <f t="shared" si="282"/>
        <v>237.88</v>
      </c>
      <c r="Q3604" s="11" t="s">
        <v>8315</v>
      </c>
      <c r="R3604" t="s">
        <v>8316</v>
      </c>
      <c r="S3604" s="16">
        <f t="shared" si="284"/>
        <v>42447.894432870366</v>
      </c>
      <c r="T3604" s="16">
        <f t="shared" si="285"/>
        <v>42507.894432870366</v>
      </c>
      <c r="U3604">
        <f t="shared" si="286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7500</v>
      </c>
      <c r="E3605" s="7">
        <v>9775</v>
      </c>
      <c r="F3605" t="s">
        <v>8218</v>
      </c>
      <c r="G3605" t="s">
        <v>8223</v>
      </c>
      <c r="H3605" t="s">
        <v>8245</v>
      </c>
      <c r="I3605" s="14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130</v>
      </c>
      <c r="P3605">
        <f t="shared" si="282"/>
        <v>171.49</v>
      </c>
      <c r="Q3605" s="11" t="s">
        <v>8315</v>
      </c>
      <c r="R3605" t="s">
        <v>8316</v>
      </c>
      <c r="S3605" s="16">
        <f t="shared" si="284"/>
        <v>42283.864351851851</v>
      </c>
      <c r="T3605" s="16">
        <f t="shared" si="285"/>
        <v>42313.906018518523</v>
      </c>
      <c r="U3605">
        <f t="shared" si="286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10000</v>
      </c>
      <c r="E3606" s="7">
        <v>151</v>
      </c>
      <c r="F3606" t="s">
        <v>8220</v>
      </c>
      <c r="G3606" t="s">
        <v>8223</v>
      </c>
      <c r="H3606" t="s">
        <v>8245</v>
      </c>
      <c r="I3606" s="14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2</v>
      </c>
      <c r="P3606">
        <f t="shared" si="282"/>
        <v>2.19</v>
      </c>
      <c r="Q3606" s="11" t="s">
        <v>8315</v>
      </c>
      <c r="R3606" t="s">
        <v>8316</v>
      </c>
      <c r="S3606" s="16">
        <f t="shared" si="284"/>
        <v>42483.015694444446</v>
      </c>
      <c r="T3606" s="16">
        <f t="shared" si="285"/>
        <v>42489.290972222225</v>
      </c>
      <c r="U3606">
        <f t="shared" si="286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3000</v>
      </c>
      <c r="E3607" s="7">
        <v>5</v>
      </c>
      <c r="F3607" t="s">
        <v>8220</v>
      </c>
      <c r="G3607" t="s">
        <v>8224</v>
      </c>
      <c r="H3607" t="s">
        <v>8246</v>
      </c>
      <c r="I3607" s="14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0</v>
      </c>
      <c r="P3607">
        <f t="shared" si="282"/>
        <v>0.33</v>
      </c>
      <c r="Q3607" s="11" t="s">
        <v>8315</v>
      </c>
      <c r="R3607" t="s">
        <v>8316</v>
      </c>
      <c r="S3607" s="16">
        <f t="shared" si="284"/>
        <v>42383.793124999997</v>
      </c>
      <c r="T3607" s="16">
        <f t="shared" si="285"/>
        <v>42413.793124999997</v>
      </c>
      <c r="U3607">
        <f t="shared" si="286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10000</v>
      </c>
      <c r="E3608" s="7">
        <v>10950</v>
      </c>
      <c r="F3608" t="s">
        <v>8218</v>
      </c>
      <c r="G3608" t="s">
        <v>8224</v>
      </c>
      <c r="H3608" t="s">
        <v>8246</v>
      </c>
      <c r="I3608" s="14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110</v>
      </c>
      <c r="P3608">
        <f t="shared" si="282"/>
        <v>171.09</v>
      </c>
      <c r="Q3608" s="11" t="s">
        <v>8315</v>
      </c>
      <c r="R3608" t="s">
        <v>8316</v>
      </c>
      <c r="S3608" s="16">
        <f t="shared" si="284"/>
        <v>42566.604826388888</v>
      </c>
      <c r="T3608" s="16">
        <f t="shared" si="285"/>
        <v>42596.604826388888</v>
      </c>
      <c r="U3608">
        <f t="shared" si="286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3000</v>
      </c>
      <c r="E3609" s="7">
        <v>3226</v>
      </c>
      <c r="F3609" t="s">
        <v>8218</v>
      </c>
      <c r="G3609" t="s">
        <v>8224</v>
      </c>
      <c r="H3609" t="s">
        <v>8246</v>
      </c>
      <c r="I3609" s="14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108</v>
      </c>
      <c r="P3609">
        <f t="shared" si="282"/>
        <v>161.30000000000001</v>
      </c>
      <c r="Q3609" s="11" t="s">
        <v>8315</v>
      </c>
      <c r="R3609" t="s">
        <v>8316</v>
      </c>
      <c r="S3609" s="16">
        <f t="shared" si="284"/>
        <v>42338.963912037041</v>
      </c>
      <c r="T3609" s="16">
        <f t="shared" si="285"/>
        <v>42353</v>
      </c>
      <c r="U3609">
        <f t="shared" si="286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3500</v>
      </c>
      <c r="E3610" s="7">
        <v>3531</v>
      </c>
      <c r="F3610" t="s">
        <v>8218</v>
      </c>
      <c r="G3610" t="s">
        <v>8224</v>
      </c>
      <c r="H3610" t="s">
        <v>8246</v>
      </c>
      <c r="I3610" s="14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101</v>
      </c>
      <c r="P3610">
        <f t="shared" si="282"/>
        <v>130.78</v>
      </c>
      <c r="Q3610" s="11" t="s">
        <v>8315</v>
      </c>
      <c r="R3610" t="s">
        <v>8316</v>
      </c>
      <c r="S3610" s="16">
        <f t="shared" si="284"/>
        <v>42506.709375000006</v>
      </c>
      <c r="T3610" s="16">
        <f t="shared" si="285"/>
        <v>42538.583333333328</v>
      </c>
      <c r="U3610">
        <f t="shared" si="286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8800</v>
      </c>
      <c r="E3611" s="7">
        <v>1040</v>
      </c>
      <c r="F3611" t="s">
        <v>8220</v>
      </c>
      <c r="G3611" t="s">
        <v>8224</v>
      </c>
      <c r="H3611" t="s">
        <v>8246</v>
      </c>
      <c r="I3611" s="14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12</v>
      </c>
      <c r="P3611">
        <f t="shared" si="282"/>
        <v>49.52</v>
      </c>
      <c r="Q3611" s="11" t="s">
        <v>8315</v>
      </c>
      <c r="R3611" t="s">
        <v>8316</v>
      </c>
      <c r="S3611" s="16">
        <f t="shared" si="284"/>
        <v>42429.991724537031</v>
      </c>
      <c r="T3611" s="16">
        <f t="shared" si="285"/>
        <v>42459.950057870374</v>
      </c>
      <c r="U3611">
        <f t="shared" si="286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5000</v>
      </c>
      <c r="E3612" s="7">
        <v>5300</v>
      </c>
      <c r="F3612" t="s">
        <v>8218</v>
      </c>
      <c r="G3612" t="s">
        <v>8224</v>
      </c>
      <c r="H3612" t="s">
        <v>8246</v>
      </c>
      <c r="I3612" s="14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106</v>
      </c>
      <c r="P3612">
        <f t="shared" si="282"/>
        <v>170.97</v>
      </c>
      <c r="Q3612" s="11" t="s">
        <v>8315</v>
      </c>
      <c r="R3612" t="s">
        <v>8316</v>
      </c>
      <c r="S3612" s="16">
        <f t="shared" si="284"/>
        <v>42203.432129629626</v>
      </c>
      <c r="T3612" s="16">
        <f t="shared" si="285"/>
        <v>42233.432129629626</v>
      </c>
      <c r="U3612">
        <f t="shared" si="286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10000</v>
      </c>
      <c r="E3613" s="7">
        <v>300</v>
      </c>
      <c r="F3613" t="s">
        <v>8219</v>
      </c>
      <c r="G3613" t="s">
        <v>8224</v>
      </c>
      <c r="H3613" t="s">
        <v>8246</v>
      </c>
      <c r="I3613" s="14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3</v>
      </c>
      <c r="P3613">
        <f t="shared" si="282"/>
        <v>5.88</v>
      </c>
      <c r="Q3613" s="11" t="s">
        <v>8315</v>
      </c>
      <c r="R3613" t="s">
        <v>8316</v>
      </c>
      <c r="S3613" s="16">
        <f t="shared" si="284"/>
        <v>42072.370381944449</v>
      </c>
      <c r="T3613" s="16">
        <f t="shared" si="285"/>
        <v>42102.370381944449</v>
      </c>
      <c r="U3613">
        <f t="shared" si="286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20000</v>
      </c>
      <c r="E3614" s="7">
        <v>177</v>
      </c>
      <c r="F3614" t="s">
        <v>8220</v>
      </c>
      <c r="G3614" t="s">
        <v>8228</v>
      </c>
      <c r="H3614" t="s">
        <v>8250</v>
      </c>
      <c r="I3614" s="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</v>
      </c>
      <c r="P3614">
        <f t="shared" si="282"/>
        <v>3.11</v>
      </c>
      <c r="Q3614" s="11" t="s">
        <v>8315</v>
      </c>
      <c r="R3614" t="s">
        <v>8316</v>
      </c>
      <c r="S3614" s="16">
        <f t="shared" si="284"/>
        <v>41789.726979166669</v>
      </c>
      <c r="T3614" s="16">
        <f t="shared" si="285"/>
        <v>41799.726979166669</v>
      </c>
      <c r="U3614">
        <f t="shared" si="286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5000</v>
      </c>
      <c r="E3615" s="7">
        <v>0</v>
      </c>
      <c r="F3615" t="s">
        <v>8219</v>
      </c>
      <c r="G3615" t="s">
        <v>8223</v>
      </c>
      <c r="H3615" t="s">
        <v>8245</v>
      </c>
      <c r="I3615" s="14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0</v>
      </c>
      <c r="P3615">
        <f t="shared" ref="P3615:P3678" si="287">IFERROR(ROUND(E3615/L3615, 2), 0)</f>
        <v>0</v>
      </c>
      <c r="Q3615" s="11" t="s">
        <v>8315</v>
      </c>
      <c r="R3615" t="s">
        <v>8316</v>
      </c>
      <c r="S3615" s="16">
        <f t="shared" si="284"/>
        <v>41788.58997685185</v>
      </c>
      <c r="T3615" s="16">
        <f t="shared" si="285"/>
        <v>41818.58997685185</v>
      </c>
      <c r="U3615">
        <f t="shared" si="286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7500</v>
      </c>
      <c r="E3616" s="7">
        <v>7576</v>
      </c>
      <c r="F3616" t="s">
        <v>8218</v>
      </c>
      <c r="G3616" t="s">
        <v>8223</v>
      </c>
      <c r="H3616" t="s">
        <v>8245</v>
      </c>
      <c r="I3616" s="14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7"/>
        <v>106.7</v>
      </c>
      <c r="Q3616" s="11" t="s">
        <v>8315</v>
      </c>
      <c r="R3616" t="s">
        <v>8316</v>
      </c>
      <c r="S3616" s="16">
        <f t="shared" si="284"/>
        <v>42144.041851851856</v>
      </c>
      <c r="T3616" s="16">
        <f t="shared" si="285"/>
        <v>42174.041851851856</v>
      </c>
      <c r="U3616">
        <f t="shared" si="286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8000</v>
      </c>
      <c r="E3617" s="7">
        <v>241</v>
      </c>
      <c r="F3617" t="s">
        <v>8219</v>
      </c>
      <c r="G3617" t="s">
        <v>8224</v>
      </c>
      <c r="H3617" t="s">
        <v>8246</v>
      </c>
      <c r="I3617" s="14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3</v>
      </c>
      <c r="P3617">
        <f t="shared" si="287"/>
        <v>3.35</v>
      </c>
      <c r="Q3617" s="11" t="s">
        <v>8315</v>
      </c>
      <c r="R3617" t="s">
        <v>8316</v>
      </c>
      <c r="S3617" s="16">
        <f t="shared" si="284"/>
        <v>42318.593703703707</v>
      </c>
      <c r="T3617" s="16">
        <f t="shared" si="285"/>
        <v>42348.593703703707</v>
      </c>
      <c r="U3617">
        <f t="shared" si="286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9999</v>
      </c>
      <c r="E3618" s="7">
        <v>70</v>
      </c>
      <c r="F3618" t="s">
        <v>8220</v>
      </c>
      <c r="G3618" t="s">
        <v>8224</v>
      </c>
      <c r="H3618" t="s">
        <v>8246</v>
      </c>
      <c r="I3618" s="14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</v>
      </c>
      <c r="P3618">
        <f t="shared" si="287"/>
        <v>1.56</v>
      </c>
      <c r="Q3618" s="11" t="s">
        <v>8315</v>
      </c>
      <c r="R3618" t="s">
        <v>8316</v>
      </c>
      <c r="S3618" s="16">
        <f t="shared" si="284"/>
        <v>42052.949814814812</v>
      </c>
      <c r="T3618" s="16">
        <f t="shared" si="285"/>
        <v>42082.908148148148</v>
      </c>
      <c r="U3618">
        <f t="shared" si="286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3500</v>
      </c>
      <c r="E3619" s="7">
        <v>19557</v>
      </c>
      <c r="F3619" t="s">
        <v>8218</v>
      </c>
      <c r="G3619" t="s">
        <v>8224</v>
      </c>
      <c r="H3619" t="s">
        <v>8246</v>
      </c>
      <c r="I3619" s="14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559</v>
      </c>
      <c r="P3619">
        <f t="shared" si="287"/>
        <v>383.47</v>
      </c>
      <c r="Q3619" s="11" t="s">
        <v>8315</v>
      </c>
      <c r="R3619" t="s">
        <v>8316</v>
      </c>
      <c r="S3619" s="16">
        <f t="shared" si="284"/>
        <v>42779.610289351855</v>
      </c>
      <c r="T3619" s="16">
        <f t="shared" si="285"/>
        <v>42794</v>
      </c>
      <c r="U3619">
        <f t="shared" si="286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5555.55</v>
      </c>
      <c r="E3620" s="7">
        <v>6041.55</v>
      </c>
      <c r="F3620" t="s">
        <v>8218</v>
      </c>
      <c r="G3620" t="s">
        <v>8224</v>
      </c>
      <c r="H3620" t="s">
        <v>8246</v>
      </c>
      <c r="I3620" s="14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109</v>
      </c>
      <c r="P3620">
        <f t="shared" si="287"/>
        <v>107.88</v>
      </c>
      <c r="Q3620" s="11" t="s">
        <v>8315</v>
      </c>
      <c r="R3620" t="s">
        <v>8316</v>
      </c>
      <c r="S3620" s="16">
        <f t="shared" si="284"/>
        <v>42128.627893518518</v>
      </c>
      <c r="T3620" s="16">
        <f t="shared" si="285"/>
        <v>42158.627893518518</v>
      </c>
      <c r="U3620">
        <f t="shared" si="286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4500</v>
      </c>
      <c r="E3621" s="7">
        <v>4500</v>
      </c>
      <c r="F3621" t="s">
        <v>8218</v>
      </c>
      <c r="G3621" t="s">
        <v>8223</v>
      </c>
      <c r="H3621" t="s">
        <v>8245</v>
      </c>
      <c r="I3621" s="14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100</v>
      </c>
      <c r="P3621">
        <f t="shared" si="287"/>
        <v>264.70999999999998</v>
      </c>
      <c r="Q3621" s="11" t="s">
        <v>8315</v>
      </c>
      <c r="R3621" t="s">
        <v>8316</v>
      </c>
      <c r="S3621" s="16">
        <f t="shared" si="284"/>
        <v>42661.132245370376</v>
      </c>
      <c r="T3621" s="16">
        <f t="shared" si="285"/>
        <v>42693.916666666672</v>
      </c>
      <c r="U3621">
        <f t="shared" si="286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28888</v>
      </c>
      <c r="E3622" s="7">
        <v>30177</v>
      </c>
      <c r="F3622" t="s">
        <v>8218</v>
      </c>
      <c r="G3622" t="s">
        <v>8223</v>
      </c>
      <c r="H3622" t="s">
        <v>8245</v>
      </c>
      <c r="I3622" s="14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104</v>
      </c>
      <c r="P3622">
        <f t="shared" si="287"/>
        <v>153.18</v>
      </c>
      <c r="Q3622" s="11" t="s">
        <v>8315</v>
      </c>
      <c r="R3622" t="s">
        <v>8316</v>
      </c>
      <c r="S3622" s="16">
        <f t="shared" si="284"/>
        <v>42037.938206018516</v>
      </c>
      <c r="T3622" s="16">
        <f t="shared" si="285"/>
        <v>42068.166666666672</v>
      </c>
      <c r="U3622">
        <f t="shared" si="286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10000</v>
      </c>
      <c r="E3623" s="7">
        <v>45</v>
      </c>
      <c r="F3623" t="s">
        <v>8220</v>
      </c>
      <c r="G3623" t="s">
        <v>8223</v>
      </c>
      <c r="H3623" t="s">
        <v>8245</v>
      </c>
      <c r="I3623" s="14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0</v>
      </c>
      <c r="P3623">
        <f t="shared" si="287"/>
        <v>0.64</v>
      </c>
      <c r="Q3623" s="11" t="s">
        <v>8315</v>
      </c>
      <c r="R3623" t="s">
        <v>8316</v>
      </c>
      <c r="S3623" s="16">
        <f t="shared" si="284"/>
        <v>42619.935694444444</v>
      </c>
      <c r="T3623" s="16">
        <f t="shared" si="285"/>
        <v>42643.875</v>
      </c>
      <c r="U3623">
        <f t="shared" si="286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4000</v>
      </c>
      <c r="E3624" s="7">
        <v>4000.5</v>
      </c>
      <c r="F3624" t="s">
        <v>8218</v>
      </c>
      <c r="G3624" t="s">
        <v>8223</v>
      </c>
      <c r="H3624" t="s">
        <v>8245</v>
      </c>
      <c r="I3624" s="1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7"/>
        <v>190.5</v>
      </c>
      <c r="Q3624" s="11" t="s">
        <v>8315</v>
      </c>
      <c r="R3624" t="s">
        <v>8316</v>
      </c>
      <c r="S3624" s="16">
        <f t="shared" si="284"/>
        <v>41877.221886574072</v>
      </c>
      <c r="T3624" s="16">
        <f t="shared" si="285"/>
        <v>41910.140972222223</v>
      </c>
      <c r="U3624">
        <f t="shared" si="286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8500</v>
      </c>
      <c r="E3625" s="7">
        <v>9801</v>
      </c>
      <c r="F3625" t="s">
        <v>8218</v>
      </c>
      <c r="G3625" t="s">
        <v>8223</v>
      </c>
      <c r="H3625" t="s">
        <v>8245</v>
      </c>
      <c r="I3625" s="14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115</v>
      </c>
      <c r="P3625">
        <f t="shared" si="287"/>
        <v>288.26</v>
      </c>
      <c r="Q3625" s="11" t="s">
        <v>8315</v>
      </c>
      <c r="R3625" t="s">
        <v>8316</v>
      </c>
      <c r="S3625" s="16">
        <f t="shared" si="284"/>
        <v>41828.736921296295</v>
      </c>
      <c r="T3625" s="16">
        <f t="shared" si="285"/>
        <v>41846.291666666664</v>
      </c>
      <c r="U3625">
        <f t="shared" si="286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10000</v>
      </c>
      <c r="E3626" s="7">
        <v>0</v>
      </c>
      <c r="F3626" t="s">
        <v>8219</v>
      </c>
      <c r="G3626" t="s">
        <v>8223</v>
      </c>
      <c r="H3626" t="s">
        <v>8245</v>
      </c>
      <c r="I3626" s="14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0</v>
      </c>
      <c r="P3626">
        <f t="shared" si="287"/>
        <v>0</v>
      </c>
      <c r="Q3626" s="11" t="s">
        <v>8315</v>
      </c>
      <c r="R3626" t="s">
        <v>8316</v>
      </c>
      <c r="S3626" s="16">
        <f t="shared" si="284"/>
        <v>42545.774189814809</v>
      </c>
      <c r="T3626" s="16">
        <f t="shared" si="285"/>
        <v>42605.774189814809</v>
      </c>
      <c r="U3626">
        <f t="shared" si="286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9500</v>
      </c>
      <c r="E3627" s="7">
        <v>9536</v>
      </c>
      <c r="F3627" t="s">
        <v>8218</v>
      </c>
      <c r="G3627" t="s">
        <v>8224</v>
      </c>
      <c r="H3627" t="s">
        <v>8246</v>
      </c>
      <c r="I3627" s="14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100</v>
      </c>
      <c r="P3627">
        <f t="shared" si="287"/>
        <v>122.26</v>
      </c>
      <c r="Q3627" s="11" t="s">
        <v>8315</v>
      </c>
      <c r="R3627" t="s">
        <v>8316</v>
      </c>
      <c r="S3627" s="16">
        <f t="shared" si="284"/>
        <v>42157.652511574073</v>
      </c>
      <c r="T3627" s="16">
        <f t="shared" si="285"/>
        <v>42187.652511574073</v>
      </c>
      <c r="U3627">
        <f t="shared" si="286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10000</v>
      </c>
      <c r="E3628" s="7">
        <v>15673.44</v>
      </c>
      <c r="F3628" t="s">
        <v>8218</v>
      </c>
      <c r="G3628" t="s">
        <v>8224</v>
      </c>
      <c r="H3628" t="s">
        <v>8246</v>
      </c>
      <c r="I3628" s="14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157</v>
      </c>
      <c r="P3628">
        <f t="shared" si="287"/>
        <v>326.52999999999997</v>
      </c>
      <c r="Q3628" s="11" t="s">
        <v>8315</v>
      </c>
      <c r="R3628" t="s">
        <v>8316</v>
      </c>
      <c r="S3628" s="16">
        <f t="shared" si="284"/>
        <v>41846.667326388888</v>
      </c>
      <c r="T3628" s="16">
        <f t="shared" si="285"/>
        <v>41867.667326388888</v>
      </c>
      <c r="U3628">
        <f t="shared" si="286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5500</v>
      </c>
      <c r="E3629" s="7">
        <v>0</v>
      </c>
      <c r="F3629" t="s">
        <v>8220</v>
      </c>
      <c r="G3629" t="s">
        <v>8223</v>
      </c>
      <c r="H3629" t="s">
        <v>8245</v>
      </c>
      <c r="I3629" s="14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0</v>
      </c>
      <c r="P3629">
        <f t="shared" si="287"/>
        <v>0</v>
      </c>
      <c r="Q3629" s="11" t="s">
        <v>8315</v>
      </c>
      <c r="R3629" t="s">
        <v>8316</v>
      </c>
      <c r="S3629" s="16">
        <f t="shared" si="284"/>
        <v>42460.741747685184</v>
      </c>
      <c r="T3629" s="16">
        <f t="shared" si="285"/>
        <v>42511.165972222225</v>
      </c>
      <c r="U3629">
        <f t="shared" si="286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200</v>
      </c>
      <c r="E3630" s="7">
        <v>200</v>
      </c>
      <c r="F3630" t="s">
        <v>8218</v>
      </c>
      <c r="G3630" t="s">
        <v>8223</v>
      </c>
      <c r="H3630" t="s">
        <v>8245</v>
      </c>
      <c r="I3630" s="14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100</v>
      </c>
      <c r="P3630">
        <f t="shared" si="287"/>
        <v>0</v>
      </c>
      <c r="Q3630" s="11" t="s">
        <v>8315</v>
      </c>
      <c r="R3630" t="s">
        <v>8357</v>
      </c>
      <c r="S3630" s="16">
        <f t="shared" si="284"/>
        <v>42291.833287037036</v>
      </c>
      <c r="T3630" s="16">
        <f t="shared" si="285"/>
        <v>42351.874953703707</v>
      </c>
      <c r="U3630">
        <f t="shared" si="286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</v>
      </c>
      <c r="E3631" s="7">
        <v>5</v>
      </c>
      <c r="F3631" t="s">
        <v>8220</v>
      </c>
      <c r="G3631" t="s">
        <v>8223</v>
      </c>
      <c r="H3631" t="s">
        <v>8245</v>
      </c>
      <c r="I3631" s="14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1</v>
      </c>
      <c r="P3631">
        <f t="shared" si="287"/>
        <v>2.5</v>
      </c>
      <c r="Q3631" s="11" t="s">
        <v>8315</v>
      </c>
      <c r="R3631" t="s">
        <v>8357</v>
      </c>
      <c r="S3631" s="16">
        <f t="shared" si="284"/>
        <v>42437.094490740739</v>
      </c>
      <c r="T3631" s="16">
        <f t="shared" si="285"/>
        <v>42495.708333333328</v>
      </c>
      <c r="U3631">
        <f t="shared" si="286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800</v>
      </c>
      <c r="E3632" s="7">
        <v>1001</v>
      </c>
      <c r="F3632" t="s">
        <v>8218</v>
      </c>
      <c r="G3632" t="s">
        <v>8224</v>
      </c>
      <c r="H3632" t="s">
        <v>8246</v>
      </c>
      <c r="I3632" s="14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125</v>
      </c>
      <c r="P3632">
        <f t="shared" si="287"/>
        <v>1001</v>
      </c>
      <c r="Q3632" s="11" t="s">
        <v>8315</v>
      </c>
      <c r="R3632" t="s">
        <v>8357</v>
      </c>
      <c r="S3632" s="16">
        <f t="shared" si="284"/>
        <v>41942.84710648148</v>
      </c>
      <c r="T3632" s="16">
        <f t="shared" si="285"/>
        <v>41972.888773148152</v>
      </c>
      <c r="U3632">
        <f t="shared" si="286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25000</v>
      </c>
      <c r="E3633" s="7">
        <v>0</v>
      </c>
      <c r="F3633" t="s">
        <v>8220</v>
      </c>
      <c r="G3633" t="s">
        <v>8223</v>
      </c>
      <c r="H3633" t="s">
        <v>8245</v>
      </c>
      <c r="I3633" s="14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0</v>
      </c>
      <c r="P3633">
        <f t="shared" si="287"/>
        <v>0</v>
      </c>
      <c r="Q3633" s="11" t="s">
        <v>8315</v>
      </c>
      <c r="R3633" t="s">
        <v>8357</v>
      </c>
      <c r="S3633" s="16">
        <f t="shared" si="284"/>
        <v>41880.753437499996</v>
      </c>
      <c r="T3633" s="16">
        <f t="shared" si="285"/>
        <v>41905.165972222225</v>
      </c>
      <c r="U3633">
        <f t="shared" si="286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2000</v>
      </c>
      <c r="E3634" s="7">
        <v>214</v>
      </c>
      <c r="F3634" t="s">
        <v>8220</v>
      </c>
      <c r="G3634" t="s">
        <v>8224</v>
      </c>
      <c r="H3634" t="s">
        <v>8246</v>
      </c>
      <c r="I3634" s="1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11</v>
      </c>
      <c r="P3634">
        <f t="shared" si="287"/>
        <v>214</v>
      </c>
      <c r="Q3634" s="11" t="s">
        <v>8315</v>
      </c>
      <c r="R3634" t="s">
        <v>8357</v>
      </c>
      <c r="S3634" s="16">
        <f t="shared" si="284"/>
        <v>41946.936909722222</v>
      </c>
      <c r="T3634" s="16">
        <f t="shared" si="285"/>
        <v>41966.936909722222</v>
      </c>
      <c r="U3634">
        <f t="shared" si="286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6060</v>
      </c>
      <c r="F3635" t="s">
        <v>8218</v>
      </c>
      <c r="G3635" t="s">
        <v>8223</v>
      </c>
      <c r="H3635" t="s">
        <v>8245</v>
      </c>
      <c r="I3635" s="14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121</v>
      </c>
      <c r="P3635">
        <f t="shared" si="287"/>
        <v>195.48</v>
      </c>
      <c r="Q3635" s="11" t="s">
        <v>8315</v>
      </c>
      <c r="R3635" t="s">
        <v>8357</v>
      </c>
      <c r="S3635" s="16">
        <f t="shared" si="284"/>
        <v>42649.623460648145</v>
      </c>
      <c r="T3635" s="16">
        <f t="shared" si="285"/>
        <v>42693.041666666672</v>
      </c>
      <c r="U3635">
        <f t="shared" si="286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10000</v>
      </c>
      <c r="E3636" s="7">
        <v>0</v>
      </c>
      <c r="F3636" t="s">
        <v>8219</v>
      </c>
      <c r="G3636" t="s">
        <v>8228</v>
      </c>
      <c r="H3636" t="s">
        <v>8250</v>
      </c>
      <c r="I3636" s="14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0</v>
      </c>
      <c r="P3636">
        <f t="shared" si="287"/>
        <v>0</v>
      </c>
      <c r="Q3636" s="11" t="s">
        <v>8315</v>
      </c>
      <c r="R3636" t="s">
        <v>8357</v>
      </c>
      <c r="S3636" s="16">
        <f t="shared" si="284"/>
        <v>42701.166365740741</v>
      </c>
      <c r="T3636" s="16">
        <f t="shared" si="285"/>
        <v>42749.165972222225</v>
      </c>
      <c r="U3636">
        <f t="shared" si="286"/>
        <v>2017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5000</v>
      </c>
      <c r="E3637" s="7">
        <v>10</v>
      </c>
      <c r="F3637" t="s">
        <v>8219</v>
      </c>
      <c r="G3637" t="s">
        <v>8223</v>
      </c>
      <c r="H3637" t="s">
        <v>8245</v>
      </c>
      <c r="I3637" s="14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0</v>
      </c>
      <c r="P3637">
        <f t="shared" si="287"/>
        <v>1</v>
      </c>
      <c r="Q3637" s="11" t="s">
        <v>8315</v>
      </c>
      <c r="R3637" t="s">
        <v>8357</v>
      </c>
      <c r="S3637" s="16">
        <f t="shared" si="284"/>
        <v>42450.88282407407</v>
      </c>
      <c r="T3637" s="16">
        <f t="shared" si="285"/>
        <v>42480.88282407407</v>
      </c>
      <c r="U3637">
        <f t="shared" si="286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200</v>
      </c>
      <c r="E3638" s="7">
        <v>200</v>
      </c>
      <c r="F3638" t="s">
        <v>8218</v>
      </c>
      <c r="G3638" t="s">
        <v>8223</v>
      </c>
      <c r="H3638" t="s">
        <v>8245</v>
      </c>
      <c r="I3638" s="14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100</v>
      </c>
      <c r="P3638">
        <f t="shared" si="287"/>
        <v>0</v>
      </c>
      <c r="Q3638" s="11" t="s">
        <v>8315</v>
      </c>
      <c r="R3638" t="s">
        <v>8357</v>
      </c>
      <c r="S3638" s="16">
        <f t="shared" si="284"/>
        <v>42226.694780092599</v>
      </c>
      <c r="T3638" s="16">
        <f t="shared" si="285"/>
        <v>42261.694780092599</v>
      </c>
      <c r="U3638">
        <f t="shared" si="286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4000</v>
      </c>
      <c r="E3639" s="7">
        <v>0</v>
      </c>
      <c r="F3639" t="s">
        <v>8220</v>
      </c>
      <c r="G3639" t="s">
        <v>8223</v>
      </c>
      <c r="H3639" t="s">
        <v>8245</v>
      </c>
      <c r="I3639" s="14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0</v>
      </c>
      <c r="P3639">
        <f t="shared" si="287"/>
        <v>0</v>
      </c>
      <c r="Q3639" s="11" t="s">
        <v>8315</v>
      </c>
      <c r="R3639" t="s">
        <v>8357</v>
      </c>
      <c r="S3639" s="16">
        <f t="shared" si="284"/>
        <v>41975.700636574074</v>
      </c>
      <c r="T3639" s="16">
        <f t="shared" si="285"/>
        <v>42005.700636574074</v>
      </c>
      <c r="U3639">
        <f t="shared" si="286"/>
        <v>2015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2300</v>
      </c>
      <c r="E3640" s="7">
        <v>2881</v>
      </c>
      <c r="F3640" t="s">
        <v>8218</v>
      </c>
      <c r="G3640" t="s">
        <v>8228</v>
      </c>
      <c r="H3640" t="s">
        <v>8250</v>
      </c>
      <c r="I3640" s="14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125</v>
      </c>
      <c r="P3640">
        <f t="shared" si="287"/>
        <v>1440.5</v>
      </c>
      <c r="Q3640" s="11" t="s">
        <v>8315</v>
      </c>
      <c r="R3640" t="s">
        <v>8357</v>
      </c>
      <c r="S3640" s="16">
        <f t="shared" si="284"/>
        <v>42053.672824074078</v>
      </c>
      <c r="T3640" s="16">
        <f t="shared" si="285"/>
        <v>42113.631157407406</v>
      </c>
      <c r="U3640">
        <f t="shared" si="286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800</v>
      </c>
      <c r="E3641" s="7">
        <v>1001</v>
      </c>
      <c r="F3641" t="s">
        <v>8218</v>
      </c>
      <c r="G3641" t="s">
        <v>8223</v>
      </c>
      <c r="H3641" t="s">
        <v>8245</v>
      </c>
      <c r="I3641" s="14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125</v>
      </c>
      <c r="P3641">
        <f t="shared" si="287"/>
        <v>1001</v>
      </c>
      <c r="Q3641" s="11" t="s">
        <v>8315</v>
      </c>
      <c r="R3641" t="s">
        <v>8357</v>
      </c>
      <c r="S3641" s="16">
        <f t="shared" si="284"/>
        <v>42590.677152777775</v>
      </c>
      <c r="T3641" s="16">
        <f t="shared" si="285"/>
        <v>42650.632638888885</v>
      </c>
      <c r="U3641">
        <f t="shared" si="286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1500</v>
      </c>
      <c r="E3642" s="7">
        <v>2143</v>
      </c>
      <c r="F3642" t="s">
        <v>8218</v>
      </c>
      <c r="G3642" t="s">
        <v>8223</v>
      </c>
      <c r="H3642" t="s">
        <v>8245</v>
      </c>
      <c r="I3642" s="14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143</v>
      </c>
      <c r="P3642">
        <f t="shared" si="287"/>
        <v>714.33</v>
      </c>
      <c r="Q3642" s="11" t="s">
        <v>8315</v>
      </c>
      <c r="R3642" t="s">
        <v>8357</v>
      </c>
      <c r="S3642" s="16">
        <f t="shared" si="284"/>
        <v>42104.781597222223</v>
      </c>
      <c r="T3642" s="16">
        <f t="shared" si="285"/>
        <v>42134.781597222223</v>
      </c>
      <c r="U3642">
        <f t="shared" si="286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200</v>
      </c>
      <c r="E3643" s="7">
        <v>130</v>
      </c>
      <c r="F3643" t="s">
        <v>8220</v>
      </c>
      <c r="G3643" t="s">
        <v>8223</v>
      </c>
      <c r="H3643" t="s">
        <v>8245</v>
      </c>
      <c r="I3643" s="14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65</v>
      </c>
      <c r="P3643">
        <f t="shared" si="287"/>
        <v>0</v>
      </c>
      <c r="Q3643" s="11" t="s">
        <v>8315</v>
      </c>
      <c r="R3643" t="s">
        <v>8357</v>
      </c>
      <c r="S3643" s="16">
        <f t="shared" si="284"/>
        <v>41899.627071759263</v>
      </c>
      <c r="T3643" s="16">
        <f t="shared" si="285"/>
        <v>41917.208333333336</v>
      </c>
      <c r="U3643">
        <f t="shared" si="286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1000</v>
      </c>
      <c r="E3644" s="7">
        <v>1707</v>
      </c>
      <c r="F3644" t="s">
        <v>8218</v>
      </c>
      <c r="G3644" t="s">
        <v>8235</v>
      </c>
      <c r="H3644" t="s">
        <v>8248</v>
      </c>
      <c r="I3644" s="1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171</v>
      </c>
      <c r="P3644">
        <f t="shared" si="287"/>
        <v>853.5</v>
      </c>
      <c r="Q3644" s="11" t="s">
        <v>8315</v>
      </c>
      <c r="R3644" t="s">
        <v>8357</v>
      </c>
      <c r="S3644" s="16">
        <f t="shared" si="284"/>
        <v>42297.816284722227</v>
      </c>
      <c r="T3644" s="16">
        <f t="shared" si="285"/>
        <v>42338.708333333328</v>
      </c>
      <c r="U3644">
        <f t="shared" si="286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200</v>
      </c>
      <c r="E3645" s="7">
        <v>70</v>
      </c>
      <c r="F3645" t="s">
        <v>8220</v>
      </c>
      <c r="G3645" t="s">
        <v>8223</v>
      </c>
      <c r="H3645" t="s">
        <v>8245</v>
      </c>
      <c r="I3645" s="14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35</v>
      </c>
      <c r="P3645">
        <f t="shared" si="287"/>
        <v>0</v>
      </c>
      <c r="Q3645" s="11" t="s">
        <v>8315</v>
      </c>
      <c r="R3645" t="s">
        <v>8357</v>
      </c>
      <c r="S3645" s="16">
        <f t="shared" si="284"/>
        <v>42285.143969907411</v>
      </c>
      <c r="T3645" s="16">
        <f t="shared" si="285"/>
        <v>42325.185636574075</v>
      </c>
      <c r="U3645">
        <f t="shared" si="286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3500</v>
      </c>
      <c r="E3646" s="7">
        <v>3865.55</v>
      </c>
      <c r="F3646" t="s">
        <v>8218</v>
      </c>
      <c r="G3646" t="s">
        <v>8223</v>
      </c>
      <c r="H3646" t="s">
        <v>8245</v>
      </c>
      <c r="I3646" s="14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110</v>
      </c>
      <c r="P3646">
        <f t="shared" si="287"/>
        <v>322.13</v>
      </c>
      <c r="Q3646" s="11" t="s">
        <v>8315</v>
      </c>
      <c r="R3646" t="s">
        <v>8357</v>
      </c>
      <c r="S3646" s="16">
        <f t="shared" si="284"/>
        <v>42409.241747685184</v>
      </c>
      <c r="T3646" s="16">
        <f t="shared" si="285"/>
        <v>42437.207638888889</v>
      </c>
      <c r="U3646">
        <f t="shared" si="286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800</v>
      </c>
      <c r="E3647" s="7">
        <v>924</v>
      </c>
      <c r="F3647" t="s">
        <v>8218</v>
      </c>
      <c r="G3647" t="s">
        <v>8228</v>
      </c>
      <c r="H3647" t="s">
        <v>8250</v>
      </c>
      <c r="I3647" s="14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116</v>
      </c>
      <c r="P3647">
        <f t="shared" si="287"/>
        <v>924</v>
      </c>
      <c r="Q3647" s="11" t="s">
        <v>8315</v>
      </c>
      <c r="R3647" t="s">
        <v>8357</v>
      </c>
      <c r="S3647" s="16">
        <f t="shared" si="284"/>
        <v>42665.970347222217</v>
      </c>
      <c r="T3647" s="16">
        <f t="shared" si="285"/>
        <v>42696.012013888889</v>
      </c>
      <c r="U3647">
        <f t="shared" si="286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3000</v>
      </c>
      <c r="E3648" s="7">
        <v>40</v>
      </c>
      <c r="F3648" t="s">
        <v>8220</v>
      </c>
      <c r="G3648" t="s">
        <v>8223</v>
      </c>
      <c r="H3648" t="s">
        <v>8245</v>
      </c>
      <c r="I3648" s="14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1</v>
      </c>
      <c r="P3648">
        <f t="shared" si="287"/>
        <v>5</v>
      </c>
      <c r="Q3648" s="11" t="s">
        <v>8315</v>
      </c>
      <c r="R3648" t="s">
        <v>8357</v>
      </c>
      <c r="S3648" s="16">
        <f t="shared" si="284"/>
        <v>42140.421319444446</v>
      </c>
      <c r="T3648" s="16">
        <f t="shared" si="285"/>
        <v>42171.979166666672</v>
      </c>
      <c r="U3648">
        <f t="shared" si="286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1300</v>
      </c>
      <c r="E3649" s="7">
        <v>1835</v>
      </c>
      <c r="F3649" t="s">
        <v>8218</v>
      </c>
      <c r="G3649" t="s">
        <v>8224</v>
      </c>
      <c r="H3649" t="s">
        <v>8246</v>
      </c>
      <c r="I3649" s="14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141</v>
      </c>
      <c r="P3649">
        <f t="shared" si="287"/>
        <v>917.5</v>
      </c>
      <c r="Q3649" s="11" t="s">
        <v>8315</v>
      </c>
      <c r="R3649" t="s">
        <v>8357</v>
      </c>
      <c r="S3649" s="16">
        <f t="shared" si="284"/>
        <v>42598.749155092592</v>
      </c>
      <c r="T3649" s="16">
        <f t="shared" si="285"/>
        <v>42643.749155092592</v>
      </c>
      <c r="U3649">
        <f t="shared" si="286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100000</v>
      </c>
      <c r="E3650" s="7">
        <v>26</v>
      </c>
      <c r="F3650" t="s">
        <v>8220</v>
      </c>
      <c r="G3650" t="s">
        <v>8223</v>
      </c>
      <c r="H3650" t="s">
        <v>8245</v>
      </c>
      <c r="I3650" s="14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0</v>
      </c>
      <c r="P3650">
        <f t="shared" si="287"/>
        <v>0.36</v>
      </c>
      <c r="Q3650" s="11" t="s">
        <v>8315</v>
      </c>
      <c r="R3650" t="s">
        <v>8316</v>
      </c>
      <c r="S3650" s="16">
        <f t="shared" si="284"/>
        <v>41887.292187500003</v>
      </c>
      <c r="T3650" s="16">
        <f t="shared" si="285"/>
        <v>41917.292187500003</v>
      </c>
      <c r="U3650">
        <f t="shared" si="286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3500</v>
      </c>
      <c r="E3651" s="7">
        <v>759</v>
      </c>
      <c r="F3651" t="s">
        <v>8220</v>
      </c>
      <c r="G3651" t="s">
        <v>8228</v>
      </c>
      <c r="H3651" t="s">
        <v>8250</v>
      </c>
      <c r="I3651" s="14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8">ROUND(E3651/D3651*100,0)</f>
        <v>22</v>
      </c>
      <c r="P3651">
        <f t="shared" si="287"/>
        <v>94.88</v>
      </c>
      <c r="Q3651" s="11" t="s">
        <v>8315</v>
      </c>
      <c r="R3651" t="s">
        <v>8316</v>
      </c>
      <c r="S3651" s="16">
        <f t="shared" ref="S3651:S3714" si="289">(((J3651/60)/60)/24)+DATE(1970,1,1)</f>
        <v>41780.712893518517</v>
      </c>
      <c r="T3651" s="16">
        <f t="shared" ref="T3651:T3714" si="290">(((I3651/60)/60)/24)+DATE(1970,1,1)</f>
        <v>41806.712893518517</v>
      </c>
      <c r="U3651">
        <f t="shared" ref="U3651:U3714" si="291">YEAR(T3651)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3000</v>
      </c>
      <c r="E3652" s="7">
        <v>132</v>
      </c>
      <c r="F3652" t="s">
        <v>8219</v>
      </c>
      <c r="G3652" t="s">
        <v>8224</v>
      </c>
      <c r="H3652" t="s">
        <v>8246</v>
      </c>
      <c r="I3652" s="14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4</v>
      </c>
      <c r="P3652">
        <f t="shared" si="287"/>
        <v>7.76</v>
      </c>
      <c r="Q3652" s="11" t="s">
        <v>8315</v>
      </c>
      <c r="R3652" t="s">
        <v>8316</v>
      </c>
      <c r="S3652" s="16">
        <f t="shared" si="289"/>
        <v>42381.478981481487</v>
      </c>
      <c r="T3652" s="16">
        <f t="shared" si="290"/>
        <v>42402.478981481487</v>
      </c>
      <c r="U3652">
        <f t="shared" si="291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3000</v>
      </c>
      <c r="E3653" s="7">
        <v>1398</v>
      </c>
      <c r="F3653" t="s">
        <v>8220</v>
      </c>
      <c r="G3653" t="s">
        <v>8223</v>
      </c>
      <c r="H3653" t="s">
        <v>8245</v>
      </c>
      <c r="I3653" s="14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47</v>
      </c>
      <c r="P3653">
        <f t="shared" si="287"/>
        <v>155.33000000000001</v>
      </c>
      <c r="Q3653" s="11" t="s">
        <v>8315</v>
      </c>
      <c r="R3653" t="s">
        <v>8316</v>
      </c>
      <c r="S3653" s="16">
        <f t="shared" si="289"/>
        <v>41828.646319444444</v>
      </c>
      <c r="T3653" s="16">
        <f t="shared" si="290"/>
        <v>41861.665972222225</v>
      </c>
      <c r="U3653">
        <f t="shared" si="291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3500</v>
      </c>
      <c r="E3654" s="7">
        <v>25</v>
      </c>
      <c r="F3654" t="s">
        <v>8220</v>
      </c>
      <c r="G3654" t="s">
        <v>8228</v>
      </c>
      <c r="H3654" t="s">
        <v>8250</v>
      </c>
      <c r="I3654" s="1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1</v>
      </c>
      <c r="P3654">
        <f t="shared" si="287"/>
        <v>1.47</v>
      </c>
      <c r="Q3654" s="11" t="s">
        <v>8315</v>
      </c>
      <c r="R3654" t="s">
        <v>8316</v>
      </c>
      <c r="S3654" s="16">
        <f t="shared" si="289"/>
        <v>42596.644699074073</v>
      </c>
      <c r="T3654" s="16">
        <f t="shared" si="290"/>
        <v>42607.165972222225</v>
      </c>
      <c r="U3654">
        <f t="shared" si="291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5500</v>
      </c>
      <c r="E3655" s="7">
        <v>5771</v>
      </c>
      <c r="F3655" t="s">
        <v>8218</v>
      </c>
      <c r="G3655" t="s">
        <v>8224</v>
      </c>
      <c r="H3655" t="s">
        <v>8246</v>
      </c>
      <c r="I3655" s="14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105</v>
      </c>
      <c r="P3655">
        <f t="shared" si="287"/>
        <v>174.88</v>
      </c>
      <c r="Q3655" s="11" t="s">
        <v>8315</v>
      </c>
      <c r="R3655" t="s">
        <v>8316</v>
      </c>
      <c r="S3655" s="16">
        <f t="shared" si="289"/>
        <v>42191.363506944443</v>
      </c>
      <c r="T3655" s="16">
        <f t="shared" si="290"/>
        <v>42221.363506944443</v>
      </c>
      <c r="U3655">
        <f t="shared" si="291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8000</v>
      </c>
      <c r="E3656" s="7">
        <v>35</v>
      </c>
      <c r="F3656" t="s">
        <v>8220</v>
      </c>
      <c r="G3656" t="s">
        <v>8224</v>
      </c>
      <c r="H3656" t="s">
        <v>8246</v>
      </c>
      <c r="I3656" s="14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0</v>
      </c>
      <c r="P3656">
        <f t="shared" si="287"/>
        <v>0.92</v>
      </c>
      <c r="Q3656" s="11" t="s">
        <v>8315</v>
      </c>
      <c r="R3656" t="s">
        <v>8316</v>
      </c>
      <c r="S3656" s="16">
        <f t="shared" si="289"/>
        <v>42440.416504629626</v>
      </c>
      <c r="T3656" s="16">
        <f t="shared" si="290"/>
        <v>42463.708333333328</v>
      </c>
      <c r="U3656">
        <f t="shared" si="291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15000</v>
      </c>
      <c r="E3657" s="7">
        <v>17545</v>
      </c>
      <c r="F3657" t="s">
        <v>8218</v>
      </c>
      <c r="G3657" t="s">
        <v>8223</v>
      </c>
      <c r="H3657" t="s">
        <v>8245</v>
      </c>
      <c r="I3657" s="14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117</v>
      </c>
      <c r="P3657">
        <f t="shared" si="287"/>
        <v>222.09</v>
      </c>
      <c r="Q3657" s="11" t="s">
        <v>8315</v>
      </c>
      <c r="R3657" t="s">
        <v>8316</v>
      </c>
      <c r="S3657" s="16">
        <f t="shared" si="289"/>
        <v>42173.803217592591</v>
      </c>
      <c r="T3657" s="16">
        <f t="shared" si="290"/>
        <v>42203.290972222225</v>
      </c>
      <c r="U3657">
        <f t="shared" si="291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15000</v>
      </c>
      <c r="E3658" s="7">
        <v>71</v>
      </c>
      <c r="F3658" t="s">
        <v>8220</v>
      </c>
      <c r="G3658" t="s">
        <v>8239</v>
      </c>
      <c r="H3658" t="s">
        <v>8256</v>
      </c>
      <c r="I3658" s="14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0</v>
      </c>
      <c r="P3658">
        <f t="shared" si="287"/>
        <v>1.54</v>
      </c>
      <c r="Q3658" s="11" t="s">
        <v>8315</v>
      </c>
      <c r="R3658" t="s">
        <v>8316</v>
      </c>
      <c r="S3658" s="16">
        <f t="shared" si="289"/>
        <v>42737.910138888896</v>
      </c>
      <c r="T3658" s="16">
        <f t="shared" si="290"/>
        <v>42767.957638888889</v>
      </c>
      <c r="U3658">
        <f t="shared" si="291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6500</v>
      </c>
      <c r="E3659" s="7">
        <v>2196</v>
      </c>
      <c r="F3659" t="s">
        <v>8220</v>
      </c>
      <c r="G3659" t="s">
        <v>8231</v>
      </c>
      <c r="H3659" t="s">
        <v>8252</v>
      </c>
      <c r="I3659" s="14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34</v>
      </c>
      <c r="P3659">
        <f t="shared" si="287"/>
        <v>109.8</v>
      </c>
      <c r="Q3659" s="11" t="s">
        <v>8315</v>
      </c>
      <c r="R3659" t="s">
        <v>8316</v>
      </c>
      <c r="S3659" s="16">
        <f t="shared" si="289"/>
        <v>42499.629849537043</v>
      </c>
      <c r="T3659" s="16">
        <f t="shared" si="290"/>
        <v>42522.904166666667</v>
      </c>
      <c r="U3659">
        <f t="shared" si="291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5000</v>
      </c>
      <c r="E3660" s="7">
        <v>2608</v>
      </c>
      <c r="F3660" t="s">
        <v>8220</v>
      </c>
      <c r="G3660" t="s">
        <v>8223</v>
      </c>
      <c r="H3660" t="s">
        <v>8245</v>
      </c>
      <c r="I3660" s="14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52</v>
      </c>
      <c r="P3660">
        <f t="shared" si="287"/>
        <v>130.4</v>
      </c>
      <c r="Q3660" s="11" t="s">
        <v>8315</v>
      </c>
      <c r="R3660" t="s">
        <v>8316</v>
      </c>
      <c r="S3660" s="16">
        <f t="shared" si="289"/>
        <v>41775.858564814815</v>
      </c>
      <c r="T3660" s="16">
        <f t="shared" si="290"/>
        <v>41822.165972222225</v>
      </c>
      <c r="U3660">
        <f t="shared" si="291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9500</v>
      </c>
      <c r="E3661" s="7">
        <v>135</v>
      </c>
      <c r="F3661" t="s">
        <v>8220</v>
      </c>
      <c r="G3661" t="s">
        <v>8223</v>
      </c>
      <c r="H3661" t="s">
        <v>8245</v>
      </c>
      <c r="I3661" s="14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</v>
      </c>
      <c r="P3661">
        <f t="shared" si="287"/>
        <v>10.38</v>
      </c>
      <c r="Q3661" s="11" t="s">
        <v>8315</v>
      </c>
      <c r="R3661" t="s">
        <v>8316</v>
      </c>
      <c r="S3661" s="16">
        <f t="shared" si="289"/>
        <v>42055.277199074073</v>
      </c>
      <c r="T3661" s="16">
        <f t="shared" si="290"/>
        <v>42082.610416666663</v>
      </c>
      <c r="U3661">
        <f t="shared" si="291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2500</v>
      </c>
      <c r="E3662" s="7">
        <v>36</v>
      </c>
      <c r="F3662" t="s">
        <v>8219</v>
      </c>
      <c r="G3662" t="s">
        <v>8224</v>
      </c>
      <c r="H3662" t="s">
        <v>8246</v>
      </c>
      <c r="I3662" s="14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</v>
      </c>
      <c r="P3662">
        <f t="shared" si="287"/>
        <v>1.64</v>
      </c>
      <c r="Q3662" s="11" t="s">
        <v>8315</v>
      </c>
      <c r="R3662" t="s">
        <v>8316</v>
      </c>
      <c r="S3662" s="16">
        <f t="shared" si="289"/>
        <v>41971.881076388891</v>
      </c>
      <c r="T3662" s="16">
        <f t="shared" si="290"/>
        <v>41996.881076388891</v>
      </c>
      <c r="U3662">
        <f t="shared" si="291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10000</v>
      </c>
      <c r="E3663" s="7">
        <v>85</v>
      </c>
      <c r="F3663" t="s">
        <v>8220</v>
      </c>
      <c r="G3663" t="s">
        <v>8223</v>
      </c>
      <c r="H3663" t="s">
        <v>8245</v>
      </c>
      <c r="I3663" s="14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</v>
      </c>
      <c r="P3663">
        <f t="shared" si="287"/>
        <v>2.36</v>
      </c>
      <c r="Q3663" s="11" t="s">
        <v>8315</v>
      </c>
      <c r="R3663" t="s">
        <v>8316</v>
      </c>
      <c r="S3663" s="16">
        <f t="shared" si="289"/>
        <v>42447.896666666667</v>
      </c>
      <c r="T3663" s="16">
        <f t="shared" si="290"/>
        <v>42470.166666666672</v>
      </c>
      <c r="U3663">
        <f t="shared" si="291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20000</v>
      </c>
      <c r="E3664" s="7">
        <v>292097</v>
      </c>
      <c r="F3664" t="s">
        <v>8218</v>
      </c>
      <c r="G3664" t="s">
        <v>8228</v>
      </c>
      <c r="H3664" t="s">
        <v>8250</v>
      </c>
      <c r="I3664" s="1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1460</v>
      </c>
      <c r="P3664">
        <f t="shared" si="287"/>
        <v>7302.43</v>
      </c>
      <c r="Q3664" s="11" t="s">
        <v>8315</v>
      </c>
      <c r="R3664" t="s">
        <v>8316</v>
      </c>
      <c r="S3664" s="16">
        <f t="shared" si="289"/>
        <v>42064.220069444447</v>
      </c>
      <c r="T3664" s="16">
        <f t="shared" si="290"/>
        <v>42094.178402777776</v>
      </c>
      <c r="U3664">
        <f t="shared" si="291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2500</v>
      </c>
      <c r="E3665" s="7">
        <v>0</v>
      </c>
      <c r="F3665" t="s">
        <v>8219</v>
      </c>
      <c r="G3665" t="s">
        <v>8224</v>
      </c>
      <c r="H3665" t="s">
        <v>8246</v>
      </c>
      <c r="I3665" s="14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0</v>
      </c>
      <c r="P3665">
        <f t="shared" si="287"/>
        <v>0</v>
      </c>
      <c r="Q3665" s="11" t="s">
        <v>8315</v>
      </c>
      <c r="R3665" t="s">
        <v>8316</v>
      </c>
      <c r="S3665" s="16">
        <f t="shared" si="289"/>
        <v>42665.451736111107</v>
      </c>
      <c r="T3665" s="16">
        <f t="shared" si="290"/>
        <v>42725.493402777778</v>
      </c>
      <c r="U3665">
        <f t="shared" si="291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3500</v>
      </c>
      <c r="E3666" s="7">
        <v>5443</v>
      </c>
      <c r="F3666" t="s">
        <v>8218</v>
      </c>
      <c r="G3666" t="s">
        <v>8223</v>
      </c>
      <c r="H3666" t="s">
        <v>8245</v>
      </c>
      <c r="I3666" s="14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156</v>
      </c>
      <c r="P3666">
        <f t="shared" si="287"/>
        <v>286.47000000000003</v>
      </c>
      <c r="Q3666" s="11" t="s">
        <v>8315</v>
      </c>
      <c r="R3666" t="s">
        <v>8316</v>
      </c>
      <c r="S3666" s="16">
        <f t="shared" si="289"/>
        <v>42523.248715277776</v>
      </c>
      <c r="T3666" s="16">
        <f t="shared" si="290"/>
        <v>42537.248715277776</v>
      </c>
      <c r="U3666">
        <f t="shared" si="291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3300</v>
      </c>
      <c r="E3667" s="7">
        <v>3449</v>
      </c>
      <c r="F3667" t="s">
        <v>8218</v>
      </c>
      <c r="G3667" t="s">
        <v>8229</v>
      </c>
      <c r="H3667" t="s">
        <v>8248</v>
      </c>
      <c r="I3667" s="14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105</v>
      </c>
      <c r="P3667">
        <f t="shared" si="287"/>
        <v>246.36</v>
      </c>
      <c r="Q3667" s="11" t="s">
        <v>8315</v>
      </c>
      <c r="R3667" t="s">
        <v>8316</v>
      </c>
      <c r="S3667" s="16">
        <f t="shared" si="289"/>
        <v>42294.808124999996</v>
      </c>
      <c r="T3667" s="16">
        <f t="shared" si="290"/>
        <v>42305.829166666663</v>
      </c>
      <c r="U3667">
        <f t="shared" si="291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4950</v>
      </c>
      <c r="E3668" s="7">
        <v>0</v>
      </c>
      <c r="F3668" t="s">
        <v>8220</v>
      </c>
      <c r="G3668" t="s">
        <v>8223</v>
      </c>
      <c r="H3668" t="s">
        <v>8245</v>
      </c>
      <c r="I3668" s="14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0</v>
      </c>
      <c r="P3668">
        <f t="shared" si="287"/>
        <v>0</v>
      </c>
      <c r="Q3668" s="11" t="s">
        <v>8315</v>
      </c>
      <c r="R3668" t="s">
        <v>8316</v>
      </c>
      <c r="S3668" s="16">
        <f t="shared" si="289"/>
        <v>41822.90488425926</v>
      </c>
      <c r="T3668" s="16">
        <f t="shared" si="290"/>
        <v>41844.291666666664</v>
      </c>
      <c r="U3668">
        <f t="shared" si="291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9500</v>
      </c>
      <c r="E3669" s="7">
        <v>17277</v>
      </c>
      <c r="F3669" t="s">
        <v>8218</v>
      </c>
      <c r="G3669" t="s">
        <v>8224</v>
      </c>
      <c r="H3669" t="s">
        <v>8246</v>
      </c>
      <c r="I3669" s="14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182</v>
      </c>
      <c r="P3669">
        <f t="shared" si="287"/>
        <v>297.88</v>
      </c>
      <c r="Q3669" s="11" t="s">
        <v>8315</v>
      </c>
      <c r="R3669" t="s">
        <v>8316</v>
      </c>
      <c r="S3669" s="16">
        <f t="shared" si="289"/>
        <v>42173.970127314817</v>
      </c>
      <c r="T3669" s="16">
        <f t="shared" si="290"/>
        <v>42203.970127314817</v>
      </c>
      <c r="U3669">
        <f t="shared" si="291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4000</v>
      </c>
      <c r="E3670" s="7">
        <v>4340.7</v>
      </c>
      <c r="F3670" t="s">
        <v>8218</v>
      </c>
      <c r="G3670" t="s">
        <v>8223</v>
      </c>
      <c r="H3670" t="s">
        <v>8245</v>
      </c>
      <c r="I3670" s="14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109</v>
      </c>
      <c r="P3670">
        <f t="shared" si="287"/>
        <v>155.03</v>
      </c>
      <c r="Q3670" s="11" t="s">
        <v>8315</v>
      </c>
      <c r="R3670" t="s">
        <v>8316</v>
      </c>
      <c r="S3670" s="16">
        <f t="shared" si="289"/>
        <v>42185.556157407409</v>
      </c>
      <c r="T3670" s="16">
        <f t="shared" si="290"/>
        <v>42208.772916666669</v>
      </c>
      <c r="U3670">
        <f t="shared" si="291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5000</v>
      </c>
      <c r="E3671" s="7">
        <v>212</v>
      </c>
      <c r="F3671" t="s">
        <v>8220</v>
      </c>
      <c r="G3671" t="s">
        <v>8224</v>
      </c>
      <c r="H3671" t="s">
        <v>8246</v>
      </c>
      <c r="I3671" s="14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4</v>
      </c>
      <c r="P3671">
        <f t="shared" si="287"/>
        <v>12.47</v>
      </c>
      <c r="Q3671" s="11" t="s">
        <v>8315</v>
      </c>
      <c r="R3671" t="s">
        <v>8316</v>
      </c>
      <c r="S3671" s="16">
        <f t="shared" si="289"/>
        <v>42136.675196759257</v>
      </c>
      <c r="T3671" s="16">
        <f t="shared" si="290"/>
        <v>42166.675196759257</v>
      </c>
      <c r="U3671">
        <f t="shared" si="291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2500</v>
      </c>
      <c r="E3672" s="7">
        <v>1</v>
      </c>
      <c r="F3672" t="s">
        <v>8220</v>
      </c>
      <c r="G3672" t="s">
        <v>8224</v>
      </c>
      <c r="H3672" t="s">
        <v>8246</v>
      </c>
      <c r="I3672" s="14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0</v>
      </c>
      <c r="P3672">
        <f t="shared" si="287"/>
        <v>0.08</v>
      </c>
      <c r="Q3672" s="11" t="s">
        <v>8315</v>
      </c>
      <c r="R3672" t="s">
        <v>8316</v>
      </c>
      <c r="S3672" s="16">
        <f t="shared" si="289"/>
        <v>42142.514016203699</v>
      </c>
      <c r="T3672" s="16">
        <f t="shared" si="290"/>
        <v>42155.958333333328</v>
      </c>
      <c r="U3672">
        <f t="shared" si="291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10000</v>
      </c>
      <c r="E3673" s="7">
        <v>3125</v>
      </c>
      <c r="F3673" t="s">
        <v>8221</v>
      </c>
      <c r="G3673" t="s">
        <v>8223</v>
      </c>
      <c r="H3673" t="s">
        <v>8245</v>
      </c>
      <c r="I3673" s="14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31</v>
      </c>
      <c r="P3673">
        <f t="shared" si="287"/>
        <v>78.13</v>
      </c>
      <c r="Q3673" s="11" t="s">
        <v>8315</v>
      </c>
      <c r="R3673" t="s">
        <v>8316</v>
      </c>
      <c r="S3673" s="16">
        <f t="shared" si="289"/>
        <v>41820.62809027778</v>
      </c>
      <c r="T3673" s="16">
        <f t="shared" si="290"/>
        <v>41841.165972222225</v>
      </c>
      <c r="U3673">
        <f t="shared" si="291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9000</v>
      </c>
      <c r="E3674" s="7">
        <v>13228</v>
      </c>
      <c r="F3674" t="s">
        <v>8218</v>
      </c>
      <c r="G3674" t="s">
        <v>8224</v>
      </c>
      <c r="H3674" t="s">
        <v>8246</v>
      </c>
      <c r="I3674" s="1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147</v>
      </c>
      <c r="P3674">
        <f t="shared" si="287"/>
        <v>232.07</v>
      </c>
      <c r="Q3674" s="11" t="s">
        <v>8315</v>
      </c>
      <c r="R3674" t="s">
        <v>8316</v>
      </c>
      <c r="S3674" s="16">
        <f t="shared" si="289"/>
        <v>41878.946574074071</v>
      </c>
      <c r="T3674" s="16">
        <f t="shared" si="290"/>
        <v>41908.946574074071</v>
      </c>
      <c r="U3674">
        <f t="shared" si="291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12000</v>
      </c>
      <c r="E3675" s="7">
        <v>3030</v>
      </c>
      <c r="F3675" t="s">
        <v>8220</v>
      </c>
      <c r="G3675" t="s">
        <v>8224</v>
      </c>
      <c r="H3675" t="s">
        <v>8246</v>
      </c>
      <c r="I3675" s="14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25</v>
      </c>
      <c r="P3675">
        <f t="shared" si="287"/>
        <v>26.58</v>
      </c>
      <c r="Q3675" s="11" t="s">
        <v>8315</v>
      </c>
      <c r="R3675" t="s">
        <v>8316</v>
      </c>
      <c r="S3675" s="16">
        <f t="shared" si="289"/>
        <v>41914.295104166667</v>
      </c>
      <c r="T3675" s="16">
        <f t="shared" si="290"/>
        <v>41948.536111111112</v>
      </c>
      <c r="U3675">
        <f t="shared" si="291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12000</v>
      </c>
      <c r="E3676" s="7">
        <v>805</v>
      </c>
      <c r="F3676" t="s">
        <v>8220</v>
      </c>
      <c r="G3676" t="s">
        <v>8235</v>
      </c>
      <c r="H3676" t="s">
        <v>8248</v>
      </c>
      <c r="I3676" s="14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7</v>
      </c>
      <c r="P3676">
        <f t="shared" si="287"/>
        <v>25.97</v>
      </c>
      <c r="Q3676" s="11" t="s">
        <v>8315</v>
      </c>
      <c r="R3676" t="s">
        <v>8316</v>
      </c>
      <c r="S3676" s="16">
        <f t="shared" si="289"/>
        <v>42556.873020833329</v>
      </c>
      <c r="T3676" s="16">
        <f t="shared" si="290"/>
        <v>42616.873020833329</v>
      </c>
      <c r="U3676">
        <f t="shared" si="291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1700</v>
      </c>
      <c r="E3677" s="7">
        <v>1870</v>
      </c>
      <c r="F3677" t="s">
        <v>8218</v>
      </c>
      <c r="G3677" t="s">
        <v>8224</v>
      </c>
      <c r="H3677" t="s">
        <v>8246</v>
      </c>
      <c r="I3677" s="14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110</v>
      </c>
      <c r="P3677">
        <f t="shared" si="287"/>
        <v>623.33000000000004</v>
      </c>
      <c r="Q3677" s="11" t="s">
        <v>8315</v>
      </c>
      <c r="R3677" t="s">
        <v>8316</v>
      </c>
      <c r="S3677" s="16">
        <f t="shared" si="289"/>
        <v>42493.597013888888</v>
      </c>
      <c r="T3677" s="16">
        <f t="shared" si="290"/>
        <v>42505.958333333328</v>
      </c>
      <c r="U3677">
        <f t="shared" si="291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4000</v>
      </c>
      <c r="E3678" s="7">
        <v>4289.99</v>
      </c>
      <c r="F3678" t="s">
        <v>8218</v>
      </c>
      <c r="G3678" t="s">
        <v>8223</v>
      </c>
      <c r="H3678" t="s">
        <v>8245</v>
      </c>
      <c r="I3678" s="14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107</v>
      </c>
      <c r="P3678">
        <f t="shared" si="287"/>
        <v>268.12</v>
      </c>
      <c r="Q3678" s="11" t="s">
        <v>8315</v>
      </c>
      <c r="R3678" t="s">
        <v>8316</v>
      </c>
      <c r="S3678" s="16">
        <f t="shared" si="289"/>
        <v>41876.815787037034</v>
      </c>
      <c r="T3678" s="16">
        <f t="shared" si="290"/>
        <v>41894.815787037034</v>
      </c>
      <c r="U3678">
        <f t="shared" si="291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30000</v>
      </c>
      <c r="E3679" s="7">
        <v>57342</v>
      </c>
      <c r="F3679" t="s">
        <v>8218</v>
      </c>
      <c r="G3679" t="s">
        <v>8223</v>
      </c>
      <c r="H3679" t="s">
        <v>8245</v>
      </c>
      <c r="I3679" s="14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191</v>
      </c>
      <c r="P3679">
        <f t="shared" ref="P3679:P3742" si="292">IFERROR(ROUND(E3679/L3679, 2), 0)</f>
        <v>288.14999999999998</v>
      </c>
      <c r="Q3679" s="11" t="s">
        <v>8315</v>
      </c>
      <c r="R3679" t="s">
        <v>8316</v>
      </c>
      <c r="S3679" s="16">
        <f t="shared" si="289"/>
        <v>41802.574282407404</v>
      </c>
      <c r="T3679" s="16">
        <f t="shared" si="290"/>
        <v>41823.165972222225</v>
      </c>
      <c r="U3679">
        <f t="shared" si="291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6000</v>
      </c>
      <c r="E3680" s="7">
        <v>85</v>
      </c>
      <c r="F3680" t="s">
        <v>8219</v>
      </c>
      <c r="G3680" t="s">
        <v>8224</v>
      </c>
      <c r="H3680" t="s">
        <v>8246</v>
      </c>
      <c r="I3680" s="14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</v>
      </c>
      <c r="P3680">
        <f t="shared" si="292"/>
        <v>2.74</v>
      </c>
      <c r="Q3680" s="11" t="s">
        <v>8315</v>
      </c>
      <c r="R3680" t="s">
        <v>8316</v>
      </c>
      <c r="S3680" s="16">
        <f t="shared" si="289"/>
        <v>42120.531226851846</v>
      </c>
      <c r="T3680" s="16">
        <f t="shared" si="290"/>
        <v>42155.531226851846</v>
      </c>
      <c r="U3680">
        <f t="shared" si="291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6500</v>
      </c>
      <c r="E3681" s="7">
        <v>196</v>
      </c>
      <c r="F3681" t="s">
        <v>8220</v>
      </c>
      <c r="G3681" t="s">
        <v>8223</v>
      </c>
      <c r="H3681" t="s">
        <v>8245</v>
      </c>
      <c r="I3681" s="14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3</v>
      </c>
      <c r="P3681">
        <f t="shared" si="292"/>
        <v>6.53</v>
      </c>
      <c r="Q3681" s="11" t="s">
        <v>8315</v>
      </c>
      <c r="R3681" t="s">
        <v>8316</v>
      </c>
      <c r="S3681" s="16">
        <f t="shared" si="289"/>
        <v>41786.761354166665</v>
      </c>
      <c r="T3681" s="16">
        <f t="shared" si="290"/>
        <v>41821.207638888889</v>
      </c>
      <c r="U3681">
        <f t="shared" si="291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10000</v>
      </c>
      <c r="E3682" s="7">
        <v>140</v>
      </c>
      <c r="F3682" t="s">
        <v>8219</v>
      </c>
      <c r="G3682" t="s">
        <v>8223</v>
      </c>
      <c r="H3682" t="s">
        <v>8245</v>
      </c>
      <c r="I3682" s="14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</v>
      </c>
      <c r="P3682">
        <f t="shared" si="292"/>
        <v>4.12</v>
      </c>
      <c r="Q3682" s="11" t="s">
        <v>8315</v>
      </c>
      <c r="R3682" t="s">
        <v>8316</v>
      </c>
      <c r="S3682" s="16">
        <f t="shared" si="289"/>
        <v>42627.454097222217</v>
      </c>
      <c r="T3682" s="16">
        <f t="shared" si="290"/>
        <v>42648.454097222217</v>
      </c>
      <c r="U3682">
        <f t="shared" si="291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4500</v>
      </c>
      <c r="E3683" s="7">
        <v>50</v>
      </c>
      <c r="F3683" t="s">
        <v>8220</v>
      </c>
      <c r="G3683" t="s">
        <v>8223</v>
      </c>
      <c r="H3683" t="s">
        <v>8245</v>
      </c>
      <c r="I3683" s="14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</v>
      </c>
      <c r="P3683">
        <f t="shared" si="292"/>
        <v>2.78</v>
      </c>
      <c r="Q3683" s="11" t="s">
        <v>8315</v>
      </c>
      <c r="R3683" t="s">
        <v>8316</v>
      </c>
      <c r="S3683" s="16">
        <f t="shared" si="289"/>
        <v>42374.651504629626</v>
      </c>
      <c r="T3683" s="16">
        <f t="shared" si="290"/>
        <v>42384.651504629626</v>
      </c>
      <c r="U3683">
        <f t="shared" si="291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10050</v>
      </c>
      <c r="E3684" s="7">
        <v>12410.5</v>
      </c>
      <c r="F3684" t="s">
        <v>8218</v>
      </c>
      <c r="G3684" t="s">
        <v>8223</v>
      </c>
      <c r="H3684" t="s">
        <v>8245</v>
      </c>
      <c r="I3684" s="1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123</v>
      </c>
      <c r="P3684">
        <f t="shared" si="292"/>
        <v>185.23</v>
      </c>
      <c r="Q3684" s="11" t="s">
        <v>8315</v>
      </c>
      <c r="R3684" t="s">
        <v>8316</v>
      </c>
      <c r="S3684" s="16">
        <f t="shared" si="289"/>
        <v>41772.685393518521</v>
      </c>
      <c r="T3684" s="16">
        <f t="shared" si="290"/>
        <v>41806.290972222225</v>
      </c>
      <c r="U3684">
        <f t="shared" si="291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10000</v>
      </c>
      <c r="E3685" s="7">
        <v>10640</v>
      </c>
      <c r="F3685" t="s">
        <v>8218</v>
      </c>
      <c r="G3685" t="s">
        <v>8223</v>
      </c>
      <c r="H3685" t="s">
        <v>8245</v>
      </c>
      <c r="I3685" s="14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106</v>
      </c>
      <c r="P3685">
        <f t="shared" si="292"/>
        <v>161.21</v>
      </c>
      <c r="Q3685" s="11" t="s">
        <v>8315</v>
      </c>
      <c r="R3685" t="s">
        <v>8316</v>
      </c>
      <c r="S3685" s="16">
        <f t="shared" si="289"/>
        <v>42633.116851851853</v>
      </c>
      <c r="T3685" s="16">
        <f t="shared" si="290"/>
        <v>42663.116851851853</v>
      </c>
      <c r="U3685">
        <f t="shared" si="291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4000</v>
      </c>
      <c r="E3686" s="7">
        <v>4685</v>
      </c>
      <c r="F3686" t="s">
        <v>8218</v>
      </c>
      <c r="G3686" t="s">
        <v>8223</v>
      </c>
      <c r="H3686" t="s">
        <v>8245</v>
      </c>
      <c r="I3686" s="14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117</v>
      </c>
      <c r="P3686">
        <f t="shared" si="292"/>
        <v>203.7</v>
      </c>
      <c r="Q3686" s="11" t="s">
        <v>8315</v>
      </c>
      <c r="R3686" t="s">
        <v>8316</v>
      </c>
      <c r="S3686" s="16">
        <f t="shared" si="289"/>
        <v>42219.180393518516</v>
      </c>
      <c r="T3686" s="16">
        <f t="shared" si="290"/>
        <v>42249.180393518516</v>
      </c>
      <c r="U3686">
        <f t="shared" si="291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15000</v>
      </c>
      <c r="E3687" s="7">
        <v>61</v>
      </c>
      <c r="F3687" t="s">
        <v>8220</v>
      </c>
      <c r="G3687" t="s">
        <v>8223</v>
      </c>
      <c r="H3687" t="s">
        <v>8245</v>
      </c>
      <c r="I3687" s="14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0</v>
      </c>
      <c r="P3687">
        <f t="shared" si="292"/>
        <v>0.48</v>
      </c>
      <c r="Q3687" s="11" t="s">
        <v>8315</v>
      </c>
      <c r="R3687" t="s">
        <v>8316</v>
      </c>
      <c r="S3687" s="16">
        <f t="shared" si="289"/>
        <v>41753.593275462961</v>
      </c>
      <c r="T3687" s="16">
        <f t="shared" si="290"/>
        <v>41778.875</v>
      </c>
      <c r="U3687">
        <f t="shared" si="291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2500</v>
      </c>
      <c r="E3688" s="7">
        <v>3499</v>
      </c>
      <c r="F3688" t="s">
        <v>8218</v>
      </c>
      <c r="G3688" t="s">
        <v>8223</v>
      </c>
      <c r="H3688" t="s">
        <v>8245</v>
      </c>
      <c r="I3688" s="14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140</v>
      </c>
      <c r="P3688">
        <f t="shared" si="292"/>
        <v>583.16999999999996</v>
      </c>
      <c r="Q3688" s="11" t="s">
        <v>8315</v>
      </c>
      <c r="R3688" t="s">
        <v>8316</v>
      </c>
      <c r="S3688" s="16">
        <f t="shared" si="289"/>
        <v>42230.662731481483</v>
      </c>
      <c r="T3688" s="16">
        <f t="shared" si="290"/>
        <v>42245.165972222225</v>
      </c>
      <c r="U3688">
        <f t="shared" si="291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13000</v>
      </c>
      <c r="E3689" s="7">
        <v>13112</v>
      </c>
      <c r="F3689" t="s">
        <v>8218</v>
      </c>
      <c r="G3689" t="s">
        <v>8223</v>
      </c>
      <c r="H3689" t="s">
        <v>8245</v>
      </c>
      <c r="I3689" s="14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101</v>
      </c>
      <c r="P3689">
        <f t="shared" si="292"/>
        <v>524.48</v>
      </c>
      <c r="Q3689" s="11" t="s">
        <v>8315</v>
      </c>
      <c r="R3689" t="s">
        <v>8316</v>
      </c>
      <c r="S3689" s="16">
        <f t="shared" si="289"/>
        <v>41787.218229166669</v>
      </c>
      <c r="T3689" s="16">
        <f t="shared" si="290"/>
        <v>41817.218229166669</v>
      </c>
      <c r="U3689">
        <f t="shared" si="291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10000</v>
      </c>
      <c r="E3690" s="7">
        <v>20</v>
      </c>
      <c r="F3690" t="s">
        <v>8220</v>
      </c>
      <c r="G3690" t="s">
        <v>8224</v>
      </c>
      <c r="H3690" t="s">
        <v>8246</v>
      </c>
      <c r="I3690" s="14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0</v>
      </c>
      <c r="P3690">
        <f t="shared" si="292"/>
        <v>0.51</v>
      </c>
      <c r="Q3690" s="11" t="s">
        <v>8315</v>
      </c>
      <c r="R3690" t="s">
        <v>8316</v>
      </c>
      <c r="S3690" s="16">
        <f t="shared" si="289"/>
        <v>41829.787083333329</v>
      </c>
      <c r="T3690" s="16">
        <f t="shared" si="290"/>
        <v>41859.787083333329</v>
      </c>
      <c r="U3690">
        <f t="shared" si="291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10000</v>
      </c>
      <c r="E3691" s="7">
        <v>4303</v>
      </c>
      <c r="F3691" t="s">
        <v>8220</v>
      </c>
      <c r="G3691" t="s">
        <v>8223</v>
      </c>
      <c r="H3691" t="s">
        <v>8245</v>
      </c>
      <c r="I3691" s="14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43</v>
      </c>
      <c r="P3691">
        <f t="shared" si="292"/>
        <v>69.400000000000006</v>
      </c>
      <c r="Q3691" s="11" t="s">
        <v>8315</v>
      </c>
      <c r="R3691" t="s">
        <v>8316</v>
      </c>
      <c r="S3691" s="16">
        <f t="shared" si="289"/>
        <v>42147.826840277776</v>
      </c>
      <c r="T3691" s="16">
        <f t="shared" si="290"/>
        <v>42176.934027777781</v>
      </c>
      <c r="U3691">
        <f t="shared" si="291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5000</v>
      </c>
      <c r="E3692" s="7">
        <v>7050</v>
      </c>
      <c r="F3692" t="s">
        <v>8218</v>
      </c>
      <c r="G3692" t="s">
        <v>8223</v>
      </c>
      <c r="H3692" t="s">
        <v>8245</v>
      </c>
      <c r="I3692" s="14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141</v>
      </c>
      <c r="P3692">
        <f t="shared" si="292"/>
        <v>227.42</v>
      </c>
      <c r="Q3692" s="11" t="s">
        <v>8315</v>
      </c>
      <c r="R3692" t="s">
        <v>8316</v>
      </c>
      <c r="S3692" s="16">
        <f t="shared" si="289"/>
        <v>41940.598182870373</v>
      </c>
      <c r="T3692" s="16">
        <f t="shared" si="290"/>
        <v>41970.639849537038</v>
      </c>
      <c r="U3692">
        <f t="shared" si="291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100000</v>
      </c>
      <c r="E3693" s="7">
        <v>348018</v>
      </c>
      <c r="F3693" t="s">
        <v>8218</v>
      </c>
      <c r="G3693" t="s">
        <v>8223</v>
      </c>
      <c r="H3693" t="s">
        <v>8245</v>
      </c>
      <c r="I3693" s="14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348</v>
      </c>
      <c r="P3693">
        <f t="shared" si="292"/>
        <v>1270.1400000000001</v>
      </c>
      <c r="Q3693" s="11" t="s">
        <v>8315</v>
      </c>
      <c r="R3693" t="s">
        <v>8316</v>
      </c>
      <c r="S3693" s="16">
        <f t="shared" si="289"/>
        <v>42020.700567129628</v>
      </c>
      <c r="T3693" s="16">
        <f t="shared" si="290"/>
        <v>42065.207638888889</v>
      </c>
      <c r="U3693">
        <f t="shared" si="291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5000</v>
      </c>
      <c r="E3694" s="7">
        <v>2</v>
      </c>
      <c r="F3694" t="s">
        <v>8219</v>
      </c>
      <c r="G3694" t="s">
        <v>8223</v>
      </c>
      <c r="H3694" t="s">
        <v>8245</v>
      </c>
      <c r="I3694" s="1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0</v>
      </c>
      <c r="P3694">
        <f t="shared" si="292"/>
        <v>0.12</v>
      </c>
      <c r="Q3694" s="11" t="s">
        <v>8315</v>
      </c>
      <c r="R3694" t="s">
        <v>8316</v>
      </c>
      <c r="S3694" s="16">
        <f t="shared" si="289"/>
        <v>41891.96503472222</v>
      </c>
      <c r="T3694" s="16">
        <f t="shared" si="290"/>
        <v>41901</v>
      </c>
      <c r="U3694">
        <f t="shared" si="291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3000</v>
      </c>
      <c r="E3695" s="7">
        <v>0</v>
      </c>
      <c r="F3695" t="s">
        <v>8220</v>
      </c>
      <c r="G3695" t="s">
        <v>8224</v>
      </c>
      <c r="H3695" t="s">
        <v>8246</v>
      </c>
      <c r="I3695" s="14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0</v>
      </c>
      <c r="P3695">
        <f t="shared" si="292"/>
        <v>0</v>
      </c>
      <c r="Q3695" s="11" t="s">
        <v>8315</v>
      </c>
      <c r="R3695" t="s">
        <v>8316</v>
      </c>
      <c r="S3695" s="16">
        <f t="shared" si="289"/>
        <v>42309.191307870366</v>
      </c>
      <c r="T3695" s="16">
        <f t="shared" si="290"/>
        <v>42338.9375</v>
      </c>
      <c r="U3695">
        <f t="shared" si="291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10000</v>
      </c>
      <c r="E3696" s="7">
        <v>10300</v>
      </c>
      <c r="F3696" t="s">
        <v>8218</v>
      </c>
      <c r="G3696" t="s">
        <v>8223</v>
      </c>
      <c r="H3696" t="s">
        <v>8245</v>
      </c>
      <c r="I3696" s="14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103</v>
      </c>
      <c r="P3696">
        <f t="shared" si="292"/>
        <v>171.67</v>
      </c>
      <c r="Q3696" s="11" t="s">
        <v>8315</v>
      </c>
      <c r="R3696" t="s">
        <v>8316</v>
      </c>
      <c r="S3696" s="16">
        <f t="shared" si="289"/>
        <v>42490.133877314816</v>
      </c>
      <c r="T3696" s="16">
        <f t="shared" si="290"/>
        <v>42527.083333333328</v>
      </c>
      <c r="U3696">
        <f t="shared" si="291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10000</v>
      </c>
      <c r="E3697" s="7">
        <v>11805</v>
      </c>
      <c r="F3697" t="s">
        <v>8218</v>
      </c>
      <c r="G3697" t="s">
        <v>8223</v>
      </c>
      <c r="H3697" t="s">
        <v>8245</v>
      </c>
      <c r="I3697" s="14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118</v>
      </c>
      <c r="P3697">
        <f t="shared" si="292"/>
        <v>357.73</v>
      </c>
      <c r="Q3697" s="11" t="s">
        <v>8315</v>
      </c>
      <c r="R3697" t="s">
        <v>8316</v>
      </c>
      <c r="S3697" s="16">
        <f t="shared" si="289"/>
        <v>41995.870486111111</v>
      </c>
      <c r="T3697" s="16">
        <f t="shared" si="290"/>
        <v>42015.870486111111</v>
      </c>
      <c r="U3697">
        <f t="shared" si="291"/>
        <v>2015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9600</v>
      </c>
      <c r="E3698" s="7">
        <v>0</v>
      </c>
      <c r="F3698" t="s">
        <v>8220</v>
      </c>
      <c r="G3698" t="s">
        <v>8224</v>
      </c>
      <c r="H3698" t="s">
        <v>8246</v>
      </c>
      <c r="I3698" s="14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0</v>
      </c>
      <c r="P3698">
        <f t="shared" si="292"/>
        <v>0</v>
      </c>
      <c r="Q3698" s="11" t="s">
        <v>8315</v>
      </c>
      <c r="R3698" t="s">
        <v>8316</v>
      </c>
      <c r="S3698" s="16">
        <f t="shared" si="289"/>
        <v>41988.617083333331</v>
      </c>
      <c r="T3698" s="16">
        <f t="shared" si="290"/>
        <v>42048.617083333331</v>
      </c>
      <c r="U3698">
        <f t="shared" si="291"/>
        <v>2015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6000</v>
      </c>
      <c r="E3699" s="7">
        <v>10346</v>
      </c>
      <c r="F3699" t="s">
        <v>8218</v>
      </c>
      <c r="G3699" t="s">
        <v>8224</v>
      </c>
      <c r="H3699" t="s">
        <v>8246</v>
      </c>
      <c r="I3699" s="14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172</v>
      </c>
      <c r="P3699">
        <f t="shared" si="292"/>
        <v>344.87</v>
      </c>
      <c r="Q3699" s="11" t="s">
        <v>8315</v>
      </c>
      <c r="R3699" t="s">
        <v>8316</v>
      </c>
      <c r="S3699" s="16">
        <f t="shared" si="289"/>
        <v>42479.465833333335</v>
      </c>
      <c r="T3699" s="16">
        <f t="shared" si="290"/>
        <v>42500.465833333335</v>
      </c>
      <c r="U3699">
        <f t="shared" si="291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15000</v>
      </c>
      <c r="E3700" s="7">
        <v>15230</v>
      </c>
      <c r="F3700" t="s">
        <v>8218</v>
      </c>
      <c r="G3700" t="s">
        <v>8223</v>
      </c>
      <c r="H3700" t="s">
        <v>8245</v>
      </c>
      <c r="I3700" s="14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102</v>
      </c>
      <c r="P3700">
        <f t="shared" si="292"/>
        <v>111.99</v>
      </c>
      <c r="Q3700" s="11" t="s">
        <v>8315</v>
      </c>
      <c r="R3700" t="s">
        <v>8316</v>
      </c>
      <c r="S3700" s="16">
        <f t="shared" si="289"/>
        <v>42401.806562500002</v>
      </c>
      <c r="T3700" s="16">
        <f t="shared" si="290"/>
        <v>42431.806562500002</v>
      </c>
      <c r="U3700">
        <f t="shared" si="291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7500</v>
      </c>
      <c r="E3701" s="7">
        <v>7525.12</v>
      </c>
      <c r="F3701" t="s">
        <v>8218</v>
      </c>
      <c r="G3701" t="s">
        <v>8223</v>
      </c>
      <c r="H3701" t="s">
        <v>8245</v>
      </c>
      <c r="I3701" s="14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100</v>
      </c>
      <c r="P3701">
        <f t="shared" si="292"/>
        <v>188.13</v>
      </c>
      <c r="Q3701" s="11" t="s">
        <v>8315</v>
      </c>
      <c r="R3701" t="s">
        <v>8316</v>
      </c>
      <c r="S3701" s="16">
        <f t="shared" si="289"/>
        <v>41897.602037037039</v>
      </c>
      <c r="T3701" s="16">
        <f t="shared" si="290"/>
        <v>41927.602037037039</v>
      </c>
      <c r="U3701">
        <f t="shared" si="291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3000</v>
      </c>
      <c r="E3702" s="7">
        <v>3368</v>
      </c>
      <c r="F3702" t="s">
        <v>8218</v>
      </c>
      <c r="G3702" t="s">
        <v>8223</v>
      </c>
      <c r="H3702" t="s">
        <v>8245</v>
      </c>
      <c r="I3702" s="14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112</v>
      </c>
      <c r="P3702">
        <f t="shared" si="292"/>
        <v>187.11</v>
      </c>
      <c r="Q3702" s="11" t="s">
        <v>8315</v>
      </c>
      <c r="R3702" t="s">
        <v>8316</v>
      </c>
      <c r="S3702" s="16">
        <f t="shared" si="289"/>
        <v>41882.585648148146</v>
      </c>
      <c r="T3702" s="16">
        <f t="shared" si="290"/>
        <v>41912.666666666664</v>
      </c>
      <c r="U3702">
        <f t="shared" si="291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5000</v>
      </c>
      <c r="E3703" s="7">
        <v>2319</v>
      </c>
      <c r="F3703" t="s">
        <v>8220</v>
      </c>
      <c r="G3703" t="s">
        <v>8224</v>
      </c>
      <c r="H3703" t="s">
        <v>8246</v>
      </c>
      <c r="I3703" s="14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46</v>
      </c>
      <c r="P3703">
        <f t="shared" si="292"/>
        <v>59.46</v>
      </c>
      <c r="Q3703" s="11" t="s">
        <v>8315</v>
      </c>
      <c r="R3703" t="s">
        <v>8316</v>
      </c>
      <c r="S3703" s="16">
        <f t="shared" si="289"/>
        <v>42129.541585648149</v>
      </c>
      <c r="T3703" s="16">
        <f t="shared" si="290"/>
        <v>42159.541585648149</v>
      </c>
      <c r="U3703">
        <f t="shared" si="291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10000</v>
      </c>
      <c r="E3704" s="7">
        <v>17</v>
      </c>
      <c r="F3704" t="s">
        <v>8220</v>
      </c>
      <c r="G3704" t="s">
        <v>8224</v>
      </c>
      <c r="H3704" t="s">
        <v>8246</v>
      </c>
      <c r="I3704" s="1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0</v>
      </c>
      <c r="P3704">
        <f t="shared" si="292"/>
        <v>0.81</v>
      </c>
      <c r="Q3704" s="11" t="s">
        <v>8315</v>
      </c>
      <c r="R3704" t="s">
        <v>8316</v>
      </c>
      <c r="S3704" s="16">
        <f t="shared" si="289"/>
        <v>42524.53800925926</v>
      </c>
      <c r="T3704" s="16">
        <f t="shared" si="290"/>
        <v>42561.957638888889</v>
      </c>
      <c r="U3704">
        <f t="shared" si="291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5000</v>
      </c>
      <c r="E3705" s="7">
        <v>15</v>
      </c>
      <c r="F3705" t="s">
        <v>8220</v>
      </c>
      <c r="G3705" t="s">
        <v>8223</v>
      </c>
      <c r="H3705" t="s">
        <v>8245</v>
      </c>
      <c r="I3705" s="14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0</v>
      </c>
      <c r="P3705">
        <f t="shared" si="292"/>
        <v>0.5</v>
      </c>
      <c r="Q3705" s="11" t="s">
        <v>8315</v>
      </c>
      <c r="R3705" t="s">
        <v>8316</v>
      </c>
      <c r="S3705" s="16">
        <f t="shared" si="289"/>
        <v>42556.504490740743</v>
      </c>
      <c r="T3705" s="16">
        <f t="shared" si="290"/>
        <v>42595.290972222225</v>
      </c>
      <c r="U3705">
        <f t="shared" si="291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2800</v>
      </c>
      <c r="E3706" s="7">
        <v>3175</v>
      </c>
      <c r="F3706" t="s">
        <v>8218</v>
      </c>
      <c r="G3706" t="s">
        <v>8224</v>
      </c>
      <c r="H3706" t="s">
        <v>8246</v>
      </c>
      <c r="I3706" s="14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113</v>
      </c>
      <c r="P3706">
        <f t="shared" si="292"/>
        <v>117.59</v>
      </c>
      <c r="Q3706" s="11" t="s">
        <v>8315</v>
      </c>
      <c r="R3706" t="s">
        <v>8316</v>
      </c>
      <c r="S3706" s="16">
        <f t="shared" si="289"/>
        <v>42461.689745370371</v>
      </c>
      <c r="T3706" s="16">
        <f t="shared" si="290"/>
        <v>42521.689745370371</v>
      </c>
      <c r="U3706">
        <f t="shared" si="291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8000</v>
      </c>
      <c r="E3707" s="7">
        <v>33641</v>
      </c>
      <c r="F3707" t="s">
        <v>8218</v>
      </c>
      <c r="G3707" t="s">
        <v>8223</v>
      </c>
      <c r="H3707" t="s">
        <v>8245</v>
      </c>
      <c r="I3707" s="14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421</v>
      </c>
      <c r="P3707">
        <f t="shared" si="292"/>
        <v>961.17</v>
      </c>
      <c r="Q3707" s="11" t="s">
        <v>8315</v>
      </c>
      <c r="R3707" t="s">
        <v>8316</v>
      </c>
      <c r="S3707" s="16">
        <f t="shared" si="289"/>
        <v>41792.542986111112</v>
      </c>
      <c r="T3707" s="16">
        <f t="shared" si="290"/>
        <v>41813.75</v>
      </c>
      <c r="U3707">
        <f t="shared" si="291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5000</v>
      </c>
      <c r="E3708" s="7">
        <v>7810</v>
      </c>
      <c r="F3708" t="s">
        <v>8218</v>
      </c>
      <c r="G3708" t="s">
        <v>8223</v>
      </c>
      <c r="H3708" t="s">
        <v>8245</v>
      </c>
      <c r="I3708" s="14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156</v>
      </c>
      <c r="P3708">
        <f t="shared" si="292"/>
        <v>600.77</v>
      </c>
      <c r="Q3708" s="11" t="s">
        <v>8315</v>
      </c>
      <c r="R3708" t="s">
        <v>8316</v>
      </c>
      <c r="S3708" s="16">
        <f t="shared" si="289"/>
        <v>41879.913761574076</v>
      </c>
      <c r="T3708" s="16">
        <f t="shared" si="290"/>
        <v>41894.913761574076</v>
      </c>
      <c r="U3708">
        <f t="shared" si="291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5000</v>
      </c>
      <c r="E3709" s="7">
        <v>10017</v>
      </c>
      <c r="F3709" t="s">
        <v>8218</v>
      </c>
      <c r="G3709" t="s">
        <v>8223</v>
      </c>
      <c r="H3709" t="s">
        <v>8245</v>
      </c>
      <c r="I3709" s="14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200</v>
      </c>
      <c r="P3709">
        <f t="shared" si="292"/>
        <v>435.52</v>
      </c>
      <c r="Q3709" s="11" t="s">
        <v>8315</v>
      </c>
      <c r="R3709" t="s">
        <v>8316</v>
      </c>
      <c r="S3709" s="16">
        <f t="shared" si="289"/>
        <v>42552.048356481479</v>
      </c>
      <c r="T3709" s="16">
        <f t="shared" si="290"/>
        <v>42573.226388888885</v>
      </c>
      <c r="U3709">
        <f t="shared" si="291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6000</v>
      </c>
      <c r="E3710" s="7">
        <v>6042.02</v>
      </c>
      <c r="F3710" t="s">
        <v>8218</v>
      </c>
      <c r="G3710" t="s">
        <v>8223</v>
      </c>
      <c r="H3710" t="s">
        <v>8245</v>
      </c>
      <c r="I3710" s="14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101</v>
      </c>
      <c r="P3710">
        <f t="shared" si="292"/>
        <v>154.91999999999999</v>
      </c>
      <c r="Q3710" s="11" t="s">
        <v>8315</v>
      </c>
      <c r="R3710" t="s">
        <v>8316</v>
      </c>
      <c r="S3710" s="16">
        <f t="shared" si="289"/>
        <v>41810.142199074071</v>
      </c>
      <c r="T3710" s="16">
        <f t="shared" si="290"/>
        <v>41824.142199074071</v>
      </c>
      <c r="U3710">
        <f t="shared" si="291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4190</v>
      </c>
      <c r="E3711" s="7">
        <v>270</v>
      </c>
      <c r="F3711" t="s">
        <v>8220</v>
      </c>
      <c r="G3711" t="s">
        <v>8224</v>
      </c>
      <c r="H3711" t="s">
        <v>8246</v>
      </c>
      <c r="I3711" s="14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6</v>
      </c>
      <c r="P3711">
        <f t="shared" si="292"/>
        <v>7.71</v>
      </c>
      <c r="Q3711" s="11" t="s">
        <v>8315</v>
      </c>
      <c r="R3711" t="s">
        <v>8316</v>
      </c>
      <c r="S3711" s="16">
        <f t="shared" si="289"/>
        <v>41785.707708333335</v>
      </c>
      <c r="T3711" s="16">
        <f t="shared" si="290"/>
        <v>41815.707708333335</v>
      </c>
      <c r="U3711">
        <f t="shared" si="291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5000</v>
      </c>
      <c r="E3712" s="7">
        <v>8740</v>
      </c>
      <c r="F3712" t="s">
        <v>8218</v>
      </c>
      <c r="G3712" t="s">
        <v>8223</v>
      </c>
      <c r="H3712" t="s">
        <v>8245</v>
      </c>
      <c r="I3712" s="14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175</v>
      </c>
      <c r="P3712">
        <f t="shared" si="292"/>
        <v>323.7</v>
      </c>
      <c r="Q3712" s="11" t="s">
        <v>8315</v>
      </c>
      <c r="R3712" t="s">
        <v>8316</v>
      </c>
      <c r="S3712" s="16">
        <f t="shared" si="289"/>
        <v>42072.576249999998</v>
      </c>
      <c r="T3712" s="16">
        <f t="shared" si="290"/>
        <v>42097.576249999998</v>
      </c>
      <c r="U3712">
        <f t="shared" si="291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3000</v>
      </c>
      <c r="E3713" s="7">
        <v>3195</v>
      </c>
      <c r="F3713" t="s">
        <v>8218</v>
      </c>
      <c r="G3713" t="s">
        <v>8223</v>
      </c>
      <c r="H3713" t="s">
        <v>8245</v>
      </c>
      <c r="I3713" s="14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107</v>
      </c>
      <c r="P3713">
        <f t="shared" si="292"/>
        <v>152.13999999999999</v>
      </c>
      <c r="Q3713" s="11" t="s">
        <v>8315</v>
      </c>
      <c r="R3713" t="s">
        <v>8316</v>
      </c>
      <c r="S3713" s="16">
        <f t="shared" si="289"/>
        <v>41779.724224537036</v>
      </c>
      <c r="T3713" s="16">
        <f t="shared" si="290"/>
        <v>41805.666666666664</v>
      </c>
      <c r="U3713">
        <f t="shared" si="291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30000</v>
      </c>
      <c r="E3714" s="7">
        <v>300</v>
      </c>
      <c r="F3714" t="s">
        <v>8219</v>
      </c>
      <c r="G3714" t="s">
        <v>8223</v>
      </c>
      <c r="H3714" t="s">
        <v>8245</v>
      </c>
      <c r="I3714" s="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8"/>
        <v>1</v>
      </c>
      <c r="P3714">
        <f t="shared" si="292"/>
        <v>2.88</v>
      </c>
      <c r="Q3714" s="11" t="s">
        <v>8315</v>
      </c>
      <c r="R3714" t="s">
        <v>8316</v>
      </c>
      <c r="S3714" s="16">
        <f t="shared" si="289"/>
        <v>42134.172071759262</v>
      </c>
      <c r="T3714" s="16">
        <f t="shared" si="290"/>
        <v>42155.290972222225</v>
      </c>
      <c r="U3714">
        <f t="shared" si="291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6000</v>
      </c>
      <c r="E3715" s="7">
        <v>0</v>
      </c>
      <c r="F3715" t="s">
        <v>8219</v>
      </c>
      <c r="G3715" t="s">
        <v>8223</v>
      </c>
      <c r="H3715" t="s">
        <v>8245</v>
      </c>
      <c r="I3715" s="14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3">ROUND(E3715/D3715*100,0)</f>
        <v>0</v>
      </c>
      <c r="P3715">
        <f t="shared" si="292"/>
        <v>0</v>
      </c>
      <c r="Q3715" s="11" t="s">
        <v>8315</v>
      </c>
      <c r="R3715" t="s">
        <v>8316</v>
      </c>
      <c r="S3715" s="16">
        <f t="shared" ref="S3715:S3778" si="294">(((J3715/60)/60)/24)+DATE(1970,1,1)</f>
        <v>42505.738032407404</v>
      </c>
      <c r="T3715" s="16">
        <f t="shared" ref="T3715:T3778" si="295">(((I3715/60)/60)/24)+DATE(1970,1,1)</f>
        <v>42525.738032407404</v>
      </c>
      <c r="U3715">
        <f t="shared" ref="U3715:U3778" si="296">YEAR(T3715)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25000</v>
      </c>
      <c r="E3716" s="7">
        <v>29520.27</v>
      </c>
      <c r="F3716" t="s">
        <v>8218</v>
      </c>
      <c r="G3716" t="s">
        <v>8223</v>
      </c>
      <c r="H3716" t="s">
        <v>8245</v>
      </c>
      <c r="I3716" s="14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118</v>
      </c>
      <c r="P3716">
        <f t="shared" si="292"/>
        <v>304.33</v>
      </c>
      <c r="Q3716" s="11" t="s">
        <v>8315</v>
      </c>
      <c r="R3716" t="s">
        <v>8316</v>
      </c>
      <c r="S3716" s="16">
        <f t="shared" si="294"/>
        <v>42118.556331018524</v>
      </c>
      <c r="T3716" s="16">
        <f t="shared" si="295"/>
        <v>42150.165972222225</v>
      </c>
      <c r="U3716">
        <f t="shared" si="296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10000</v>
      </c>
      <c r="E3717" s="7">
        <v>10025</v>
      </c>
      <c r="F3717" t="s">
        <v>8218</v>
      </c>
      <c r="G3717" t="s">
        <v>8224</v>
      </c>
      <c r="H3717" t="s">
        <v>8246</v>
      </c>
      <c r="I3717" s="14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100</v>
      </c>
      <c r="P3717">
        <f t="shared" si="292"/>
        <v>371.3</v>
      </c>
      <c r="Q3717" s="11" t="s">
        <v>8315</v>
      </c>
      <c r="R3717" t="s">
        <v>8316</v>
      </c>
      <c r="S3717" s="16">
        <f t="shared" si="294"/>
        <v>42036.995590277773</v>
      </c>
      <c r="T3717" s="16">
        <f t="shared" si="295"/>
        <v>42094.536111111112</v>
      </c>
      <c r="U3717">
        <f t="shared" si="296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 s="14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0</v>
      </c>
      <c r="P3718">
        <f t="shared" si="292"/>
        <v>0</v>
      </c>
      <c r="Q3718" s="11" t="s">
        <v>8315</v>
      </c>
      <c r="R3718" t="s">
        <v>8316</v>
      </c>
      <c r="S3718" s="16">
        <f t="shared" si="294"/>
        <v>42360.887835648144</v>
      </c>
      <c r="T3718" s="16">
        <f t="shared" si="295"/>
        <v>42390.887835648144</v>
      </c>
      <c r="U3718">
        <f t="shared" si="296"/>
        <v>2016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10000</v>
      </c>
      <c r="E3719" s="7">
        <v>12325</v>
      </c>
      <c r="F3719" t="s">
        <v>8218</v>
      </c>
      <c r="G3719" t="s">
        <v>8224</v>
      </c>
      <c r="H3719" t="s">
        <v>8246</v>
      </c>
      <c r="I3719" s="14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123</v>
      </c>
      <c r="P3719">
        <f t="shared" si="292"/>
        <v>948.08</v>
      </c>
      <c r="Q3719" s="11" t="s">
        <v>8315</v>
      </c>
      <c r="R3719" t="s">
        <v>8316</v>
      </c>
      <c r="S3719" s="16">
        <f t="shared" si="294"/>
        <v>42102.866307870368</v>
      </c>
      <c r="T3719" s="16">
        <f t="shared" si="295"/>
        <v>42133.866307870368</v>
      </c>
      <c r="U3719">
        <f t="shared" si="296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4900</v>
      </c>
      <c r="E3720" s="7">
        <v>7219</v>
      </c>
      <c r="F3720" t="s">
        <v>8218</v>
      </c>
      <c r="G3720" t="s">
        <v>8224</v>
      </c>
      <c r="H3720" t="s">
        <v>8246</v>
      </c>
      <c r="I3720" s="14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147</v>
      </c>
      <c r="P3720">
        <f t="shared" si="292"/>
        <v>156.93</v>
      </c>
      <c r="Q3720" s="11" t="s">
        <v>8315</v>
      </c>
      <c r="R3720" t="s">
        <v>8316</v>
      </c>
      <c r="S3720" s="16">
        <f t="shared" si="294"/>
        <v>42032.716145833328</v>
      </c>
      <c r="T3720" s="16">
        <f t="shared" si="295"/>
        <v>42062.716145833328</v>
      </c>
      <c r="U3720">
        <f t="shared" si="296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2888</v>
      </c>
      <c r="E3721" s="7">
        <v>0</v>
      </c>
      <c r="F3721" t="s">
        <v>8220</v>
      </c>
      <c r="G3721" t="s">
        <v>8224</v>
      </c>
      <c r="H3721" t="s">
        <v>8246</v>
      </c>
      <c r="I3721" s="14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0</v>
      </c>
      <c r="P3721">
        <f t="shared" si="292"/>
        <v>0</v>
      </c>
      <c r="Q3721" s="11" t="s">
        <v>8315</v>
      </c>
      <c r="R3721" t="s">
        <v>8316</v>
      </c>
      <c r="S3721" s="16">
        <f t="shared" si="294"/>
        <v>42147.729930555557</v>
      </c>
      <c r="T3721" s="16">
        <f t="shared" si="295"/>
        <v>42177.729930555557</v>
      </c>
      <c r="U3721">
        <f t="shared" si="296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10000</v>
      </c>
      <c r="E3722" s="7">
        <v>821</v>
      </c>
      <c r="F3722" t="s">
        <v>8220</v>
      </c>
      <c r="G3722" t="s">
        <v>8223</v>
      </c>
      <c r="H3722" t="s">
        <v>8245</v>
      </c>
      <c r="I3722" s="14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8</v>
      </c>
      <c r="P3722">
        <f t="shared" si="292"/>
        <v>20.53</v>
      </c>
      <c r="Q3722" s="11" t="s">
        <v>8315</v>
      </c>
      <c r="R3722" t="s">
        <v>8316</v>
      </c>
      <c r="S3722" s="16">
        <f t="shared" si="294"/>
        <v>42165.993125000001</v>
      </c>
      <c r="T3722" s="16">
        <f t="shared" si="295"/>
        <v>42187.993125000001</v>
      </c>
      <c r="U3722">
        <f t="shared" si="296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13000</v>
      </c>
      <c r="E3723" s="7">
        <v>14750</v>
      </c>
      <c r="F3723" t="s">
        <v>8218</v>
      </c>
      <c r="G3723" t="s">
        <v>8223</v>
      </c>
      <c r="H3723" t="s">
        <v>8245</v>
      </c>
      <c r="I3723" s="14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113</v>
      </c>
      <c r="P3723">
        <f t="shared" si="292"/>
        <v>335.23</v>
      </c>
      <c r="Q3723" s="11" t="s">
        <v>8315</v>
      </c>
      <c r="R3723" t="s">
        <v>8316</v>
      </c>
      <c r="S3723" s="16">
        <f t="shared" si="294"/>
        <v>41927.936157407406</v>
      </c>
      <c r="T3723" s="16">
        <f t="shared" si="295"/>
        <v>41948.977824074071</v>
      </c>
      <c r="U3723">
        <f t="shared" si="296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5000</v>
      </c>
      <c r="E3724" s="7">
        <v>5510</v>
      </c>
      <c r="F3724" t="s">
        <v>8218</v>
      </c>
      <c r="G3724" t="s">
        <v>8228</v>
      </c>
      <c r="H3724" t="s">
        <v>8250</v>
      </c>
      <c r="I3724" s="1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110</v>
      </c>
      <c r="P3724">
        <f t="shared" si="292"/>
        <v>157.43</v>
      </c>
      <c r="Q3724" s="11" t="s">
        <v>8315</v>
      </c>
      <c r="R3724" t="s">
        <v>8316</v>
      </c>
      <c r="S3724" s="16">
        <f t="shared" si="294"/>
        <v>42381.671840277777</v>
      </c>
      <c r="T3724" s="16">
        <f t="shared" si="295"/>
        <v>42411.957638888889</v>
      </c>
      <c r="U3724">
        <f t="shared" si="296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12000</v>
      </c>
      <c r="E3725" s="7">
        <v>12229</v>
      </c>
      <c r="F3725" t="s">
        <v>8218</v>
      </c>
      <c r="G3725" t="s">
        <v>8224</v>
      </c>
      <c r="H3725" t="s">
        <v>8246</v>
      </c>
      <c r="I3725" s="14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2"/>
        <v>194.11</v>
      </c>
      <c r="Q3725" s="11" t="s">
        <v>8315</v>
      </c>
      <c r="R3725" t="s">
        <v>8316</v>
      </c>
      <c r="S3725" s="16">
        <f t="shared" si="294"/>
        <v>41943.753032407411</v>
      </c>
      <c r="T3725" s="16">
        <f t="shared" si="295"/>
        <v>41973.794699074075</v>
      </c>
      <c r="U3725">
        <f t="shared" si="296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12000</v>
      </c>
      <c r="E3726" s="7">
        <v>90</v>
      </c>
      <c r="F3726" t="s">
        <v>8220</v>
      </c>
      <c r="G3726" t="s">
        <v>8224</v>
      </c>
      <c r="H3726" t="s">
        <v>8246</v>
      </c>
      <c r="I3726" s="14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</v>
      </c>
      <c r="P3726">
        <f t="shared" si="292"/>
        <v>1.01</v>
      </c>
      <c r="Q3726" s="11" t="s">
        <v>8315</v>
      </c>
      <c r="R3726" t="s">
        <v>8316</v>
      </c>
      <c r="S3726" s="16">
        <f t="shared" si="294"/>
        <v>42465.491435185191</v>
      </c>
      <c r="T3726" s="16">
        <f t="shared" si="295"/>
        <v>42494.958333333328</v>
      </c>
      <c r="U3726">
        <f t="shared" si="296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2600</v>
      </c>
      <c r="E3727" s="7">
        <v>3392</v>
      </c>
      <c r="F3727" t="s">
        <v>8218</v>
      </c>
      <c r="G3727" t="s">
        <v>8224</v>
      </c>
      <c r="H3727" t="s">
        <v>8246</v>
      </c>
      <c r="I3727" s="14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130</v>
      </c>
      <c r="P3727">
        <f t="shared" si="292"/>
        <v>226.13</v>
      </c>
      <c r="Q3727" s="11" t="s">
        <v>8315</v>
      </c>
      <c r="R3727" t="s">
        <v>8316</v>
      </c>
      <c r="S3727" s="16">
        <f t="shared" si="294"/>
        <v>42401.945219907408</v>
      </c>
      <c r="T3727" s="16">
        <f t="shared" si="295"/>
        <v>42418.895833333328</v>
      </c>
      <c r="U3727">
        <f t="shared" si="296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8000</v>
      </c>
      <c r="E3728" s="7">
        <v>11545.1</v>
      </c>
      <c r="F3728" t="s">
        <v>8218</v>
      </c>
      <c r="G3728" t="s">
        <v>8223</v>
      </c>
      <c r="H3728" t="s">
        <v>8245</v>
      </c>
      <c r="I3728" s="14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144</v>
      </c>
      <c r="P3728">
        <f t="shared" si="292"/>
        <v>250.98</v>
      </c>
      <c r="Q3728" s="11" t="s">
        <v>8315</v>
      </c>
      <c r="R3728" t="s">
        <v>8316</v>
      </c>
      <c r="S3728" s="16">
        <f t="shared" si="294"/>
        <v>42462.140868055561</v>
      </c>
      <c r="T3728" s="16">
        <f t="shared" si="295"/>
        <v>42489.875</v>
      </c>
      <c r="U3728">
        <f t="shared" si="296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5500</v>
      </c>
      <c r="E3729" s="7">
        <v>6592</v>
      </c>
      <c r="F3729" t="s">
        <v>8218</v>
      </c>
      <c r="G3729" t="s">
        <v>8223</v>
      </c>
      <c r="H3729" t="s">
        <v>8245</v>
      </c>
      <c r="I3729" s="14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120</v>
      </c>
      <c r="P3729">
        <f t="shared" si="292"/>
        <v>199.76</v>
      </c>
      <c r="Q3729" s="11" t="s">
        <v>8315</v>
      </c>
      <c r="R3729" t="s">
        <v>8316</v>
      </c>
      <c r="S3729" s="16">
        <f t="shared" si="294"/>
        <v>42632.348310185189</v>
      </c>
      <c r="T3729" s="16">
        <f t="shared" si="295"/>
        <v>42663.204861111109</v>
      </c>
      <c r="U3729">
        <f t="shared" si="296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5000</v>
      </c>
      <c r="E3730" s="7">
        <v>10085</v>
      </c>
      <c r="F3730" t="s">
        <v>8218</v>
      </c>
      <c r="G3730" t="s">
        <v>8223</v>
      </c>
      <c r="H3730" t="s">
        <v>8245</v>
      </c>
      <c r="I3730" s="14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202</v>
      </c>
      <c r="P3730">
        <f t="shared" si="292"/>
        <v>325.32</v>
      </c>
      <c r="Q3730" s="11" t="s">
        <v>8315</v>
      </c>
      <c r="R3730" t="s">
        <v>8316</v>
      </c>
      <c r="S3730" s="16">
        <f t="shared" si="294"/>
        <v>42205.171018518522</v>
      </c>
      <c r="T3730" s="16">
        <f t="shared" si="295"/>
        <v>42235.171018518522</v>
      </c>
      <c r="U3730">
        <f t="shared" si="296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2500</v>
      </c>
      <c r="E3731" s="7">
        <v>7555</v>
      </c>
      <c r="F3731" t="s">
        <v>8218</v>
      </c>
      <c r="G3731" t="s">
        <v>8223</v>
      </c>
      <c r="H3731" t="s">
        <v>8245</v>
      </c>
      <c r="I3731" s="14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302</v>
      </c>
      <c r="P3731">
        <f t="shared" si="292"/>
        <v>1511</v>
      </c>
      <c r="Q3731" s="11" t="s">
        <v>8315</v>
      </c>
      <c r="R3731" t="s">
        <v>8316</v>
      </c>
      <c r="S3731" s="16">
        <f t="shared" si="294"/>
        <v>42041.205000000002</v>
      </c>
      <c r="T3731" s="16">
        <f t="shared" si="295"/>
        <v>42086.16333333333</v>
      </c>
      <c r="U3731">
        <f t="shared" si="296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2000</v>
      </c>
      <c r="E3732" s="7">
        <v>201</v>
      </c>
      <c r="F3732" t="s">
        <v>8220</v>
      </c>
      <c r="G3732" t="s">
        <v>8223</v>
      </c>
      <c r="H3732" t="s">
        <v>8245</v>
      </c>
      <c r="I3732" s="14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2"/>
        <v>201</v>
      </c>
      <c r="Q3732" s="11" t="s">
        <v>8315</v>
      </c>
      <c r="R3732" t="s">
        <v>8316</v>
      </c>
      <c r="S3732" s="16">
        <f t="shared" si="294"/>
        <v>42203.677766203706</v>
      </c>
      <c r="T3732" s="16">
        <f t="shared" si="295"/>
        <v>42233.677766203706</v>
      </c>
      <c r="U3732">
        <f t="shared" si="296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3000</v>
      </c>
      <c r="E3733" s="7">
        <v>3506</v>
      </c>
      <c r="F3733" t="s">
        <v>8218</v>
      </c>
      <c r="G3733" t="s">
        <v>8223</v>
      </c>
      <c r="H3733" t="s">
        <v>8245</v>
      </c>
      <c r="I3733" s="14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117</v>
      </c>
      <c r="P3733">
        <f t="shared" si="292"/>
        <v>292.17</v>
      </c>
      <c r="Q3733" s="11" t="s">
        <v>8315</v>
      </c>
      <c r="R3733" t="s">
        <v>8316</v>
      </c>
      <c r="S3733" s="16">
        <f t="shared" si="294"/>
        <v>41983.752847222218</v>
      </c>
      <c r="T3733" s="16">
        <f t="shared" si="295"/>
        <v>42014.140972222223</v>
      </c>
      <c r="U3733">
        <f t="shared" si="296"/>
        <v>2015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2000</v>
      </c>
      <c r="E3734" s="7">
        <v>2125.9899999999998</v>
      </c>
      <c r="F3734" t="s">
        <v>8218</v>
      </c>
      <c r="G3734" t="s">
        <v>8232</v>
      </c>
      <c r="H3734" t="s">
        <v>8248</v>
      </c>
      <c r="I3734" s="1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106</v>
      </c>
      <c r="P3734">
        <f t="shared" si="292"/>
        <v>531.5</v>
      </c>
      <c r="Q3734" s="11" t="s">
        <v>8315</v>
      </c>
      <c r="R3734" t="s">
        <v>8316</v>
      </c>
      <c r="S3734" s="16">
        <f t="shared" si="294"/>
        <v>41968.677465277782</v>
      </c>
      <c r="T3734" s="16">
        <f t="shared" si="295"/>
        <v>42028.5</v>
      </c>
      <c r="U3734">
        <f t="shared" si="296"/>
        <v>2015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200</v>
      </c>
      <c r="E3735" s="7">
        <v>25</v>
      </c>
      <c r="F3735" t="s">
        <v>8220</v>
      </c>
      <c r="G3735" t="s">
        <v>8223</v>
      </c>
      <c r="H3735" t="s">
        <v>8245</v>
      </c>
      <c r="I3735" s="14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13</v>
      </c>
      <c r="P3735">
        <f t="shared" si="292"/>
        <v>0</v>
      </c>
      <c r="Q3735" s="11" t="s">
        <v>8315</v>
      </c>
      <c r="R3735" t="s">
        <v>8316</v>
      </c>
      <c r="S3735" s="16">
        <f t="shared" si="294"/>
        <v>42103.024398148147</v>
      </c>
      <c r="T3735" s="16">
        <f t="shared" si="295"/>
        <v>42112.9375</v>
      </c>
      <c r="U3735">
        <f t="shared" si="296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3000</v>
      </c>
      <c r="E3736" s="7">
        <v>0</v>
      </c>
      <c r="F3736" t="s">
        <v>8220</v>
      </c>
      <c r="G3736" t="s">
        <v>8223</v>
      </c>
      <c r="H3736" t="s">
        <v>8245</v>
      </c>
      <c r="I3736" s="14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0</v>
      </c>
      <c r="P3736">
        <f t="shared" si="292"/>
        <v>0</v>
      </c>
      <c r="Q3736" s="11" t="s">
        <v>8315</v>
      </c>
      <c r="R3736" t="s">
        <v>8316</v>
      </c>
      <c r="S3736" s="16">
        <f t="shared" si="294"/>
        <v>42089.901574074072</v>
      </c>
      <c r="T3736" s="16">
        <f t="shared" si="295"/>
        <v>42149.901574074072</v>
      </c>
      <c r="U3736">
        <f t="shared" si="296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1070</v>
      </c>
      <c r="E3737" s="7">
        <v>1466</v>
      </c>
      <c r="F3737" t="s">
        <v>8218</v>
      </c>
      <c r="G3737" t="s">
        <v>8224</v>
      </c>
      <c r="H3737" t="s">
        <v>8246</v>
      </c>
      <c r="I3737" s="14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137</v>
      </c>
      <c r="P3737">
        <f t="shared" si="292"/>
        <v>733</v>
      </c>
      <c r="Q3737" s="11" t="s">
        <v>8315</v>
      </c>
      <c r="R3737" t="s">
        <v>8316</v>
      </c>
      <c r="S3737" s="16">
        <f t="shared" si="294"/>
        <v>42122.693159722221</v>
      </c>
      <c r="T3737" s="16">
        <f t="shared" si="295"/>
        <v>42152.693159722221</v>
      </c>
      <c r="U3737">
        <f t="shared" si="296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1000</v>
      </c>
      <c r="E3738" s="7">
        <v>1063</v>
      </c>
      <c r="F3738" t="s">
        <v>8218</v>
      </c>
      <c r="G3738" t="s">
        <v>8224</v>
      </c>
      <c r="H3738" t="s">
        <v>8246</v>
      </c>
      <c r="I3738" s="14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106</v>
      </c>
      <c r="P3738">
        <f t="shared" si="292"/>
        <v>1063</v>
      </c>
      <c r="Q3738" s="11" t="s">
        <v>8315</v>
      </c>
      <c r="R3738" t="s">
        <v>8316</v>
      </c>
      <c r="S3738" s="16">
        <f t="shared" si="294"/>
        <v>42048.711724537032</v>
      </c>
      <c r="T3738" s="16">
        <f t="shared" si="295"/>
        <v>42086.75</v>
      </c>
      <c r="U3738">
        <f t="shared" si="296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2000</v>
      </c>
      <c r="E3739" s="7">
        <v>2245</v>
      </c>
      <c r="F3739" t="s">
        <v>8218</v>
      </c>
      <c r="G3739" t="s">
        <v>8223</v>
      </c>
      <c r="H3739" t="s">
        <v>8245</v>
      </c>
      <c r="I3739" s="14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112</v>
      </c>
      <c r="P3739">
        <f t="shared" si="292"/>
        <v>561.25</v>
      </c>
      <c r="Q3739" s="11" t="s">
        <v>8315</v>
      </c>
      <c r="R3739" t="s">
        <v>8316</v>
      </c>
      <c r="S3739" s="16">
        <f t="shared" si="294"/>
        <v>42297.691006944442</v>
      </c>
      <c r="T3739" s="16">
        <f t="shared" si="295"/>
        <v>42320.290972222225</v>
      </c>
      <c r="U3739">
        <f t="shared" si="296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2500</v>
      </c>
      <c r="E3740" s="7">
        <v>909</v>
      </c>
      <c r="F3740" t="s">
        <v>8220</v>
      </c>
      <c r="G3740" t="s">
        <v>8224</v>
      </c>
      <c r="H3740" t="s">
        <v>8246</v>
      </c>
      <c r="I3740" s="14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36</v>
      </c>
      <c r="P3740">
        <f t="shared" si="292"/>
        <v>151.5</v>
      </c>
      <c r="Q3740" s="11" t="s">
        <v>8315</v>
      </c>
      <c r="R3740" t="s">
        <v>8316</v>
      </c>
      <c r="S3740" s="16">
        <f t="shared" si="294"/>
        <v>41813.938715277778</v>
      </c>
      <c r="T3740" s="16">
        <f t="shared" si="295"/>
        <v>41835.916666666664</v>
      </c>
      <c r="U3740">
        <f t="shared" si="296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3500</v>
      </c>
      <c r="E3741" s="7">
        <v>3659</v>
      </c>
      <c r="F3741" t="s">
        <v>8218</v>
      </c>
      <c r="G3741" t="s">
        <v>8224</v>
      </c>
      <c r="H3741" t="s">
        <v>8246</v>
      </c>
      <c r="I3741" s="14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105</v>
      </c>
      <c r="P3741">
        <f t="shared" si="292"/>
        <v>457.38</v>
      </c>
      <c r="Q3741" s="11" t="s">
        <v>8315</v>
      </c>
      <c r="R3741" t="s">
        <v>8316</v>
      </c>
      <c r="S3741" s="16">
        <f t="shared" si="294"/>
        <v>42548.449861111112</v>
      </c>
      <c r="T3741" s="16">
        <f t="shared" si="295"/>
        <v>42568.449861111112</v>
      </c>
      <c r="U3741">
        <f t="shared" si="296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2500</v>
      </c>
      <c r="E3742" s="7">
        <v>3791</v>
      </c>
      <c r="F3742" t="s">
        <v>8218</v>
      </c>
      <c r="G3742" t="s">
        <v>8223</v>
      </c>
      <c r="H3742" t="s">
        <v>8245</v>
      </c>
      <c r="I3742" s="14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152</v>
      </c>
      <c r="P3742">
        <f t="shared" si="292"/>
        <v>270.79000000000002</v>
      </c>
      <c r="Q3742" s="11" t="s">
        <v>8315</v>
      </c>
      <c r="R3742" t="s">
        <v>8316</v>
      </c>
      <c r="S3742" s="16">
        <f t="shared" si="294"/>
        <v>41833.089756944442</v>
      </c>
      <c r="T3742" s="16">
        <f t="shared" si="295"/>
        <v>41863.079143518517</v>
      </c>
      <c r="U3742">
        <f t="shared" si="296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</v>
      </c>
      <c r="E3743" s="7">
        <v>10</v>
      </c>
      <c r="F3743" t="s">
        <v>8220</v>
      </c>
      <c r="G3743" t="s">
        <v>8223</v>
      </c>
      <c r="H3743" t="s">
        <v>8245</v>
      </c>
      <c r="I3743" s="14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5</v>
      </c>
      <c r="P3743">
        <f t="shared" ref="P3743:P3806" si="297">IFERROR(ROUND(E3743/L3743, 2), 0)</f>
        <v>0</v>
      </c>
      <c r="Q3743" s="11" t="s">
        <v>8315</v>
      </c>
      <c r="R3743" t="s">
        <v>8316</v>
      </c>
      <c r="S3743" s="16">
        <f t="shared" si="294"/>
        <v>42325.920717592591</v>
      </c>
      <c r="T3743" s="16">
        <f t="shared" si="295"/>
        <v>42355.920717592591</v>
      </c>
      <c r="U3743">
        <f t="shared" si="296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2000</v>
      </c>
      <c r="E3744" s="7">
        <v>200</v>
      </c>
      <c r="F3744" t="s">
        <v>8220</v>
      </c>
      <c r="G3744" t="s">
        <v>8223</v>
      </c>
      <c r="H3744" t="s">
        <v>8245</v>
      </c>
      <c r="I3744" s="1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10</v>
      </c>
      <c r="P3744">
        <f t="shared" si="297"/>
        <v>50</v>
      </c>
      <c r="Q3744" s="11" t="s">
        <v>8315</v>
      </c>
      <c r="R3744" t="s">
        <v>8316</v>
      </c>
      <c r="S3744" s="16">
        <f t="shared" si="294"/>
        <v>41858.214629629627</v>
      </c>
      <c r="T3744" s="16">
        <f t="shared" si="295"/>
        <v>41888.214629629627</v>
      </c>
      <c r="U3744">
        <f t="shared" si="296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200</v>
      </c>
      <c r="E3745" s="7">
        <v>0</v>
      </c>
      <c r="F3745" t="s">
        <v>8220</v>
      </c>
      <c r="G3745" t="s">
        <v>8223</v>
      </c>
      <c r="H3745" t="s">
        <v>8245</v>
      </c>
      <c r="I3745" s="14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7"/>
        <v>0</v>
      </c>
      <c r="Q3745" s="11" t="s">
        <v>8315</v>
      </c>
      <c r="R3745" t="s">
        <v>8316</v>
      </c>
      <c r="S3745" s="16">
        <f t="shared" si="294"/>
        <v>41793.710231481484</v>
      </c>
      <c r="T3745" s="16">
        <f t="shared" si="295"/>
        <v>41823.710231481484</v>
      </c>
      <c r="U3745">
        <f t="shared" si="296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200</v>
      </c>
      <c r="E3746" s="7">
        <v>0</v>
      </c>
      <c r="F3746" t="s">
        <v>8219</v>
      </c>
      <c r="G3746" t="s">
        <v>8223</v>
      </c>
      <c r="H3746" t="s">
        <v>8245</v>
      </c>
      <c r="I3746" s="14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si="297"/>
        <v>0</v>
      </c>
      <c r="Q3746" s="11" t="s">
        <v>8315</v>
      </c>
      <c r="R3746" t="s">
        <v>8316</v>
      </c>
      <c r="S3746" s="16">
        <f t="shared" si="294"/>
        <v>41793.814259259263</v>
      </c>
      <c r="T3746" s="16">
        <f t="shared" si="295"/>
        <v>41825.165972222225</v>
      </c>
      <c r="U3746">
        <f t="shared" si="296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1000</v>
      </c>
      <c r="E3747" s="7">
        <v>1056</v>
      </c>
      <c r="F3747" t="s">
        <v>8218</v>
      </c>
      <c r="G3747" t="s">
        <v>8223</v>
      </c>
      <c r="H3747" t="s">
        <v>8245</v>
      </c>
      <c r="I3747" s="14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106</v>
      </c>
      <c r="P3747">
        <f t="shared" si="297"/>
        <v>1056</v>
      </c>
      <c r="Q3747" s="11" t="s">
        <v>8315</v>
      </c>
      <c r="R3747" t="s">
        <v>8316</v>
      </c>
      <c r="S3747" s="16">
        <f t="shared" si="294"/>
        <v>41831.697939814818</v>
      </c>
      <c r="T3747" s="16">
        <f t="shared" si="295"/>
        <v>41861.697939814818</v>
      </c>
      <c r="U3747">
        <f t="shared" si="296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2100</v>
      </c>
      <c r="E3748" s="7">
        <v>1058</v>
      </c>
      <c r="F3748" t="s">
        <v>8220</v>
      </c>
      <c r="G3748" t="s">
        <v>8223</v>
      </c>
      <c r="H3748" t="s">
        <v>8245</v>
      </c>
      <c r="I3748" s="14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50</v>
      </c>
      <c r="P3748">
        <f t="shared" si="297"/>
        <v>1058</v>
      </c>
      <c r="Q3748" s="11" t="s">
        <v>8315</v>
      </c>
      <c r="R3748" t="s">
        <v>8316</v>
      </c>
      <c r="S3748" s="16">
        <f t="shared" si="294"/>
        <v>42621.389340277776</v>
      </c>
      <c r="T3748" s="16">
        <f t="shared" si="295"/>
        <v>42651.389340277776</v>
      </c>
      <c r="U3748">
        <f t="shared" si="296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1200</v>
      </c>
      <c r="E3749" s="7">
        <v>1215</v>
      </c>
      <c r="F3749" t="s">
        <v>8218</v>
      </c>
      <c r="G3749" t="s">
        <v>8224</v>
      </c>
      <c r="H3749" t="s">
        <v>8246</v>
      </c>
      <c r="I3749" s="14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101</v>
      </c>
      <c r="P3749">
        <f t="shared" si="297"/>
        <v>1215</v>
      </c>
      <c r="Q3749" s="11" t="s">
        <v>8315</v>
      </c>
      <c r="R3749" t="s">
        <v>8316</v>
      </c>
      <c r="S3749" s="16">
        <f t="shared" si="294"/>
        <v>42164.299722222218</v>
      </c>
      <c r="T3749" s="16">
        <f t="shared" si="295"/>
        <v>42190.957638888889</v>
      </c>
      <c r="U3749">
        <f t="shared" si="296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15000</v>
      </c>
      <c r="E3750" s="7">
        <v>0</v>
      </c>
      <c r="F3750" t="s">
        <v>8220</v>
      </c>
      <c r="G3750" t="s">
        <v>8223</v>
      </c>
      <c r="H3750" t="s">
        <v>8245</v>
      </c>
      <c r="I3750" s="14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0</v>
      </c>
      <c r="P3750">
        <f t="shared" si="297"/>
        <v>0</v>
      </c>
      <c r="Q3750" s="11" t="s">
        <v>8315</v>
      </c>
      <c r="R3750" t="s">
        <v>8357</v>
      </c>
      <c r="S3750" s="16">
        <f t="shared" si="294"/>
        <v>42395.706435185188</v>
      </c>
      <c r="T3750" s="16">
        <f t="shared" si="295"/>
        <v>42416.249305555553</v>
      </c>
      <c r="U3750">
        <f t="shared" si="296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3000</v>
      </c>
      <c r="E3751" s="7">
        <v>3000</v>
      </c>
      <c r="F3751" t="s">
        <v>8218</v>
      </c>
      <c r="G3751" t="s">
        <v>8223</v>
      </c>
      <c r="H3751" t="s">
        <v>8245</v>
      </c>
      <c r="I3751" s="14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100</v>
      </c>
      <c r="P3751">
        <f t="shared" si="297"/>
        <v>428.57</v>
      </c>
      <c r="Q3751" s="11" t="s">
        <v>8315</v>
      </c>
      <c r="R3751" t="s">
        <v>8357</v>
      </c>
      <c r="S3751" s="16">
        <f t="shared" si="294"/>
        <v>42458.127175925925</v>
      </c>
      <c r="T3751" s="16">
        <f t="shared" si="295"/>
        <v>42489.165972222225</v>
      </c>
      <c r="U3751">
        <f t="shared" si="296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16000</v>
      </c>
      <c r="E3752" s="7">
        <v>17170</v>
      </c>
      <c r="F3752" t="s">
        <v>8218</v>
      </c>
      <c r="G3752" t="s">
        <v>8223</v>
      </c>
      <c r="H3752" t="s">
        <v>8245</v>
      </c>
      <c r="I3752" s="14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107</v>
      </c>
      <c r="P3752">
        <f t="shared" si="297"/>
        <v>613.21</v>
      </c>
      <c r="Q3752" s="11" t="s">
        <v>8315</v>
      </c>
      <c r="R3752" t="s">
        <v>8357</v>
      </c>
      <c r="S3752" s="16">
        <f t="shared" si="294"/>
        <v>42016.981574074074</v>
      </c>
      <c r="T3752" s="16">
        <f t="shared" si="295"/>
        <v>42045.332638888889</v>
      </c>
      <c r="U3752">
        <f t="shared" si="296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5000</v>
      </c>
      <c r="E3753" s="7">
        <v>40</v>
      </c>
      <c r="F3753" t="s">
        <v>8220</v>
      </c>
      <c r="G3753" t="s">
        <v>8223</v>
      </c>
      <c r="H3753" t="s">
        <v>8245</v>
      </c>
      <c r="I3753" s="14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</v>
      </c>
      <c r="P3753">
        <f t="shared" si="297"/>
        <v>3.64</v>
      </c>
      <c r="Q3753" s="11" t="s">
        <v>8315</v>
      </c>
      <c r="R3753" t="s">
        <v>8357</v>
      </c>
      <c r="S3753" s="16">
        <f t="shared" si="294"/>
        <v>42403.035567129627</v>
      </c>
      <c r="T3753" s="16">
        <f t="shared" si="295"/>
        <v>42462.993900462956</v>
      </c>
      <c r="U3753">
        <f t="shared" si="296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3000</v>
      </c>
      <c r="E3754" s="7">
        <v>3170</v>
      </c>
      <c r="F3754" t="s">
        <v>8218</v>
      </c>
      <c r="G3754" t="s">
        <v>8224</v>
      </c>
      <c r="H3754" t="s">
        <v>8246</v>
      </c>
      <c r="I3754" s="1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106</v>
      </c>
      <c r="P3754">
        <f t="shared" si="297"/>
        <v>211.33</v>
      </c>
      <c r="Q3754" s="11" t="s">
        <v>8315</v>
      </c>
      <c r="R3754" t="s">
        <v>8357</v>
      </c>
      <c r="S3754" s="16">
        <f t="shared" si="294"/>
        <v>42619.802488425921</v>
      </c>
      <c r="T3754" s="16">
        <f t="shared" si="295"/>
        <v>42659.875</v>
      </c>
      <c r="U3754">
        <f t="shared" si="296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15000</v>
      </c>
      <c r="E3755" s="7">
        <v>0</v>
      </c>
      <c r="F3755" t="s">
        <v>8219</v>
      </c>
      <c r="G3755" t="s">
        <v>8223</v>
      </c>
      <c r="H3755" t="s">
        <v>8245</v>
      </c>
      <c r="I3755" s="14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0</v>
      </c>
      <c r="P3755">
        <f t="shared" si="297"/>
        <v>0</v>
      </c>
      <c r="Q3755" s="11" t="s">
        <v>8315</v>
      </c>
      <c r="R3755" t="s">
        <v>8357</v>
      </c>
      <c r="S3755" s="16">
        <f t="shared" si="294"/>
        <v>42128.824074074073</v>
      </c>
      <c r="T3755" s="16">
        <f t="shared" si="295"/>
        <v>42158</v>
      </c>
      <c r="U3755">
        <f t="shared" si="296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8500</v>
      </c>
      <c r="E3756" s="7">
        <v>9395</v>
      </c>
      <c r="F3756" t="s">
        <v>8218</v>
      </c>
      <c r="G3756" t="s">
        <v>8223</v>
      </c>
      <c r="H3756" t="s">
        <v>8245</v>
      </c>
      <c r="I3756" s="14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111</v>
      </c>
      <c r="P3756">
        <f t="shared" si="297"/>
        <v>347.96</v>
      </c>
      <c r="Q3756" s="11" t="s">
        <v>8315</v>
      </c>
      <c r="R3756" t="s">
        <v>8357</v>
      </c>
      <c r="S3756" s="16">
        <f t="shared" si="294"/>
        <v>41808.881215277775</v>
      </c>
      <c r="T3756" s="16">
        <f t="shared" si="295"/>
        <v>41846.207638888889</v>
      </c>
      <c r="U3756">
        <f t="shared" si="296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3300</v>
      </c>
      <c r="E3757" s="7">
        <v>3366</v>
      </c>
      <c r="F3757" t="s">
        <v>8218</v>
      </c>
      <c r="G3757" t="s">
        <v>8224</v>
      </c>
      <c r="H3757" t="s">
        <v>8246</v>
      </c>
      <c r="I3757" s="14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102</v>
      </c>
      <c r="P3757">
        <f t="shared" si="297"/>
        <v>120.21</v>
      </c>
      <c r="Q3757" s="11" t="s">
        <v>8315</v>
      </c>
      <c r="R3757" t="s">
        <v>8357</v>
      </c>
      <c r="S3757" s="16">
        <f t="shared" si="294"/>
        <v>42445.866979166662</v>
      </c>
      <c r="T3757" s="16">
        <f t="shared" si="295"/>
        <v>42475.866979166662</v>
      </c>
      <c r="U3757">
        <f t="shared" si="296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12000</v>
      </c>
      <c r="E3758" s="7">
        <v>7173</v>
      </c>
      <c r="F3758" t="s">
        <v>8220</v>
      </c>
      <c r="G3758" t="s">
        <v>8223</v>
      </c>
      <c r="H3758" t="s">
        <v>8245</v>
      </c>
      <c r="I3758" s="14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60</v>
      </c>
      <c r="P3758">
        <f t="shared" si="297"/>
        <v>421.94</v>
      </c>
      <c r="Q3758" s="11" t="s">
        <v>8315</v>
      </c>
      <c r="R3758" t="s">
        <v>8357</v>
      </c>
      <c r="S3758" s="16">
        <f t="shared" si="294"/>
        <v>41771.814791666664</v>
      </c>
      <c r="T3758" s="16">
        <f t="shared" si="295"/>
        <v>41801.814791666664</v>
      </c>
      <c r="U3758">
        <f t="shared" si="296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10000</v>
      </c>
      <c r="E3759" s="7">
        <v>10440</v>
      </c>
      <c r="F3759" t="s">
        <v>8218</v>
      </c>
      <c r="G3759" t="s">
        <v>8223</v>
      </c>
      <c r="H3759" t="s">
        <v>8245</v>
      </c>
      <c r="I3759" s="14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104</v>
      </c>
      <c r="P3759">
        <f t="shared" si="297"/>
        <v>208.8</v>
      </c>
      <c r="Q3759" s="11" t="s">
        <v>8315</v>
      </c>
      <c r="R3759" t="s">
        <v>8357</v>
      </c>
      <c r="S3759" s="16">
        <f t="shared" si="294"/>
        <v>41954.850868055553</v>
      </c>
      <c r="T3759" s="16">
        <f t="shared" si="295"/>
        <v>41974.850868055553</v>
      </c>
      <c r="U3759">
        <f t="shared" si="296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5000</v>
      </c>
      <c r="E3760" s="7">
        <v>5024</v>
      </c>
      <c r="F3760" t="s">
        <v>8218</v>
      </c>
      <c r="G3760" t="s">
        <v>8223</v>
      </c>
      <c r="H3760" t="s">
        <v>8245</v>
      </c>
      <c r="I3760" s="14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100</v>
      </c>
      <c r="P3760">
        <f t="shared" si="297"/>
        <v>193.23</v>
      </c>
      <c r="Q3760" s="11" t="s">
        <v>8315</v>
      </c>
      <c r="R3760" t="s">
        <v>8357</v>
      </c>
      <c r="S3760" s="16">
        <f t="shared" si="294"/>
        <v>41747.471504629626</v>
      </c>
      <c r="T3760" s="16">
        <f t="shared" si="295"/>
        <v>41778.208333333336</v>
      </c>
      <c r="U3760">
        <f t="shared" si="296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12000</v>
      </c>
      <c r="E3761" s="7">
        <v>106</v>
      </c>
      <c r="F3761" t="s">
        <v>8219</v>
      </c>
      <c r="G3761" t="s">
        <v>8223</v>
      </c>
      <c r="H3761" t="s">
        <v>8245</v>
      </c>
      <c r="I3761" s="14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</v>
      </c>
      <c r="P3761">
        <f t="shared" si="297"/>
        <v>1.2</v>
      </c>
      <c r="Q3761" s="11" t="s">
        <v>8315</v>
      </c>
      <c r="R3761" t="s">
        <v>8357</v>
      </c>
      <c r="S3761" s="16">
        <f t="shared" si="294"/>
        <v>42182.108252314814</v>
      </c>
      <c r="T3761" s="16">
        <f t="shared" si="295"/>
        <v>42242.108252314814</v>
      </c>
      <c r="U3761">
        <f t="shared" si="296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13111</v>
      </c>
      <c r="E3762" s="7">
        <v>452</v>
      </c>
      <c r="F3762" t="s">
        <v>8219</v>
      </c>
      <c r="G3762" t="s">
        <v>8223</v>
      </c>
      <c r="H3762" t="s">
        <v>8245</v>
      </c>
      <c r="I3762" s="14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3</v>
      </c>
      <c r="P3762">
        <f t="shared" si="297"/>
        <v>4.97</v>
      </c>
      <c r="Q3762" s="11" t="s">
        <v>8315</v>
      </c>
      <c r="R3762" t="s">
        <v>8357</v>
      </c>
      <c r="S3762" s="16">
        <f t="shared" si="294"/>
        <v>41739.525300925925</v>
      </c>
      <c r="T3762" s="16">
        <f t="shared" si="295"/>
        <v>41764.525300925925</v>
      </c>
      <c r="U3762">
        <f t="shared" si="296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3000</v>
      </c>
      <c r="E3763" s="7">
        <v>125</v>
      </c>
      <c r="F3763" t="s">
        <v>8220</v>
      </c>
      <c r="G3763" t="s">
        <v>8224</v>
      </c>
      <c r="H3763" t="s">
        <v>8246</v>
      </c>
      <c r="I3763" s="14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4</v>
      </c>
      <c r="P3763">
        <f t="shared" si="297"/>
        <v>41.67</v>
      </c>
      <c r="Q3763" s="11" t="s">
        <v>8315</v>
      </c>
      <c r="R3763" t="s">
        <v>8357</v>
      </c>
      <c r="S3763" s="16">
        <f t="shared" si="294"/>
        <v>42173.466863425929</v>
      </c>
      <c r="T3763" s="16">
        <f t="shared" si="295"/>
        <v>42226.958333333328</v>
      </c>
      <c r="U3763">
        <f t="shared" si="296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5000</v>
      </c>
      <c r="E3764" s="7">
        <v>40</v>
      </c>
      <c r="F3764" t="s">
        <v>8219</v>
      </c>
      <c r="G3764" t="s">
        <v>8224</v>
      </c>
      <c r="H3764" t="s">
        <v>8246</v>
      </c>
      <c r="I3764" s="1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</v>
      </c>
      <c r="P3764">
        <f t="shared" si="297"/>
        <v>1.43</v>
      </c>
      <c r="Q3764" s="11" t="s">
        <v>8315</v>
      </c>
      <c r="R3764" t="s">
        <v>8357</v>
      </c>
      <c r="S3764" s="16">
        <f t="shared" si="294"/>
        <v>42193.813530092593</v>
      </c>
      <c r="T3764" s="16">
        <f t="shared" si="295"/>
        <v>42218.813530092593</v>
      </c>
      <c r="U3764">
        <f t="shared" si="296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12700</v>
      </c>
      <c r="E3765" s="7">
        <v>55</v>
      </c>
      <c r="F3765" t="s">
        <v>8220</v>
      </c>
      <c r="G3765" t="s">
        <v>8223</v>
      </c>
      <c r="H3765" t="s">
        <v>8245</v>
      </c>
      <c r="I3765" s="14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0</v>
      </c>
      <c r="P3765">
        <f t="shared" si="297"/>
        <v>0.71</v>
      </c>
      <c r="Q3765" s="11" t="s">
        <v>8315</v>
      </c>
      <c r="R3765" t="s">
        <v>8357</v>
      </c>
      <c r="S3765" s="16">
        <f t="shared" si="294"/>
        <v>42065.750300925924</v>
      </c>
      <c r="T3765" s="16">
        <f t="shared" si="295"/>
        <v>42095.708634259259</v>
      </c>
      <c r="U3765">
        <f t="shared" si="296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5000</v>
      </c>
      <c r="E3766" s="7">
        <v>1201</v>
      </c>
      <c r="F3766" t="s">
        <v>8220</v>
      </c>
      <c r="G3766" t="s">
        <v>8223</v>
      </c>
      <c r="H3766" t="s">
        <v>8245</v>
      </c>
      <c r="I3766" s="14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24</v>
      </c>
      <c r="P3766">
        <f t="shared" si="297"/>
        <v>44.48</v>
      </c>
      <c r="Q3766" s="11" t="s">
        <v>8315</v>
      </c>
      <c r="R3766" t="s">
        <v>8357</v>
      </c>
      <c r="S3766" s="16">
        <f t="shared" si="294"/>
        <v>42499.842962962968</v>
      </c>
      <c r="T3766" s="16">
        <f t="shared" si="295"/>
        <v>42519.024999999994</v>
      </c>
      <c r="U3766">
        <f t="shared" si="296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20000</v>
      </c>
      <c r="E3767" s="7">
        <v>21905</v>
      </c>
      <c r="F3767" t="s">
        <v>8218</v>
      </c>
      <c r="G3767" t="s">
        <v>8223</v>
      </c>
      <c r="H3767" t="s">
        <v>8245</v>
      </c>
      <c r="I3767" s="14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110</v>
      </c>
      <c r="P3767">
        <f t="shared" si="297"/>
        <v>204.72</v>
      </c>
      <c r="Q3767" s="11" t="s">
        <v>8315</v>
      </c>
      <c r="R3767" t="s">
        <v>8357</v>
      </c>
      <c r="S3767" s="16">
        <f t="shared" si="294"/>
        <v>41820.776412037041</v>
      </c>
      <c r="T3767" s="16">
        <f t="shared" si="295"/>
        <v>41850.776412037041</v>
      </c>
      <c r="U3767">
        <f t="shared" si="296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25000</v>
      </c>
      <c r="E3768" s="7">
        <v>29681.55</v>
      </c>
      <c r="F3768" t="s">
        <v>8218</v>
      </c>
      <c r="G3768" t="s">
        <v>8223</v>
      </c>
      <c r="H3768" t="s">
        <v>8245</v>
      </c>
      <c r="I3768" s="14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119</v>
      </c>
      <c r="P3768">
        <f t="shared" si="297"/>
        <v>309.18</v>
      </c>
      <c r="Q3768" s="11" t="s">
        <v>8315</v>
      </c>
      <c r="R3768" t="s">
        <v>8357</v>
      </c>
      <c r="S3768" s="16">
        <f t="shared" si="294"/>
        <v>41788.167187500003</v>
      </c>
      <c r="T3768" s="16">
        <f t="shared" si="295"/>
        <v>41823.167187500003</v>
      </c>
      <c r="U3768">
        <f t="shared" si="296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7000</v>
      </c>
      <c r="E3769" s="7">
        <v>320</v>
      </c>
      <c r="F3769" t="s">
        <v>8220</v>
      </c>
      <c r="G3769" t="s">
        <v>8223</v>
      </c>
      <c r="H3769" t="s">
        <v>8245</v>
      </c>
      <c r="I3769" s="14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5</v>
      </c>
      <c r="P3769">
        <f t="shared" si="297"/>
        <v>5.71</v>
      </c>
      <c r="Q3769" s="11" t="s">
        <v>8315</v>
      </c>
      <c r="R3769" t="s">
        <v>8357</v>
      </c>
      <c r="S3769" s="16">
        <f t="shared" si="294"/>
        <v>42050.019641203704</v>
      </c>
      <c r="T3769" s="16">
        <f t="shared" si="295"/>
        <v>42064.207638888889</v>
      </c>
      <c r="U3769">
        <f t="shared" si="296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11140</v>
      </c>
      <c r="E3770" s="7">
        <v>3877</v>
      </c>
      <c r="F3770" t="s">
        <v>8220</v>
      </c>
      <c r="G3770" t="s">
        <v>8223</v>
      </c>
      <c r="H3770" t="s">
        <v>8245</v>
      </c>
      <c r="I3770" s="14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35</v>
      </c>
      <c r="P3770">
        <f t="shared" si="297"/>
        <v>66.84</v>
      </c>
      <c r="Q3770" s="11" t="s">
        <v>8315</v>
      </c>
      <c r="R3770" t="s">
        <v>8357</v>
      </c>
      <c r="S3770" s="16">
        <f t="shared" si="294"/>
        <v>41772.727893518517</v>
      </c>
      <c r="T3770" s="16">
        <f t="shared" si="295"/>
        <v>41802.727893518517</v>
      </c>
      <c r="U3770">
        <f t="shared" si="296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4290</v>
      </c>
      <c r="E3771" s="7">
        <v>5</v>
      </c>
      <c r="F3771" t="s">
        <v>8220</v>
      </c>
      <c r="G3771" t="s">
        <v>8223</v>
      </c>
      <c r="H3771" t="s">
        <v>8245</v>
      </c>
      <c r="I3771" s="14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0</v>
      </c>
      <c r="P3771">
        <f t="shared" si="297"/>
        <v>0.33</v>
      </c>
      <c r="Q3771" s="11" t="s">
        <v>8315</v>
      </c>
      <c r="R3771" t="s">
        <v>8357</v>
      </c>
      <c r="S3771" s="16">
        <f t="shared" si="294"/>
        <v>42445.598136574074</v>
      </c>
      <c r="T3771" s="16">
        <f t="shared" si="295"/>
        <v>42475.598136574074</v>
      </c>
      <c r="U3771">
        <f t="shared" si="296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5500</v>
      </c>
      <c r="E3772" s="7">
        <v>0</v>
      </c>
      <c r="F3772" t="s">
        <v>8219</v>
      </c>
      <c r="G3772" t="s">
        <v>8224</v>
      </c>
      <c r="H3772" t="s">
        <v>8246</v>
      </c>
      <c r="I3772" s="14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0</v>
      </c>
      <c r="P3772">
        <f t="shared" si="297"/>
        <v>0</v>
      </c>
      <c r="Q3772" s="11" t="s">
        <v>8315</v>
      </c>
      <c r="R3772" t="s">
        <v>8357</v>
      </c>
      <c r="S3772" s="16">
        <f t="shared" si="294"/>
        <v>42138.930671296301</v>
      </c>
      <c r="T3772" s="16">
        <f t="shared" si="295"/>
        <v>42168.930671296301</v>
      </c>
      <c r="U3772">
        <f t="shared" si="296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5000</v>
      </c>
      <c r="E3773" s="7">
        <v>651</v>
      </c>
      <c r="F3773" t="s">
        <v>8220</v>
      </c>
      <c r="G3773" t="s">
        <v>8223</v>
      </c>
      <c r="H3773" t="s">
        <v>8245</v>
      </c>
      <c r="I3773" s="14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13</v>
      </c>
      <c r="P3773">
        <f t="shared" si="297"/>
        <v>17.13</v>
      </c>
      <c r="Q3773" s="11" t="s">
        <v>8315</v>
      </c>
      <c r="R3773" t="s">
        <v>8357</v>
      </c>
      <c r="S3773" s="16">
        <f t="shared" si="294"/>
        <v>42493.857083333336</v>
      </c>
      <c r="T3773" s="16">
        <f t="shared" si="295"/>
        <v>42508</v>
      </c>
      <c r="U3773">
        <f t="shared" si="296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15000</v>
      </c>
      <c r="E3774" s="7">
        <v>15171.5</v>
      </c>
      <c r="F3774" t="s">
        <v>8218</v>
      </c>
      <c r="G3774" t="s">
        <v>8223</v>
      </c>
      <c r="H3774" t="s">
        <v>8245</v>
      </c>
      <c r="I3774" s="1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101</v>
      </c>
      <c r="P3774">
        <f t="shared" si="297"/>
        <v>459.74</v>
      </c>
      <c r="Q3774" s="11" t="s">
        <v>8315</v>
      </c>
      <c r="R3774" t="s">
        <v>8357</v>
      </c>
      <c r="S3774" s="16">
        <f t="shared" si="294"/>
        <v>42682.616967592592</v>
      </c>
      <c r="T3774" s="16">
        <f t="shared" si="295"/>
        <v>42703.25</v>
      </c>
      <c r="U3774">
        <f t="shared" si="296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15000</v>
      </c>
      <c r="E3775" s="7">
        <v>1060</v>
      </c>
      <c r="F3775" t="s">
        <v>8219</v>
      </c>
      <c r="G3775" t="s">
        <v>8223</v>
      </c>
      <c r="H3775" t="s">
        <v>8245</v>
      </c>
      <c r="I3775" s="14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7</v>
      </c>
      <c r="P3775">
        <f t="shared" si="297"/>
        <v>18.600000000000001</v>
      </c>
      <c r="Q3775" s="11" t="s">
        <v>8315</v>
      </c>
      <c r="R3775" t="s">
        <v>8357</v>
      </c>
      <c r="S3775" s="16">
        <f t="shared" si="294"/>
        <v>42656.005173611105</v>
      </c>
      <c r="T3775" s="16">
        <f t="shared" si="295"/>
        <v>42689.088888888888</v>
      </c>
      <c r="U3775">
        <f t="shared" si="296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7500</v>
      </c>
      <c r="E3776" s="7">
        <v>1</v>
      </c>
      <c r="F3776" t="s">
        <v>8220</v>
      </c>
      <c r="G3776" t="s">
        <v>8228</v>
      </c>
      <c r="H3776" t="s">
        <v>8250</v>
      </c>
      <c r="I3776" s="14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0</v>
      </c>
      <c r="P3776">
        <f t="shared" si="297"/>
        <v>0.04</v>
      </c>
      <c r="Q3776" s="11" t="s">
        <v>8315</v>
      </c>
      <c r="R3776" t="s">
        <v>8357</v>
      </c>
      <c r="S3776" s="16">
        <f t="shared" si="294"/>
        <v>42087.792303240742</v>
      </c>
      <c r="T3776" s="16">
        <f t="shared" si="295"/>
        <v>42103.792303240742</v>
      </c>
      <c r="U3776">
        <f t="shared" si="296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5500</v>
      </c>
      <c r="E3777" s="7">
        <v>5580</v>
      </c>
      <c r="F3777" t="s">
        <v>8218</v>
      </c>
      <c r="G3777" t="s">
        <v>8223</v>
      </c>
      <c r="H3777" t="s">
        <v>8245</v>
      </c>
      <c r="I3777" s="14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101</v>
      </c>
      <c r="P3777">
        <f t="shared" si="297"/>
        <v>398.57</v>
      </c>
      <c r="Q3777" s="11" t="s">
        <v>8315</v>
      </c>
      <c r="R3777" t="s">
        <v>8357</v>
      </c>
      <c r="S3777" s="16">
        <f t="shared" si="294"/>
        <v>42075.942627314813</v>
      </c>
      <c r="T3777" s="16">
        <f t="shared" si="295"/>
        <v>42103.166666666672</v>
      </c>
      <c r="U3777">
        <f t="shared" si="296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24500</v>
      </c>
      <c r="E3778" s="7">
        <v>245</v>
      </c>
      <c r="F3778" t="s">
        <v>8220</v>
      </c>
      <c r="G3778" t="s">
        <v>8223</v>
      </c>
      <c r="H3778" t="s">
        <v>8245</v>
      </c>
      <c r="I3778" s="14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3"/>
        <v>1</v>
      </c>
      <c r="P3778">
        <f t="shared" si="297"/>
        <v>2.61</v>
      </c>
      <c r="Q3778" s="11" t="s">
        <v>8315</v>
      </c>
      <c r="R3778" t="s">
        <v>8357</v>
      </c>
      <c r="S3778" s="16">
        <f t="shared" si="294"/>
        <v>41814.367800925924</v>
      </c>
      <c r="T3778" s="16">
        <f t="shared" si="295"/>
        <v>41852.041666666664</v>
      </c>
      <c r="U3778">
        <f t="shared" si="296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8000</v>
      </c>
      <c r="E3779" s="7">
        <v>9130</v>
      </c>
      <c r="F3779" t="s">
        <v>8218</v>
      </c>
      <c r="G3779" t="s">
        <v>8223</v>
      </c>
      <c r="H3779" t="s">
        <v>8245</v>
      </c>
      <c r="I3779" s="14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8">ROUND(E3779/D3779*100,0)</f>
        <v>114</v>
      </c>
      <c r="P3779">
        <f t="shared" si="297"/>
        <v>154.75</v>
      </c>
      <c r="Q3779" s="11" t="s">
        <v>8315</v>
      </c>
      <c r="R3779" t="s">
        <v>8357</v>
      </c>
      <c r="S3779" s="16">
        <f t="shared" ref="S3779:S3842" si="299">(((J3779/60)/60)/24)+DATE(1970,1,1)</f>
        <v>41887.111354166671</v>
      </c>
      <c r="T3779" s="16">
        <f t="shared" ref="T3779:T3842" si="300">(((I3779/60)/60)/24)+DATE(1970,1,1)</f>
        <v>41909.166666666664</v>
      </c>
      <c r="U3779">
        <f t="shared" ref="U3779:U3842" si="301">YEAR(T3779)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7500</v>
      </c>
      <c r="E3780" s="7">
        <v>7620</v>
      </c>
      <c r="F3780" t="s">
        <v>8218</v>
      </c>
      <c r="G3780" t="s">
        <v>8223</v>
      </c>
      <c r="H3780" t="s">
        <v>8245</v>
      </c>
      <c r="I3780" s="14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102</v>
      </c>
      <c r="P3780">
        <f t="shared" si="297"/>
        <v>211.67</v>
      </c>
      <c r="Q3780" s="11" t="s">
        <v>8315</v>
      </c>
      <c r="R3780" t="s">
        <v>8357</v>
      </c>
      <c r="S3780" s="16">
        <f t="shared" si="299"/>
        <v>41989.819212962961</v>
      </c>
      <c r="T3780" s="16">
        <f t="shared" si="300"/>
        <v>42049.819212962961</v>
      </c>
      <c r="U3780">
        <f t="shared" si="301"/>
        <v>2015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40000</v>
      </c>
      <c r="E3781" s="7">
        <v>7905</v>
      </c>
      <c r="F3781" t="s">
        <v>8220</v>
      </c>
      <c r="G3781" t="s">
        <v>8223</v>
      </c>
      <c r="H3781" t="s">
        <v>8245</v>
      </c>
      <c r="I3781" s="14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20</v>
      </c>
      <c r="P3781">
        <f t="shared" si="297"/>
        <v>68.739999999999995</v>
      </c>
      <c r="Q3781" s="11" t="s">
        <v>8315</v>
      </c>
      <c r="R3781" t="s">
        <v>8357</v>
      </c>
      <c r="S3781" s="16">
        <f t="shared" si="299"/>
        <v>42425.735416666663</v>
      </c>
      <c r="T3781" s="16">
        <f t="shared" si="300"/>
        <v>42455.693750000006</v>
      </c>
      <c r="U3781">
        <f t="shared" si="301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8500</v>
      </c>
      <c r="E3782" s="7">
        <v>8780</v>
      </c>
      <c r="F3782" t="s">
        <v>8218</v>
      </c>
      <c r="G3782" t="s">
        <v>8223</v>
      </c>
      <c r="H3782" t="s">
        <v>8245</v>
      </c>
      <c r="I3782" s="14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103</v>
      </c>
      <c r="P3782">
        <f t="shared" si="297"/>
        <v>292.67</v>
      </c>
      <c r="Q3782" s="11" t="s">
        <v>8315</v>
      </c>
      <c r="R3782" t="s">
        <v>8357</v>
      </c>
      <c r="S3782" s="16">
        <f t="shared" si="299"/>
        <v>42166.219733796301</v>
      </c>
      <c r="T3782" s="16">
        <f t="shared" si="300"/>
        <v>42198.837499999994</v>
      </c>
      <c r="U3782">
        <f t="shared" si="301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12500</v>
      </c>
      <c r="E3783" s="7">
        <v>13180</v>
      </c>
      <c r="F3783" t="s">
        <v>8218</v>
      </c>
      <c r="G3783" t="s">
        <v>8223</v>
      </c>
      <c r="H3783" t="s">
        <v>8245</v>
      </c>
      <c r="I3783" s="14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105</v>
      </c>
      <c r="P3783">
        <f t="shared" si="297"/>
        <v>253.46</v>
      </c>
      <c r="Q3783" s="11" t="s">
        <v>8315</v>
      </c>
      <c r="R3783" t="s">
        <v>8357</v>
      </c>
      <c r="S3783" s="16">
        <f t="shared" si="299"/>
        <v>41865.882928240739</v>
      </c>
      <c r="T3783" s="16">
        <f t="shared" si="300"/>
        <v>41890.882928240739</v>
      </c>
      <c r="U3783">
        <f t="shared" si="301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6000</v>
      </c>
      <c r="E3784" s="7">
        <v>0</v>
      </c>
      <c r="F3784" t="s">
        <v>8220</v>
      </c>
      <c r="G3784" t="s">
        <v>8224</v>
      </c>
      <c r="H3784" t="s">
        <v>8246</v>
      </c>
      <c r="I3784" s="1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8"/>
        <v>0</v>
      </c>
      <c r="P3784">
        <f t="shared" si="297"/>
        <v>0</v>
      </c>
      <c r="Q3784" s="11" t="s">
        <v>8315</v>
      </c>
      <c r="R3784" t="s">
        <v>8357</v>
      </c>
      <c r="S3784" s="16">
        <f t="shared" si="299"/>
        <v>42546.862233796302</v>
      </c>
      <c r="T3784" s="16">
        <f t="shared" si="300"/>
        <v>42575.958333333328</v>
      </c>
      <c r="U3784">
        <f t="shared" si="301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5000</v>
      </c>
      <c r="E3785" s="7">
        <v>5050.7700000000004</v>
      </c>
      <c r="F3785" t="s">
        <v>8218</v>
      </c>
      <c r="G3785" t="s">
        <v>8223</v>
      </c>
      <c r="H3785" t="s">
        <v>8245</v>
      </c>
      <c r="I3785" s="14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101</v>
      </c>
      <c r="P3785">
        <f t="shared" si="297"/>
        <v>210.45</v>
      </c>
      <c r="Q3785" s="11" t="s">
        <v>8315</v>
      </c>
      <c r="R3785" t="s">
        <v>8357</v>
      </c>
      <c r="S3785" s="16">
        <f t="shared" si="299"/>
        <v>42420.140277777777</v>
      </c>
      <c r="T3785" s="16">
        <f t="shared" si="300"/>
        <v>42444.666666666672</v>
      </c>
      <c r="U3785">
        <f t="shared" si="301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4500</v>
      </c>
      <c r="E3786" s="7">
        <v>5056.22</v>
      </c>
      <c r="F3786" t="s">
        <v>8218</v>
      </c>
      <c r="G3786" t="s">
        <v>8228</v>
      </c>
      <c r="H3786" t="s">
        <v>8250</v>
      </c>
      <c r="I3786" s="14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112</v>
      </c>
      <c r="P3786">
        <f t="shared" si="297"/>
        <v>505.62</v>
      </c>
      <c r="Q3786" s="11" t="s">
        <v>8315</v>
      </c>
      <c r="R3786" t="s">
        <v>8357</v>
      </c>
      <c r="S3786" s="16">
        <f t="shared" si="299"/>
        <v>42531.980694444443</v>
      </c>
      <c r="T3786" s="16">
        <f t="shared" si="300"/>
        <v>42561.980694444443</v>
      </c>
      <c r="U3786">
        <f t="shared" si="301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8925</v>
      </c>
      <c r="E3787" s="7">
        <v>9044</v>
      </c>
      <c r="F3787" t="s">
        <v>8218</v>
      </c>
      <c r="G3787" t="s">
        <v>8224</v>
      </c>
      <c r="H3787" t="s">
        <v>8246</v>
      </c>
      <c r="I3787" s="14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8"/>
        <v>101</v>
      </c>
      <c r="P3787">
        <f t="shared" si="297"/>
        <v>301.47000000000003</v>
      </c>
      <c r="Q3787" s="11" t="s">
        <v>8315</v>
      </c>
      <c r="R3787" t="s">
        <v>8357</v>
      </c>
      <c r="S3787" s="16">
        <f t="shared" si="299"/>
        <v>42548.63853009259</v>
      </c>
      <c r="T3787" s="16">
        <f t="shared" si="300"/>
        <v>42584.418749999997</v>
      </c>
      <c r="U3787">
        <f t="shared" si="301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20000</v>
      </c>
      <c r="E3788" s="7">
        <v>0</v>
      </c>
      <c r="F3788" t="s">
        <v>8220</v>
      </c>
      <c r="G3788" t="s">
        <v>8223</v>
      </c>
      <c r="H3788" t="s">
        <v>8245</v>
      </c>
      <c r="I3788" s="14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0</v>
      </c>
      <c r="P3788">
        <f t="shared" si="297"/>
        <v>0</v>
      </c>
      <c r="Q3788" s="11" t="s">
        <v>8315</v>
      </c>
      <c r="R3788" t="s">
        <v>8357</v>
      </c>
      <c r="S3788" s="16">
        <f t="shared" si="299"/>
        <v>42487.037905092591</v>
      </c>
      <c r="T3788" s="16">
        <f t="shared" si="300"/>
        <v>42517.037905092591</v>
      </c>
      <c r="U3788">
        <f t="shared" si="301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2500</v>
      </c>
      <c r="E3789" s="7">
        <v>3372.25</v>
      </c>
      <c r="F3789" t="s">
        <v>8218</v>
      </c>
      <c r="G3789" t="s">
        <v>8223</v>
      </c>
      <c r="H3789" t="s">
        <v>8245</v>
      </c>
      <c r="I3789" s="14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135</v>
      </c>
      <c r="P3789">
        <f t="shared" si="297"/>
        <v>337.23</v>
      </c>
      <c r="Q3789" s="11" t="s">
        <v>8315</v>
      </c>
      <c r="R3789" t="s">
        <v>8357</v>
      </c>
      <c r="S3789" s="16">
        <f t="shared" si="299"/>
        <v>42167.534791666665</v>
      </c>
      <c r="T3789" s="16">
        <f t="shared" si="300"/>
        <v>42196.165972222225</v>
      </c>
      <c r="U3789">
        <f t="shared" si="301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3000</v>
      </c>
      <c r="E3790" s="7">
        <v>107</v>
      </c>
      <c r="F3790" t="s">
        <v>8220</v>
      </c>
      <c r="G3790" t="s">
        <v>8223</v>
      </c>
      <c r="H3790" t="s">
        <v>8245</v>
      </c>
      <c r="I3790" s="14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4</v>
      </c>
      <c r="P3790">
        <f t="shared" si="297"/>
        <v>107</v>
      </c>
      <c r="Q3790" s="11" t="s">
        <v>8315</v>
      </c>
      <c r="R3790" t="s">
        <v>8357</v>
      </c>
      <c r="S3790" s="16">
        <f t="shared" si="299"/>
        <v>42333.695821759262</v>
      </c>
      <c r="T3790" s="16">
        <f t="shared" si="300"/>
        <v>42361.679166666669</v>
      </c>
      <c r="U3790">
        <f t="shared" si="301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2000</v>
      </c>
      <c r="E3791" s="7">
        <v>2025</v>
      </c>
      <c r="F3791" t="s">
        <v>8218</v>
      </c>
      <c r="G3791" t="s">
        <v>8224</v>
      </c>
      <c r="H3791" t="s">
        <v>8246</v>
      </c>
      <c r="I3791" s="14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8"/>
        <v>101</v>
      </c>
      <c r="P3791">
        <f t="shared" si="297"/>
        <v>506.25</v>
      </c>
      <c r="Q3791" s="11" t="s">
        <v>8315</v>
      </c>
      <c r="R3791" t="s">
        <v>8357</v>
      </c>
      <c r="S3791" s="16">
        <f t="shared" si="299"/>
        <v>42138.798819444448</v>
      </c>
      <c r="T3791" s="16">
        <f t="shared" si="300"/>
        <v>42170.798819444448</v>
      </c>
      <c r="U3791">
        <f t="shared" si="301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200</v>
      </c>
      <c r="E3792" s="7">
        <v>0</v>
      </c>
      <c r="F3792" t="s">
        <v>8221</v>
      </c>
      <c r="G3792" t="s">
        <v>8223</v>
      </c>
      <c r="H3792" t="s">
        <v>8245</v>
      </c>
      <c r="I3792" s="14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297"/>
        <v>0</v>
      </c>
      <c r="Q3792" s="11" t="s">
        <v>8315</v>
      </c>
      <c r="R3792" t="s">
        <v>8357</v>
      </c>
      <c r="S3792" s="16">
        <f t="shared" si="299"/>
        <v>42666.666932870372</v>
      </c>
      <c r="T3792" s="16">
        <f t="shared" si="300"/>
        <v>42696.708599537036</v>
      </c>
      <c r="U3792">
        <f t="shared" si="301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199</v>
      </c>
      <c r="E3793" s="7">
        <v>190</v>
      </c>
      <c r="F3793" t="s">
        <v>8219</v>
      </c>
      <c r="G3793" t="s">
        <v>8223</v>
      </c>
      <c r="H3793" t="s">
        <v>8245</v>
      </c>
      <c r="I3793" s="14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95</v>
      </c>
      <c r="P3793">
        <f t="shared" si="297"/>
        <v>0</v>
      </c>
      <c r="Q3793" s="11" t="s">
        <v>8315</v>
      </c>
      <c r="R3793" t="s">
        <v>8357</v>
      </c>
      <c r="S3793" s="16">
        <f t="shared" si="299"/>
        <v>41766.692037037035</v>
      </c>
      <c r="T3793" s="16">
        <f t="shared" si="300"/>
        <v>41826.692037037035</v>
      </c>
      <c r="U3793">
        <f t="shared" si="301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1500</v>
      </c>
      <c r="E3794" s="7">
        <v>0</v>
      </c>
      <c r="F3794" t="s">
        <v>8220</v>
      </c>
      <c r="G3794" t="s">
        <v>8223</v>
      </c>
      <c r="H3794" t="s">
        <v>8245</v>
      </c>
      <c r="I3794" s="1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297"/>
        <v>0</v>
      </c>
      <c r="Q3794" s="11" t="s">
        <v>8315</v>
      </c>
      <c r="R3794" t="s">
        <v>8357</v>
      </c>
      <c r="S3794" s="16">
        <f t="shared" si="299"/>
        <v>42170.447013888886</v>
      </c>
      <c r="T3794" s="16">
        <f t="shared" si="300"/>
        <v>42200.447013888886</v>
      </c>
      <c r="U3794">
        <f t="shared" si="301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10000</v>
      </c>
      <c r="E3795" s="7">
        <v>170525</v>
      </c>
      <c r="F3795" t="s">
        <v>8218</v>
      </c>
      <c r="G3795" t="s">
        <v>8223</v>
      </c>
      <c r="H3795" t="s">
        <v>8245</v>
      </c>
      <c r="I3795" s="14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1705</v>
      </c>
      <c r="P3795">
        <f t="shared" si="297"/>
        <v>7105.21</v>
      </c>
      <c r="Q3795" s="11" t="s">
        <v>8315</v>
      </c>
      <c r="R3795" t="s">
        <v>8357</v>
      </c>
      <c r="S3795" s="16">
        <f t="shared" si="299"/>
        <v>41968.938993055555</v>
      </c>
      <c r="T3795" s="16">
        <f t="shared" si="300"/>
        <v>41989.938993055555</v>
      </c>
      <c r="U3795">
        <f t="shared" si="301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1500</v>
      </c>
      <c r="E3796" s="7">
        <v>1576</v>
      </c>
      <c r="F3796" t="s">
        <v>8218</v>
      </c>
      <c r="G3796" t="s">
        <v>8224</v>
      </c>
      <c r="H3796" t="s">
        <v>8246</v>
      </c>
      <c r="I3796" s="14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8"/>
        <v>105</v>
      </c>
      <c r="P3796">
        <f t="shared" si="297"/>
        <v>1576</v>
      </c>
      <c r="Q3796" s="11" t="s">
        <v>8315</v>
      </c>
      <c r="R3796" t="s">
        <v>8357</v>
      </c>
      <c r="S3796" s="16">
        <f t="shared" si="299"/>
        <v>42132.58048611111</v>
      </c>
      <c r="T3796" s="16">
        <f t="shared" si="300"/>
        <v>42162.58048611111</v>
      </c>
      <c r="U3796">
        <f t="shared" si="301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1000</v>
      </c>
      <c r="E3797" s="7">
        <v>1050</v>
      </c>
      <c r="F3797" t="s">
        <v>8218</v>
      </c>
      <c r="G3797" t="s">
        <v>8224</v>
      </c>
      <c r="H3797" t="s">
        <v>8246</v>
      </c>
      <c r="I3797" s="14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8"/>
        <v>105</v>
      </c>
      <c r="P3797">
        <f t="shared" si="297"/>
        <v>525</v>
      </c>
      <c r="Q3797" s="11" t="s">
        <v>8315</v>
      </c>
      <c r="R3797" t="s">
        <v>8357</v>
      </c>
      <c r="S3797" s="16">
        <f t="shared" si="299"/>
        <v>42201.436226851853</v>
      </c>
      <c r="T3797" s="16">
        <f t="shared" si="300"/>
        <v>42244.9375</v>
      </c>
      <c r="U3797">
        <f t="shared" si="301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800</v>
      </c>
      <c r="E3798" s="7">
        <v>900</v>
      </c>
      <c r="F3798" t="s">
        <v>8218</v>
      </c>
      <c r="G3798" t="s">
        <v>8223</v>
      </c>
      <c r="H3798" t="s">
        <v>8245</v>
      </c>
      <c r="I3798" s="14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113</v>
      </c>
      <c r="P3798">
        <f t="shared" si="297"/>
        <v>900</v>
      </c>
      <c r="Q3798" s="11" t="s">
        <v>8315</v>
      </c>
      <c r="R3798" t="s">
        <v>8357</v>
      </c>
      <c r="S3798" s="16">
        <f t="shared" si="299"/>
        <v>42689.029583333337</v>
      </c>
      <c r="T3798" s="16">
        <f t="shared" si="300"/>
        <v>42749.029583333337</v>
      </c>
      <c r="U3798">
        <f t="shared" si="301"/>
        <v>2017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15000</v>
      </c>
      <c r="E3799" s="7">
        <v>460</v>
      </c>
      <c r="F3799" t="s">
        <v>8220</v>
      </c>
      <c r="G3799" t="s">
        <v>8223</v>
      </c>
      <c r="H3799" t="s">
        <v>8245</v>
      </c>
      <c r="I3799" s="14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3</v>
      </c>
      <c r="P3799">
        <f t="shared" si="297"/>
        <v>12.43</v>
      </c>
      <c r="Q3799" s="11" t="s">
        <v>8315</v>
      </c>
      <c r="R3799" t="s">
        <v>8357</v>
      </c>
      <c r="S3799" s="16">
        <f t="shared" si="299"/>
        <v>42084.881539351853</v>
      </c>
      <c r="T3799" s="16">
        <f t="shared" si="300"/>
        <v>42114.881539351853</v>
      </c>
      <c r="U3799">
        <f t="shared" si="301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4000</v>
      </c>
      <c r="E3800" s="7">
        <v>4205</v>
      </c>
      <c r="F3800" t="s">
        <v>8218</v>
      </c>
      <c r="G3800" t="s">
        <v>8223</v>
      </c>
      <c r="H3800" t="s">
        <v>8245</v>
      </c>
      <c r="I3800" s="14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105</v>
      </c>
      <c r="P3800">
        <f t="shared" si="297"/>
        <v>841</v>
      </c>
      <c r="Q3800" s="11" t="s">
        <v>8315</v>
      </c>
      <c r="R3800" t="s">
        <v>8357</v>
      </c>
      <c r="S3800" s="16">
        <f t="shared" si="299"/>
        <v>41831.722777777781</v>
      </c>
      <c r="T3800" s="16">
        <f t="shared" si="300"/>
        <v>41861.722777777781</v>
      </c>
      <c r="U3800">
        <f t="shared" si="301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2750</v>
      </c>
      <c r="E3801" s="7">
        <v>2930</v>
      </c>
      <c r="F3801" t="s">
        <v>8218</v>
      </c>
      <c r="G3801" t="s">
        <v>8223</v>
      </c>
      <c r="H3801" t="s">
        <v>8245</v>
      </c>
      <c r="I3801" s="14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107</v>
      </c>
      <c r="P3801">
        <f t="shared" si="297"/>
        <v>732.5</v>
      </c>
      <c r="Q3801" s="11" t="s">
        <v>8315</v>
      </c>
      <c r="R3801" t="s">
        <v>8357</v>
      </c>
      <c r="S3801" s="16">
        <f t="shared" si="299"/>
        <v>42410.93105324074</v>
      </c>
      <c r="T3801" s="16">
        <f t="shared" si="300"/>
        <v>42440.93105324074</v>
      </c>
      <c r="U3801">
        <f t="shared" si="301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3600</v>
      </c>
      <c r="E3802" s="7">
        <v>26</v>
      </c>
      <c r="F3802" t="s">
        <v>8220</v>
      </c>
      <c r="G3802" t="s">
        <v>8223</v>
      </c>
      <c r="H3802" t="s">
        <v>8245</v>
      </c>
      <c r="I3802" s="14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1</v>
      </c>
      <c r="P3802">
        <f t="shared" si="297"/>
        <v>1.63</v>
      </c>
      <c r="Q3802" s="11" t="s">
        <v>8315</v>
      </c>
      <c r="R3802" t="s">
        <v>8357</v>
      </c>
      <c r="S3802" s="16">
        <f t="shared" si="299"/>
        <v>41982.737071759257</v>
      </c>
      <c r="T3802" s="16">
        <f t="shared" si="300"/>
        <v>42015.207638888889</v>
      </c>
      <c r="U3802">
        <f t="shared" si="301"/>
        <v>2015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3000</v>
      </c>
      <c r="E3803" s="7">
        <v>0</v>
      </c>
      <c r="F3803" t="s">
        <v>8220</v>
      </c>
      <c r="G3803" t="s">
        <v>8223</v>
      </c>
      <c r="H3803" t="s">
        <v>8245</v>
      </c>
      <c r="I3803" s="14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0</v>
      </c>
      <c r="P3803">
        <f t="shared" si="297"/>
        <v>0</v>
      </c>
      <c r="Q3803" s="11" t="s">
        <v>8315</v>
      </c>
      <c r="R3803" t="s">
        <v>8357</v>
      </c>
      <c r="S3803" s="16">
        <f t="shared" si="299"/>
        <v>41975.676111111112</v>
      </c>
      <c r="T3803" s="16">
        <f t="shared" si="300"/>
        <v>42006.676111111112</v>
      </c>
      <c r="U3803">
        <f t="shared" si="301"/>
        <v>2015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199</v>
      </c>
      <c r="E3804" s="7">
        <v>116</v>
      </c>
      <c r="F3804" t="s">
        <v>8219</v>
      </c>
      <c r="G3804" t="s">
        <v>8223</v>
      </c>
      <c r="H3804" t="s">
        <v>8245</v>
      </c>
      <c r="I3804" s="1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58</v>
      </c>
      <c r="P3804">
        <f t="shared" si="297"/>
        <v>0</v>
      </c>
      <c r="Q3804" s="11" t="s">
        <v>8315</v>
      </c>
      <c r="R3804" t="s">
        <v>8357</v>
      </c>
      <c r="S3804" s="16">
        <f t="shared" si="299"/>
        <v>42269.126226851848</v>
      </c>
      <c r="T3804" s="16">
        <f t="shared" si="300"/>
        <v>42299.126226851848</v>
      </c>
      <c r="U3804">
        <f t="shared" si="301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7000</v>
      </c>
      <c r="E3805" s="7">
        <v>7000.58</v>
      </c>
      <c r="F3805" t="s">
        <v>8218</v>
      </c>
      <c r="G3805" t="s">
        <v>8223</v>
      </c>
      <c r="H3805" t="s">
        <v>8245</v>
      </c>
      <c r="I3805" s="14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100</v>
      </c>
      <c r="P3805">
        <f t="shared" si="297"/>
        <v>175.01</v>
      </c>
      <c r="Q3805" s="11" t="s">
        <v>8315</v>
      </c>
      <c r="R3805" t="s">
        <v>8357</v>
      </c>
      <c r="S3805" s="16">
        <f t="shared" si="299"/>
        <v>42403.971851851849</v>
      </c>
      <c r="T3805" s="16">
        <f t="shared" si="300"/>
        <v>42433.971851851849</v>
      </c>
      <c r="U3805">
        <f t="shared" si="301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153</v>
      </c>
      <c r="E3806" s="7">
        <v>153</v>
      </c>
      <c r="F3806" t="s">
        <v>8218</v>
      </c>
      <c r="G3806" t="s">
        <v>8223</v>
      </c>
      <c r="H3806" t="s">
        <v>8245</v>
      </c>
      <c r="I3806" s="14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100</v>
      </c>
      <c r="P3806">
        <f t="shared" si="297"/>
        <v>0</v>
      </c>
      <c r="Q3806" s="11" t="s">
        <v>8315</v>
      </c>
      <c r="R3806" t="s">
        <v>8357</v>
      </c>
      <c r="S3806" s="16">
        <f t="shared" si="299"/>
        <v>42527.00953703704</v>
      </c>
      <c r="T3806" s="16">
        <f t="shared" si="300"/>
        <v>42582.291666666672</v>
      </c>
      <c r="U3806">
        <f t="shared" si="301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1000</v>
      </c>
      <c r="E3807" s="7">
        <v>55</v>
      </c>
      <c r="F3807" t="s">
        <v>8220</v>
      </c>
      <c r="G3807" t="s">
        <v>8223</v>
      </c>
      <c r="H3807" t="s">
        <v>8245</v>
      </c>
      <c r="I3807" s="14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6</v>
      </c>
      <c r="P3807">
        <f t="shared" ref="P3807:P3870" si="302">IFERROR(ROUND(E3807/L3807, 2), 0)</f>
        <v>27.5</v>
      </c>
      <c r="Q3807" s="11" t="s">
        <v>8315</v>
      </c>
      <c r="R3807" t="s">
        <v>8357</v>
      </c>
      <c r="S3807" s="16">
        <f t="shared" si="299"/>
        <v>41849.887037037035</v>
      </c>
      <c r="T3807" s="16">
        <f t="shared" si="300"/>
        <v>41909.887037037035</v>
      </c>
      <c r="U3807">
        <f t="shared" si="301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1000</v>
      </c>
      <c r="E3808" s="7">
        <v>178</v>
      </c>
      <c r="F3808" t="s">
        <v>8219</v>
      </c>
      <c r="G3808" t="s">
        <v>8225</v>
      </c>
      <c r="H3808" t="s">
        <v>8247</v>
      </c>
      <c r="I3808" s="14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18</v>
      </c>
      <c r="P3808">
        <f t="shared" si="302"/>
        <v>178</v>
      </c>
      <c r="Q3808" s="11" t="s">
        <v>8315</v>
      </c>
      <c r="R3808" t="s">
        <v>8357</v>
      </c>
      <c r="S3808" s="16">
        <f t="shared" si="299"/>
        <v>41799.259039351848</v>
      </c>
      <c r="T3808" s="16">
        <f t="shared" si="300"/>
        <v>41819.259039351848</v>
      </c>
      <c r="U3808">
        <f t="shared" si="301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3000</v>
      </c>
      <c r="E3809" s="7">
        <v>5</v>
      </c>
      <c r="F3809" t="s">
        <v>8220</v>
      </c>
      <c r="G3809" t="s">
        <v>8223</v>
      </c>
      <c r="H3809" t="s">
        <v>8245</v>
      </c>
      <c r="I3809" s="14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0</v>
      </c>
      <c r="P3809">
        <f t="shared" si="302"/>
        <v>0.56000000000000005</v>
      </c>
      <c r="Q3809" s="11" t="s">
        <v>8315</v>
      </c>
      <c r="R3809" t="s">
        <v>8357</v>
      </c>
      <c r="S3809" s="16">
        <f t="shared" si="299"/>
        <v>42090.909016203703</v>
      </c>
      <c r="T3809" s="16">
        <f t="shared" si="300"/>
        <v>42097.909016203703</v>
      </c>
      <c r="U3809">
        <f t="shared" si="301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4000</v>
      </c>
      <c r="E3810" s="7">
        <v>234</v>
      </c>
      <c r="F3810" t="s">
        <v>8219</v>
      </c>
      <c r="G3810" t="s">
        <v>8224</v>
      </c>
      <c r="H3810" t="s">
        <v>8246</v>
      </c>
      <c r="I3810" s="14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6</v>
      </c>
      <c r="P3810">
        <f t="shared" si="302"/>
        <v>9.75</v>
      </c>
      <c r="Q3810" s="11" t="s">
        <v>8315</v>
      </c>
      <c r="R3810" t="s">
        <v>8316</v>
      </c>
      <c r="S3810" s="16">
        <f t="shared" si="299"/>
        <v>42059.453923611116</v>
      </c>
      <c r="T3810" s="16">
        <f t="shared" si="300"/>
        <v>42119.412256944444</v>
      </c>
      <c r="U3810">
        <f t="shared" si="301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5875</v>
      </c>
      <c r="E3811" s="7">
        <v>5985</v>
      </c>
      <c r="F3811" t="s">
        <v>8218</v>
      </c>
      <c r="G3811" t="s">
        <v>8224</v>
      </c>
      <c r="H3811" t="s">
        <v>8246</v>
      </c>
      <c r="I3811" s="14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102</v>
      </c>
      <c r="P3811">
        <f t="shared" si="302"/>
        <v>157.5</v>
      </c>
      <c r="Q3811" s="11" t="s">
        <v>8315</v>
      </c>
      <c r="R3811" t="s">
        <v>8316</v>
      </c>
      <c r="S3811" s="16">
        <f t="shared" si="299"/>
        <v>41800.526701388888</v>
      </c>
      <c r="T3811" s="16">
        <f t="shared" si="300"/>
        <v>41850.958333333336</v>
      </c>
      <c r="U3811">
        <f t="shared" si="301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5000</v>
      </c>
      <c r="E3812" s="7">
        <v>8320</v>
      </c>
      <c r="F3812" t="s">
        <v>8218</v>
      </c>
      <c r="G3812" t="s">
        <v>8223</v>
      </c>
      <c r="H3812" t="s">
        <v>8245</v>
      </c>
      <c r="I3812" s="14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166</v>
      </c>
      <c r="P3812">
        <f t="shared" si="302"/>
        <v>320</v>
      </c>
      <c r="Q3812" s="11" t="s">
        <v>8315</v>
      </c>
      <c r="R3812" t="s">
        <v>8316</v>
      </c>
      <c r="S3812" s="16">
        <f t="shared" si="299"/>
        <v>42054.849050925928</v>
      </c>
      <c r="T3812" s="16">
        <f t="shared" si="300"/>
        <v>42084.807384259257</v>
      </c>
      <c r="U3812">
        <f t="shared" si="301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3500</v>
      </c>
      <c r="E3813" s="7">
        <v>3910</v>
      </c>
      <c r="F3813" t="s">
        <v>8218</v>
      </c>
      <c r="G3813" t="s">
        <v>8224</v>
      </c>
      <c r="H3813" t="s">
        <v>8246</v>
      </c>
      <c r="I3813" s="14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112</v>
      </c>
      <c r="P3813">
        <f t="shared" si="302"/>
        <v>205.79</v>
      </c>
      <c r="Q3813" s="11" t="s">
        <v>8315</v>
      </c>
      <c r="R3813" t="s">
        <v>8316</v>
      </c>
      <c r="S3813" s="16">
        <f t="shared" si="299"/>
        <v>42487.62700231481</v>
      </c>
      <c r="T3813" s="16">
        <f t="shared" si="300"/>
        <v>42521.458333333328</v>
      </c>
      <c r="U3813">
        <f t="shared" si="301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6450</v>
      </c>
      <c r="E3814" s="7">
        <v>7053.61</v>
      </c>
      <c r="F3814" t="s">
        <v>8218</v>
      </c>
      <c r="G3814" t="s">
        <v>8228</v>
      </c>
      <c r="H3814" t="s">
        <v>8250</v>
      </c>
      <c r="I3814" s="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109</v>
      </c>
      <c r="P3814">
        <f t="shared" si="302"/>
        <v>641.24</v>
      </c>
      <c r="Q3814" s="11" t="s">
        <v>8315</v>
      </c>
      <c r="R3814" t="s">
        <v>8316</v>
      </c>
      <c r="S3814" s="16">
        <f t="shared" si="299"/>
        <v>42109.751250000001</v>
      </c>
      <c r="T3814" s="16">
        <f t="shared" si="300"/>
        <v>42156.165972222225</v>
      </c>
      <c r="U3814">
        <f t="shared" si="301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6000</v>
      </c>
      <c r="E3815" s="7">
        <v>6360</v>
      </c>
      <c r="F3815" t="s">
        <v>8218</v>
      </c>
      <c r="G3815" t="s">
        <v>8223</v>
      </c>
      <c r="H3815" t="s">
        <v>8245</v>
      </c>
      <c r="I3815" s="14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106</v>
      </c>
      <c r="P3815">
        <f t="shared" si="302"/>
        <v>235.56</v>
      </c>
      <c r="Q3815" s="11" t="s">
        <v>8315</v>
      </c>
      <c r="R3815" t="s">
        <v>8316</v>
      </c>
      <c r="S3815" s="16">
        <f t="shared" si="299"/>
        <v>42497.275706018518</v>
      </c>
      <c r="T3815" s="16">
        <f t="shared" si="300"/>
        <v>42535.904861111107</v>
      </c>
      <c r="U3815">
        <f t="shared" si="301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6000</v>
      </c>
      <c r="E3816" s="7">
        <v>6100</v>
      </c>
      <c r="F3816" t="s">
        <v>8218</v>
      </c>
      <c r="G3816" t="s">
        <v>8223</v>
      </c>
      <c r="H3816" t="s">
        <v>8245</v>
      </c>
      <c r="I3816" s="14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102</v>
      </c>
      <c r="P3816">
        <f t="shared" si="302"/>
        <v>179.41</v>
      </c>
      <c r="Q3816" s="11" t="s">
        <v>8315</v>
      </c>
      <c r="R3816" t="s">
        <v>8316</v>
      </c>
      <c r="S3816" s="16">
        <f t="shared" si="299"/>
        <v>42058.904074074075</v>
      </c>
      <c r="T3816" s="16">
        <f t="shared" si="300"/>
        <v>42095.165972222225</v>
      </c>
      <c r="U3816">
        <f t="shared" si="301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4000</v>
      </c>
      <c r="E3817" s="7">
        <v>4000</v>
      </c>
      <c r="F3817" t="s">
        <v>8218</v>
      </c>
      <c r="G3817" t="s">
        <v>8224</v>
      </c>
      <c r="H3817" t="s">
        <v>8246</v>
      </c>
      <c r="I3817" s="14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>
        <f t="shared" si="302"/>
        <v>200</v>
      </c>
      <c r="Q3817" s="11" t="s">
        <v>8315</v>
      </c>
      <c r="R3817" t="s">
        <v>8316</v>
      </c>
      <c r="S3817" s="16">
        <f t="shared" si="299"/>
        <v>42207.259918981479</v>
      </c>
      <c r="T3817" s="16">
        <f t="shared" si="300"/>
        <v>42236.958333333328</v>
      </c>
      <c r="U3817">
        <f t="shared" si="301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5000</v>
      </c>
      <c r="E3818" s="7">
        <v>6740.37</v>
      </c>
      <c r="F3818" t="s">
        <v>8218</v>
      </c>
      <c r="G3818" t="s">
        <v>8223</v>
      </c>
      <c r="H3818" t="s">
        <v>8245</v>
      </c>
      <c r="I3818" s="14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135</v>
      </c>
      <c r="P3818">
        <f t="shared" si="302"/>
        <v>182.17</v>
      </c>
      <c r="Q3818" s="11" t="s">
        <v>8315</v>
      </c>
      <c r="R3818" t="s">
        <v>8316</v>
      </c>
      <c r="S3818" s="16">
        <f t="shared" si="299"/>
        <v>41807.690081018518</v>
      </c>
      <c r="T3818" s="16">
        <f t="shared" si="300"/>
        <v>41837.690081018518</v>
      </c>
      <c r="U3818">
        <f t="shared" si="301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6000</v>
      </c>
      <c r="E3819" s="7">
        <v>7412</v>
      </c>
      <c r="F3819" t="s">
        <v>8218</v>
      </c>
      <c r="G3819" t="s">
        <v>8223</v>
      </c>
      <c r="H3819" t="s">
        <v>8245</v>
      </c>
      <c r="I3819" s="14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124</v>
      </c>
      <c r="P3819">
        <f t="shared" si="302"/>
        <v>370.6</v>
      </c>
      <c r="Q3819" s="11" t="s">
        <v>8315</v>
      </c>
      <c r="R3819" t="s">
        <v>8316</v>
      </c>
      <c r="S3819" s="16">
        <f t="shared" si="299"/>
        <v>42284.69694444444</v>
      </c>
      <c r="T3819" s="16">
        <f t="shared" si="300"/>
        <v>42301.165972222225</v>
      </c>
      <c r="U3819">
        <f t="shared" si="301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3000</v>
      </c>
      <c r="E3820" s="7">
        <v>3190</v>
      </c>
      <c r="F3820" t="s">
        <v>8218</v>
      </c>
      <c r="G3820" t="s">
        <v>8223</v>
      </c>
      <c r="H3820" t="s">
        <v>8245</v>
      </c>
      <c r="I3820" s="14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106</v>
      </c>
      <c r="P3820">
        <f t="shared" si="302"/>
        <v>319</v>
      </c>
      <c r="Q3820" s="11" t="s">
        <v>8315</v>
      </c>
      <c r="R3820" t="s">
        <v>8316</v>
      </c>
      <c r="S3820" s="16">
        <f t="shared" si="299"/>
        <v>42045.84238425926</v>
      </c>
      <c r="T3820" s="16">
        <f t="shared" si="300"/>
        <v>42075.800717592589</v>
      </c>
      <c r="U3820">
        <f t="shared" si="301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4000</v>
      </c>
      <c r="E3821" s="7">
        <v>5904</v>
      </c>
      <c r="F3821" t="s">
        <v>8218</v>
      </c>
      <c r="G3821" t="s">
        <v>8223</v>
      </c>
      <c r="H3821" t="s">
        <v>8245</v>
      </c>
      <c r="I3821" s="14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148</v>
      </c>
      <c r="P3821">
        <f t="shared" si="302"/>
        <v>227.08</v>
      </c>
      <c r="Q3821" s="11" t="s">
        <v>8315</v>
      </c>
      <c r="R3821" t="s">
        <v>8316</v>
      </c>
      <c r="S3821" s="16">
        <f t="shared" si="299"/>
        <v>42184.209537037037</v>
      </c>
      <c r="T3821" s="16">
        <f t="shared" si="300"/>
        <v>42202.876388888893</v>
      </c>
      <c r="U3821">
        <f t="shared" si="301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3000</v>
      </c>
      <c r="E3822" s="7">
        <v>0</v>
      </c>
      <c r="F3822" t="s">
        <v>8220</v>
      </c>
      <c r="G3822" t="s">
        <v>8224</v>
      </c>
      <c r="H3822" t="s">
        <v>8246</v>
      </c>
      <c r="I3822" s="14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0</v>
      </c>
      <c r="P3822">
        <f t="shared" si="302"/>
        <v>0</v>
      </c>
      <c r="Q3822" s="11" t="s">
        <v>8315</v>
      </c>
      <c r="R3822" t="s">
        <v>8316</v>
      </c>
      <c r="S3822" s="16">
        <f t="shared" si="299"/>
        <v>42160.651817129634</v>
      </c>
      <c r="T3822" s="16">
        <f t="shared" si="300"/>
        <v>42190.651817129634</v>
      </c>
      <c r="U3822">
        <f t="shared" si="301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10000</v>
      </c>
      <c r="E3823" s="7">
        <v>10088</v>
      </c>
      <c r="F3823" t="s">
        <v>8218</v>
      </c>
      <c r="G3823" t="s">
        <v>8223</v>
      </c>
      <c r="H3823" t="s">
        <v>8245</v>
      </c>
      <c r="I3823" s="14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101</v>
      </c>
      <c r="P3823">
        <f t="shared" si="302"/>
        <v>219.3</v>
      </c>
      <c r="Q3823" s="11" t="s">
        <v>8315</v>
      </c>
      <c r="R3823" t="s">
        <v>8316</v>
      </c>
      <c r="S3823" s="16">
        <f t="shared" si="299"/>
        <v>42341.180636574078</v>
      </c>
      <c r="T3823" s="16">
        <f t="shared" si="300"/>
        <v>42373.180636574078</v>
      </c>
      <c r="U3823">
        <f t="shared" si="301"/>
        <v>2016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15000</v>
      </c>
      <c r="E3824" s="7">
        <v>6511</v>
      </c>
      <c r="F3824" t="s">
        <v>8220</v>
      </c>
      <c r="G3824" t="s">
        <v>8235</v>
      </c>
      <c r="H3824" t="s">
        <v>8248</v>
      </c>
      <c r="I3824" s="1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43</v>
      </c>
      <c r="P3824">
        <f t="shared" si="302"/>
        <v>85.67</v>
      </c>
      <c r="Q3824" s="11" t="s">
        <v>8315</v>
      </c>
      <c r="R3824" t="s">
        <v>8316</v>
      </c>
      <c r="S3824" s="16">
        <f t="shared" si="299"/>
        <v>42329.838159722218</v>
      </c>
      <c r="T3824" s="16">
        <f t="shared" si="300"/>
        <v>42388.957638888889</v>
      </c>
      <c r="U3824">
        <f t="shared" si="301"/>
        <v>2016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8000</v>
      </c>
      <c r="E3825" s="7">
        <v>190</v>
      </c>
      <c r="F3825" t="s">
        <v>8219</v>
      </c>
      <c r="G3825" t="s">
        <v>8223</v>
      </c>
      <c r="H3825" t="s">
        <v>8245</v>
      </c>
      <c r="I3825" s="14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2</v>
      </c>
      <c r="P3825">
        <f t="shared" si="302"/>
        <v>4.63</v>
      </c>
      <c r="Q3825" s="11" t="s">
        <v>8315</v>
      </c>
      <c r="R3825" t="s">
        <v>8316</v>
      </c>
      <c r="S3825" s="16">
        <f t="shared" si="299"/>
        <v>42170.910231481481</v>
      </c>
      <c r="T3825" s="16">
        <f t="shared" si="300"/>
        <v>42205.165972222225</v>
      </c>
      <c r="U3825">
        <f t="shared" si="301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2500</v>
      </c>
      <c r="E3826" s="7">
        <v>852</v>
      </c>
      <c r="F3826" t="s">
        <v>8220</v>
      </c>
      <c r="G3826" t="s">
        <v>8224</v>
      </c>
      <c r="H3826" t="s">
        <v>8246</v>
      </c>
      <c r="I3826" s="14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34</v>
      </c>
      <c r="P3826">
        <f t="shared" si="302"/>
        <v>121.71</v>
      </c>
      <c r="Q3826" s="11" t="s">
        <v>8315</v>
      </c>
      <c r="R3826" t="s">
        <v>8316</v>
      </c>
      <c r="S3826" s="16">
        <f t="shared" si="299"/>
        <v>42571.626192129625</v>
      </c>
      <c r="T3826" s="16">
        <f t="shared" si="300"/>
        <v>42583.570138888885</v>
      </c>
      <c r="U3826">
        <f t="shared" si="301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15000</v>
      </c>
      <c r="E3827" s="7">
        <v>60</v>
      </c>
      <c r="F3827" t="s">
        <v>8220</v>
      </c>
      <c r="G3827" t="s">
        <v>8223</v>
      </c>
      <c r="H3827" t="s">
        <v>8245</v>
      </c>
      <c r="I3827" s="14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0</v>
      </c>
      <c r="P3827">
        <f t="shared" si="302"/>
        <v>1.22</v>
      </c>
      <c r="Q3827" s="11" t="s">
        <v>8315</v>
      </c>
      <c r="R3827" t="s">
        <v>8316</v>
      </c>
      <c r="S3827" s="16">
        <f t="shared" si="299"/>
        <v>42151.069606481484</v>
      </c>
      <c r="T3827" s="16">
        <f t="shared" si="300"/>
        <v>42172.069606481484</v>
      </c>
      <c r="U3827">
        <f t="shared" si="301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3300</v>
      </c>
      <c r="E3828" s="7">
        <v>3902.5</v>
      </c>
      <c r="F3828" t="s">
        <v>8218</v>
      </c>
      <c r="G3828" t="s">
        <v>8224</v>
      </c>
      <c r="H3828" t="s">
        <v>8246</v>
      </c>
      <c r="I3828" s="14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118</v>
      </c>
      <c r="P3828">
        <f t="shared" si="302"/>
        <v>150.1</v>
      </c>
      <c r="Q3828" s="11" t="s">
        <v>8315</v>
      </c>
      <c r="R3828" t="s">
        <v>8316</v>
      </c>
      <c r="S3828" s="16">
        <f t="shared" si="299"/>
        <v>42101.423541666663</v>
      </c>
      <c r="T3828" s="16">
        <f t="shared" si="300"/>
        <v>42131.423541666663</v>
      </c>
      <c r="U3828">
        <f t="shared" si="301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12000</v>
      </c>
      <c r="E3829" s="7">
        <v>12165</v>
      </c>
      <c r="F3829" t="s">
        <v>8218</v>
      </c>
      <c r="G3829" t="s">
        <v>8224</v>
      </c>
      <c r="H3829" t="s">
        <v>8246</v>
      </c>
      <c r="I3829" s="14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101</v>
      </c>
      <c r="P3829">
        <f t="shared" si="302"/>
        <v>187.15</v>
      </c>
      <c r="Q3829" s="11" t="s">
        <v>8315</v>
      </c>
      <c r="R3829" t="s">
        <v>8316</v>
      </c>
      <c r="S3829" s="16">
        <f t="shared" si="299"/>
        <v>42034.928252314814</v>
      </c>
      <c r="T3829" s="16">
        <f t="shared" si="300"/>
        <v>42090</v>
      </c>
      <c r="U3829">
        <f t="shared" si="301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12700</v>
      </c>
      <c r="E3830" s="7">
        <v>0</v>
      </c>
      <c r="F3830" t="s">
        <v>8220</v>
      </c>
      <c r="G3830" t="s">
        <v>8223</v>
      </c>
      <c r="H3830" t="s">
        <v>8245</v>
      </c>
      <c r="I3830" s="14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0</v>
      </c>
      <c r="P3830">
        <f t="shared" si="302"/>
        <v>0</v>
      </c>
      <c r="Q3830" s="11" t="s">
        <v>8315</v>
      </c>
      <c r="R3830" t="s">
        <v>8316</v>
      </c>
      <c r="S3830" s="16">
        <f t="shared" si="299"/>
        <v>41944.527627314819</v>
      </c>
      <c r="T3830" s="16">
        <f t="shared" si="300"/>
        <v>42004.569293981483</v>
      </c>
      <c r="U3830">
        <f t="shared" si="301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3000</v>
      </c>
      <c r="E3831" s="7">
        <v>497</v>
      </c>
      <c r="F3831" t="s">
        <v>8220</v>
      </c>
      <c r="G3831" t="s">
        <v>8223</v>
      </c>
      <c r="H3831" t="s">
        <v>8245</v>
      </c>
      <c r="I3831" s="14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17</v>
      </c>
      <c r="P3831">
        <f t="shared" si="302"/>
        <v>62.13</v>
      </c>
      <c r="Q3831" s="11" t="s">
        <v>8315</v>
      </c>
      <c r="R3831" t="s">
        <v>8316</v>
      </c>
      <c r="S3831" s="16">
        <f t="shared" si="299"/>
        <v>42593.865405092598</v>
      </c>
      <c r="T3831" s="16">
        <f t="shared" si="300"/>
        <v>42613.865405092598</v>
      </c>
      <c r="U3831">
        <f t="shared" si="301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2400</v>
      </c>
      <c r="E3832" s="7">
        <v>2400</v>
      </c>
      <c r="F3832" t="s">
        <v>8221</v>
      </c>
      <c r="G3832" t="s">
        <v>8223</v>
      </c>
      <c r="H3832" t="s">
        <v>8245</v>
      </c>
      <c r="I3832" s="14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100</v>
      </c>
      <c r="P3832">
        <f t="shared" si="302"/>
        <v>800</v>
      </c>
      <c r="Q3832" s="11" t="s">
        <v>8315</v>
      </c>
      <c r="R3832" t="s">
        <v>8316</v>
      </c>
      <c r="S3832" s="16">
        <f t="shared" si="299"/>
        <v>42503.740868055553</v>
      </c>
      <c r="T3832" s="16">
        <f t="shared" si="300"/>
        <v>42517.740868055553</v>
      </c>
      <c r="U3832">
        <f t="shared" si="301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3000</v>
      </c>
      <c r="E3833" s="7">
        <v>3025.66</v>
      </c>
      <c r="F3833" t="s">
        <v>8218</v>
      </c>
      <c r="G3833" t="s">
        <v>8223</v>
      </c>
      <c r="H3833" t="s">
        <v>8245</v>
      </c>
      <c r="I3833" s="14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101</v>
      </c>
      <c r="P3833">
        <f t="shared" si="302"/>
        <v>336.18</v>
      </c>
      <c r="Q3833" s="11" t="s">
        <v>8315</v>
      </c>
      <c r="R3833" t="s">
        <v>8316</v>
      </c>
      <c r="S3833" s="16">
        <f t="shared" si="299"/>
        <v>41927.848900462966</v>
      </c>
      <c r="T3833" s="16">
        <f t="shared" si="300"/>
        <v>41948.890567129631</v>
      </c>
      <c r="U3833">
        <f t="shared" si="301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5000</v>
      </c>
      <c r="E3834" s="7">
        <v>1</v>
      </c>
      <c r="F3834" t="s">
        <v>8219</v>
      </c>
      <c r="G3834" t="s">
        <v>8223</v>
      </c>
      <c r="H3834" t="s">
        <v>8245</v>
      </c>
      <c r="I3834" s="1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0</v>
      </c>
      <c r="P3834">
        <f t="shared" si="302"/>
        <v>0.11</v>
      </c>
      <c r="Q3834" s="11" t="s">
        <v>8315</v>
      </c>
      <c r="R3834" t="s">
        <v>8316</v>
      </c>
      <c r="S3834" s="16">
        <f t="shared" si="299"/>
        <v>42375.114988425921</v>
      </c>
      <c r="T3834" s="16">
        <f t="shared" si="300"/>
        <v>42420.114988425921</v>
      </c>
      <c r="U3834">
        <f t="shared" si="301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5000</v>
      </c>
      <c r="E3835" s="7">
        <v>335</v>
      </c>
      <c r="F3835" t="s">
        <v>8220</v>
      </c>
      <c r="G3835" t="s">
        <v>8228</v>
      </c>
      <c r="H3835" t="s">
        <v>8250</v>
      </c>
      <c r="I3835" s="14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7</v>
      </c>
      <c r="P3835">
        <f t="shared" si="302"/>
        <v>16.75</v>
      </c>
      <c r="Q3835" s="11" t="s">
        <v>8315</v>
      </c>
      <c r="R3835" t="s">
        <v>8316</v>
      </c>
      <c r="S3835" s="16">
        <f t="shared" si="299"/>
        <v>41963.872361111105</v>
      </c>
      <c r="T3835" s="16">
        <f t="shared" si="300"/>
        <v>41974.797916666663</v>
      </c>
      <c r="U3835">
        <f t="shared" si="301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10000</v>
      </c>
      <c r="E3836" s="7">
        <v>10</v>
      </c>
      <c r="F3836" t="s">
        <v>8220</v>
      </c>
      <c r="G3836" t="s">
        <v>8224</v>
      </c>
      <c r="H3836" t="s">
        <v>8246</v>
      </c>
      <c r="I3836" s="14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0</v>
      </c>
      <c r="P3836">
        <f t="shared" si="302"/>
        <v>0.18</v>
      </c>
      <c r="Q3836" s="11" t="s">
        <v>8315</v>
      </c>
      <c r="R3836" t="s">
        <v>8316</v>
      </c>
      <c r="S3836" s="16">
        <f t="shared" si="299"/>
        <v>42143.445219907408</v>
      </c>
      <c r="T3836" s="16">
        <f t="shared" si="300"/>
        <v>42173.445219907408</v>
      </c>
      <c r="U3836">
        <f t="shared" si="301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2500</v>
      </c>
      <c r="E3837" s="7">
        <v>2755</v>
      </c>
      <c r="F3837" t="s">
        <v>8218</v>
      </c>
      <c r="G3837" t="s">
        <v>8224</v>
      </c>
      <c r="H3837" t="s">
        <v>8246</v>
      </c>
      <c r="I3837" s="14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110</v>
      </c>
      <c r="P3837">
        <f t="shared" si="302"/>
        <v>344.38</v>
      </c>
      <c r="Q3837" s="11" t="s">
        <v>8315</v>
      </c>
      <c r="R3837" t="s">
        <v>8316</v>
      </c>
      <c r="S3837" s="16">
        <f t="shared" si="299"/>
        <v>42460.94222222222</v>
      </c>
      <c r="T3837" s="16">
        <f t="shared" si="300"/>
        <v>42481.94222222222</v>
      </c>
      <c r="U3837">
        <f t="shared" si="301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3800</v>
      </c>
      <c r="E3838" s="7">
        <v>3822.33</v>
      </c>
      <c r="F3838" t="s">
        <v>8218</v>
      </c>
      <c r="G3838" t="s">
        <v>8223</v>
      </c>
      <c r="H3838" t="s">
        <v>8245</v>
      </c>
      <c r="I3838" s="14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101</v>
      </c>
      <c r="P3838">
        <f t="shared" si="302"/>
        <v>273.02</v>
      </c>
      <c r="Q3838" s="11" t="s">
        <v>8315</v>
      </c>
      <c r="R3838" t="s">
        <v>8316</v>
      </c>
      <c r="S3838" s="16">
        <f t="shared" si="299"/>
        <v>42553.926527777774</v>
      </c>
      <c r="T3838" s="16">
        <f t="shared" si="300"/>
        <v>42585.172916666663</v>
      </c>
      <c r="U3838">
        <f t="shared" si="301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6000</v>
      </c>
      <c r="E3839" s="7">
        <v>25</v>
      </c>
      <c r="F3839" t="s">
        <v>8220</v>
      </c>
      <c r="G3839" t="s">
        <v>8224</v>
      </c>
      <c r="H3839" t="s">
        <v>8246</v>
      </c>
      <c r="I3839" s="14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0</v>
      </c>
      <c r="P3839">
        <f t="shared" si="302"/>
        <v>1.47</v>
      </c>
      <c r="Q3839" s="11" t="s">
        <v>8315</v>
      </c>
      <c r="R3839" t="s">
        <v>8316</v>
      </c>
      <c r="S3839" s="16">
        <f t="shared" si="299"/>
        <v>42152.765717592592</v>
      </c>
      <c r="T3839" s="16">
        <f t="shared" si="300"/>
        <v>42188.765717592592</v>
      </c>
      <c r="U3839">
        <f t="shared" si="301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200000</v>
      </c>
      <c r="E3840" s="7">
        <v>40850</v>
      </c>
      <c r="F3840" t="s">
        <v>8220</v>
      </c>
      <c r="G3840" t="s">
        <v>8234</v>
      </c>
      <c r="H3840" t="s">
        <v>8254</v>
      </c>
      <c r="I3840" s="14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20</v>
      </c>
      <c r="P3840">
        <f t="shared" si="302"/>
        <v>408.5</v>
      </c>
      <c r="Q3840" s="11" t="s">
        <v>8315</v>
      </c>
      <c r="R3840" t="s">
        <v>8316</v>
      </c>
      <c r="S3840" s="16">
        <f t="shared" si="299"/>
        <v>42116.710752314815</v>
      </c>
      <c r="T3840" s="16">
        <f t="shared" si="300"/>
        <v>42146.710752314815</v>
      </c>
      <c r="U3840">
        <f t="shared" si="301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5862</v>
      </c>
      <c r="E3841" s="7">
        <v>6208.98</v>
      </c>
      <c r="F3841" t="s">
        <v>8218</v>
      </c>
      <c r="G3841" t="s">
        <v>8223</v>
      </c>
      <c r="H3841" t="s">
        <v>8245</v>
      </c>
      <c r="I3841" s="14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106</v>
      </c>
      <c r="P3841">
        <f t="shared" si="302"/>
        <v>194.03</v>
      </c>
      <c r="Q3841" s="11" t="s">
        <v>8315</v>
      </c>
      <c r="R3841" t="s">
        <v>8316</v>
      </c>
      <c r="S3841" s="16">
        <f t="shared" si="299"/>
        <v>42155.142638888887</v>
      </c>
      <c r="T3841" s="16">
        <f t="shared" si="300"/>
        <v>42215.142638888887</v>
      </c>
      <c r="U3841">
        <f t="shared" si="301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1600</v>
      </c>
      <c r="E3842" s="7">
        <v>204</v>
      </c>
      <c r="F3842" t="s">
        <v>8220</v>
      </c>
      <c r="G3842" t="s">
        <v>8224</v>
      </c>
      <c r="H3842" t="s">
        <v>8246</v>
      </c>
      <c r="I3842" s="14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8"/>
        <v>13</v>
      </c>
      <c r="P3842">
        <f t="shared" si="302"/>
        <v>68</v>
      </c>
      <c r="Q3842" s="11" t="s">
        <v>8315</v>
      </c>
      <c r="R3842" t="s">
        <v>8316</v>
      </c>
      <c r="S3842" s="16">
        <f t="shared" si="299"/>
        <v>42432.701724537037</v>
      </c>
      <c r="T3842" s="16">
        <f t="shared" si="300"/>
        <v>42457.660057870366</v>
      </c>
      <c r="U3842">
        <f t="shared" si="301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3500</v>
      </c>
      <c r="E3843" s="7">
        <v>5410</v>
      </c>
      <c r="F3843" t="s">
        <v>8218</v>
      </c>
      <c r="G3843" t="s">
        <v>8223</v>
      </c>
      <c r="H3843" t="s">
        <v>8245</v>
      </c>
      <c r="I3843" s="14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3">ROUND(E3843/D3843*100,0)</f>
        <v>155</v>
      </c>
      <c r="P3843">
        <f t="shared" si="302"/>
        <v>159.12</v>
      </c>
      <c r="Q3843" s="11" t="s">
        <v>8315</v>
      </c>
      <c r="R3843" t="s">
        <v>8316</v>
      </c>
      <c r="S3843" s="16">
        <f t="shared" ref="S3843:S3906" si="304">(((J3843/60)/60)/24)+DATE(1970,1,1)</f>
        <v>41780.785729166666</v>
      </c>
      <c r="T3843" s="16">
        <f t="shared" ref="T3843:T3906" si="305">(((I3843/60)/60)/24)+DATE(1970,1,1)</f>
        <v>41840.785729166666</v>
      </c>
      <c r="U3843">
        <f t="shared" ref="U3843:U3906" si="306">YEAR(T3843)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4200</v>
      </c>
      <c r="E3844" s="7">
        <v>5331</v>
      </c>
      <c r="F3844" t="s">
        <v>8218</v>
      </c>
      <c r="G3844" t="s">
        <v>8224</v>
      </c>
      <c r="H3844" t="s">
        <v>8246</v>
      </c>
      <c r="I3844" s="1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127</v>
      </c>
      <c r="P3844">
        <f t="shared" si="302"/>
        <v>231.78</v>
      </c>
      <c r="Q3844" s="11" t="s">
        <v>8315</v>
      </c>
      <c r="R3844" t="s">
        <v>8316</v>
      </c>
      <c r="S3844" s="16">
        <f t="shared" si="304"/>
        <v>41740.493657407409</v>
      </c>
      <c r="T3844" s="16">
        <f t="shared" si="305"/>
        <v>41770.493657407409</v>
      </c>
      <c r="U3844">
        <f t="shared" si="306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4000</v>
      </c>
      <c r="E3845" s="7">
        <v>5922</v>
      </c>
      <c r="F3845" t="s">
        <v>8218</v>
      </c>
      <c r="G3845" t="s">
        <v>8223</v>
      </c>
      <c r="H3845" t="s">
        <v>8245</v>
      </c>
      <c r="I3845" s="14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148</v>
      </c>
      <c r="P3845">
        <f t="shared" si="302"/>
        <v>311.68</v>
      </c>
      <c r="Q3845" s="11" t="s">
        <v>8315</v>
      </c>
      <c r="R3845" t="s">
        <v>8316</v>
      </c>
      <c r="S3845" s="16">
        <f t="shared" si="304"/>
        <v>41766.072500000002</v>
      </c>
      <c r="T3845" s="16">
        <f t="shared" si="305"/>
        <v>41791.072500000002</v>
      </c>
      <c r="U3845">
        <f t="shared" si="306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10000</v>
      </c>
      <c r="E3846" s="7">
        <v>15530</v>
      </c>
      <c r="F3846" t="s">
        <v>8218</v>
      </c>
      <c r="G3846" t="s">
        <v>8223</v>
      </c>
      <c r="H3846" t="s">
        <v>8245</v>
      </c>
      <c r="I3846" s="14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155</v>
      </c>
      <c r="P3846">
        <f t="shared" si="302"/>
        <v>310.60000000000002</v>
      </c>
      <c r="Q3846" s="11" t="s">
        <v>8315</v>
      </c>
      <c r="R3846" t="s">
        <v>8316</v>
      </c>
      <c r="S3846" s="16">
        <f t="shared" si="304"/>
        <v>41766.617291666669</v>
      </c>
      <c r="T3846" s="16">
        <f t="shared" si="305"/>
        <v>41793.290972222225</v>
      </c>
      <c r="U3846">
        <f t="shared" si="306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3500</v>
      </c>
      <c r="E3847" s="7">
        <v>4040</v>
      </c>
      <c r="F3847" t="s">
        <v>8218</v>
      </c>
      <c r="G3847" t="s">
        <v>8223</v>
      </c>
      <c r="H3847" t="s">
        <v>8245</v>
      </c>
      <c r="I3847" s="14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115</v>
      </c>
      <c r="P3847">
        <f t="shared" si="302"/>
        <v>336.67</v>
      </c>
      <c r="Q3847" s="11" t="s">
        <v>8315</v>
      </c>
      <c r="R3847" t="s">
        <v>8316</v>
      </c>
      <c r="S3847" s="16">
        <f t="shared" si="304"/>
        <v>42248.627013888887</v>
      </c>
      <c r="T3847" s="16">
        <f t="shared" si="305"/>
        <v>42278.627013888887</v>
      </c>
      <c r="U3847">
        <f t="shared" si="306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2000</v>
      </c>
      <c r="E3848" s="7">
        <v>2932</v>
      </c>
      <c r="F3848" t="s">
        <v>8218</v>
      </c>
      <c r="G3848" t="s">
        <v>8223</v>
      </c>
      <c r="H3848" t="s">
        <v>8245</v>
      </c>
      <c r="I3848" s="14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147</v>
      </c>
      <c r="P3848">
        <f t="shared" si="302"/>
        <v>366.5</v>
      </c>
      <c r="Q3848" s="11" t="s">
        <v>8315</v>
      </c>
      <c r="R3848" t="s">
        <v>8316</v>
      </c>
      <c r="S3848" s="16">
        <f t="shared" si="304"/>
        <v>41885.221550925926</v>
      </c>
      <c r="T3848" s="16">
        <f t="shared" si="305"/>
        <v>41916.290972222225</v>
      </c>
      <c r="U3848">
        <f t="shared" si="306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5000</v>
      </c>
      <c r="E3849" s="7">
        <v>5651.58</v>
      </c>
      <c r="F3849" t="s">
        <v>8218</v>
      </c>
      <c r="G3849" t="s">
        <v>8223</v>
      </c>
      <c r="H3849" t="s">
        <v>8245</v>
      </c>
      <c r="I3849" s="14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113</v>
      </c>
      <c r="P3849">
        <f t="shared" si="302"/>
        <v>627.95000000000005</v>
      </c>
      <c r="Q3849" s="11" t="s">
        <v>8315</v>
      </c>
      <c r="R3849" t="s">
        <v>8316</v>
      </c>
      <c r="S3849" s="16">
        <f t="shared" si="304"/>
        <v>42159.224432870367</v>
      </c>
      <c r="T3849" s="16">
        <f t="shared" si="305"/>
        <v>42204.224432870367</v>
      </c>
      <c r="U3849">
        <f t="shared" si="306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6000</v>
      </c>
      <c r="E3850" s="7">
        <v>6388</v>
      </c>
      <c r="F3850" t="s">
        <v>8218</v>
      </c>
      <c r="G3850" t="s">
        <v>8223</v>
      </c>
      <c r="H3850" t="s">
        <v>8245</v>
      </c>
      <c r="I3850" s="14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106</v>
      </c>
      <c r="P3850">
        <f t="shared" si="302"/>
        <v>148.56</v>
      </c>
      <c r="Q3850" s="11" t="s">
        <v>8315</v>
      </c>
      <c r="R3850" t="s">
        <v>8316</v>
      </c>
      <c r="S3850" s="16">
        <f t="shared" si="304"/>
        <v>42265.817002314812</v>
      </c>
      <c r="T3850" s="16">
        <f t="shared" si="305"/>
        <v>42295.817002314812</v>
      </c>
      <c r="U3850">
        <f t="shared" si="306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6000</v>
      </c>
      <c r="E3851" s="7">
        <v>6257</v>
      </c>
      <c r="F3851" t="s">
        <v>8218</v>
      </c>
      <c r="G3851" t="s">
        <v>8235</v>
      </c>
      <c r="H3851" t="s">
        <v>8248</v>
      </c>
      <c r="I3851" s="14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104</v>
      </c>
      <c r="P3851">
        <f t="shared" si="302"/>
        <v>223.46</v>
      </c>
      <c r="Q3851" s="11" t="s">
        <v>8315</v>
      </c>
      <c r="R3851" t="s">
        <v>8316</v>
      </c>
      <c r="S3851" s="16">
        <f t="shared" si="304"/>
        <v>42136.767175925925</v>
      </c>
      <c r="T3851" s="16">
        <f t="shared" si="305"/>
        <v>42166.767175925925</v>
      </c>
      <c r="U3851">
        <f t="shared" si="306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1500</v>
      </c>
      <c r="E3852" s="7">
        <v>50</v>
      </c>
      <c r="F3852" t="s">
        <v>8220</v>
      </c>
      <c r="G3852" t="s">
        <v>8223</v>
      </c>
      <c r="H3852" t="s">
        <v>8245</v>
      </c>
      <c r="I3852" s="14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3</v>
      </c>
      <c r="P3852">
        <f t="shared" si="302"/>
        <v>12.5</v>
      </c>
      <c r="Q3852" s="11" t="s">
        <v>8315</v>
      </c>
      <c r="R3852" t="s">
        <v>8316</v>
      </c>
      <c r="S3852" s="16">
        <f t="shared" si="304"/>
        <v>41975.124340277776</v>
      </c>
      <c r="T3852" s="16">
        <f t="shared" si="305"/>
        <v>42005.124340277776</v>
      </c>
      <c r="U3852">
        <f t="shared" si="306"/>
        <v>2015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3500</v>
      </c>
      <c r="E3853" s="7">
        <v>4280</v>
      </c>
      <c r="F3853" t="s">
        <v>8218</v>
      </c>
      <c r="G3853" t="s">
        <v>8224</v>
      </c>
      <c r="H3853" t="s">
        <v>8246</v>
      </c>
      <c r="I3853" s="14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122</v>
      </c>
      <c r="P3853">
        <f t="shared" si="302"/>
        <v>178.33</v>
      </c>
      <c r="Q3853" s="11" t="s">
        <v>8315</v>
      </c>
      <c r="R3853" t="s">
        <v>8316</v>
      </c>
      <c r="S3853" s="16">
        <f t="shared" si="304"/>
        <v>42172.439571759256</v>
      </c>
      <c r="T3853" s="16">
        <f t="shared" si="305"/>
        <v>42202.439571759256</v>
      </c>
      <c r="U3853">
        <f t="shared" si="306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1050</v>
      </c>
      <c r="E3854" s="7">
        <v>1296</v>
      </c>
      <c r="F3854" t="s">
        <v>8218</v>
      </c>
      <c r="G3854" t="s">
        <v>8223</v>
      </c>
      <c r="H3854" t="s">
        <v>8245</v>
      </c>
      <c r="I3854" s="1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123</v>
      </c>
      <c r="P3854">
        <f t="shared" si="302"/>
        <v>648</v>
      </c>
      <c r="Q3854" s="11" t="s">
        <v>8315</v>
      </c>
      <c r="R3854" t="s">
        <v>8316</v>
      </c>
      <c r="S3854" s="16">
        <f t="shared" si="304"/>
        <v>42065.190694444449</v>
      </c>
      <c r="T3854" s="16">
        <f t="shared" si="305"/>
        <v>42090.149027777778</v>
      </c>
      <c r="U3854">
        <f t="shared" si="306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1200</v>
      </c>
      <c r="E3855" s="7">
        <v>6039</v>
      </c>
      <c r="F3855" t="s">
        <v>8218</v>
      </c>
      <c r="G3855" t="s">
        <v>8223</v>
      </c>
      <c r="H3855" t="s">
        <v>8245</v>
      </c>
      <c r="I3855" s="14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503</v>
      </c>
      <c r="P3855">
        <f t="shared" si="302"/>
        <v>3019.5</v>
      </c>
      <c r="Q3855" s="11" t="s">
        <v>8315</v>
      </c>
      <c r="R3855" t="s">
        <v>8316</v>
      </c>
      <c r="S3855" s="16">
        <f t="shared" si="304"/>
        <v>41848.84002314815</v>
      </c>
      <c r="T3855" s="16">
        <f t="shared" si="305"/>
        <v>41883.84002314815</v>
      </c>
      <c r="U3855">
        <f t="shared" si="306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5000</v>
      </c>
      <c r="E3856" s="7">
        <v>6705</v>
      </c>
      <c r="F3856" t="s">
        <v>8218</v>
      </c>
      <c r="G3856" t="s">
        <v>8223</v>
      </c>
      <c r="H3856" t="s">
        <v>8245</v>
      </c>
      <c r="I3856" s="14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134</v>
      </c>
      <c r="P3856">
        <f t="shared" si="302"/>
        <v>335.25</v>
      </c>
      <c r="Q3856" s="11" t="s">
        <v>8315</v>
      </c>
      <c r="R3856" t="s">
        <v>8316</v>
      </c>
      <c r="S3856" s="16">
        <f t="shared" si="304"/>
        <v>42103.884930555556</v>
      </c>
      <c r="T3856" s="16">
        <f t="shared" si="305"/>
        <v>42133.884930555556</v>
      </c>
      <c r="U3856">
        <f t="shared" si="306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1200</v>
      </c>
      <c r="E3857" s="7">
        <v>1200</v>
      </c>
      <c r="F3857" t="s">
        <v>8218</v>
      </c>
      <c r="G3857" t="s">
        <v>8223</v>
      </c>
      <c r="H3857" t="s">
        <v>8245</v>
      </c>
      <c r="I3857" s="14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100</v>
      </c>
      <c r="P3857">
        <f t="shared" si="302"/>
        <v>1200</v>
      </c>
      <c r="Q3857" s="11" t="s">
        <v>8315</v>
      </c>
      <c r="R3857" t="s">
        <v>8316</v>
      </c>
      <c r="S3857" s="16">
        <f t="shared" si="304"/>
        <v>42059.970729166671</v>
      </c>
      <c r="T3857" s="16">
        <f t="shared" si="305"/>
        <v>42089.929062499999</v>
      </c>
      <c r="U3857">
        <f t="shared" si="306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800</v>
      </c>
      <c r="E3858" s="7">
        <v>890</v>
      </c>
      <c r="F3858" t="s">
        <v>8218</v>
      </c>
      <c r="G3858" t="s">
        <v>8223</v>
      </c>
      <c r="H3858" t="s">
        <v>8245</v>
      </c>
      <c r="I3858" s="14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111</v>
      </c>
      <c r="P3858">
        <f t="shared" si="302"/>
        <v>890</v>
      </c>
      <c r="Q3858" s="11" t="s">
        <v>8315</v>
      </c>
      <c r="R3858" t="s">
        <v>8316</v>
      </c>
      <c r="S3858" s="16">
        <f t="shared" si="304"/>
        <v>42041.743090277778</v>
      </c>
      <c r="T3858" s="16">
        <f t="shared" si="305"/>
        <v>42071.701423611114</v>
      </c>
      <c r="U3858">
        <f t="shared" si="306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2500</v>
      </c>
      <c r="E3859" s="7">
        <v>450</v>
      </c>
      <c r="F3859" t="s">
        <v>8220</v>
      </c>
      <c r="G3859" t="s">
        <v>8223</v>
      </c>
      <c r="H3859" t="s">
        <v>8245</v>
      </c>
      <c r="I3859" s="14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18</v>
      </c>
      <c r="P3859">
        <f t="shared" si="302"/>
        <v>112.5</v>
      </c>
      <c r="Q3859" s="11" t="s">
        <v>8315</v>
      </c>
      <c r="R3859" t="s">
        <v>8316</v>
      </c>
      <c r="S3859" s="16">
        <f t="shared" si="304"/>
        <v>41829.73715277778</v>
      </c>
      <c r="T3859" s="16">
        <f t="shared" si="305"/>
        <v>41852.716666666667</v>
      </c>
      <c r="U3859">
        <f t="shared" si="306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1000</v>
      </c>
      <c r="E3860" s="7">
        <v>1046</v>
      </c>
      <c r="F3860" t="s">
        <v>8218</v>
      </c>
      <c r="G3860" t="s">
        <v>8224</v>
      </c>
      <c r="H3860" t="s">
        <v>8246</v>
      </c>
      <c r="I3860" s="14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105</v>
      </c>
      <c r="P3860">
        <f t="shared" si="302"/>
        <v>1046</v>
      </c>
      <c r="Q3860" s="11" t="s">
        <v>8315</v>
      </c>
      <c r="R3860" t="s">
        <v>8316</v>
      </c>
      <c r="S3860" s="16">
        <f t="shared" si="304"/>
        <v>42128.431064814817</v>
      </c>
      <c r="T3860" s="16">
        <f t="shared" si="305"/>
        <v>42146.875</v>
      </c>
      <c r="U3860">
        <f t="shared" si="306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800</v>
      </c>
      <c r="E3861" s="7">
        <v>875</v>
      </c>
      <c r="F3861" t="s">
        <v>8218</v>
      </c>
      <c r="G3861" t="s">
        <v>8223</v>
      </c>
      <c r="H3861" t="s">
        <v>8245</v>
      </c>
      <c r="I3861" s="14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109</v>
      </c>
      <c r="P3861">
        <f t="shared" si="302"/>
        <v>875</v>
      </c>
      <c r="Q3861" s="11" t="s">
        <v>8315</v>
      </c>
      <c r="R3861" t="s">
        <v>8316</v>
      </c>
      <c r="S3861" s="16">
        <f t="shared" si="304"/>
        <v>41789.893599537041</v>
      </c>
      <c r="T3861" s="16">
        <f t="shared" si="305"/>
        <v>41815.875</v>
      </c>
      <c r="U3861">
        <f t="shared" si="306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4000</v>
      </c>
      <c r="E3862" s="7">
        <v>5465</v>
      </c>
      <c r="F3862" t="s">
        <v>8218</v>
      </c>
      <c r="G3862" t="s">
        <v>8223</v>
      </c>
      <c r="H3862" t="s">
        <v>8245</v>
      </c>
      <c r="I3862" s="14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137</v>
      </c>
      <c r="P3862">
        <f t="shared" si="302"/>
        <v>420.38</v>
      </c>
      <c r="Q3862" s="11" t="s">
        <v>8315</v>
      </c>
      <c r="R3862" t="s">
        <v>8316</v>
      </c>
      <c r="S3862" s="16">
        <f t="shared" si="304"/>
        <v>41833.660995370366</v>
      </c>
      <c r="T3862" s="16">
        <f t="shared" si="305"/>
        <v>41863.660995370366</v>
      </c>
      <c r="U3862">
        <f t="shared" si="306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150</v>
      </c>
      <c r="F3863" t="s">
        <v>8220</v>
      </c>
      <c r="G3863" t="s">
        <v>8223</v>
      </c>
      <c r="H3863" t="s">
        <v>8245</v>
      </c>
      <c r="I3863" s="14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8</v>
      </c>
      <c r="P3863">
        <f t="shared" si="302"/>
        <v>150</v>
      </c>
      <c r="Q3863" s="11" t="s">
        <v>8315</v>
      </c>
      <c r="R3863" t="s">
        <v>8316</v>
      </c>
      <c r="S3863" s="16">
        <f t="shared" si="304"/>
        <v>41914.590011574073</v>
      </c>
      <c r="T3863" s="16">
        <f t="shared" si="305"/>
        <v>41955.907638888893</v>
      </c>
      <c r="U3863">
        <f t="shared" si="306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800</v>
      </c>
      <c r="E3864" s="7">
        <v>838</v>
      </c>
      <c r="F3864" t="s">
        <v>8218</v>
      </c>
      <c r="G3864" t="s">
        <v>8223</v>
      </c>
      <c r="H3864" t="s">
        <v>8245</v>
      </c>
      <c r="I3864" s="1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105</v>
      </c>
      <c r="P3864">
        <f t="shared" si="302"/>
        <v>838</v>
      </c>
      <c r="Q3864" s="11" t="s">
        <v>8315</v>
      </c>
      <c r="R3864" t="s">
        <v>8316</v>
      </c>
      <c r="S3864" s="16">
        <f t="shared" si="304"/>
        <v>42611.261064814811</v>
      </c>
      <c r="T3864" s="16">
        <f t="shared" si="305"/>
        <v>42625.707638888889</v>
      </c>
      <c r="U3864">
        <f t="shared" si="306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150</v>
      </c>
      <c r="E3865" s="7">
        <v>1434</v>
      </c>
      <c r="F3865" t="s">
        <v>8218</v>
      </c>
      <c r="G3865" t="s">
        <v>8223</v>
      </c>
      <c r="H3865" t="s">
        <v>8245</v>
      </c>
      <c r="I3865" s="14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956</v>
      </c>
      <c r="P3865">
        <f t="shared" si="302"/>
        <v>0</v>
      </c>
      <c r="Q3865" s="11" t="s">
        <v>8315</v>
      </c>
      <c r="R3865" t="s">
        <v>8316</v>
      </c>
      <c r="S3865" s="16">
        <f t="shared" si="304"/>
        <v>42253.633159722223</v>
      </c>
      <c r="T3865" s="16">
        <f t="shared" si="305"/>
        <v>42313.674826388888</v>
      </c>
      <c r="U3865">
        <f t="shared" si="306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1500</v>
      </c>
      <c r="E3866" s="7">
        <v>2885</v>
      </c>
      <c r="F3866" t="s">
        <v>8218</v>
      </c>
      <c r="G3866" t="s">
        <v>8223</v>
      </c>
      <c r="H3866" t="s">
        <v>8245</v>
      </c>
      <c r="I3866" s="14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192</v>
      </c>
      <c r="P3866">
        <f t="shared" si="302"/>
        <v>961.67</v>
      </c>
      <c r="Q3866" s="11" t="s">
        <v>8315</v>
      </c>
      <c r="R3866" t="s">
        <v>8316</v>
      </c>
      <c r="S3866" s="16">
        <f t="shared" si="304"/>
        <v>42295.891828703709</v>
      </c>
      <c r="T3866" s="16">
        <f t="shared" si="305"/>
        <v>42325.933495370366</v>
      </c>
      <c r="U3866">
        <f t="shared" si="306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3000</v>
      </c>
      <c r="E3867" s="7">
        <v>5739</v>
      </c>
      <c r="F3867" t="s">
        <v>8218</v>
      </c>
      <c r="G3867" t="s">
        <v>8228</v>
      </c>
      <c r="H3867" t="s">
        <v>8250</v>
      </c>
      <c r="I3867" s="14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191</v>
      </c>
      <c r="P3867">
        <f t="shared" si="302"/>
        <v>409.93</v>
      </c>
      <c r="Q3867" s="11" t="s">
        <v>8315</v>
      </c>
      <c r="R3867" t="s">
        <v>8316</v>
      </c>
      <c r="S3867" s="16">
        <f t="shared" si="304"/>
        <v>41841.651597222226</v>
      </c>
      <c r="T3867" s="16">
        <f t="shared" si="305"/>
        <v>41881.229166666664</v>
      </c>
      <c r="U3867">
        <f t="shared" si="306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1000</v>
      </c>
      <c r="E3868" s="7">
        <v>1336</v>
      </c>
      <c r="F3868" t="s">
        <v>8218</v>
      </c>
      <c r="G3868" t="s">
        <v>8223</v>
      </c>
      <c r="H3868" t="s">
        <v>8245</v>
      </c>
      <c r="I3868" s="14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134</v>
      </c>
      <c r="P3868">
        <f t="shared" si="302"/>
        <v>668</v>
      </c>
      <c r="Q3868" s="11" t="s">
        <v>8315</v>
      </c>
      <c r="R3868" t="s">
        <v>8316</v>
      </c>
      <c r="S3868" s="16">
        <f t="shared" si="304"/>
        <v>42402.947002314817</v>
      </c>
      <c r="T3868" s="16">
        <f t="shared" si="305"/>
        <v>42452.145138888889</v>
      </c>
      <c r="U3868">
        <f t="shared" si="306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2500</v>
      </c>
      <c r="E3869" s="7">
        <v>135</v>
      </c>
      <c r="F3869" t="s">
        <v>8220</v>
      </c>
      <c r="G3869" t="s">
        <v>8223</v>
      </c>
      <c r="H3869" t="s">
        <v>8245</v>
      </c>
      <c r="I3869" s="14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5</v>
      </c>
      <c r="P3869">
        <f t="shared" si="302"/>
        <v>27</v>
      </c>
      <c r="Q3869" s="11" t="s">
        <v>8315</v>
      </c>
      <c r="R3869" t="s">
        <v>8316</v>
      </c>
      <c r="S3869" s="16">
        <f t="shared" si="304"/>
        <v>42509.814108796301</v>
      </c>
      <c r="T3869" s="16">
        <f t="shared" si="305"/>
        <v>42539.814108796301</v>
      </c>
      <c r="U3869">
        <f t="shared" si="306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1000</v>
      </c>
      <c r="E3870" s="7">
        <v>1041.29</v>
      </c>
      <c r="F3870" t="s">
        <v>8218</v>
      </c>
      <c r="G3870" t="s">
        <v>8224</v>
      </c>
      <c r="H3870" t="s">
        <v>8246</v>
      </c>
      <c r="I3870" s="14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104</v>
      </c>
      <c r="P3870">
        <f t="shared" si="302"/>
        <v>1041.29</v>
      </c>
      <c r="Q3870" s="11" t="s">
        <v>8315</v>
      </c>
      <c r="R3870" t="s">
        <v>8357</v>
      </c>
      <c r="S3870" s="16">
        <f t="shared" si="304"/>
        <v>41865.659780092588</v>
      </c>
      <c r="T3870" s="16">
        <f t="shared" si="305"/>
        <v>41890.659780092588</v>
      </c>
      <c r="U3870">
        <f t="shared" si="306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3000</v>
      </c>
      <c r="E3871" s="7">
        <v>1</v>
      </c>
      <c r="F3871" t="s">
        <v>8220</v>
      </c>
      <c r="G3871" t="s">
        <v>8223</v>
      </c>
      <c r="H3871" t="s">
        <v>8245</v>
      </c>
      <c r="I3871" s="14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0</v>
      </c>
      <c r="P3871">
        <f t="shared" ref="P3871:P3934" si="307">IFERROR(ROUND(E3871/L3871, 2), 0)</f>
        <v>7.0000000000000007E-2</v>
      </c>
      <c r="Q3871" s="11" t="s">
        <v>8315</v>
      </c>
      <c r="R3871" t="s">
        <v>8357</v>
      </c>
      <c r="S3871" s="16">
        <f t="shared" si="304"/>
        <v>42047.724444444444</v>
      </c>
      <c r="T3871" s="16">
        <f t="shared" si="305"/>
        <v>42077.132638888885</v>
      </c>
      <c r="U3871">
        <f t="shared" si="306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5000</v>
      </c>
      <c r="E3872" s="7">
        <v>1126</v>
      </c>
      <c r="F3872" t="s">
        <v>8220</v>
      </c>
      <c r="G3872" t="s">
        <v>8223</v>
      </c>
      <c r="H3872" t="s">
        <v>8245</v>
      </c>
      <c r="I3872" s="14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23</v>
      </c>
      <c r="P3872">
        <f t="shared" si="307"/>
        <v>112.6</v>
      </c>
      <c r="Q3872" s="11" t="s">
        <v>8315</v>
      </c>
      <c r="R3872" t="s">
        <v>8357</v>
      </c>
      <c r="S3872" s="16">
        <f t="shared" si="304"/>
        <v>41793.17219907407</v>
      </c>
      <c r="T3872" s="16">
        <f t="shared" si="305"/>
        <v>41823.17219907407</v>
      </c>
      <c r="U3872">
        <f t="shared" si="306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85</v>
      </c>
      <c r="F3873" t="s">
        <v>8220</v>
      </c>
      <c r="G3873" t="s">
        <v>8223</v>
      </c>
      <c r="H3873" t="s">
        <v>8245</v>
      </c>
      <c r="I3873" s="14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6</v>
      </c>
      <c r="P3873">
        <f t="shared" si="307"/>
        <v>28.33</v>
      </c>
      <c r="Q3873" s="11" t="s">
        <v>8315</v>
      </c>
      <c r="R3873" t="s">
        <v>8357</v>
      </c>
      <c r="S3873" s="16">
        <f t="shared" si="304"/>
        <v>42763.780671296292</v>
      </c>
      <c r="T3873" s="16">
        <f t="shared" si="305"/>
        <v>42823.739004629635</v>
      </c>
      <c r="U3873">
        <f t="shared" si="306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</v>
      </c>
      <c r="E3874" s="7">
        <v>970</v>
      </c>
      <c r="F3874" t="s">
        <v>8218</v>
      </c>
      <c r="G3874" t="s">
        <v>8223</v>
      </c>
      <c r="H3874" t="s">
        <v>8245</v>
      </c>
      <c r="I3874" s="1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647</v>
      </c>
      <c r="P3874">
        <f t="shared" si="307"/>
        <v>0</v>
      </c>
      <c r="Q3874" s="11" t="s">
        <v>8315</v>
      </c>
      <c r="R3874" t="s">
        <v>8357</v>
      </c>
      <c r="S3874" s="16">
        <f t="shared" si="304"/>
        <v>42180.145787037036</v>
      </c>
      <c r="T3874" s="16">
        <f t="shared" si="305"/>
        <v>42230.145787037036</v>
      </c>
      <c r="U3874">
        <f t="shared" si="306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150</v>
      </c>
      <c r="E3875" s="7">
        <v>230</v>
      </c>
      <c r="F3875" t="s">
        <v>8218</v>
      </c>
      <c r="G3875" t="s">
        <v>8223</v>
      </c>
      <c r="H3875" t="s">
        <v>8245</v>
      </c>
      <c r="I3875" s="14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153</v>
      </c>
      <c r="P3875">
        <f t="shared" si="307"/>
        <v>0</v>
      </c>
      <c r="Q3875" s="11" t="s">
        <v>8315</v>
      </c>
      <c r="R3875" t="s">
        <v>8357</v>
      </c>
      <c r="S3875" s="16">
        <f t="shared" si="304"/>
        <v>42255.696006944447</v>
      </c>
      <c r="T3875" s="16">
        <f t="shared" si="305"/>
        <v>42285.696006944447</v>
      </c>
      <c r="U3875">
        <f t="shared" si="306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150</v>
      </c>
      <c r="E3876" s="7">
        <v>195</v>
      </c>
      <c r="F3876" t="s">
        <v>8218</v>
      </c>
      <c r="G3876" t="s">
        <v>8227</v>
      </c>
      <c r="H3876" t="s">
        <v>8249</v>
      </c>
      <c r="I3876" s="14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130</v>
      </c>
      <c r="P3876">
        <f t="shared" si="307"/>
        <v>0</v>
      </c>
      <c r="Q3876" s="11" t="s">
        <v>8315</v>
      </c>
      <c r="R3876" t="s">
        <v>8357</v>
      </c>
      <c r="S3876" s="16">
        <f t="shared" si="304"/>
        <v>42007.016458333332</v>
      </c>
      <c r="T3876" s="16">
        <f t="shared" si="305"/>
        <v>42028.041666666672</v>
      </c>
      <c r="U3876">
        <f t="shared" si="306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150</v>
      </c>
      <c r="E3877" s="7">
        <v>180</v>
      </c>
      <c r="F3877" t="s">
        <v>8218</v>
      </c>
      <c r="G3877" t="s">
        <v>8231</v>
      </c>
      <c r="H3877" t="s">
        <v>8252</v>
      </c>
      <c r="I3877" s="14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120</v>
      </c>
      <c r="P3877">
        <f t="shared" si="307"/>
        <v>0</v>
      </c>
      <c r="Q3877" s="11" t="s">
        <v>8315</v>
      </c>
      <c r="R3877" t="s">
        <v>8357</v>
      </c>
      <c r="S3877" s="16">
        <f t="shared" si="304"/>
        <v>42615.346817129626</v>
      </c>
      <c r="T3877" s="16">
        <f t="shared" si="305"/>
        <v>42616.416666666672</v>
      </c>
      <c r="U3877">
        <f t="shared" si="306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6000</v>
      </c>
      <c r="E3878" s="7">
        <v>565</v>
      </c>
      <c r="F3878" t="s">
        <v>8220</v>
      </c>
      <c r="G3878" t="s">
        <v>8224</v>
      </c>
      <c r="H3878" t="s">
        <v>8246</v>
      </c>
      <c r="I3878" s="14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9</v>
      </c>
      <c r="P3878">
        <f t="shared" si="307"/>
        <v>12.28</v>
      </c>
      <c r="Q3878" s="11" t="s">
        <v>8315</v>
      </c>
      <c r="R3878" t="s">
        <v>8357</v>
      </c>
      <c r="S3878" s="16">
        <f t="shared" si="304"/>
        <v>42372.624166666668</v>
      </c>
      <c r="T3878" s="16">
        <f t="shared" si="305"/>
        <v>42402.624166666668</v>
      </c>
      <c r="U3878">
        <f t="shared" si="306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5000</v>
      </c>
      <c r="E3879" s="7">
        <v>0</v>
      </c>
      <c r="F3879" t="s">
        <v>8220</v>
      </c>
      <c r="G3879" t="s">
        <v>8223</v>
      </c>
      <c r="H3879" t="s">
        <v>8245</v>
      </c>
      <c r="I3879" s="14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0</v>
      </c>
      <c r="P3879">
        <f t="shared" si="307"/>
        <v>0</v>
      </c>
      <c r="Q3879" s="11" t="s">
        <v>8315</v>
      </c>
      <c r="R3879" t="s">
        <v>8357</v>
      </c>
      <c r="S3879" s="16">
        <f t="shared" si="304"/>
        <v>42682.67768518519</v>
      </c>
      <c r="T3879" s="16">
        <f t="shared" si="305"/>
        <v>42712.67768518519</v>
      </c>
      <c r="U3879">
        <f t="shared" si="306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1000</v>
      </c>
      <c r="E3880" s="7">
        <v>1040</v>
      </c>
      <c r="F3880" t="s">
        <v>8218</v>
      </c>
      <c r="G3880" t="s">
        <v>8223</v>
      </c>
      <c r="H3880" t="s">
        <v>8245</v>
      </c>
      <c r="I3880" s="14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104</v>
      </c>
      <c r="P3880">
        <f t="shared" si="307"/>
        <v>1040</v>
      </c>
      <c r="Q3880" s="11" t="s">
        <v>8315</v>
      </c>
      <c r="R3880" t="s">
        <v>8357</v>
      </c>
      <c r="S3880" s="16">
        <f t="shared" si="304"/>
        <v>42154.818819444445</v>
      </c>
      <c r="T3880" s="16">
        <f t="shared" si="305"/>
        <v>42185.165972222225</v>
      </c>
      <c r="U3880">
        <f t="shared" si="306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</v>
      </c>
      <c r="E3881" s="7">
        <v>20</v>
      </c>
      <c r="F3881" t="s">
        <v>8220</v>
      </c>
      <c r="G3881" t="s">
        <v>8224</v>
      </c>
      <c r="H3881" t="s">
        <v>8246</v>
      </c>
      <c r="I3881" s="14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13</v>
      </c>
      <c r="P3881">
        <f t="shared" si="307"/>
        <v>0</v>
      </c>
      <c r="Q3881" s="11" t="s">
        <v>8315</v>
      </c>
      <c r="R3881" t="s">
        <v>8357</v>
      </c>
      <c r="S3881" s="16">
        <f t="shared" si="304"/>
        <v>41999.861064814817</v>
      </c>
      <c r="T3881" s="16">
        <f t="shared" si="305"/>
        <v>42029.861064814817</v>
      </c>
      <c r="U3881">
        <f t="shared" si="306"/>
        <v>2015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4000</v>
      </c>
      <c r="E3882" s="7">
        <v>45</v>
      </c>
      <c r="F3882" t="s">
        <v>8220</v>
      </c>
      <c r="G3882" t="s">
        <v>8224</v>
      </c>
      <c r="H3882" t="s">
        <v>8246</v>
      </c>
      <c r="I3882" s="14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</v>
      </c>
      <c r="P3882">
        <f t="shared" si="307"/>
        <v>2.65</v>
      </c>
      <c r="Q3882" s="11" t="s">
        <v>8315</v>
      </c>
      <c r="R3882" t="s">
        <v>8357</v>
      </c>
      <c r="S3882" s="16">
        <f t="shared" si="304"/>
        <v>41815.815046296295</v>
      </c>
      <c r="T3882" s="16">
        <f t="shared" si="305"/>
        <v>41850.958333333336</v>
      </c>
      <c r="U3882">
        <f t="shared" si="306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1200</v>
      </c>
      <c r="E3883" s="7">
        <v>1200</v>
      </c>
      <c r="F3883" t="s">
        <v>8218</v>
      </c>
      <c r="G3883" t="s">
        <v>8223</v>
      </c>
      <c r="H3883" t="s">
        <v>8245</v>
      </c>
      <c r="I3883" s="14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100</v>
      </c>
      <c r="P3883">
        <f t="shared" si="307"/>
        <v>1200</v>
      </c>
      <c r="Q3883" s="11" t="s">
        <v>8315</v>
      </c>
      <c r="R3883" t="s">
        <v>8357</v>
      </c>
      <c r="S3883" s="16">
        <f t="shared" si="304"/>
        <v>42756.018506944441</v>
      </c>
      <c r="T3883" s="16">
        <f t="shared" si="305"/>
        <v>42786.018506944441</v>
      </c>
      <c r="U3883">
        <f t="shared" si="306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150</v>
      </c>
      <c r="E3884" s="7">
        <v>15</v>
      </c>
      <c r="F3884" t="s">
        <v>8220</v>
      </c>
      <c r="G3884" t="s">
        <v>8225</v>
      </c>
      <c r="H3884" t="s">
        <v>8247</v>
      </c>
      <c r="I3884" s="1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10</v>
      </c>
      <c r="P3884">
        <f t="shared" si="307"/>
        <v>0</v>
      </c>
      <c r="Q3884" s="11" t="s">
        <v>8315</v>
      </c>
      <c r="R3884" t="s">
        <v>8357</v>
      </c>
      <c r="S3884" s="16">
        <f t="shared" si="304"/>
        <v>42373.983449074076</v>
      </c>
      <c r="T3884" s="16">
        <f t="shared" si="305"/>
        <v>42400.960416666669</v>
      </c>
      <c r="U3884">
        <f t="shared" si="306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</v>
      </c>
      <c r="E3885" s="7">
        <v>3</v>
      </c>
      <c r="F3885" t="s">
        <v>8220</v>
      </c>
      <c r="G3885" t="s">
        <v>8224</v>
      </c>
      <c r="H3885" t="s">
        <v>8246</v>
      </c>
      <c r="I3885" s="14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2</v>
      </c>
      <c r="P3885">
        <f t="shared" si="307"/>
        <v>0</v>
      </c>
      <c r="Q3885" s="11" t="s">
        <v>8315</v>
      </c>
      <c r="R3885" t="s">
        <v>8357</v>
      </c>
      <c r="S3885" s="16">
        <f t="shared" si="304"/>
        <v>41854.602650462963</v>
      </c>
      <c r="T3885" s="16">
        <f t="shared" si="305"/>
        <v>41884.602650462963</v>
      </c>
      <c r="U3885">
        <f t="shared" si="306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128</v>
      </c>
      <c r="E3886" s="7">
        <v>0</v>
      </c>
      <c r="F3886" t="s">
        <v>8219</v>
      </c>
      <c r="G3886" t="s">
        <v>8223</v>
      </c>
      <c r="H3886" t="s">
        <v>8245</v>
      </c>
      <c r="I3886" s="14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7"/>
        <v>0</v>
      </c>
      <c r="Q3886" s="11" t="s">
        <v>8315</v>
      </c>
      <c r="R3886" t="s">
        <v>8357</v>
      </c>
      <c r="S3886" s="16">
        <f t="shared" si="304"/>
        <v>42065.791574074072</v>
      </c>
      <c r="T3886" s="16">
        <f t="shared" si="305"/>
        <v>42090.749907407408</v>
      </c>
      <c r="U3886">
        <f t="shared" si="306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125</v>
      </c>
      <c r="E3887" s="7">
        <v>301</v>
      </c>
      <c r="F3887" t="s">
        <v>8218</v>
      </c>
      <c r="G3887" t="s">
        <v>8223</v>
      </c>
      <c r="H3887" t="s">
        <v>8245</v>
      </c>
      <c r="I3887" s="14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241</v>
      </c>
      <c r="P3887">
        <f t="shared" si="307"/>
        <v>0</v>
      </c>
      <c r="Q3887" s="11" t="s">
        <v>8315</v>
      </c>
      <c r="R3887" t="s">
        <v>8357</v>
      </c>
      <c r="S3887" s="16">
        <f t="shared" si="304"/>
        <v>42469.951284722221</v>
      </c>
      <c r="T3887" s="16">
        <f t="shared" si="305"/>
        <v>42499.951284722221</v>
      </c>
      <c r="U3887">
        <f t="shared" si="306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110</v>
      </c>
      <c r="E3888" s="7">
        <v>420.99</v>
      </c>
      <c r="F3888" t="s">
        <v>8218</v>
      </c>
      <c r="G3888" t="s">
        <v>8225</v>
      </c>
      <c r="H3888" t="s">
        <v>8247</v>
      </c>
      <c r="I3888" s="14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383</v>
      </c>
      <c r="P3888">
        <f t="shared" si="307"/>
        <v>0</v>
      </c>
      <c r="Q3888" s="11" t="s">
        <v>8315</v>
      </c>
      <c r="R3888" t="s">
        <v>8357</v>
      </c>
      <c r="S3888" s="16">
        <f t="shared" si="304"/>
        <v>41954.228032407409</v>
      </c>
      <c r="T3888" s="16">
        <f t="shared" si="305"/>
        <v>41984.228032407409</v>
      </c>
      <c r="U3888">
        <f t="shared" si="306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1500</v>
      </c>
      <c r="E3889" s="7">
        <v>0</v>
      </c>
      <c r="F3889" t="s">
        <v>8220</v>
      </c>
      <c r="G3889" t="s">
        <v>8223</v>
      </c>
      <c r="H3889" t="s">
        <v>8245</v>
      </c>
      <c r="I3889" s="14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0</v>
      </c>
      <c r="P3889">
        <f t="shared" si="307"/>
        <v>0</v>
      </c>
      <c r="Q3889" s="11" t="s">
        <v>8315</v>
      </c>
      <c r="R3889" t="s">
        <v>8357</v>
      </c>
      <c r="S3889" s="16">
        <f t="shared" si="304"/>
        <v>42079.857974537037</v>
      </c>
      <c r="T3889" s="16">
        <f t="shared" si="305"/>
        <v>42125.916666666672</v>
      </c>
      <c r="U3889">
        <f t="shared" si="306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3000</v>
      </c>
      <c r="E3890" s="7">
        <v>3035</v>
      </c>
      <c r="F3890" t="s">
        <v>8218</v>
      </c>
      <c r="G3890" t="s">
        <v>8224</v>
      </c>
      <c r="H3890" t="s">
        <v>8246</v>
      </c>
      <c r="I3890" s="14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101</v>
      </c>
      <c r="P3890">
        <f t="shared" si="307"/>
        <v>216.79</v>
      </c>
      <c r="Q3890" s="11" t="s">
        <v>8315</v>
      </c>
      <c r="R3890" t="s">
        <v>8316</v>
      </c>
      <c r="S3890" s="16">
        <f t="shared" si="304"/>
        <v>42762.545810185184</v>
      </c>
      <c r="T3890" s="16">
        <f t="shared" si="305"/>
        <v>42792.545810185184</v>
      </c>
      <c r="U3890">
        <f t="shared" si="306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2000</v>
      </c>
      <c r="E3891" s="7">
        <v>2027</v>
      </c>
      <c r="F3891" t="s">
        <v>8218</v>
      </c>
      <c r="G3891" t="s">
        <v>8223</v>
      </c>
      <c r="H3891" t="s">
        <v>8245</v>
      </c>
      <c r="I3891" s="14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101</v>
      </c>
      <c r="P3891">
        <f t="shared" si="307"/>
        <v>225.22</v>
      </c>
      <c r="Q3891" s="11" t="s">
        <v>8315</v>
      </c>
      <c r="R3891" t="s">
        <v>8316</v>
      </c>
      <c r="S3891" s="16">
        <f t="shared" si="304"/>
        <v>41977.004976851851</v>
      </c>
      <c r="T3891" s="16">
        <f t="shared" si="305"/>
        <v>42008.976388888885</v>
      </c>
      <c r="U3891">
        <f t="shared" si="306"/>
        <v>2015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7500</v>
      </c>
      <c r="E3892" s="7">
        <v>7685</v>
      </c>
      <c r="F3892" t="s">
        <v>8218</v>
      </c>
      <c r="G3892" t="s">
        <v>8223</v>
      </c>
      <c r="H3892" t="s">
        <v>8245</v>
      </c>
      <c r="I3892" s="14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102</v>
      </c>
      <c r="P3892">
        <f t="shared" si="307"/>
        <v>960.63</v>
      </c>
      <c r="Q3892" s="11" t="s">
        <v>8315</v>
      </c>
      <c r="R3892" t="s">
        <v>8316</v>
      </c>
      <c r="S3892" s="16">
        <f t="shared" si="304"/>
        <v>42171.758611111116</v>
      </c>
      <c r="T3892" s="16">
        <f t="shared" si="305"/>
        <v>42231.758611111116</v>
      </c>
      <c r="U3892">
        <f t="shared" si="306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2500</v>
      </c>
      <c r="E3893" s="7">
        <v>440</v>
      </c>
      <c r="F3893" t="s">
        <v>8220</v>
      </c>
      <c r="G3893" t="s">
        <v>8223</v>
      </c>
      <c r="H3893" t="s">
        <v>8245</v>
      </c>
      <c r="I3893" s="14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18</v>
      </c>
      <c r="P3893">
        <f t="shared" si="307"/>
        <v>62.86</v>
      </c>
      <c r="Q3893" s="11" t="s">
        <v>8315</v>
      </c>
      <c r="R3893" t="s">
        <v>8316</v>
      </c>
      <c r="S3893" s="16">
        <f t="shared" si="304"/>
        <v>42056.1324537037</v>
      </c>
      <c r="T3893" s="16">
        <f t="shared" si="305"/>
        <v>42086.207638888889</v>
      </c>
      <c r="U3893">
        <f t="shared" si="306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110</v>
      </c>
      <c r="E3894" s="7">
        <v>3</v>
      </c>
      <c r="F3894" t="s">
        <v>8220</v>
      </c>
      <c r="G3894" t="s">
        <v>8223</v>
      </c>
      <c r="H3894" t="s">
        <v>8245</v>
      </c>
      <c r="I3894" s="1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3</v>
      </c>
      <c r="P3894">
        <f t="shared" si="307"/>
        <v>0</v>
      </c>
      <c r="Q3894" s="11" t="s">
        <v>8315</v>
      </c>
      <c r="R3894" t="s">
        <v>8316</v>
      </c>
      <c r="S3894" s="16">
        <f t="shared" si="304"/>
        <v>41867.652280092596</v>
      </c>
      <c r="T3894" s="16">
        <f t="shared" si="305"/>
        <v>41875.291666666664</v>
      </c>
      <c r="U3894">
        <f t="shared" si="306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27500</v>
      </c>
      <c r="E3895" s="7">
        <v>1389</v>
      </c>
      <c r="F3895" t="s">
        <v>8220</v>
      </c>
      <c r="G3895" t="s">
        <v>8223</v>
      </c>
      <c r="H3895" t="s">
        <v>8245</v>
      </c>
      <c r="I3895" s="14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5</v>
      </c>
      <c r="P3895">
        <f t="shared" si="307"/>
        <v>16.54</v>
      </c>
      <c r="Q3895" s="11" t="s">
        <v>8315</v>
      </c>
      <c r="R3895" t="s">
        <v>8316</v>
      </c>
      <c r="S3895" s="16">
        <f t="shared" si="304"/>
        <v>41779.657870370371</v>
      </c>
      <c r="T3895" s="16">
        <f t="shared" si="305"/>
        <v>41821.25</v>
      </c>
      <c r="U3895">
        <f t="shared" si="306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3000</v>
      </c>
      <c r="E3896" s="7">
        <v>1315</v>
      </c>
      <c r="F3896" t="s">
        <v>8220</v>
      </c>
      <c r="G3896" t="s">
        <v>8223</v>
      </c>
      <c r="H3896" t="s">
        <v>8245</v>
      </c>
      <c r="I3896" s="14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44</v>
      </c>
      <c r="P3896">
        <f t="shared" si="307"/>
        <v>119.55</v>
      </c>
      <c r="Q3896" s="11" t="s">
        <v>8315</v>
      </c>
      <c r="R3896" t="s">
        <v>8316</v>
      </c>
      <c r="S3896" s="16">
        <f t="shared" si="304"/>
        <v>42679.958472222221</v>
      </c>
      <c r="T3896" s="16">
        <f t="shared" si="305"/>
        <v>42710.207638888889</v>
      </c>
      <c r="U3896">
        <f t="shared" si="306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1500</v>
      </c>
      <c r="E3897" s="7">
        <v>1575</v>
      </c>
      <c r="F3897" t="s">
        <v>8218</v>
      </c>
      <c r="G3897" t="s">
        <v>8223</v>
      </c>
      <c r="H3897" t="s">
        <v>8245</v>
      </c>
      <c r="I3897" s="14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105</v>
      </c>
      <c r="P3897">
        <f t="shared" si="307"/>
        <v>1575</v>
      </c>
      <c r="Q3897" s="11" t="s">
        <v>8315</v>
      </c>
      <c r="R3897" t="s">
        <v>8316</v>
      </c>
      <c r="S3897" s="16">
        <f t="shared" si="304"/>
        <v>42032.250208333338</v>
      </c>
      <c r="T3897" s="16">
        <f t="shared" si="305"/>
        <v>42063.250208333338</v>
      </c>
      <c r="U3897">
        <f t="shared" si="306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2000</v>
      </c>
      <c r="E3898" s="7">
        <v>2410</v>
      </c>
      <c r="F3898" t="s">
        <v>8218</v>
      </c>
      <c r="G3898" t="s">
        <v>8223</v>
      </c>
      <c r="H3898" t="s">
        <v>8245</v>
      </c>
      <c r="I3898" s="14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121</v>
      </c>
      <c r="P3898">
        <f t="shared" si="307"/>
        <v>602.5</v>
      </c>
      <c r="Q3898" s="11" t="s">
        <v>8315</v>
      </c>
      <c r="R3898" t="s">
        <v>8316</v>
      </c>
      <c r="S3898" s="16">
        <f t="shared" si="304"/>
        <v>41793.191875000004</v>
      </c>
      <c r="T3898" s="16">
        <f t="shared" si="305"/>
        <v>41807.191875000004</v>
      </c>
      <c r="U3898">
        <f t="shared" si="306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3000</v>
      </c>
      <c r="E3899" s="7">
        <v>0</v>
      </c>
      <c r="F3899" t="s">
        <v>8219</v>
      </c>
      <c r="G3899" t="s">
        <v>8227</v>
      </c>
      <c r="H3899" t="s">
        <v>8249</v>
      </c>
      <c r="I3899" s="14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0</v>
      </c>
      <c r="P3899">
        <f t="shared" si="307"/>
        <v>0</v>
      </c>
      <c r="Q3899" s="11" t="s">
        <v>8315</v>
      </c>
      <c r="R3899" t="s">
        <v>8316</v>
      </c>
      <c r="S3899" s="16">
        <f t="shared" si="304"/>
        <v>41982.87364583333</v>
      </c>
      <c r="T3899" s="16">
        <f t="shared" si="305"/>
        <v>42012.87364583333</v>
      </c>
      <c r="U3899">
        <f t="shared" si="306"/>
        <v>2015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3500</v>
      </c>
      <c r="E3900" s="7">
        <v>3760</v>
      </c>
      <c r="F3900" t="s">
        <v>8218</v>
      </c>
      <c r="G3900" t="s">
        <v>8224</v>
      </c>
      <c r="H3900" t="s">
        <v>8246</v>
      </c>
      <c r="I3900" s="14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107</v>
      </c>
      <c r="P3900">
        <f t="shared" si="307"/>
        <v>235</v>
      </c>
      <c r="Q3900" s="11" t="s">
        <v>8315</v>
      </c>
      <c r="R3900" t="s">
        <v>8316</v>
      </c>
      <c r="S3900" s="16">
        <f t="shared" si="304"/>
        <v>42193.482291666667</v>
      </c>
      <c r="T3900" s="16">
        <f t="shared" si="305"/>
        <v>42233.666666666672</v>
      </c>
      <c r="U3900">
        <f t="shared" si="306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2000</v>
      </c>
      <c r="E3901" s="7">
        <v>2055</v>
      </c>
      <c r="F3901" t="s">
        <v>8218</v>
      </c>
      <c r="G3901" t="s">
        <v>8223</v>
      </c>
      <c r="H3901" t="s">
        <v>8245</v>
      </c>
      <c r="I3901" s="14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103</v>
      </c>
      <c r="P3901">
        <f t="shared" si="307"/>
        <v>1027.5</v>
      </c>
      <c r="Q3901" s="11" t="s">
        <v>8315</v>
      </c>
      <c r="R3901" t="s">
        <v>8316</v>
      </c>
      <c r="S3901" s="16">
        <f t="shared" si="304"/>
        <v>41843.775011574071</v>
      </c>
      <c r="T3901" s="16">
        <f t="shared" si="305"/>
        <v>41863.775011574071</v>
      </c>
      <c r="U3901">
        <f t="shared" si="306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2000</v>
      </c>
      <c r="E3902" s="7">
        <v>2147</v>
      </c>
      <c r="F3902" t="s">
        <v>8218</v>
      </c>
      <c r="G3902" t="s">
        <v>8223</v>
      </c>
      <c r="H3902" t="s">
        <v>8245</v>
      </c>
      <c r="I3902" s="14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107</v>
      </c>
      <c r="P3902">
        <f t="shared" si="307"/>
        <v>429.4</v>
      </c>
      <c r="Q3902" s="11" t="s">
        <v>8315</v>
      </c>
      <c r="R3902" t="s">
        <v>8316</v>
      </c>
      <c r="S3902" s="16">
        <f t="shared" si="304"/>
        <v>42136.092488425929</v>
      </c>
      <c r="T3902" s="16">
        <f t="shared" si="305"/>
        <v>42166.092488425929</v>
      </c>
      <c r="U3902">
        <f t="shared" si="306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1200</v>
      </c>
      <c r="E3903" s="7">
        <v>1200</v>
      </c>
      <c r="F3903" t="s">
        <v>8218</v>
      </c>
      <c r="G3903" t="s">
        <v>8223</v>
      </c>
      <c r="H3903" t="s">
        <v>8245</v>
      </c>
      <c r="I3903" s="14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100</v>
      </c>
      <c r="P3903">
        <f t="shared" si="307"/>
        <v>1200</v>
      </c>
      <c r="Q3903" s="11" t="s">
        <v>8315</v>
      </c>
      <c r="R3903" t="s">
        <v>8316</v>
      </c>
      <c r="S3903" s="16">
        <f t="shared" si="304"/>
        <v>42317.826377314821</v>
      </c>
      <c r="T3903" s="16">
        <f t="shared" si="305"/>
        <v>42357.826377314821</v>
      </c>
      <c r="U3903">
        <f t="shared" si="306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5000</v>
      </c>
      <c r="E3904" s="7">
        <v>796</v>
      </c>
      <c r="F3904" t="s">
        <v>8220</v>
      </c>
      <c r="G3904" t="s">
        <v>8224</v>
      </c>
      <c r="H3904" t="s">
        <v>8246</v>
      </c>
      <c r="I3904" s="1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16</v>
      </c>
      <c r="P3904">
        <f t="shared" si="307"/>
        <v>25.68</v>
      </c>
      <c r="Q3904" s="11" t="s">
        <v>8315</v>
      </c>
      <c r="R3904" t="s">
        <v>8316</v>
      </c>
      <c r="S3904" s="16">
        <f t="shared" si="304"/>
        <v>42663.468078703707</v>
      </c>
      <c r="T3904" s="16">
        <f t="shared" si="305"/>
        <v>42688.509745370371</v>
      </c>
      <c r="U3904">
        <f t="shared" si="306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101</v>
      </c>
      <c r="E3905" s="7">
        <v>289</v>
      </c>
      <c r="F3905" t="s">
        <v>8218</v>
      </c>
      <c r="G3905" t="s">
        <v>8223</v>
      </c>
      <c r="H3905" t="s">
        <v>8245</v>
      </c>
      <c r="I3905" s="14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286</v>
      </c>
      <c r="P3905">
        <f t="shared" si="307"/>
        <v>0</v>
      </c>
      <c r="Q3905" s="11" t="s">
        <v>8315</v>
      </c>
      <c r="R3905" t="s">
        <v>8316</v>
      </c>
      <c r="S3905" s="16">
        <f t="shared" si="304"/>
        <v>42186.01116898148</v>
      </c>
      <c r="T3905" s="16">
        <f t="shared" si="305"/>
        <v>42230.818055555559</v>
      </c>
      <c r="U3905">
        <f t="shared" si="306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</v>
      </c>
      <c r="E3906" s="7">
        <v>50</v>
      </c>
      <c r="F3906" t="s">
        <v>8220</v>
      </c>
      <c r="G3906" t="s">
        <v>8223</v>
      </c>
      <c r="H3906" t="s">
        <v>8245</v>
      </c>
      <c r="I3906" s="14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3"/>
        <v>5</v>
      </c>
      <c r="P3906">
        <f t="shared" si="307"/>
        <v>25</v>
      </c>
      <c r="Q3906" s="11" t="s">
        <v>8315</v>
      </c>
      <c r="R3906" t="s">
        <v>8316</v>
      </c>
      <c r="S3906" s="16">
        <f t="shared" si="304"/>
        <v>42095.229166666672</v>
      </c>
      <c r="T3906" s="16">
        <f t="shared" si="305"/>
        <v>42109.211111111115</v>
      </c>
      <c r="U3906">
        <f t="shared" si="306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2000</v>
      </c>
      <c r="E3907" s="7">
        <v>2505</v>
      </c>
      <c r="F3907" t="s">
        <v>8218</v>
      </c>
      <c r="G3907" t="s">
        <v>8224</v>
      </c>
      <c r="H3907" t="s">
        <v>8246</v>
      </c>
      <c r="I3907" s="14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8">ROUND(E3907/D3907*100,0)</f>
        <v>125</v>
      </c>
      <c r="P3907">
        <f t="shared" si="307"/>
        <v>357.86</v>
      </c>
      <c r="Q3907" s="11" t="s">
        <v>8315</v>
      </c>
      <c r="R3907" t="s">
        <v>8316</v>
      </c>
      <c r="S3907" s="16">
        <f t="shared" ref="S3907:S3970" si="309">(((J3907/60)/60)/24)+DATE(1970,1,1)</f>
        <v>42124.623877314814</v>
      </c>
      <c r="T3907" s="16">
        <f t="shared" ref="T3907:T3970" si="310">(((I3907/60)/60)/24)+DATE(1970,1,1)</f>
        <v>42166.958333333328</v>
      </c>
      <c r="U3907">
        <f t="shared" ref="U3907:U3970" si="311">YEAR(T3907)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4000</v>
      </c>
      <c r="E3908" s="7">
        <v>4078</v>
      </c>
      <c r="F3908" t="s">
        <v>8218</v>
      </c>
      <c r="G3908" t="s">
        <v>8224</v>
      </c>
      <c r="H3908" t="s">
        <v>8246</v>
      </c>
      <c r="I3908" s="14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102</v>
      </c>
      <c r="P3908">
        <f t="shared" si="307"/>
        <v>254.88</v>
      </c>
      <c r="Q3908" s="11" t="s">
        <v>8315</v>
      </c>
      <c r="R3908" t="s">
        <v>8316</v>
      </c>
      <c r="S3908" s="16">
        <f t="shared" si="309"/>
        <v>42143.917743055557</v>
      </c>
      <c r="T3908" s="16">
        <f t="shared" si="310"/>
        <v>42181.559027777781</v>
      </c>
      <c r="U3908">
        <f t="shared" si="311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2000</v>
      </c>
      <c r="E3909" s="7">
        <v>2325</v>
      </c>
      <c r="F3909" t="s">
        <v>8218</v>
      </c>
      <c r="G3909" t="s">
        <v>8223</v>
      </c>
      <c r="H3909" t="s">
        <v>8245</v>
      </c>
      <c r="I3909" s="14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116</v>
      </c>
      <c r="P3909">
        <f t="shared" si="307"/>
        <v>581.25</v>
      </c>
      <c r="Q3909" s="11" t="s">
        <v>8315</v>
      </c>
      <c r="R3909" t="s">
        <v>8316</v>
      </c>
      <c r="S3909" s="16">
        <f t="shared" si="309"/>
        <v>41906.819513888891</v>
      </c>
      <c r="T3909" s="16">
        <f t="shared" si="310"/>
        <v>41938.838888888888</v>
      </c>
      <c r="U3909">
        <f t="shared" si="311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1600</v>
      </c>
      <c r="E3910" s="7">
        <v>170</v>
      </c>
      <c r="F3910" t="s">
        <v>8220</v>
      </c>
      <c r="G3910" t="s">
        <v>8223</v>
      </c>
      <c r="H3910" t="s">
        <v>8245</v>
      </c>
      <c r="I3910" s="14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11</v>
      </c>
      <c r="P3910">
        <f t="shared" si="307"/>
        <v>42.5</v>
      </c>
      <c r="Q3910" s="11" t="s">
        <v>8315</v>
      </c>
      <c r="R3910" t="s">
        <v>8316</v>
      </c>
      <c r="S3910" s="16">
        <f t="shared" si="309"/>
        <v>41834.135370370372</v>
      </c>
      <c r="T3910" s="16">
        <f t="shared" si="310"/>
        <v>41849.135370370372</v>
      </c>
      <c r="U3910">
        <f t="shared" si="311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2000</v>
      </c>
      <c r="E3911" s="7">
        <v>2145.0100000000002</v>
      </c>
      <c r="F3911" t="s">
        <v>8218</v>
      </c>
      <c r="G3911" t="s">
        <v>8223</v>
      </c>
      <c r="H3911" t="s">
        <v>8245</v>
      </c>
      <c r="I3911" s="14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107</v>
      </c>
      <c r="P3911">
        <f t="shared" si="307"/>
        <v>536.25</v>
      </c>
      <c r="Q3911" s="11" t="s">
        <v>8315</v>
      </c>
      <c r="R3911" t="s">
        <v>8316</v>
      </c>
      <c r="S3911" s="16">
        <f t="shared" si="309"/>
        <v>41863.359282407408</v>
      </c>
      <c r="T3911" s="16">
        <f t="shared" si="310"/>
        <v>41893.359282407408</v>
      </c>
      <c r="U3911">
        <f t="shared" si="311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2000</v>
      </c>
      <c r="E3912" s="7">
        <v>2804</v>
      </c>
      <c r="F3912" t="s">
        <v>8218</v>
      </c>
      <c r="G3912" t="s">
        <v>8223</v>
      </c>
      <c r="H3912" t="s">
        <v>8245</v>
      </c>
      <c r="I3912" s="14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140</v>
      </c>
      <c r="P3912">
        <f t="shared" si="307"/>
        <v>934.67</v>
      </c>
      <c r="Q3912" s="11" t="s">
        <v>8315</v>
      </c>
      <c r="R3912" t="s">
        <v>8316</v>
      </c>
      <c r="S3912" s="16">
        <f t="shared" si="309"/>
        <v>42224.756909722222</v>
      </c>
      <c r="T3912" s="16">
        <f t="shared" si="310"/>
        <v>42254.756909722222</v>
      </c>
      <c r="U3912">
        <f t="shared" si="311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8500</v>
      </c>
      <c r="E3913" s="7">
        <v>8722</v>
      </c>
      <c r="F3913" t="s">
        <v>8218</v>
      </c>
      <c r="G3913" t="s">
        <v>8223</v>
      </c>
      <c r="H3913" t="s">
        <v>8245</v>
      </c>
      <c r="I3913" s="14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103</v>
      </c>
      <c r="P3913">
        <f t="shared" si="307"/>
        <v>242.28</v>
      </c>
      <c r="Q3913" s="11" t="s">
        <v>8315</v>
      </c>
      <c r="R3913" t="s">
        <v>8316</v>
      </c>
      <c r="S3913" s="16">
        <f t="shared" si="309"/>
        <v>41939.8122337963</v>
      </c>
      <c r="T3913" s="16">
        <f t="shared" si="310"/>
        <v>41969.853900462964</v>
      </c>
      <c r="U3913">
        <f t="shared" si="311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800</v>
      </c>
      <c r="E3914" s="7">
        <v>815</v>
      </c>
      <c r="F3914" t="s">
        <v>8218</v>
      </c>
      <c r="G3914" t="s">
        <v>8223</v>
      </c>
      <c r="H3914" t="s">
        <v>8245</v>
      </c>
      <c r="I3914" s="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102</v>
      </c>
      <c r="P3914">
        <f t="shared" si="307"/>
        <v>815</v>
      </c>
      <c r="Q3914" s="11" t="s">
        <v>8315</v>
      </c>
      <c r="R3914" t="s">
        <v>8316</v>
      </c>
      <c r="S3914" s="16">
        <f t="shared" si="309"/>
        <v>42059.270023148143</v>
      </c>
      <c r="T3914" s="16">
        <f t="shared" si="310"/>
        <v>42119.190972222219</v>
      </c>
      <c r="U3914">
        <f t="shared" si="311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4000</v>
      </c>
      <c r="E3915" s="7">
        <v>225</v>
      </c>
      <c r="F3915" t="s">
        <v>8220</v>
      </c>
      <c r="G3915" t="s">
        <v>8223</v>
      </c>
      <c r="H3915" t="s">
        <v>8245</v>
      </c>
      <c r="I3915" s="14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6</v>
      </c>
      <c r="P3915">
        <f t="shared" si="307"/>
        <v>32.14</v>
      </c>
      <c r="Q3915" s="11" t="s">
        <v>8315</v>
      </c>
      <c r="R3915" t="s">
        <v>8316</v>
      </c>
      <c r="S3915" s="16">
        <f t="shared" si="309"/>
        <v>42308.211215277777</v>
      </c>
      <c r="T3915" s="16">
        <f t="shared" si="310"/>
        <v>42338.252881944441</v>
      </c>
      <c r="U3915">
        <f t="shared" si="311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3910</v>
      </c>
      <c r="E3916" s="7">
        <v>3938</v>
      </c>
      <c r="F3916" t="s">
        <v>8218</v>
      </c>
      <c r="G3916" t="s">
        <v>8224</v>
      </c>
      <c r="H3916" t="s">
        <v>8246</v>
      </c>
      <c r="I3916" s="14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101</v>
      </c>
      <c r="P3916">
        <f t="shared" si="307"/>
        <v>145.85</v>
      </c>
      <c r="Q3916" s="11" t="s">
        <v>8315</v>
      </c>
      <c r="R3916" t="s">
        <v>8316</v>
      </c>
      <c r="S3916" s="16">
        <f t="shared" si="309"/>
        <v>42114.818935185183</v>
      </c>
      <c r="T3916" s="16">
        <f t="shared" si="310"/>
        <v>42134.957638888889</v>
      </c>
      <c r="U3916">
        <f t="shared" si="311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1000</v>
      </c>
      <c r="E3917" s="7">
        <v>165</v>
      </c>
      <c r="F3917" t="s">
        <v>8220</v>
      </c>
      <c r="G3917" t="s">
        <v>8224</v>
      </c>
      <c r="H3917" t="s">
        <v>8246</v>
      </c>
      <c r="I3917" s="14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17</v>
      </c>
      <c r="P3917">
        <f t="shared" si="307"/>
        <v>165</v>
      </c>
      <c r="Q3917" s="11" t="s">
        <v>8315</v>
      </c>
      <c r="R3917" t="s">
        <v>8316</v>
      </c>
      <c r="S3917" s="16">
        <f t="shared" si="309"/>
        <v>42492.98505787037</v>
      </c>
      <c r="T3917" s="16">
        <f t="shared" si="310"/>
        <v>42522.98505787037</v>
      </c>
      <c r="U3917">
        <f t="shared" si="311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100</v>
      </c>
      <c r="E3918" s="7">
        <v>1165</v>
      </c>
      <c r="F3918" t="s">
        <v>8218</v>
      </c>
      <c r="G3918" t="s">
        <v>8231</v>
      </c>
      <c r="H3918" t="s">
        <v>8252</v>
      </c>
      <c r="I3918" s="14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1165</v>
      </c>
      <c r="P3918">
        <f t="shared" si="307"/>
        <v>0</v>
      </c>
      <c r="Q3918" s="11" t="s">
        <v>8315</v>
      </c>
      <c r="R3918" t="s">
        <v>8316</v>
      </c>
      <c r="S3918" s="16">
        <f t="shared" si="309"/>
        <v>42494.471666666665</v>
      </c>
      <c r="T3918" s="16">
        <f t="shared" si="310"/>
        <v>42524.471666666665</v>
      </c>
      <c r="U3918">
        <f t="shared" si="311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1000</v>
      </c>
      <c r="E3919" s="7">
        <v>1040</v>
      </c>
      <c r="F3919" t="s">
        <v>8218</v>
      </c>
      <c r="G3919" t="s">
        <v>8224</v>
      </c>
      <c r="H3919" t="s">
        <v>8246</v>
      </c>
      <c r="I3919" s="14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104</v>
      </c>
      <c r="P3919">
        <f t="shared" si="307"/>
        <v>1040</v>
      </c>
      <c r="Q3919" s="11" t="s">
        <v>8315</v>
      </c>
      <c r="R3919" t="s">
        <v>8316</v>
      </c>
      <c r="S3919" s="16">
        <f t="shared" si="309"/>
        <v>41863.527326388888</v>
      </c>
      <c r="T3919" s="16">
        <f t="shared" si="310"/>
        <v>41893.527326388888</v>
      </c>
      <c r="U3919">
        <f t="shared" si="311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2000</v>
      </c>
      <c r="E3920" s="7">
        <v>2031</v>
      </c>
      <c r="F3920" t="s">
        <v>8218</v>
      </c>
      <c r="G3920" t="s">
        <v>8224</v>
      </c>
      <c r="H3920" t="s">
        <v>8246</v>
      </c>
      <c r="I3920" s="14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102</v>
      </c>
      <c r="P3920">
        <f t="shared" si="307"/>
        <v>677</v>
      </c>
      <c r="Q3920" s="11" t="s">
        <v>8315</v>
      </c>
      <c r="R3920" t="s">
        <v>8316</v>
      </c>
      <c r="S3920" s="16">
        <f t="shared" si="309"/>
        <v>41843.664618055554</v>
      </c>
      <c r="T3920" s="16">
        <f t="shared" si="310"/>
        <v>41855.666666666664</v>
      </c>
      <c r="U3920">
        <f t="shared" si="311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2000</v>
      </c>
      <c r="E3921" s="7">
        <v>5</v>
      </c>
      <c r="F3921" t="s">
        <v>8220</v>
      </c>
      <c r="G3921" t="s">
        <v>8224</v>
      </c>
      <c r="H3921" t="s">
        <v>8246</v>
      </c>
      <c r="I3921" s="14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0</v>
      </c>
      <c r="P3921">
        <f t="shared" si="307"/>
        <v>1.67</v>
      </c>
      <c r="Q3921" s="11" t="s">
        <v>8315</v>
      </c>
      <c r="R3921" t="s">
        <v>8316</v>
      </c>
      <c r="S3921" s="16">
        <f t="shared" si="309"/>
        <v>42358.684872685189</v>
      </c>
      <c r="T3921" s="16">
        <f t="shared" si="310"/>
        <v>42387</v>
      </c>
      <c r="U3921">
        <f t="shared" si="311"/>
        <v>2016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2000</v>
      </c>
      <c r="E3922" s="7">
        <v>2145</v>
      </c>
      <c r="F3922" t="s">
        <v>8218</v>
      </c>
      <c r="G3922" t="s">
        <v>8224</v>
      </c>
      <c r="H3922" t="s">
        <v>8246</v>
      </c>
      <c r="I3922" s="14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107</v>
      </c>
      <c r="P3922">
        <f t="shared" si="307"/>
        <v>715</v>
      </c>
      <c r="Q3922" s="11" t="s">
        <v>8315</v>
      </c>
      <c r="R3922" t="s">
        <v>8316</v>
      </c>
      <c r="S3922" s="16">
        <f t="shared" si="309"/>
        <v>42657.38726851852</v>
      </c>
      <c r="T3922" s="16">
        <f t="shared" si="310"/>
        <v>42687.428935185191</v>
      </c>
      <c r="U3922">
        <f t="shared" si="311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100</v>
      </c>
      <c r="E3923" s="7">
        <v>885</v>
      </c>
      <c r="F3923" t="s">
        <v>8218</v>
      </c>
      <c r="G3923" t="s">
        <v>8224</v>
      </c>
      <c r="H3923" t="s">
        <v>8246</v>
      </c>
      <c r="I3923" s="14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885</v>
      </c>
      <c r="P3923">
        <f t="shared" si="307"/>
        <v>0</v>
      </c>
      <c r="Q3923" s="11" t="s">
        <v>8315</v>
      </c>
      <c r="R3923" t="s">
        <v>8316</v>
      </c>
      <c r="S3923" s="16">
        <f t="shared" si="309"/>
        <v>41926.542303240742</v>
      </c>
      <c r="T3923" s="16">
        <f t="shared" si="310"/>
        <v>41938.75</v>
      </c>
      <c r="U3923">
        <f t="shared" si="311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1500</v>
      </c>
      <c r="E3924" s="7">
        <v>4804</v>
      </c>
      <c r="F3924" t="s">
        <v>8218</v>
      </c>
      <c r="G3924" t="s">
        <v>8223</v>
      </c>
      <c r="H3924" t="s">
        <v>8245</v>
      </c>
      <c r="I3924" s="1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320</v>
      </c>
      <c r="P3924">
        <f t="shared" si="307"/>
        <v>800.67</v>
      </c>
      <c r="Q3924" s="11" t="s">
        <v>8315</v>
      </c>
      <c r="R3924" t="s">
        <v>8316</v>
      </c>
      <c r="S3924" s="16">
        <f t="shared" si="309"/>
        <v>42020.768634259264</v>
      </c>
      <c r="T3924" s="16">
        <f t="shared" si="310"/>
        <v>42065.958333333328</v>
      </c>
      <c r="U3924">
        <f t="shared" si="311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5000</v>
      </c>
      <c r="E3925" s="7">
        <v>223</v>
      </c>
      <c r="F3925" t="s">
        <v>8220</v>
      </c>
      <c r="G3925" t="s">
        <v>8224</v>
      </c>
      <c r="H3925" t="s">
        <v>8246</v>
      </c>
      <c r="I3925" s="14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4</v>
      </c>
      <c r="P3925">
        <f t="shared" si="307"/>
        <v>13.12</v>
      </c>
      <c r="Q3925" s="11" t="s">
        <v>8315</v>
      </c>
      <c r="R3925" t="s">
        <v>8316</v>
      </c>
      <c r="S3925" s="16">
        <f t="shared" si="309"/>
        <v>42075.979988425926</v>
      </c>
      <c r="T3925" s="16">
        <f t="shared" si="310"/>
        <v>42103.979988425926</v>
      </c>
      <c r="U3925">
        <f t="shared" si="311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6900</v>
      </c>
      <c r="E3926" s="7">
        <v>7019</v>
      </c>
      <c r="F3926" t="s">
        <v>8218</v>
      </c>
      <c r="G3926" t="s">
        <v>8223</v>
      </c>
      <c r="H3926" t="s">
        <v>8245</v>
      </c>
      <c r="I3926" s="14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102</v>
      </c>
      <c r="P3926">
        <f t="shared" si="307"/>
        <v>175.48</v>
      </c>
      <c r="Q3926" s="11" t="s">
        <v>8315</v>
      </c>
      <c r="R3926" t="s">
        <v>8316</v>
      </c>
      <c r="S3926" s="16">
        <f t="shared" si="309"/>
        <v>41786.959745370368</v>
      </c>
      <c r="T3926" s="16">
        <f t="shared" si="310"/>
        <v>41816.959745370368</v>
      </c>
      <c r="U3926">
        <f t="shared" si="311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1000</v>
      </c>
      <c r="E3927" s="7">
        <v>1665</v>
      </c>
      <c r="F3927" t="s">
        <v>8218</v>
      </c>
      <c r="G3927" t="s">
        <v>8223</v>
      </c>
      <c r="H3927" t="s">
        <v>8245</v>
      </c>
      <c r="I3927" s="14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167</v>
      </c>
      <c r="P3927">
        <f t="shared" si="307"/>
        <v>555</v>
      </c>
      <c r="Q3927" s="11" t="s">
        <v>8315</v>
      </c>
      <c r="R3927" t="s">
        <v>8316</v>
      </c>
      <c r="S3927" s="16">
        <f t="shared" si="309"/>
        <v>41820.870821759258</v>
      </c>
      <c r="T3927" s="16">
        <f t="shared" si="310"/>
        <v>41850.870821759258</v>
      </c>
      <c r="U3927">
        <f t="shared" si="311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1000</v>
      </c>
      <c r="E3928" s="7">
        <v>1625</v>
      </c>
      <c r="F3928" t="s">
        <v>8218</v>
      </c>
      <c r="G3928" t="s">
        <v>8225</v>
      </c>
      <c r="H3928" t="s">
        <v>8247</v>
      </c>
      <c r="I3928" s="14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163</v>
      </c>
      <c r="P3928">
        <f t="shared" si="307"/>
        <v>1625</v>
      </c>
      <c r="Q3928" s="11" t="s">
        <v>8315</v>
      </c>
      <c r="R3928" t="s">
        <v>8316</v>
      </c>
      <c r="S3928" s="16">
        <f t="shared" si="309"/>
        <v>41970.085046296299</v>
      </c>
      <c r="T3928" s="16">
        <f t="shared" si="310"/>
        <v>42000.085046296299</v>
      </c>
      <c r="U3928">
        <f t="shared" si="311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1200</v>
      </c>
      <c r="E3929" s="7">
        <v>715</v>
      </c>
      <c r="F3929" t="s">
        <v>8219</v>
      </c>
      <c r="G3929" t="s">
        <v>8224</v>
      </c>
      <c r="H3929" t="s">
        <v>8246</v>
      </c>
      <c r="I3929" s="14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60</v>
      </c>
      <c r="P3929">
        <f t="shared" si="307"/>
        <v>357.5</v>
      </c>
      <c r="Q3929" s="11" t="s">
        <v>8315</v>
      </c>
      <c r="R3929" t="s">
        <v>8316</v>
      </c>
      <c r="S3929" s="16">
        <f t="shared" si="309"/>
        <v>41830.267407407409</v>
      </c>
      <c r="T3929" s="16">
        <f t="shared" si="310"/>
        <v>41860.267407407409</v>
      </c>
      <c r="U3929">
        <f t="shared" si="311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3000</v>
      </c>
      <c r="E3930" s="7">
        <v>8447</v>
      </c>
      <c r="F3930" t="s">
        <v>8218</v>
      </c>
      <c r="G3930" t="s">
        <v>8223</v>
      </c>
      <c r="H3930" t="s">
        <v>8245</v>
      </c>
      <c r="I3930" s="14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282</v>
      </c>
      <c r="P3930">
        <f t="shared" si="307"/>
        <v>1206.71</v>
      </c>
      <c r="Q3930" s="11" t="s">
        <v>8315</v>
      </c>
      <c r="R3930" t="s">
        <v>8316</v>
      </c>
      <c r="S3930" s="16">
        <f t="shared" si="309"/>
        <v>42265.683182870373</v>
      </c>
      <c r="T3930" s="16">
        <f t="shared" si="310"/>
        <v>42293.207638888889</v>
      </c>
      <c r="U3930">
        <f t="shared" si="311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3000</v>
      </c>
      <c r="E3931" s="7">
        <v>1</v>
      </c>
      <c r="F3931" t="s">
        <v>8219</v>
      </c>
      <c r="G3931" t="s">
        <v>8223</v>
      </c>
      <c r="H3931" t="s">
        <v>8245</v>
      </c>
      <c r="I3931" s="14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0</v>
      </c>
      <c r="P3931">
        <f t="shared" si="307"/>
        <v>7.0000000000000007E-2</v>
      </c>
      <c r="Q3931" s="11" t="s">
        <v>8315</v>
      </c>
      <c r="R3931" t="s">
        <v>8316</v>
      </c>
      <c r="S3931" s="16">
        <f t="shared" si="309"/>
        <v>42601.827141203699</v>
      </c>
      <c r="T3931" s="16">
        <f t="shared" si="310"/>
        <v>42631.827141203699</v>
      </c>
      <c r="U3931">
        <f t="shared" si="311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</v>
      </c>
      <c r="E3932" s="7">
        <v>290</v>
      </c>
      <c r="F3932" t="s">
        <v>8218</v>
      </c>
      <c r="G3932" t="s">
        <v>8225</v>
      </c>
      <c r="H3932" t="s">
        <v>8247</v>
      </c>
      <c r="I3932" s="14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290</v>
      </c>
      <c r="P3932">
        <f t="shared" si="307"/>
        <v>0</v>
      </c>
      <c r="Q3932" s="11" t="s">
        <v>8315</v>
      </c>
      <c r="R3932" t="s">
        <v>8316</v>
      </c>
      <c r="S3932" s="16">
        <f t="shared" si="309"/>
        <v>42433.338749999995</v>
      </c>
      <c r="T3932" s="16">
        <f t="shared" si="310"/>
        <v>42461.25</v>
      </c>
      <c r="U3932">
        <f t="shared" si="311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100</v>
      </c>
      <c r="E3933" s="7">
        <v>225</v>
      </c>
      <c r="F3933" t="s">
        <v>8218</v>
      </c>
      <c r="G3933" t="s">
        <v>8223</v>
      </c>
      <c r="H3933" t="s">
        <v>8245</v>
      </c>
      <c r="I3933" s="14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225</v>
      </c>
      <c r="P3933">
        <f t="shared" si="307"/>
        <v>0</v>
      </c>
      <c r="Q3933" s="11" t="s">
        <v>8315</v>
      </c>
      <c r="R3933" t="s">
        <v>8316</v>
      </c>
      <c r="S3933" s="16">
        <f t="shared" si="309"/>
        <v>42228.151701388888</v>
      </c>
      <c r="T3933" s="16">
        <f t="shared" si="310"/>
        <v>42253.151701388888</v>
      </c>
      <c r="U3933">
        <f t="shared" si="311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800</v>
      </c>
      <c r="E3934" s="7">
        <v>810</v>
      </c>
      <c r="F3934" t="s">
        <v>8218</v>
      </c>
      <c r="G3934" t="s">
        <v>8223</v>
      </c>
      <c r="H3934" t="s">
        <v>8245</v>
      </c>
      <c r="I3934" s="1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101</v>
      </c>
      <c r="P3934">
        <f t="shared" si="307"/>
        <v>810</v>
      </c>
      <c r="Q3934" s="11" t="s">
        <v>8315</v>
      </c>
      <c r="R3934" t="s">
        <v>8316</v>
      </c>
      <c r="S3934" s="16">
        <f t="shared" si="309"/>
        <v>42415.168564814812</v>
      </c>
      <c r="T3934" s="16">
        <f t="shared" si="310"/>
        <v>42445.126898148148</v>
      </c>
      <c r="U3934">
        <f t="shared" si="311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4400</v>
      </c>
      <c r="E3935" s="7">
        <v>10</v>
      </c>
      <c r="F3935" t="s">
        <v>8220</v>
      </c>
      <c r="G3935" t="s">
        <v>8223</v>
      </c>
      <c r="H3935" t="s">
        <v>8245</v>
      </c>
      <c r="I3935" s="14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0</v>
      </c>
      <c r="P3935">
        <f t="shared" ref="P3935:P3998" si="312">IFERROR(ROUND(E3935/L3935, 2), 0)</f>
        <v>0.83</v>
      </c>
      <c r="Q3935" s="11" t="s">
        <v>8315</v>
      </c>
      <c r="R3935" t="s">
        <v>8316</v>
      </c>
      <c r="S3935" s="16">
        <f t="shared" si="309"/>
        <v>42538.968310185184</v>
      </c>
      <c r="T3935" s="16">
        <f t="shared" si="310"/>
        <v>42568.029861111107</v>
      </c>
      <c r="U3935">
        <f t="shared" si="311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3000</v>
      </c>
      <c r="E3936" s="7">
        <v>3048</v>
      </c>
      <c r="F3936" t="s">
        <v>8218</v>
      </c>
      <c r="G3936" t="s">
        <v>8223</v>
      </c>
      <c r="H3936" t="s">
        <v>8245</v>
      </c>
      <c r="I3936" s="14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102</v>
      </c>
      <c r="P3936">
        <f t="shared" si="312"/>
        <v>254</v>
      </c>
      <c r="Q3936" s="11" t="s">
        <v>8315</v>
      </c>
      <c r="R3936" t="s">
        <v>8316</v>
      </c>
      <c r="S3936" s="16">
        <f t="shared" si="309"/>
        <v>42233.671747685185</v>
      </c>
      <c r="T3936" s="16">
        <f t="shared" si="310"/>
        <v>42278.541666666672</v>
      </c>
      <c r="U3936">
        <f t="shared" si="311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5000</v>
      </c>
      <c r="E3937" s="7">
        <v>34</v>
      </c>
      <c r="F3937" t="s">
        <v>8220</v>
      </c>
      <c r="G3937" t="s">
        <v>8224</v>
      </c>
      <c r="H3937" t="s">
        <v>8246</v>
      </c>
      <c r="I3937" s="14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1</v>
      </c>
      <c r="P3937">
        <f t="shared" si="312"/>
        <v>1.48</v>
      </c>
      <c r="Q3937" s="11" t="s">
        <v>8315</v>
      </c>
      <c r="R3937" t="s">
        <v>8316</v>
      </c>
      <c r="S3937" s="16">
        <f t="shared" si="309"/>
        <v>42221.656782407401</v>
      </c>
      <c r="T3937" s="16">
        <f t="shared" si="310"/>
        <v>42281.656782407401</v>
      </c>
      <c r="U3937">
        <f t="shared" si="311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100</v>
      </c>
      <c r="E3938" s="7">
        <v>180</v>
      </c>
      <c r="F3938" t="s">
        <v>8218</v>
      </c>
      <c r="G3938" t="s">
        <v>8223</v>
      </c>
      <c r="H3938" t="s">
        <v>8245</v>
      </c>
      <c r="I3938" s="14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180</v>
      </c>
      <c r="P3938">
        <f t="shared" si="312"/>
        <v>0</v>
      </c>
      <c r="Q3938" s="11" t="s">
        <v>8315</v>
      </c>
      <c r="R3938" t="s">
        <v>8316</v>
      </c>
      <c r="S3938" s="16">
        <f t="shared" si="309"/>
        <v>42675.262962962966</v>
      </c>
      <c r="T3938" s="16">
        <f t="shared" si="310"/>
        <v>42705.304629629631</v>
      </c>
      <c r="U3938">
        <f t="shared" si="311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7500</v>
      </c>
      <c r="E3939" s="7">
        <v>0</v>
      </c>
      <c r="F3939" t="s">
        <v>8220</v>
      </c>
      <c r="G3939" t="s">
        <v>8223</v>
      </c>
      <c r="H3939" t="s">
        <v>8245</v>
      </c>
      <c r="I3939" s="14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0</v>
      </c>
      <c r="P3939">
        <f t="shared" si="312"/>
        <v>0</v>
      </c>
      <c r="Q3939" s="11" t="s">
        <v>8315</v>
      </c>
      <c r="R3939" t="s">
        <v>8316</v>
      </c>
      <c r="S3939" s="16">
        <f t="shared" si="309"/>
        <v>42534.631481481483</v>
      </c>
      <c r="T3939" s="16">
        <f t="shared" si="310"/>
        <v>42562.631481481483</v>
      </c>
      <c r="U3939">
        <f t="shared" si="311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2700</v>
      </c>
      <c r="E3940" s="7">
        <v>2945</v>
      </c>
      <c r="F3940" t="s">
        <v>8218</v>
      </c>
      <c r="G3940" t="s">
        <v>8223</v>
      </c>
      <c r="H3940" t="s">
        <v>8245</v>
      </c>
      <c r="I3940" s="14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109</v>
      </c>
      <c r="P3940">
        <f t="shared" si="312"/>
        <v>589</v>
      </c>
      <c r="Q3940" s="11" t="s">
        <v>8315</v>
      </c>
      <c r="R3940" t="s">
        <v>8316</v>
      </c>
      <c r="S3940" s="16">
        <f t="shared" si="309"/>
        <v>42151.905717592599</v>
      </c>
      <c r="T3940" s="16">
        <f t="shared" si="310"/>
        <v>42182.905717592599</v>
      </c>
      <c r="U3940">
        <f t="shared" si="311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1000</v>
      </c>
      <c r="E3941" s="7">
        <v>153</v>
      </c>
      <c r="F3941" t="s">
        <v>8220</v>
      </c>
      <c r="G3941" t="s">
        <v>8225</v>
      </c>
      <c r="H3941" t="s">
        <v>8247</v>
      </c>
      <c r="I3941" s="14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15</v>
      </c>
      <c r="P3941">
        <f t="shared" si="312"/>
        <v>153</v>
      </c>
      <c r="Q3941" s="11" t="s">
        <v>8315</v>
      </c>
      <c r="R3941" t="s">
        <v>8316</v>
      </c>
      <c r="S3941" s="16">
        <f t="shared" si="309"/>
        <v>41915.400219907409</v>
      </c>
      <c r="T3941" s="16">
        <f t="shared" si="310"/>
        <v>41919.1875</v>
      </c>
      <c r="U3941">
        <f t="shared" si="311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1000</v>
      </c>
      <c r="E3942" s="7">
        <v>1330</v>
      </c>
      <c r="F3942" t="s">
        <v>8218</v>
      </c>
      <c r="G3942" t="s">
        <v>8223</v>
      </c>
      <c r="H3942" t="s">
        <v>8245</v>
      </c>
      <c r="I3942" s="14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133</v>
      </c>
      <c r="P3942">
        <f t="shared" si="312"/>
        <v>665</v>
      </c>
      <c r="Q3942" s="11" t="s">
        <v>8315</v>
      </c>
      <c r="R3942" t="s">
        <v>8316</v>
      </c>
      <c r="S3942" s="16">
        <f t="shared" si="309"/>
        <v>41961.492488425924</v>
      </c>
      <c r="T3942" s="16">
        <f t="shared" si="310"/>
        <v>42006.492488425924</v>
      </c>
      <c r="U3942">
        <f t="shared" si="311"/>
        <v>2015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1500</v>
      </c>
      <c r="E3943" s="7">
        <v>1570</v>
      </c>
      <c r="F3943" t="s">
        <v>8218</v>
      </c>
      <c r="G3943" t="s">
        <v>8223</v>
      </c>
      <c r="H3943" t="s">
        <v>8245</v>
      </c>
      <c r="I3943" s="14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105</v>
      </c>
      <c r="P3943">
        <f t="shared" si="312"/>
        <v>785</v>
      </c>
      <c r="Q3943" s="11" t="s">
        <v>8315</v>
      </c>
      <c r="R3943" t="s">
        <v>8316</v>
      </c>
      <c r="S3943" s="16">
        <f t="shared" si="309"/>
        <v>41940.587233796294</v>
      </c>
      <c r="T3943" s="16">
        <f t="shared" si="310"/>
        <v>41968.041666666672</v>
      </c>
      <c r="U3943">
        <f t="shared" si="311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100</v>
      </c>
      <c r="E3944" s="7">
        <v>155</v>
      </c>
      <c r="F3944" t="s">
        <v>8218</v>
      </c>
      <c r="G3944" t="s">
        <v>8223</v>
      </c>
      <c r="H3944" t="s">
        <v>8245</v>
      </c>
      <c r="I3944" s="1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155</v>
      </c>
      <c r="P3944">
        <f t="shared" si="312"/>
        <v>0</v>
      </c>
      <c r="Q3944" s="11" t="s">
        <v>8315</v>
      </c>
      <c r="R3944" t="s">
        <v>8316</v>
      </c>
      <c r="S3944" s="16">
        <f t="shared" si="309"/>
        <v>42111.904097222221</v>
      </c>
      <c r="T3944" s="16">
        <f t="shared" si="310"/>
        <v>42171.904097222221</v>
      </c>
      <c r="U3944">
        <f t="shared" si="311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6387</v>
      </c>
      <c r="F3945" t="s">
        <v>8218</v>
      </c>
      <c r="G3945" t="s">
        <v>8223</v>
      </c>
      <c r="H3945" t="s">
        <v>8245</v>
      </c>
      <c r="I3945" s="14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128</v>
      </c>
      <c r="P3945">
        <f t="shared" si="312"/>
        <v>491.31</v>
      </c>
      <c r="Q3945" s="11" t="s">
        <v>8315</v>
      </c>
      <c r="R3945" t="s">
        <v>8316</v>
      </c>
      <c r="S3945" s="16">
        <f t="shared" si="309"/>
        <v>42279.778564814813</v>
      </c>
      <c r="T3945" s="16">
        <f t="shared" si="310"/>
        <v>42310.701388888891</v>
      </c>
      <c r="U3945">
        <f t="shared" si="311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100</v>
      </c>
      <c r="E3946" s="7">
        <v>129</v>
      </c>
      <c r="F3946" t="s">
        <v>8218</v>
      </c>
      <c r="G3946" t="s">
        <v>8223</v>
      </c>
      <c r="H3946" t="s">
        <v>8245</v>
      </c>
      <c r="I3946" s="14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129</v>
      </c>
      <c r="P3946">
        <f t="shared" si="312"/>
        <v>0</v>
      </c>
      <c r="Q3946" s="11" t="s">
        <v>8315</v>
      </c>
      <c r="R3946" t="s">
        <v>8316</v>
      </c>
      <c r="S3946" s="16">
        <f t="shared" si="309"/>
        <v>42213.662905092591</v>
      </c>
      <c r="T3946" s="16">
        <f t="shared" si="310"/>
        <v>42243.662905092591</v>
      </c>
      <c r="U3946">
        <f t="shared" si="311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1000</v>
      </c>
      <c r="E3947" s="7">
        <v>141</v>
      </c>
      <c r="F3947" t="s">
        <v>8220</v>
      </c>
      <c r="G3947" t="s">
        <v>8223</v>
      </c>
      <c r="H3947" t="s">
        <v>8245</v>
      </c>
      <c r="I3947" s="14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14</v>
      </c>
      <c r="P3947">
        <f t="shared" si="312"/>
        <v>141</v>
      </c>
      <c r="Q3947" s="11" t="s">
        <v>8315</v>
      </c>
      <c r="R3947" t="s">
        <v>8316</v>
      </c>
      <c r="S3947" s="16">
        <f t="shared" si="309"/>
        <v>42109.801712962959</v>
      </c>
      <c r="T3947" s="16">
        <f t="shared" si="310"/>
        <v>42139.801712962959</v>
      </c>
      <c r="U3947">
        <f t="shared" si="311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2000</v>
      </c>
      <c r="E3948" s="7">
        <v>3158</v>
      </c>
      <c r="F3948" t="s">
        <v>8218</v>
      </c>
      <c r="G3948" t="s">
        <v>8223</v>
      </c>
      <c r="H3948" t="s">
        <v>8245</v>
      </c>
      <c r="I3948" s="14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158</v>
      </c>
      <c r="P3948">
        <f t="shared" si="312"/>
        <v>631.6</v>
      </c>
      <c r="Q3948" s="11" t="s">
        <v>8315</v>
      </c>
      <c r="R3948" t="s">
        <v>8316</v>
      </c>
      <c r="S3948" s="16">
        <f t="shared" si="309"/>
        <v>42031.833587962959</v>
      </c>
      <c r="T3948" s="16">
        <f t="shared" si="310"/>
        <v>42063.333333333328</v>
      </c>
      <c r="U3948">
        <f t="shared" si="311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2000</v>
      </c>
      <c r="E3949" s="7">
        <v>1302</v>
      </c>
      <c r="F3949" t="s">
        <v>8220</v>
      </c>
      <c r="G3949" t="s">
        <v>8223</v>
      </c>
      <c r="H3949" t="s">
        <v>8245</v>
      </c>
      <c r="I3949" s="14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65</v>
      </c>
      <c r="P3949">
        <f t="shared" si="312"/>
        <v>651</v>
      </c>
      <c r="Q3949" s="11" t="s">
        <v>8315</v>
      </c>
      <c r="R3949" t="s">
        <v>8316</v>
      </c>
      <c r="S3949" s="16">
        <f t="shared" si="309"/>
        <v>42615.142870370371</v>
      </c>
      <c r="T3949" s="16">
        <f t="shared" si="310"/>
        <v>42645.142870370371</v>
      </c>
      <c r="U3949">
        <f t="shared" si="311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100</v>
      </c>
      <c r="E3950" s="7">
        <v>124</v>
      </c>
      <c r="F3950" t="s">
        <v>8218</v>
      </c>
      <c r="G3950" t="s">
        <v>8225</v>
      </c>
      <c r="H3950" t="s">
        <v>8247</v>
      </c>
      <c r="I3950" s="14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124</v>
      </c>
      <c r="P3950">
        <f t="shared" si="312"/>
        <v>0</v>
      </c>
      <c r="Q3950" s="11" t="s">
        <v>8315</v>
      </c>
      <c r="R3950" t="s">
        <v>8316</v>
      </c>
      <c r="S3950" s="16">
        <f t="shared" si="309"/>
        <v>41829.325497685182</v>
      </c>
      <c r="T3950" s="16">
        <f t="shared" si="310"/>
        <v>41889.325497685182</v>
      </c>
      <c r="U3950">
        <f t="shared" si="311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5000</v>
      </c>
      <c r="E3951" s="7">
        <v>5222</v>
      </c>
      <c r="F3951" t="s">
        <v>8218</v>
      </c>
      <c r="G3951" t="s">
        <v>8225</v>
      </c>
      <c r="H3951" t="s">
        <v>8247</v>
      </c>
      <c r="I3951" s="14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104</v>
      </c>
      <c r="P3951">
        <f t="shared" si="312"/>
        <v>163.19</v>
      </c>
      <c r="Q3951" s="11" t="s">
        <v>8315</v>
      </c>
      <c r="R3951" t="s">
        <v>8316</v>
      </c>
      <c r="S3951" s="16">
        <f t="shared" si="309"/>
        <v>42016.120613425926</v>
      </c>
      <c r="T3951" s="16">
        <f t="shared" si="310"/>
        <v>42046.120613425926</v>
      </c>
      <c r="U3951">
        <f t="shared" si="311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1200</v>
      </c>
      <c r="E3952" s="7">
        <v>453</v>
      </c>
      <c r="F3952" t="s">
        <v>8220</v>
      </c>
      <c r="G3952" t="s">
        <v>8223</v>
      </c>
      <c r="H3952" t="s">
        <v>8245</v>
      </c>
      <c r="I3952" s="14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38</v>
      </c>
      <c r="P3952">
        <f t="shared" si="312"/>
        <v>453</v>
      </c>
      <c r="Q3952" s="11" t="s">
        <v>8315</v>
      </c>
      <c r="R3952" t="s">
        <v>8316</v>
      </c>
      <c r="S3952" s="16">
        <f t="shared" si="309"/>
        <v>42439.702314814815</v>
      </c>
      <c r="T3952" s="16">
        <f t="shared" si="310"/>
        <v>42468.774305555555</v>
      </c>
      <c r="U3952">
        <f t="shared" si="311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800</v>
      </c>
      <c r="E3953" s="7">
        <v>810</v>
      </c>
      <c r="F3953" t="s">
        <v>8218</v>
      </c>
      <c r="G3953" t="s">
        <v>8240</v>
      </c>
      <c r="H3953" t="s">
        <v>8248</v>
      </c>
      <c r="I3953" s="14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101</v>
      </c>
      <c r="P3953">
        <f t="shared" si="312"/>
        <v>810</v>
      </c>
      <c r="Q3953" s="11" t="s">
        <v>8315</v>
      </c>
      <c r="R3953" t="s">
        <v>8316</v>
      </c>
      <c r="S3953" s="16">
        <f t="shared" si="309"/>
        <v>42433.825717592597</v>
      </c>
      <c r="T3953" s="16">
        <f t="shared" si="310"/>
        <v>42493.784050925926</v>
      </c>
      <c r="U3953">
        <f t="shared" si="311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1200</v>
      </c>
      <c r="E3954" s="7">
        <v>401</v>
      </c>
      <c r="F3954" t="s">
        <v>8220</v>
      </c>
      <c r="G3954" t="s">
        <v>8223</v>
      </c>
      <c r="H3954" t="s">
        <v>8245</v>
      </c>
      <c r="I3954" s="1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33</v>
      </c>
      <c r="P3954">
        <f t="shared" si="312"/>
        <v>401</v>
      </c>
      <c r="Q3954" s="11" t="s">
        <v>8315</v>
      </c>
      <c r="R3954" t="s">
        <v>8316</v>
      </c>
      <c r="S3954" s="16">
        <f t="shared" si="309"/>
        <v>42243.790393518517</v>
      </c>
      <c r="T3954" s="16">
        <f t="shared" si="310"/>
        <v>42303.790393518517</v>
      </c>
      <c r="U3954">
        <f t="shared" si="311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100</v>
      </c>
      <c r="E3955" s="7">
        <v>100</v>
      </c>
      <c r="F3955" t="s">
        <v>8218</v>
      </c>
      <c r="G3955" t="s">
        <v>8223</v>
      </c>
      <c r="H3955" t="s">
        <v>8245</v>
      </c>
      <c r="I3955" s="14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100</v>
      </c>
      <c r="P3955">
        <f t="shared" si="312"/>
        <v>0</v>
      </c>
      <c r="Q3955" s="11" t="s">
        <v>8315</v>
      </c>
      <c r="R3955" t="s">
        <v>8316</v>
      </c>
      <c r="S3955" s="16">
        <f t="shared" si="309"/>
        <v>42550.048449074078</v>
      </c>
      <c r="T3955" s="16">
        <f t="shared" si="310"/>
        <v>42580.978472222225</v>
      </c>
      <c r="U3955">
        <f t="shared" si="311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100</v>
      </c>
      <c r="E3956" s="7">
        <v>10</v>
      </c>
      <c r="F3956" t="s">
        <v>8220</v>
      </c>
      <c r="G3956" t="s">
        <v>8228</v>
      </c>
      <c r="H3956" t="s">
        <v>8250</v>
      </c>
      <c r="I3956" s="14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10</v>
      </c>
      <c r="P3956">
        <f t="shared" si="312"/>
        <v>0</v>
      </c>
      <c r="Q3956" s="11" t="s">
        <v>8315</v>
      </c>
      <c r="R3956" t="s">
        <v>8316</v>
      </c>
      <c r="S3956" s="16">
        <f t="shared" si="309"/>
        <v>41774.651203703703</v>
      </c>
      <c r="T3956" s="16">
        <f t="shared" si="310"/>
        <v>41834.651203703703</v>
      </c>
      <c r="U3956">
        <f t="shared" si="311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2900</v>
      </c>
      <c r="E3957" s="7">
        <v>895</v>
      </c>
      <c r="F3957" t="s">
        <v>8220</v>
      </c>
      <c r="G3957" t="s">
        <v>8223</v>
      </c>
      <c r="H3957" t="s">
        <v>8245</v>
      </c>
      <c r="I3957" s="14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31</v>
      </c>
      <c r="P3957">
        <f t="shared" si="312"/>
        <v>111.88</v>
      </c>
      <c r="Q3957" s="11" t="s">
        <v>8315</v>
      </c>
      <c r="R3957" t="s">
        <v>8316</v>
      </c>
      <c r="S3957" s="16">
        <f t="shared" si="309"/>
        <v>42306.848854166667</v>
      </c>
      <c r="T3957" s="16">
        <f t="shared" si="310"/>
        <v>42336.890520833331</v>
      </c>
      <c r="U3957">
        <f t="shared" si="311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100</v>
      </c>
      <c r="E3958" s="7">
        <v>2</v>
      </c>
      <c r="F3958" t="s">
        <v>8220</v>
      </c>
      <c r="G3958" t="s">
        <v>8223</v>
      </c>
      <c r="H3958" t="s">
        <v>8245</v>
      </c>
      <c r="I3958" s="14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2</v>
      </c>
      <c r="P3958">
        <f t="shared" si="312"/>
        <v>0</v>
      </c>
      <c r="Q3958" s="11" t="s">
        <v>8315</v>
      </c>
      <c r="R3958" t="s">
        <v>8316</v>
      </c>
      <c r="S3958" s="16">
        <f t="shared" si="309"/>
        <v>42457.932025462964</v>
      </c>
      <c r="T3958" s="16">
        <f t="shared" si="310"/>
        <v>42485.013888888891</v>
      </c>
      <c r="U3958">
        <f t="shared" si="311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1000</v>
      </c>
      <c r="E3959" s="7">
        <v>1011</v>
      </c>
      <c r="F3959" t="s">
        <v>8218</v>
      </c>
      <c r="G3959" t="s">
        <v>8223</v>
      </c>
      <c r="H3959" t="s">
        <v>8245</v>
      </c>
      <c r="I3959" s="14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101</v>
      </c>
      <c r="P3959">
        <f t="shared" si="312"/>
        <v>1011</v>
      </c>
      <c r="Q3959" s="11" t="s">
        <v>8315</v>
      </c>
      <c r="R3959" t="s">
        <v>8316</v>
      </c>
      <c r="S3959" s="16">
        <f t="shared" si="309"/>
        <v>42513.976319444439</v>
      </c>
      <c r="T3959" s="16">
        <f t="shared" si="310"/>
        <v>42559.976319444439</v>
      </c>
      <c r="U3959">
        <f t="shared" si="311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3000</v>
      </c>
      <c r="E3960" s="7">
        <v>4580</v>
      </c>
      <c r="F3960" t="s">
        <v>8218</v>
      </c>
      <c r="G3960" t="s">
        <v>8223</v>
      </c>
      <c r="H3960" t="s">
        <v>8245</v>
      </c>
      <c r="I3960" s="14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153</v>
      </c>
      <c r="P3960">
        <f t="shared" si="312"/>
        <v>286.25</v>
      </c>
      <c r="Q3960" s="11" t="s">
        <v>8315</v>
      </c>
      <c r="R3960" t="s">
        <v>8316</v>
      </c>
      <c r="S3960" s="16">
        <f t="shared" si="309"/>
        <v>41816.950370370374</v>
      </c>
      <c r="T3960" s="16">
        <f t="shared" si="310"/>
        <v>41853.583333333336</v>
      </c>
      <c r="U3960">
        <f t="shared" si="311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2500</v>
      </c>
      <c r="E3961" s="7">
        <v>2569</v>
      </c>
      <c r="F3961" t="s">
        <v>8218</v>
      </c>
      <c r="G3961" t="s">
        <v>8223</v>
      </c>
      <c r="H3961" t="s">
        <v>8245</v>
      </c>
      <c r="I3961" s="14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103</v>
      </c>
      <c r="P3961">
        <f t="shared" si="312"/>
        <v>214.08</v>
      </c>
      <c r="Q3961" s="11" t="s">
        <v>8315</v>
      </c>
      <c r="R3961" t="s">
        <v>8316</v>
      </c>
      <c r="S3961" s="16">
        <f t="shared" si="309"/>
        <v>41880.788842592592</v>
      </c>
      <c r="T3961" s="16">
        <f t="shared" si="310"/>
        <v>41910.788842592592</v>
      </c>
      <c r="U3961">
        <f t="shared" si="311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1500</v>
      </c>
      <c r="E3962" s="7">
        <v>1505</v>
      </c>
      <c r="F3962" t="s">
        <v>8218</v>
      </c>
      <c r="G3962" t="s">
        <v>8223</v>
      </c>
      <c r="H3962" t="s">
        <v>8245</v>
      </c>
      <c r="I3962" s="14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100</v>
      </c>
      <c r="P3962">
        <f t="shared" si="312"/>
        <v>376.25</v>
      </c>
      <c r="Q3962" s="11" t="s">
        <v>8315</v>
      </c>
      <c r="R3962" t="s">
        <v>8316</v>
      </c>
      <c r="S3962" s="16">
        <f t="shared" si="309"/>
        <v>42342.845555555556</v>
      </c>
      <c r="T3962" s="16">
        <f t="shared" si="310"/>
        <v>42372.845555555556</v>
      </c>
      <c r="U3962">
        <f t="shared" si="311"/>
        <v>2016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1110</v>
      </c>
      <c r="E3963" s="7">
        <v>0</v>
      </c>
      <c r="F3963" t="s">
        <v>8220</v>
      </c>
      <c r="G3963" t="s">
        <v>8224</v>
      </c>
      <c r="H3963" t="s">
        <v>8246</v>
      </c>
      <c r="I3963" s="14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12"/>
        <v>0</v>
      </c>
      <c r="Q3963" s="11" t="s">
        <v>8315</v>
      </c>
      <c r="R3963" t="s">
        <v>8316</v>
      </c>
      <c r="S3963" s="16">
        <f t="shared" si="309"/>
        <v>41745.891319444447</v>
      </c>
      <c r="T3963" s="16">
        <f t="shared" si="310"/>
        <v>41767.891319444447</v>
      </c>
      <c r="U3963">
        <f t="shared" si="311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1500</v>
      </c>
      <c r="E3964" s="7">
        <v>1502.5</v>
      </c>
      <c r="F3964" t="s">
        <v>8218</v>
      </c>
      <c r="G3964" t="s">
        <v>8224</v>
      </c>
      <c r="H3964" t="s">
        <v>8246</v>
      </c>
      <c r="I3964" s="1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100</v>
      </c>
      <c r="P3964">
        <f t="shared" si="312"/>
        <v>500.83</v>
      </c>
      <c r="Q3964" s="11" t="s">
        <v>8315</v>
      </c>
      <c r="R3964" t="s">
        <v>8316</v>
      </c>
      <c r="S3964" s="16">
        <f t="shared" si="309"/>
        <v>42311.621458333335</v>
      </c>
      <c r="T3964" s="16">
        <f t="shared" si="310"/>
        <v>42336.621458333335</v>
      </c>
      <c r="U3964">
        <f t="shared" si="311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</v>
      </c>
      <c r="E3965" s="7">
        <v>0</v>
      </c>
      <c r="F3965" t="s">
        <v>8220</v>
      </c>
      <c r="G3965" t="s">
        <v>8228</v>
      </c>
      <c r="H3965" t="s">
        <v>8250</v>
      </c>
      <c r="I3965" s="14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si="312"/>
        <v>0</v>
      </c>
      <c r="Q3965" s="11" t="s">
        <v>8315</v>
      </c>
      <c r="R3965" t="s">
        <v>8316</v>
      </c>
      <c r="S3965" s="16">
        <f t="shared" si="309"/>
        <v>42296.154131944444</v>
      </c>
      <c r="T3965" s="16">
        <f t="shared" si="310"/>
        <v>42326.195798611108</v>
      </c>
      <c r="U3965">
        <f t="shared" si="311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2075</v>
      </c>
      <c r="F3966" t="s">
        <v>8218</v>
      </c>
      <c r="G3966" t="s">
        <v>8223</v>
      </c>
      <c r="H3966" t="s">
        <v>8245</v>
      </c>
      <c r="I3966" s="14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104</v>
      </c>
      <c r="P3966">
        <f t="shared" si="312"/>
        <v>691.67</v>
      </c>
      <c r="Q3966" s="11" t="s">
        <v>8315</v>
      </c>
      <c r="R3966" t="s">
        <v>8316</v>
      </c>
      <c r="S3966" s="16">
        <f t="shared" si="309"/>
        <v>42053.722060185188</v>
      </c>
      <c r="T3966" s="16">
        <f t="shared" si="310"/>
        <v>42113.680393518516</v>
      </c>
      <c r="U3966">
        <f t="shared" si="311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2500</v>
      </c>
      <c r="E3967" s="7">
        <v>2555</v>
      </c>
      <c r="F3967" t="s">
        <v>8218</v>
      </c>
      <c r="G3967" t="s">
        <v>8223</v>
      </c>
      <c r="H3967" t="s">
        <v>8245</v>
      </c>
      <c r="I3967" s="14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102</v>
      </c>
      <c r="P3967">
        <f t="shared" si="312"/>
        <v>638.75</v>
      </c>
      <c r="Q3967" s="11" t="s">
        <v>8315</v>
      </c>
      <c r="R3967" t="s">
        <v>8316</v>
      </c>
      <c r="S3967" s="16">
        <f t="shared" si="309"/>
        <v>42414.235879629632</v>
      </c>
      <c r="T3967" s="16">
        <f t="shared" si="310"/>
        <v>42474.194212962961</v>
      </c>
      <c r="U3967">
        <f t="shared" si="311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1500</v>
      </c>
      <c r="E3968" s="7">
        <v>1501</v>
      </c>
      <c r="F3968" t="s">
        <v>8218</v>
      </c>
      <c r="G3968" t="s">
        <v>8223</v>
      </c>
      <c r="H3968" t="s">
        <v>8245</v>
      </c>
      <c r="I3968" s="14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100</v>
      </c>
      <c r="P3968">
        <f t="shared" si="312"/>
        <v>750.5</v>
      </c>
      <c r="Q3968" s="11" t="s">
        <v>8315</v>
      </c>
      <c r="R3968" t="s">
        <v>8316</v>
      </c>
      <c r="S3968" s="16">
        <f t="shared" si="309"/>
        <v>41801.711550925924</v>
      </c>
      <c r="T3968" s="16">
        <f t="shared" si="310"/>
        <v>41844.124305555553</v>
      </c>
      <c r="U3968">
        <f t="shared" si="311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2800</v>
      </c>
      <c r="E3969" s="7">
        <v>3315</v>
      </c>
      <c r="F3969" t="s">
        <v>8218</v>
      </c>
      <c r="G3969" t="s">
        <v>8223</v>
      </c>
      <c r="H3969" t="s">
        <v>8245</v>
      </c>
      <c r="I3969" s="14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118</v>
      </c>
      <c r="P3969">
        <f t="shared" si="312"/>
        <v>331.5</v>
      </c>
      <c r="Q3969" s="11" t="s">
        <v>8315</v>
      </c>
      <c r="R3969" t="s">
        <v>8316</v>
      </c>
      <c r="S3969" s="16">
        <f t="shared" si="309"/>
        <v>42770.290590277778</v>
      </c>
      <c r="T3969" s="16">
        <f t="shared" si="310"/>
        <v>42800.290590277778</v>
      </c>
      <c r="U3969">
        <f t="shared" si="311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3000</v>
      </c>
      <c r="E3970" s="7">
        <v>3003</v>
      </c>
      <c r="F3970" t="s">
        <v>8218</v>
      </c>
      <c r="G3970" t="s">
        <v>8223</v>
      </c>
      <c r="H3970" t="s">
        <v>8245</v>
      </c>
      <c r="I3970" s="14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8"/>
        <v>100</v>
      </c>
      <c r="P3970">
        <f t="shared" si="312"/>
        <v>273</v>
      </c>
      <c r="Q3970" s="11" t="s">
        <v>8315</v>
      </c>
      <c r="R3970" t="s">
        <v>8316</v>
      </c>
      <c r="S3970" s="16">
        <f t="shared" si="309"/>
        <v>42452.815659722226</v>
      </c>
      <c r="T3970" s="16">
        <f t="shared" si="310"/>
        <v>42512.815659722226</v>
      </c>
      <c r="U3970">
        <f t="shared" si="311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2200</v>
      </c>
      <c r="E3971" s="7">
        <v>2385</v>
      </c>
      <c r="F3971" t="s">
        <v>8218</v>
      </c>
      <c r="G3971" t="s">
        <v>8223</v>
      </c>
      <c r="H3971" t="s">
        <v>8245</v>
      </c>
      <c r="I3971" s="14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3">ROUND(E3971/D3971*100,0)</f>
        <v>108</v>
      </c>
      <c r="P3971">
        <f t="shared" si="312"/>
        <v>397.5</v>
      </c>
      <c r="Q3971" s="11" t="s">
        <v>8315</v>
      </c>
      <c r="R3971" t="s">
        <v>8316</v>
      </c>
      <c r="S3971" s="16">
        <f t="shared" ref="S3971:S4034" si="314">(((J3971/60)/60)/24)+DATE(1970,1,1)</f>
        <v>42601.854699074072</v>
      </c>
      <c r="T3971" s="16">
        <f t="shared" ref="T3971:T4034" si="315">(((I3971/60)/60)/24)+DATE(1970,1,1)</f>
        <v>42611.163194444445</v>
      </c>
      <c r="U3971">
        <f t="shared" ref="U3971:U4034" si="316">YEAR(T3971)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1000</v>
      </c>
      <c r="E3972" s="7">
        <v>1326</v>
      </c>
      <c r="F3972" t="s">
        <v>8218</v>
      </c>
      <c r="G3972" t="s">
        <v>8223</v>
      </c>
      <c r="H3972" t="s">
        <v>8245</v>
      </c>
      <c r="I3972" s="14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133</v>
      </c>
      <c r="P3972">
        <f t="shared" si="312"/>
        <v>663</v>
      </c>
      <c r="Q3972" s="11" t="s">
        <v>8315</v>
      </c>
      <c r="R3972" t="s">
        <v>8316</v>
      </c>
      <c r="S3972" s="16">
        <f t="shared" si="314"/>
        <v>42447.863553240735</v>
      </c>
      <c r="T3972" s="16">
        <f t="shared" si="315"/>
        <v>42477.863553240735</v>
      </c>
      <c r="U3972">
        <f t="shared" si="316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2000</v>
      </c>
      <c r="E3973" s="7">
        <v>2152</v>
      </c>
      <c r="F3973" t="s">
        <v>8218</v>
      </c>
      <c r="G3973" t="s">
        <v>8223</v>
      </c>
      <c r="H3973" t="s">
        <v>8245</v>
      </c>
      <c r="I3973" s="14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108</v>
      </c>
      <c r="P3973">
        <f t="shared" si="312"/>
        <v>358.67</v>
      </c>
      <c r="Q3973" s="11" t="s">
        <v>8315</v>
      </c>
      <c r="R3973" t="s">
        <v>8316</v>
      </c>
      <c r="S3973" s="16">
        <f t="shared" si="314"/>
        <v>41811.536180555559</v>
      </c>
      <c r="T3973" s="16">
        <f t="shared" si="315"/>
        <v>41841.536180555559</v>
      </c>
      <c r="U3973">
        <f t="shared" si="316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2200</v>
      </c>
      <c r="E3974" s="7">
        <v>2363</v>
      </c>
      <c r="F3974" t="s">
        <v>8218</v>
      </c>
      <c r="G3974" t="s">
        <v>8223</v>
      </c>
      <c r="H3974" t="s">
        <v>8245</v>
      </c>
      <c r="I3974" s="1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107</v>
      </c>
      <c r="P3974">
        <f t="shared" si="312"/>
        <v>295.38</v>
      </c>
      <c r="Q3974" s="11" t="s">
        <v>8315</v>
      </c>
      <c r="R3974" t="s">
        <v>8316</v>
      </c>
      <c r="S3974" s="16">
        <f t="shared" si="314"/>
        <v>41981.067523148144</v>
      </c>
      <c r="T3974" s="16">
        <f t="shared" si="315"/>
        <v>42041.067523148144</v>
      </c>
      <c r="U3974">
        <f t="shared" si="316"/>
        <v>2015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10000</v>
      </c>
      <c r="E3975" s="7">
        <v>10800</v>
      </c>
      <c r="F3975" t="s">
        <v>8218</v>
      </c>
      <c r="G3975" t="s">
        <v>8223</v>
      </c>
      <c r="H3975" t="s">
        <v>8245</v>
      </c>
      <c r="I3975" s="14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108</v>
      </c>
      <c r="P3975">
        <f t="shared" si="312"/>
        <v>291.89</v>
      </c>
      <c r="Q3975" s="11" t="s">
        <v>8315</v>
      </c>
      <c r="R3975" t="s">
        <v>8316</v>
      </c>
      <c r="S3975" s="16">
        <f t="shared" si="314"/>
        <v>42469.68414351852</v>
      </c>
      <c r="T3975" s="16">
        <f t="shared" si="315"/>
        <v>42499.166666666672</v>
      </c>
      <c r="U3975">
        <f t="shared" si="316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2500</v>
      </c>
      <c r="E3976" s="7">
        <v>2751</v>
      </c>
      <c r="F3976" t="s">
        <v>8218</v>
      </c>
      <c r="G3976" t="s">
        <v>8224</v>
      </c>
      <c r="H3976" t="s">
        <v>8246</v>
      </c>
      <c r="I3976" s="14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110</v>
      </c>
      <c r="P3976">
        <f t="shared" si="312"/>
        <v>250.09</v>
      </c>
      <c r="Q3976" s="11" t="s">
        <v>8315</v>
      </c>
      <c r="R3976" t="s">
        <v>8316</v>
      </c>
      <c r="S3976" s="16">
        <f t="shared" si="314"/>
        <v>42493.546851851846</v>
      </c>
      <c r="T3976" s="16">
        <f t="shared" si="315"/>
        <v>42523.546851851846</v>
      </c>
      <c r="U3976">
        <f t="shared" si="316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80</v>
      </c>
      <c r="E3977" s="7">
        <v>1003</v>
      </c>
      <c r="F3977" t="s">
        <v>8218</v>
      </c>
      <c r="G3977" t="s">
        <v>8223</v>
      </c>
      <c r="H3977" t="s">
        <v>8245</v>
      </c>
      <c r="I3977" s="14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1254</v>
      </c>
      <c r="P3977">
        <f t="shared" si="312"/>
        <v>0</v>
      </c>
      <c r="Q3977" s="11" t="s">
        <v>8315</v>
      </c>
      <c r="R3977" t="s">
        <v>8316</v>
      </c>
      <c r="S3977" s="16">
        <f t="shared" si="314"/>
        <v>42534.866875</v>
      </c>
      <c r="T3977" s="16">
        <f t="shared" si="315"/>
        <v>42564.866875</v>
      </c>
      <c r="U3977">
        <f t="shared" si="316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3000</v>
      </c>
      <c r="E3978" s="7">
        <v>3486</v>
      </c>
      <c r="F3978" t="s">
        <v>8218</v>
      </c>
      <c r="G3978" t="s">
        <v>8223</v>
      </c>
      <c r="H3978" t="s">
        <v>8245</v>
      </c>
      <c r="I3978" s="14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116</v>
      </c>
      <c r="P3978">
        <f t="shared" si="312"/>
        <v>348.6</v>
      </c>
      <c r="Q3978" s="11" t="s">
        <v>8315</v>
      </c>
      <c r="R3978" t="s">
        <v>8316</v>
      </c>
      <c r="S3978" s="16">
        <f t="shared" si="314"/>
        <v>41830.858344907407</v>
      </c>
      <c r="T3978" s="16">
        <f t="shared" si="315"/>
        <v>41852.291666666664</v>
      </c>
      <c r="U3978">
        <f t="shared" si="316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5000</v>
      </c>
      <c r="E3979" s="7">
        <v>25</v>
      </c>
      <c r="F3979" t="s">
        <v>8220</v>
      </c>
      <c r="G3979" t="s">
        <v>8223</v>
      </c>
      <c r="H3979" t="s">
        <v>8245</v>
      </c>
      <c r="I3979" s="14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2"/>
        <v>4.17</v>
      </c>
      <c r="Q3979" s="11" t="s">
        <v>8315</v>
      </c>
      <c r="R3979" t="s">
        <v>8316</v>
      </c>
      <c r="S3979" s="16">
        <f t="shared" si="314"/>
        <v>42543.788564814815</v>
      </c>
      <c r="T3979" s="16">
        <f t="shared" si="315"/>
        <v>42573.788564814815</v>
      </c>
      <c r="U3979">
        <f t="shared" si="316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2220</v>
      </c>
      <c r="E3980" s="7">
        <v>3976</v>
      </c>
      <c r="F3980" t="s">
        <v>8218</v>
      </c>
      <c r="G3980" t="s">
        <v>8223</v>
      </c>
      <c r="H3980" t="s">
        <v>8245</v>
      </c>
      <c r="I3980" s="14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179</v>
      </c>
      <c r="P3980">
        <f t="shared" si="312"/>
        <v>497</v>
      </c>
      <c r="Q3980" s="11" t="s">
        <v>8315</v>
      </c>
      <c r="R3980" t="s">
        <v>8316</v>
      </c>
      <c r="S3980" s="16">
        <f t="shared" si="314"/>
        <v>41975.642974537041</v>
      </c>
      <c r="T3980" s="16">
        <f t="shared" si="315"/>
        <v>42035.642974537041</v>
      </c>
      <c r="U3980">
        <f t="shared" si="316"/>
        <v>2015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2000</v>
      </c>
      <c r="E3981" s="7">
        <v>2015</v>
      </c>
      <c r="F3981" t="s">
        <v>8218</v>
      </c>
      <c r="G3981" t="s">
        <v>8224</v>
      </c>
      <c r="H3981" t="s">
        <v>8246</v>
      </c>
      <c r="I3981" s="14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101</v>
      </c>
      <c r="P3981">
        <f t="shared" si="312"/>
        <v>335.83</v>
      </c>
      <c r="Q3981" s="11" t="s">
        <v>8315</v>
      </c>
      <c r="R3981" t="s">
        <v>8316</v>
      </c>
      <c r="S3981" s="16">
        <f t="shared" si="314"/>
        <v>42069.903437500005</v>
      </c>
      <c r="T3981" s="16">
        <f t="shared" si="315"/>
        <v>42092.833333333328</v>
      </c>
      <c r="U3981">
        <f t="shared" si="316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3000</v>
      </c>
      <c r="E3982" s="7">
        <v>0</v>
      </c>
      <c r="F3982" t="s">
        <v>8219</v>
      </c>
      <c r="G3982" t="s">
        <v>8223</v>
      </c>
      <c r="H3982" t="s">
        <v>8245</v>
      </c>
      <c r="I3982" s="14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0</v>
      </c>
      <c r="P3982">
        <f t="shared" si="312"/>
        <v>0</v>
      </c>
      <c r="Q3982" s="11" t="s">
        <v>8315</v>
      </c>
      <c r="R3982" t="s">
        <v>8316</v>
      </c>
      <c r="S3982" s="16">
        <f t="shared" si="314"/>
        <v>41795.598923611113</v>
      </c>
      <c r="T3982" s="16">
        <f t="shared" si="315"/>
        <v>41825.598923611113</v>
      </c>
      <c r="U3982">
        <f t="shared" si="316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5000</v>
      </c>
      <c r="E3983" s="7">
        <v>0</v>
      </c>
      <c r="F3983" t="s">
        <v>8219</v>
      </c>
      <c r="G3983" t="s">
        <v>8223</v>
      </c>
      <c r="H3983" t="s">
        <v>8245</v>
      </c>
      <c r="I3983" s="14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0</v>
      </c>
      <c r="P3983">
        <f t="shared" si="312"/>
        <v>0</v>
      </c>
      <c r="Q3983" s="11" t="s">
        <v>8315</v>
      </c>
      <c r="R3983" t="s">
        <v>8316</v>
      </c>
      <c r="S3983" s="16">
        <f t="shared" si="314"/>
        <v>42508.179965277777</v>
      </c>
      <c r="T3983" s="16">
        <f t="shared" si="315"/>
        <v>42568.179965277777</v>
      </c>
      <c r="U3983">
        <f t="shared" si="316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2000</v>
      </c>
      <c r="E3984" s="7">
        <v>2405</v>
      </c>
      <c r="F3984" t="s">
        <v>8218</v>
      </c>
      <c r="G3984" t="s">
        <v>8224</v>
      </c>
      <c r="H3984" t="s">
        <v>8246</v>
      </c>
      <c r="I3984" s="1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120</v>
      </c>
      <c r="P3984">
        <f t="shared" si="312"/>
        <v>481</v>
      </c>
      <c r="Q3984" s="11" t="s">
        <v>8315</v>
      </c>
      <c r="R3984" t="s">
        <v>8316</v>
      </c>
      <c r="S3984" s="16">
        <f t="shared" si="314"/>
        <v>42132.809953703705</v>
      </c>
      <c r="T3984" s="16">
        <f t="shared" si="315"/>
        <v>42192.809953703705</v>
      </c>
      <c r="U3984">
        <f t="shared" si="316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10000</v>
      </c>
      <c r="E3985" s="7">
        <v>10603</v>
      </c>
      <c r="F3985" t="s">
        <v>8218</v>
      </c>
      <c r="G3985" t="s">
        <v>8223</v>
      </c>
      <c r="H3985" t="s">
        <v>8245</v>
      </c>
      <c r="I3985" s="14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106</v>
      </c>
      <c r="P3985">
        <f t="shared" si="312"/>
        <v>230.5</v>
      </c>
      <c r="Q3985" s="11" t="s">
        <v>8315</v>
      </c>
      <c r="R3985" t="s">
        <v>8316</v>
      </c>
      <c r="S3985" s="16">
        <f t="shared" si="314"/>
        <v>41747.86986111111</v>
      </c>
      <c r="T3985" s="16">
        <f t="shared" si="315"/>
        <v>41779.290972222225</v>
      </c>
      <c r="U3985">
        <f t="shared" si="316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2000</v>
      </c>
      <c r="E3986" s="7">
        <v>90</v>
      </c>
      <c r="F3986" t="s">
        <v>8220</v>
      </c>
      <c r="G3986" t="s">
        <v>8224</v>
      </c>
      <c r="H3986" t="s">
        <v>8246</v>
      </c>
      <c r="I3986" s="14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5</v>
      </c>
      <c r="P3986">
        <f t="shared" si="312"/>
        <v>9</v>
      </c>
      <c r="Q3986" s="11" t="s">
        <v>8315</v>
      </c>
      <c r="R3986" t="s">
        <v>8316</v>
      </c>
      <c r="S3986" s="16">
        <f t="shared" si="314"/>
        <v>41920.963472222218</v>
      </c>
      <c r="T3986" s="16">
        <f t="shared" si="315"/>
        <v>41951</v>
      </c>
      <c r="U3986">
        <f t="shared" si="316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3000</v>
      </c>
      <c r="E3987" s="7">
        <v>4396</v>
      </c>
      <c r="F3987" t="s">
        <v>8218</v>
      </c>
      <c r="G3987" t="s">
        <v>8223</v>
      </c>
      <c r="H3987" t="s">
        <v>8245</v>
      </c>
      <c r="I3987" s="14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147</v>
      </c>
      <c r="P3987">
        <f t="shared" si="312"/>
        <v>231.37</v>
      </c>
      <c r="Q3987" s="11" t="s">
        <v>8315</v>
      </c>
      <c r="R3987" t="s">
        <v>8316</v>
      </c>
      <c r="S3987" s="16">
        <f t="shared" si="314"/>
        <v>42399.707407407404</v>
      </c>
      <c r="T3987" s="16">
        <f t="shared" si="315"/>
        <v>42420.878472222219</v>
      </c>
      <c r="U3987">
        <f t="shared" si="316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3000</v>
      </c>
      <c r="E3988" s="7">
        <v>75</v>
      </c>
      <c r="F3988" t="s">
        <v>8219</v>
      </c>
      <c r="G3988" t="s">
        <v>8224</v>
      </c>
      <c r="H3988" t="s">
        <v>8246</v>
      </c>
      <c r="I3988" s="14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3</v>
      </c>
      <c r="P3988">
        <f t="shared" si="312"/>
        <v>5.77</v>
      </c>
      <c r="Q3988" s="11" t="s">
        <v>8315</v>
      </c>
      <c r="R3988" t="s">
        <v>8316</v>
      </c>
      <c r="S3988" s="16">
        <f t="shared" si="314"/>
        <v>42467.548541666663</v>
      </c>
      <c r="T3988" s="16">
        <f t="shared" si="315"/>
        <v>42496.544444444444</v>
      </c>
      <c r="U3988">
        <f t="shared" si="316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2000</v>
      </c>
      <c r="E3989" s="7">
        <v>2287</v>
      </c>
      <c r="F3989" t="s">
        <v>8218</v>
      </c>
      <c r="G3989" t="s">
        <v>8224</v>
      </c>
      <c r="H3989" t="s">
        <v>8246</v>
      </c>
      <c r="I3989" s="14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114</v>
      </c>
      <c r="P3989">
        <f t="shared" si="312"/>
        <v>175.92</v>
      </c>
      <c r="Q3989" s="11" t="s">
        <v>8315</v>
      </c>
      <c r="R3989" t="s">
        <v>8316</v>
      </c>
      <c r="S3989" s="16">
        <f t="shared" si="314"/>
        <v>41765.92465277778</v>
      </c>
      <c r="T3989" s="16">
        <f t="shared" si="315"/>
        <v>41775.92465277778</v>
      </c>
      <c r="U3989">
        <f t="shared" si="316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F3990" t="s">
        <v>8220</v>
      </c>
      <c r="G3990" t="s">
        <v>8223</v>
      </c>
      <c r="H3990" t="s">
        <v>8245</v>
      </c>
      <c r="I3990" s="14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0</v>
      </c>
      <c r="P3990">
        <f t="shared" si="312"/>
        <v>0</v>
      </c>
      <c r="Q3990" s="11" t="s">
        <v>8315</v>
      </c>
      <c r="R3990" t="s">
        <v>8316</v>
      </c>
      <c r="S3990" s="16">
        <f t="shared" si="314"/>
        <v>42230.08116898148</v>
      </c>
      <c r="T3990" s="16">
        <f t="shared" si="315"/>
        <v>42245.08116898148</v>
      </c>
      <c r="U3990">
        <f t="shared" si="316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70</v>
      </c>
      <c r="E3991" s="7">
        <v>120</v>
      </c>
      <c r="F3991" t="s">
        <v>8218</v>
      </c>
      <c r="G3991" t="s">
        <v>8223</v>
      </c>
      <c r="H3991" t="s">
        <v>8245</v>
      </c>
      <c r="I3991" s="14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171</v>
      </c>
      <c r="P3991">
        <f t="shared" si="312"/>
        <v>0</v>
      </c>
      <c r="Q3991" s="11" t="s">
        <v>8315</v>
      </c>
      <c r="R3991" t="s">
        <v>8316</v>
      </c>
      <c r="S3991" s="16">
        <f t="shared" si="314"/>
        <v>42286.749780092592</v>
      </c>
      <c r="T3991" s="16">
        <f t="shared" si="315"/>
        <v>42316.791446759264</v>
      </c>
      <c r="U3991">
        <f t="shared" si="316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1680</v>
      </c>
      <c r="E3992" s="7">
        <v>0</v>
      </c>
      <c r="F3992" t="s">
        <v>8219</v>
      </c>
      <c r="G3992" t="s">
        <v>8224</v>
      </c>
      <c r="H3992" t="s">
        <v>8246</v>
      </c>
      <c r="I3992" s="14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0</v>
      </c>
      <c r="P3992">
        <f t="shared" si="312"/>
        <v>0</v>
      </c>
      <c r="Q3992" s="11" t="s">
        <v>8315</v>
      </c>
      <c r="R3992" t="s">
        <v>8316</v>
      </c>
      <c r="S3992" s="16">
        <f t="shared" si="314"/>
        <v>42401.672372685185</v>
      </c>
      <c r="T3992" s="16">
        <f t="shared" si="315"/>
        <v>42431.672372685185</v>
      </c>
      <c r="U3992">
        <f t="shared" si="316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2000</v>
      </c>
      <c r="E3993" s="7">
        <v>140</v>
      </c>
      <c r="F3993" t="s">
        <v>8220</v>
      </c>
      <c r="G3993" t="s">
        <v>8223</v>
      </c>
      <c r="H3993" t="s">
        <v>8245</v>
      </c>
      <c r="I3993" s="14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7</v>
      </c>
      <c r="P3993">
        <f t="shared" si="312"/>
        <v>140</v>
      </c>
      <c r="Q3993" s="11" t="s">
        <v>8315</v>
      </c>
      <c r="R3993" t="s">
        <v>8316</v>
      </c>
      <c r="S3993" s="16">
        <f t="shared" si="314"/>
        <v>42125.644467592589</v>
      </c>
      <c r="T3993" s="16">
        <f t="shared" si="315"/>
        <v>42155.644467592589</v>
      </c>
      <c r="U3993">
        <f t="shared" si="316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3000</v>
      </c>
      <c r="E3994" s="7">
        <v>3035</v>
      </c>
      <c r="F3994" t="s">
        <v>8218</v>
      </c>
      <c r="G3994" t="s">
        <v>8223</v>
      </c>
      <c r="H3994" t="s">
        <v>8245</v>
      </c>
      <c r="I3994" s="1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101</v>
      </c>
      <c r="P3994">
        <f t="shared" si="312"/>
        <v>337.22</v>
      </c>
      <c r="Q3994" s="11" t="s">
        <v>8315</v>
      </c>
      <c r="R3994" t="s">
        <v>8316</v>
      </c>
      <c r="S3994" s="16">
        <f t="shared" si="314"/>
        <v>42289.94049768518</v>
      </c>
      <c r="T3994" s="16">
        <f t="shared" si="315"/>
        <v>42349.982164351852</v>
      </c>
      <c r="U3994">
        <f t="shared" si="316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1000</v>
      </c>
      <c r="E3995" s="7">
        <v>50</v>
      </c>
      <c r="F3995" t="s">
        <v>8220</v>
      </c>
      <c r="G3995" t="s">
        <v>8223</v>
      </c>
      <c r="H3995" t="s">
        <v>8245</v>
      </c>
      <c r="I3995" s="14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5</v>
      </c>
      <c r="P3995">
        <f t="shared" si="312"/>
        <v>50</v>
      </c>
      <c r="Q3995" s="11" t="s">
        <v>8315</v>
      </c>
      <c r="R3995" t="s">
        <v>8316</v>
      </c>
      <c r="S3995" s="16">
        <f t="shared" si="314"/>
        <v>42107.864722222221</v>
      </c>
      <c r="T3995" s="16">
        <f t="shared" si="315"/>
        <v>42137.864722222221</v>
      </c>
      <c r="U3995">
        <f t="shared" si="316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1000</v>
      </c>
      <c r="E3996" s="7">
        <v>130</v>
      </c>
      <c r="F3996" t="s">
        <v>8220</v>
      </c>
      <c r="G3996" t="s">
        <v>8223</v>
      </c>
      <c r="H3996" t="s">
        <v>8245</v>
      </c>
      <c r="I3996" s="14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13</v>
      </c>
      <c r="P3996">
        <f t="shared" si="312"/>
        <v>130</v>
      </c>
      <c r="Q3996" s="11" t="s">
        <v>8315</v>
      </c>
      <c r="R3996" t="s">
        <v>8316</v>
      </c>
      <c r="S3996" s="16">
        <f t="shared" si="314"/>
        <v>41809.389930555553</v>
      </c>
      <c r="T3996" s="16">
        <f t="shared" si="315"/>
        <v>41839.389930555553</v>
      </c>
      <c r="U3996">
        <f t="shared" si="316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1700</v>
      </c>
      <c r="E3997" s="7">
        <v>1860</v>
      </c>
      <c r="F3997" t="s">
        <v>8218</v>
      </c>
      <c r="G3997" t="s">
        <v>8224</v>
      </c>
      <c r="H3997" t="s">
        <v>8246</v>
      </c>
      <c r="I3997" s="14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109</v>
      </c>
      <c r="P3997">
        <f t="shared" si="312"/>
        <v>465</v>
      </c>
      <c r="Q3997" s="11" t="s">
        <v>8315</v>
      </c>
      <c r="R3997" t="s">
        <v>8316</v>
      </c>
      <c r="S3997" s="16">
        <f t="shared" si="314"/>
        <v>42019.683761574073</v>
      </c>
      <c r="T3997" s="16">
        <f t="shared" si="315"/>
        <v>42049.477083333331</v>
      </c>
      <c r="U3997">
        <f t="shared" si="316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101</v>
      </c>
      <c r="F3998" t="s">
        <v>8220</v>
      </c>
      <c r="G3998" t="s">
        <v>8223</v>
      </c>
      <c r="H3998" t="s">
        <v>8245</v>
      </c>
      <c r="I3998" s="14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3</v>
      </c>
      <c r="P3998">
        <f t="shared" si="312"/>
        <v>5.94</v>
      </c>
      <c r="Q3998" s="11" t="s">
        <v>8315</v>
      </c>
      <c r="R3998" t="s">
        <v>8316</v>
      </c>
      <c r="S3998" s="16">
        <f t="shared" si="314"/>
        <v>41950.26694444444</v>
      </c>
      <c r="T3998" s="16">
        <f t="shared" si="315"/>
        <v>41963.669444444444</v>
      </c>
      <c r="U3998">
        <f t="shared" si="316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70</v>
      </c>
      <c r="E3999" s="7">
        <v>101</v>
      </c>
      <c r="F3999" t="s">
        <v>8218</v>
      </c>
      <c r="G3999" t="s">
        <v>8224</v>
      </c>
      <c r="H3999" t="s">
        <v>8246</v>
      </c>
      <c r="I3999" s="14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144</v>
      </c>
      <c r="P3999">
        <f t="shared" ref="P3999:P4062" si="317">IFERROR(ROUND(E3999/L3999, 2), 0)</f>
        <v>0</v>
      </c>
      <c r="Q3999" s="11" t="s">
        <v>8315</v>
      </c>
      <c r="R3999" t="s">
        <v>8316</v>
      </c>
      <c r="S3999" s="16">
        <f t="shared" si="314"/>
        <v>42069.391446759255</v>
      </c>
      <c r="T3999" s="16">
        <f t="shared" si="315"/>
        <v>42099.349780092598</v>
      </c>
      <c r="U3999">
        <f t="shared" si="316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3300</v>
      </c>
      <c r="E4000" s="7">
        <v>3751</v>
      </c>
      <c r="F4000" t="s">
        <v>8218</v>
      </c>
      <c r="G4000" t="s">
        <v>8223</v>
      </c>
      <c r="H4000" t="s">
        <v>8245</v>
      </c>
      <c r="I4000" s="14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114</v>
      </c>
      <c r="P4000">
        <f t="shared" si="317"/>
        <v>312.58</v>
      </c>
      <c r="Q4000" s="11" t="s">
        <v>8315</v>
      </c>
      <c r="R4000" t="s">
        <v>8316</v>
      </c>
      <c r="S4000" s="16">
        <f t="shared" si="314"/>
        <v>42061.963263888887</v>
      </c>
      <c r="T4000" s="16">
        <f t="shared" si="315"/>
        <v>42091.921597222223</v>
      </c>
      <c r="U4000">
        <f t="shared" si="316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4500</v>
      </c>
      <c r="E4001" s="7">
        <v>5258</v>
      </c>
      <c r="F4001" t="s">
        <v>8218</v>
      </c>
      <c r="G4001" t="s">
        <v>8223</v>
      </c>
      <c r="H4001" t="s">
        <v>8245</v>
      </c>
      <c r="I4001" s="14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117</v>
      </c>
      <c r="P4001">
        <f t="shared" si="317"/>
        <v>375.57</v>
      </c>
      <c r="Q4001" s="11" t="s">
        <v>8315</v>
      </c>
      <c r="R4001" t="s">
        <v>8316</v>
      </c>
      <c r="S4001" s="16">
        <f t="shared" si="314"/>
        <v>41842.828680555554</v>
      </c>
      <c r="T4001" s="16">
        <f t="shared" si="315"/>
        <v>41882.827650462961</v>
      </c>
      <c r="U4001">
        <f t="shared" si="316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1000</v>
      </c>
      <c r="E4002" s="7">
        <v>1035</v>
      </c>
      <c r="F4002" t="s">
        <v>8218</v>
      </c>
      <c r="G4002" t="s">
        <v>8223</v>
      </c>
      <c r="H4002" t="s">
        <v>8245</v>
      </c>
      <c r="I4002" s="14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104</v>
      </c>
      <c r="P4002">
        <f t="shared" si="317"/>
        <v>1035</v>
      </c>
      <c r="Q4002" s="11" t="s">
        <v>8315</v>
      </c>
      <c r="R4002" t="s">
        <v>8316</v>
      </c>
      <c r="S4002" s="16">
        <f t="shared" si="314"/>
        <v>42437.64534722222</v>
      </c>
      <c r="T4002" s="16">
        <f t="shared" si="315"/>
        <v>42497.603680555556</v>
      </c>
      <c r="U4002">
        <f t="shared" si="316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3000</v>
      </c>
      <c r="E4003" s="7">
        <v>1</v>
      </c>
      <c r="F4003" t="s">
        <v>8220</v>
      </c>
      <c r="G4003" t="s">
        <v>8224</v>
      </c>
      <c r="H4003" t="s">
        <v>8246</v>
      </c>
      <c r="I4003" s="14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0</v>
      </c>
      <c r="P4003">
        <f t="shared" si="317"/>
        <v>7.0000000000000007E-2</v>
      </c>
      <c r="Q4003" s="11" t="s">
        <v>8315</v>
      </c>
      <c r="R4003" t="s">
        <v>8316</v>
      </c>
      <c r="S4003" s="16">
        <f t="shared" si="314"/>
        <v>42775.964212962965</v>
      </c>
      <c r="T4003" s="16">
        <f t="shared" si="315"/>
        <v>42795.791666666672</v>
      </c>
      <c r="U4003">
        <f t="shared" si="316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1200</v>
      </c>
      <c r="E4004" s="7">
        <v>0</v>
      </c>
      <c r="F4004" t="s">
        <v>8219</v>
      </c>
      <c r="G4004" t="s">
        <v>8223</v>
      </c>
      <c r="H4004" t="s">
        <v>8245</v>
      </c>
      <c r="I4004" s="1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0</v>
      </c>
      <c r="P4004">
        <f t="shared" si="317"/>
        <v>0</v>
      </c>
      <c r="Q4004" s="11" t="s">
        <v>8315</v>
      </c>
      <c r="R4004" t="s">
        <v>8316</v>
      </c>
      <c r="S4004" s="16">
        <f t="shared" si="314"/>
        <v>41879.043530092589</v>
      </c>
      <c r="T4004" s="16">
        <f t="shared" si="315"/>
        <v>41909.043530092589</v>
      </c>
      <c r="U4004">
        <f t="shared" si="316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2001</v>
      </c>
      <c r="E4005" s="7">
        <v>3397</v>
      </c>
      <c r="F4005" t="s">
        <v>8218</v>
      </c>
      <c r="G4005" t="s">
        <v>8223</v>
      </c>
      <c r="H4005" t="s">
        <v>8245</v>
      </c>
      <c r="I4005" s="14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170</v>
      </c>
      <c r="P4005">
        <f t="shared" si="317"/>
        <v>1698.5</v>
      </c>
      <c r="Q4005" s="11" t="s">
        <v>8315</v>
      </c>
      <c r="R4005" t="s">
        <v>8316</v>
      </c>
      <c r="S4005" s="16">
        <f t="shared" si="314"/>
        <v>42020.587349537032</v>
      </c>
      <c r="T4005" s="16">
        <f t="shared" si="315"/>
        <v>42050.587349537032</v>
      </c>
      <c r="U4005">
        <f t="shared" si="316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800</v>
      </c>
      <c r="E4006" s="7">
        <v>805.07</v>
      </c>
      <c r="F4006" t="s">
        <v>8218</v>
      </c>
      <c r="G4006" t="s">
        <v>8223</v>
      </c>
      <c r="H4006" t="s">
        <v>8245</v>
      </c>
      <c r="I4006" s="14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101</v>
      </c>
      <c r="P4006">
        <f t="shared" si="317"/>
        <v>805.07</v>
      </c>
      <c r="Q4006" s="11" t="s">
        <v>8315</v>
      </c>
      <c r="R4006" t="s">
        <v>8316</v>
      </c>
      <c r="S4006" s="16">
        <f t="shared" si="314"/>
        <v>41890.16269675926</v>
      </c>
      <c r="T4006" s="16">
        <f t="shared" si="315"/>
        <v>41920.16269675926</v>
      </c>
      <c r="U4006">
        <f t="shared" si="316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1500</v>
      </c>
      <c r="E4007" s="7">
        <v>75</v>
      </c>
      <c r="F4007" t="s">
        <v>8220</v>
      </c>
      <c r="G4007" t="s">
        <v>8223</v>
      </c>
      <c r="H4007" t="s">
        <v>8245</v>
      </c>
      <c r="I4007" s="14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5</v>
      </c>
      <c r="P4007">
        <f t="shared" si="317"/>
        <v>37.5</v>
      </c>
      <c r="Q4007" s="11" t="s">
        <v>8315</v>
      </c>
      <c r="R4007" t="s">
        <v>8316</v>
      </c>
      <c r="S4007" s="16">
        <f t="shared" si="314"/>
        <v>41872.807696759257</v>
      </c>
      <c r="T4007" s="16">
        <f t="shared" si="315"/>
        <v>41932.807696759257</v>
      </c>
      <c r="U4007">
        <f t="shared" si="316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1000</v>
      </c>
      <c r="E4008" s="7">
        <v>5</v>
      </c>
      <c r="F4008" t="s">
        <v>8220</v>
      </c>
      <c r="G4008" t="s">
        <v>8223</v>
      </c>
      <c r="H4008" t="s">
        <v>8245</v>
      </c>
      <c r="I4008" s="14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1</v>
      </c>
      <c r="P4008">
        <f t="shared" si="317"/>
        <v>5</v>
      </c>
      <c r="Q4008" s="11" t="s">
        <v>8315</v>
      </c>
      <c r="R4008" t="s">
        <v>8316</v>
      </c>
      <c r="S4008" s="16">
        <f t="shared" si="314"/>
        <v>42391.772997685184</v>
      </c>
      <c r="T4008" s="16">
        <f t="shared" si="315"/>
        <v>42416.772997685184</v>
      </c>
      <c r="U4008">
        <f t="shared" si="316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1000</v>
      </c>
      <c r="E4009" s="7">
        <v>128</v>
      </c>
      <c r="F4009" t="s">
        <v>8220</v>
      </c>
      <c r="G4009" t="s">
        <v>8223</v>
      </c>
      <c r="H4009" t="s">
        <v>8245</v>
      </c>
      <c r="I4009" s="14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13</v>
      </c>
      <c r="P4009">
        <f t="shared" si="317"/>
        <v>128</v>
      </c>
      <c r="Q4009" s="11" t="s">
        <v>8315</v>
      </c>
      <c r="R4009" t="s">
        <v>8316</v>
      </c>
      <c r="S4009" s="16">
        <f t="shared" si="314"/>
        <v>41848.772928240738</v>
      </c>
      <c r="T4009" s="16">
        <f t="shared" si="315"/>
        <v>41877.686111111114</v>
      </c>
      <c r="U4009">
        <f t="shared" si="316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1500</v>
      </c>
      <c r="E4010" s="7">
        <v>2842</v>
      </c>
      <c r="F4010" t="s">
        <v>8218</v>
      </c>
      <c r="G4010" t="s">
        <v>8224</v>
      </c>
      <c r="H4010" t="s">
        <v>8246</v>
      </c>
      <c r="I4010" s="14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189</v>
      </c>
      <c r="P4010">
        <f t="shared" si="317"/>
        <v>710.5</v>
      </c>
      <c r="Q4010" s="11" t="s">
        <v>8315</v>
      </c>
      <c r="R4010" t="s">
        <v>8316</v>
      </c>
      <c r="S4010" s="16">
        <f t="shared" si="314"/>
        <v>42177.964201388888</v>
      </c>
      <c r="T4010" s="16">
        <f t="shared" si="315"/>
        <v>42207.964201388888</v>
      </c>
      <c r="U4010">
        <f t="shared" si="316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1800</v>
      </c>
      <c r="E4011" s="7">
        <v>1830</v>
      </c>
      <c r="F4011" t="s">
        <v>8218</v>
      </c>
      <c r="G4011" t="s">
        <v>8224</v>
      </c>
      <c r="H4011" t="s">
        <v>8246</v>
      </c>
      <c r="I4011" s="14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102</v>
      </c>
      <c r="P4011">
        <f t="shared" si="317"/>
        <v>610</v>
      </c>
      <c r="Q4011" s="11" t="s">
        <v>8315</v>
      </c>
      <c r="R4011" t="s">
        <v>8316</v>
      </c>
      <c r="S4011" s="16">
        <f t="shared" si="314"/>
        <v>41851.700925925928</v>
      </c>
      <c r="T4011" s="16">
        <f t="shared" si="315"/>
        <v>41891.700925925928</v>
      </c>
      <c r="U4011">
        <f t="shared" si="316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5000</v>
      </c>
      <c r="E4012" s="7">
        <v>6000</v>
      </c>
      <c r="F4012" t="s">
        <v>8218</v>
      </c>
      <c r="G4012" t="s">
        <v>8223</v>
      </c>
      <c r="H4012" t="s">
        <v>8245</v>
      </c>
      <c r="I4012" s="14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120</v>
      </c>
      <c r="P4012">
        <f t="shared" si="317"/>
        <v>157.88999999999999</v>
      </c>
      <c r="Q4012" s="11" t="s">
        <v>8315</v>
      </c>
      <c r="R4012" t="s">
        <v>8316</v>
      </c>
      <c r="S4012" s="16">
        <f t="shared" si="314"/>
        <v>41921.770439814813</v>
      </c>
      <c r="T4012" s="16">
        <f t="shared" si="315"/>
        <v>41938.770439814813</v>
      </c>
      <c r="U4012">
        <f t="shared" si="316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1000</v>
      </c>
      <c r="E4013" s="7">
        <v>18671</v>
      </c>
      <c r="F4013" t="s">
        <v>8218</v>
      </c>
      <c r="G4013" t="s">
        <v>8224</v>
      </c>
      <c r="H4013" t="s">
        <v>8246</v>
      </c>
      <c r="I4013" s="14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1867</v>
      </c>
      <c r="P4013">
        <f t="shared" si="317"/>
        <v>4667.75</v>
      </c>
      <c r="Q4013" s="11" t="s">
        <v>8315</v>
      </c>
      <c r="R4013" t="s">
        <v>8316</v>
      </c>
      <c r="S4013" s="16">
        <f t="shared" si="314"/>
        <v>42002.54488425926</v>
      </c>
      <c r="T4013" s="16">
        <f t="shared" si="315"/>
        <v>42032.54488425926</v>
      </c>
      <c r="U4013">
        <f t="shared" si="316"/>
        <v>2015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60</v>
      </c>
      <c r="E4014" s="7">
        <v>0</v>
      </c>
      <c r="F4014" t="s">
        <v>8220</v>
      </c>
      <c r="G4014" t="s">
        <v>8224</v>
      </c>
      <c r="H4014" t="s">
        <v>8246</v>
      </c>
      <c r="I4014" s="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7"/>
        <v>0</v>
      </c>
      <c r="Q4014" s="11" t="s">
        <v>8315</v>
      </c>
      <c r="R4014" t="s">
        <v>8316</v>
      </c>
      <c r="S4014" s="16">
        <f t="shared" si="314"/>
        <v>42096.544548611113</v>
      </c>
      <c r="T4014" s="16">
        <f t="shared" si="315"/>
        <v>42126.544548611113</v>
      </c>
      <c r="U4014">
        <f t="shared" si="316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1200</v>
      </c>
      <c r="E4015" s="7">
        <v>3122</v>
      </c>
      <c r="F4015" t="s">
        <v>8218</v>
      </c>
      <c r="G4015" t="s">
        <v>8223</v>
      </c>
      <c r="H4015" t="s">
        <v>8245</v>
      </c>
      <c r="I4015" s="14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260</v>
      </c>
      <c r="P4015">
        <f t="shared" si="317"/>
        <v>1561</v>
      </c>
      <c r="Q4015" s="11" t="s">
        <v>8315</v>
      </c>
      <c r="R4015" t="s">
        <v>8316</v>
      </c>
      <c r="S4015" s="16">
        <f t="shared" si="314"/>
        <v>42021.301192129627</v>
      </c>
      <c r="T4015" s="16">
        <f t="shared" si="315"/>
        <v>42051.301192129627</v>
      </c>
      <c r="U4015">
        <f t="shared" si="316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50</v>
      </c>
      <c r="E4016" s="7">
        <v>1351</v>
      </c>
      <c r="F4016" t="s">
        <v>8218</v>
      </c>
      <c r="G4016" t="s">
        <v>8223</v>
      </c>
      <c r="H4016" t="s">
        <v>8245</v>
      </c>
      <c r="I4016" s="14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2702</v>
      </c>
      <c r="P4016">
        <f t="shared" si="317"/>
        <v>0</v>
      </c>
      <c r="Q4016" s="11" t="s">
        <v>8315</v>
      </c>
      <c r="R4016" t="s">
        <v>8316</v>
      </c>
      <c r="S4016" s="16">
        <f t="shared" si="314"/>
        <v>42419.246168981481</v>
      </c>
      <c r="T4016" s="16">
        <f t="shared" si="315"/>
        <v>42434.246168981481</v>
      </c>
      <c r="U4016">
        <f t="shared" si="316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800</v>
      </c>
      <c r="E4017" s="7">
        <v>800</v>
      </c>
      <c r="F4017" t="s">
        <v>8218</v>
      </c>
      <c r="G4017" t="s">
        <v>8223</v>
      </c>
      <c r="H4017" t="s">
        <v>8245</v>
      </c>
      <c r="I4017" s="14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100</v>
      </c>
      <c r="P4017">
        <f t="shared" si="317"/>
        <v>800</v>
      </c>
      <c r="Q4017" s="11" t="s">
        <v>8315</v>
      </c>
      <c r="R4017" t="s">
        <v>8316</v>
      </c>
      <c r="S4017" s="16">
        <f t="shared" si="314"/>
        <v>42174.780821759254</v>
      </c>
      <c r="T4017" s="16">
        <f t="shared" si="315"/>
        <v>42204.780821759254</v>
      </c>
      <c r="U4017">
        <f t="shared" si="316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1700</v>
      </c>
      <c r="E4018" s="7">
        <v>1700.01</v>
      </c>
      <c r="F4018" t="s">
        <v>8218</v>
      </c>
      <c r="G4018" t="s">
        <v>8224</v>
      </c>
      <c r="H4018" t="s">
        <v>8246</v>
      </c>
      <c r="I4018" s="14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100</v>
      </c>
      <c r="P4018">
        <f t="shared" si="317"/>
        <v>242.86</v>
      </c>
      <c r="Q4018" s="11" t="s">
        <v>8315</v>
      </c>
      <c r="R4018" t="s">
        <v>8316</v>
      </c>
      <c r="S4018" s="16">
        <f t="shared" si="314"/>
        <v>41869.872685185182</v>
      </c>
      <c r="T4018" s="16">
        <f t="shared" si="315"/>
        <v>41899.872685185182</v>
      </c>
      <c r="U4018">
        <f t="shared" si="316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2000</v>
      </c>
      <c r="E4019" s="7">
        <v>2000</v>
      </c>
      <c r="F4019" t="s">
        <v>8218</v>
      </c>
      <c r="G4019" t="s">
        <v>8223</v>
      </c>
      <c r="H4019" t="s">
        <v>8245</v>
      </c>
      <c r="I4019" s="14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100</v>
      </c>
      <c r="P4019">
        <f t="shared" si="317"/>
        <v>1000</v>
      </c>
      <c r="Q4019" s="11" t="s">
        <v>8315</v>
      </c>
      <c r="R4019" t="s">
        <v>8316</v>
      </c>
      <c r="S4019" s="16">
        <f t="shared" si="314"/>
        <v>41856.672152777777</v>
      </c>
      <c r="T4019" s="16">
        <f t="shared" si="315"/>
        <v>41886.672152777777</v>
      </c>
      <c r="U4019">
        <f t="shared" si="316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2000</v>
      </c>
      <c r="E4020" s="7">
        <v>2100</v>
      </c>
      <c r="F4020" t="s">
        <v>8218</v>
      </c>
      <c r="G4020" t="s">
        <v>8224</v>
      </c>
      <c r="H4020" t="s">
        <v>8246</v>
      </c>
      <c r="I4020" s="14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105</v>
      </c>
      <c r="P4020">
        <f t="shared" si="317"/>
        <v>525</v>
      </c>
      <c r="Q4020" s="11" t="s">
        <v>8315</v>
      </c>
      <c r="R4020" t="s">
        <v>8316</v>
      </c>
      <c r="S4020" s="16">
        <f t="shared" si="314"/>
        <v>42620.91097222222</v>
      </c>
      <c r="T4020" s="16">
        <f t="shared" si="315"/>
        <v>42650.91097222222</v>
      </c>
      <c r="U4020">
        <f t="shared" si="316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1300</v>
      </c>
      <c r="E4021" s="7">
        <v>1391</v>
      </c>
      <c r="F4021" t="s">
        <v>8218</v>
      </c>
      <c r="G4021" t="s">
        <v>8223</v>
      </c>
      <c r="H4021" t="s">
        <v>8245</v>
      </c>
      <c r="I4021" s="14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107</v>
      </c>
      <c r="P4021">
        <f t="shared" si="317"/>
        <v>347.75</v>
      </c>
      <c r="Q4021" s="11" t="s">
        <v>8315</v>
      </c>
      <c r="R4021" t="s">
        <v>8316</v>
      </c>
      <c r="S4021" s="16">
        <f t="shared" si="314"/>
        <v>42417.675879629634</v>
      </c>
      <c r="T4021" s="16">
        <f t="shared" si="315"/>
        <v>42475.686111111107</v>
      </c>
      <c r="U4021">
        <f t="shared" si="316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2000</v>
      </c>
      <c r="E4022" s="7">
        <v>131</v>
      </c>
      <c r="F4022" t="s">
        <v>8220</v>
      </c>
      <c r="G4022" t="s">
        <v>8223</v>
      </c>
      <c r="H4022" t="s">
        <v>8245</v>
      </c>
      <c r="I4022" s="14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7</v>
      </c>
      <c r="P4022">
        <f t="shared" si="317"/>
        <v>43.67</v>
      </c>
      <c r="Q4022" s="11" t="s">
        <v>8315</v>
      </c>
      <c r="R4022" t="s">
        <v>8316</v>
      </c>
      <c r="S4022" s="16">
        <f t="shared" si="314"/>
        <v>42057.190960648149</v>
      </c>
      <c r="T4022" s="16">
        <f t="shared" si="315"/>
        <v>42087.149293981478</v>
      </c>
      <c r="U4022">
        <f t="shared" si="316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2000</v>
      </c>
      <c r="E4023" s="7">
        <v>2050</v>
      </c>
      <c r="F4023" t="s">
        <v>8218</v>
      </c>
      <c r="G4023" t="s">
        <v>8223</v>
      </c>
      <c r="H4023" t="s">
        <v>8245</v>
      </c>
      <c r="I4023" s="14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103</v>
      </c>
      <c r="P4023">
        <f t="shared" si="317"/>
        <v>1025</v>
      </c>
      <c r="Q4023" s="11" t="s">
        <v>8315</v>
      </c>
      <c r="R4023" t="s">
        <v>8316</v>
      </c>
      <c r="S4023" s="16">
        <f t="shared" si="314"/>
        <v>41878.911550925928</v>
      </c>
      <c r="T4023" s="16">
        <f t="shared" si="315"/>
        <v>41938.911550925928</v>
      </c>
      <c r="U4023">
        <f t="shared" si="316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30000</v>
      </c>
      <c r="E4024" s="7">
        <v>2344134.67</v>
      </c>
      <c r="F4024" t="s">
        <v>8218</v>
      </c>
      <c r="G4024" t="s">
        <v>8223</v>
      </c>
      <c r="H4024" t="s">
        <v>8245</v>
      </c>
      <c r="I4024" s="1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7814</v>
      </c>
      <c r="P4024">
        <f t="shared" si="317"/>
        <v>11899.16</v>
      </c>
      <c r="Q4024" s="11" t="s">
        <v>8315</v>
      </c>
      <c r="R4024" t="s">
        <v>8316</v>
      </c>
      <c r="S4024" s="16">
        <f t="shared" si="314"/>
        <v>41990.584108796291</v>
      </c>
      <c r="T4024" s="16">
        <f t="shared" si="315"/>
        <v>42036.120833333334</v>
      </c>
      <c r="U4024">
        <f t="shared" si="316"/>
        <v>2015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50</v>
      </c>
      <c r="E4025" s="7">
        <v>75</v>
      </c>
      <c r="F4025" t="s">
        <v>8218</v>
      </c>
      <c r="G4025" t="s">
        <v>8223</v>
      </c>
      <c r="H4025" t="s">
        <v>8245</v>
      </c>
      <c r="I4025" s="14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150</v>
      </c>
      <c r="P4025">
        <f t="shared" si="317"/>
        <v>0</v>
      </c>
      <c r="Q4025" s="11" t="s">
        <v>8315</v>
      </c>
      <c r="R4025" t="s">
        <v>8316</v>
      </c>
      <c r="S4025" s="16">
        <f t="shared" si="314"/>
        <v>42408.999571759254</v>
      </c>
      <c r="T4025" s="16">
        <f t="shared" si="315"/>
        <v>42453.957905092597</v>
      </c>
      <c r="U4025">
        <f t="shared" si="316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1000</v>
      </c>
      <c r="E4026" s="7">
        <v>1035</v>
      </c>
      <c r="F4026" t="s">
        <v>8218</v>
      </c>
      <c r="G4026" t="s">
        <v>8223</v>
      </c>
      <c r="H4026" t="s">
        <v>8245</v>
      </c>
      <c r="I4026" s="14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104</v>
      </c>
      <c r="P4026">
        <f t="shared" si="317"/>
        <v>1035</v>
      </c>
      <c r="Q4026" s="11" t="s">
        <v>8315</v>
      </c>
      <c r="R4026" t="s">
        <v>8316</v>
      </c>
      <c r="S4026" s="16">
        <f t="shared" si="314"/>
        <v>42217.670104166667</v>
      </c>
      <c r="T4026" s="16">
        <f t="shared" si="315"/>
        <v>42247.670104166667</v>
      </c>
      <c r="U4026">
        <f t="shared" si="316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2500</v>
      </c>
      <c r="E4027" s="7">
        <v>25</v>
      </c>
      <c r="F4027" t="s">
        <v>8220</v>
      </c>
      <c r="G4027" t="s">
        <v>8229</v>
      </c>
      <c r="H4027" t="s">
        <v>8248</v>
      </c>
      <c r="I4027" s="14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1</v>
      </c>
      <c r="P4027">
        <f t="shared" si="317"/>
        <v>6.25</v>
      </c>
      <c r="Q4027" s="11" t="s">
        <v>8315</v>
      </c>
      <c r="R4027" t="s">
        <v>8316</v>
      </c>
      <c r="S4027" s="16">
        <f t="shared" si="314"/>
        <v>42151.237685185188</v>
      </c>
      <c r="T4027" s="16">
        <f t="shared" si="315"/>
        <v>42211.237685185188</v>
      </c>
      <c r="U4027">
        <f t="shared" si="316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50</v>
      </c>
      <c r="E4028" s="7">
        <v>70</v>
      </c>
      <c r="F4028" t="s">
        <v>8218</v>
      </c>
      <c r="G4028" t="s">
        <v>8223</v>
      </c>
      <c r="H4028" t="s">
        <v>8245</v>
      </c>
      <c r="I4028" s="14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140</v>
      </c>
      <c r="P4028">
        <f t="shared" si="317"/>
        <v>0</v>
      </c>
      <c r="Q4028" s="11" t="s">
        <v>8315</v>
      </c>
      <c r="R4028" t="s">
        <v>8316</v>
      </c>
      <c r="S4028" s="16">
        <f t="shared" si="314"/>
        <v>42282.655543981484</v>
      </c>
      <c r="T4028" s="16">
        <f t="shared" si="315"/>
        <v>42342.697210648148</v>
      </c>
      <c r="U4028">
        <f t="shared" si="316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2224</v>
      </c>
      <c r="E4029" s="7">
        <v>350</v>
      </c>
      <c r="F4029" t="s">
        <v>8220</v>
      </c>
      <c r="G4029" t="s">
        <v>8223</v>
      </c>
      <c r="H4029" t="s">
        <v>8245</v>
      </c>
      <c r="I4029" s="14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16</v>
      </c>
      <c r="P4029">
        <f t="shared" si="317"/>
        <v>50</v>
      </c>
      <c r="Q4029" s="11" t="s">
        <v>8315</v>
      </c>
      <c r="R4029" t="s">
        <v>8316</v>
      </c>
      <c r="S4029" s="16">
        <f t="shared" si="314"/>
        <v>42768.97084490741</v>
      </c>
      <c r="T4029" s="16">
        <f t="shared" si="315"/>
        <v>42789.041666666672</v>
      </c>
      <c r="U4029">
        <f t="shared" si="316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3000</v>
      </c>
      <c r="E4030" s="7">
        <v>3148</v>
      </c>
      <c r="F4030" t="s">
        <v>8218</v>
      </c>
      <c r="G4030" t="s">
        <v>8223</v>
      </c>
      <c r="H4030" t="s">
        <v>8245</v>
      </c>
      <c r="I4030" s="14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105</v>
      </c>
      <c r="P4030">
        <f t="shared" si="317"/>
        <v>286.18</v>
      </c>
      <c r="Q4030" s="11" t="s">
        <v>8315</v>
      </c>
      <c r="R4030" t="s">
        <v>8316</v>
      </c>
      <c r="S4030" s="16">
        <f t="shared" si="314"/>
        <v>41765.938657407409</v>
      </c>
      <c r="T4030" s="16">
        <f t="shared" si="315"/>
        <v>41795.938657407409</v>
      </c>
      <c r="U4030">
        <f t="shared" si="316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50</v>
      </c>
      <c r="E4031" s="7">
        <v>0</v>
      </c>
      <c r="F4031" t="s">
        <v>8219</v>
      </c>
      <c r="G4031" t="s">
        <v>8223</v>
      </c>
      <c r="H4031" t="s">
        <v>8245</v>
      </c>
      <c r="I4031" s="14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7"/>
        <v>0</v>
      </c>
      <c r="Q4031" s="11" t="s">
        <v>8315</v>
      </c>
      <c r="R4031" t="s">
        <v>8316</v>
      </c>
      <c r="S4031" s="16">
        <f t="shared" si="314"/>
        <v>42322.025115740747</v>
      </c>
      <c r="T4031" s="16">
        <f t="shared" si="315"/>
        <v>42352.025115740747</v>
      </c>
      <c r="U4031">
        <f t="shared" si="316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2725</v>
      </c>
      <c r="E4032" s="7">
        <v>180</v>
      </c>
      <c r="F4032" t="s">
        <v>8220</v>
      </c>
      <c r="G4032" t="s">
        <v>8223</v>
      </c>
      <c r="H4032" t="s">
        <v>8245</v>
      </c>
      <c r="I4032" s="14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7</v>
      </c>
      <c r="P4032">
        <f t="shared" si="317"/>
        <v>30</v>
      </c>
      <c r="Q4032" s="11" t="s">
        <v>8315</v>
      </c>
      <c r="R4032" t="s">
        <v>8316</v>
      </c>
      <c r="S4032" s="16">
        <f t="shared" si="314"/>
        <v>42374.655081018514</v>
      </c>
      <c r="T4032" s="16">
        <f t="shared" si="315"/>
        <v>42403.784027777772</v>
      </c>
      <c r="U4032">
        <f t="shared" si="316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40</v>
      </c>
      <c r="E4033" s="7">
        <v>64</v>
      </c>
      <c r="F4033" t="s">
        <v>8218</v>
      </c>
      <c r="G4033" t="s">
        <v>8223</v>
      </c>
      <c r="H4033" t="s">
        <v>8245</v>
      </c>
      <c r="I4033" s="14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160</v>
      </c>
      <c r="P4033">
        <f t="shared" si="317"/>
        <v>0</v>
      </c>
      <c r="Q4033" s="11" t="s">
        <v>8315</v>
      </c>
      <c r="R4033" t="s">
        <v>8316</v>
      </c>
      <c r="S4033" s="16">
        <f t="shared" si="314"/>
        <v>41941.585231481484</v>
      </c>
      <c r="T4033" s="16">
        <f t="shared" si="315"/>
        <v>41991.626898148148</v>
      </c>
      <c r="U4033">
        <f t="shared" si="316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2820</v>
      </c>
      <c r="E4034" s="7">
        <v>3036</v>
      </c>
      <c r="F4034" t="s">
        <v>8218</v>
      </c>
      <c r="G4034" t="s">
        <v>8223</v>
      </c>
      <c r="H4034" t="s">
        <v>8245</v>
      </c>
      <c r="I4034" s="1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3"/>
        <v>108</v>
      </c>
      <c r="P4034">
        <f t="shared" si="317"/>
        <v>433.71</v>
      </c>
      <c r="Q4034" s="11" t="s">
        <v>8315</v>
      </c>
      <c r="R4034" t="s">
        <v>8316</v>
      </c>
      <c r="S4034" s="16">
        <f t="shared" si="314"/>
        <v>42293.809212962966</v>
      </c>
      <c r="T4034" s="16">
        <f t="shared" si="315"/>
        <v>42353.85087962963</v>
      </c>
      <c r="U4034">
        <f t="shared" si="316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17500</v>
      </c>
      <c r="E4035" s="7">
        <v>21637.22</v>
      </c>
      <c r="F4035" t="s">
        <v>8218</v>
      </c>
      <c r="G4035" t="s">
        <v>8224</v>
      </c>
      <c r="H4035" t="s">
        <v>8246</v>
      </c>
      <c r="I4035" s="14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8">ROUND(E4035/D4035*100,0)</f>
        <v>124</v>
      </c>
      <c r="P4035">
        <f t="shared" si="317"/>
        <v>230.18</v>
      </c>
      <c r="Q4035" s="11" t="s">
        <v>8315</v>
      </c>
      <c r="R4035" t="s">
        <v>8316</v>
      </c>
      <c r="S4035" s="16">
        <f t="shared" ref="S4035:S4098" si="319">(((J4035/60)/60)/24)+DATE(1970,1,1)</f>
        <v>42614.268796296295</v>
      </c>
      <c r="T4035" s="16">
        <f t="shared" ref="T4035:T4098" si="320">(((I4035/60)/60)/24)+DATE(1970,1,1)</f>
        <v>42645.375</v>
      </c>
      <c r="U4035">
        <f t="shared" ref="U4035:U4098" si="321">YEAR(T4035)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2000</v>
      </c>
      <c r="E4036" s="7">
        <v>4372</v>
      </c>
      <c r="F4036" t="s">
        <v>8218</v>
      </c>
      <c r="G4036" t="s">
        <v>8223</v>
      </c>
      <c r="H4036" t="s">
        <v>8245</v>
      </c>
      <c r="I4036" s="14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219</v>
      </c>
      <c r="P4036">
        <f t="shared" si="317"/>
        <v>2186</v>
      </c>
      <c r="Q4036" s="11" t="s">
        <v>8315</v>
      </c>
      <c r="R4036" t="s">
        <v>8316</v>
      </c>
      <c r="S4036" s="16">
        <f t="shared" si="319"/>
        <v>42067.947337962964</v>
      </c>
      <c r="T4036" s="16">
        <f t="shared" si="320"/>
        <v>42097.905671296292</v>
      </c>
      <c r="U4036">
        <f t="shared" si="321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10133</v>
      </c>
      <c r="F4037" t="s">
        <v>8218</v>
      </c>
      <c r="G4037" t="s">
        <v>8223</v>
      </c>
      <c r="H4037" t="s">
        <v>8245</v>
      </c>
      <c r="I4037" s="14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101</v>
      </c>
      <c r="P4037">
        <f t="shared" si="317"/>
        <v>405.32</v>
      </c>
      <c r="Q4037" s="11" t="s">
        <v>8315</v>
      </c>
      <c r="R4037" t="s">
        <v>8316</v>
      </c>
      <c r="S4037" s="16">
        <f t="shared" si="319"/>
        <v>41903.882951388885</v>
      </c>
      <c r="T4037" s="16">
        <f t="shared" si="320"/>
        <v>41933.882951388885</v>
      </c>
      <c r="U4037">
        <f t="shared" si="321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8000</v>
      </c>
      <c r="E4038" s="7">
        <v>8355</v>
      </c>
      <c r="F4038" t="s">
        <v>8218</v>
      </c>
      <c r="G4038" t="s">
        <v>8223</v>
      </c>
      <c r="H4038" t="s">
        <v>8245</v>
      </c>
      <c r="I4038" s="14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104</v>
      </c>
      <c r="P4038">
        <f t="shared" si="317"/>
        <v>491.47</v>
      </c>
      <c r="Q4038" s="11" t="s">
        <v>8315</v>
      </c>
      <c r="R4038" t="s">
        <v>8316</v>
      </c>
      <c r="S4038" s="16">
        <f t="shared" si="319"/>
        <v>41804.937083333331</v>
      </c>
      <c r="T4038" s="16">
        <f t="shared" si="320"/>
        <v>41821.9375</v>
      </c>
      <c r="U4038">
        <f t="shared" si="321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1964.47</v>
      </c>
      <c r="E4039" s="7">
        <v>2095.2600000000002</v>
      </c>
      <c r="F4039" t="s">
        <v>8218</v>
      </c>
      <c r="G4039" t="s">
        <v>8223</v>
      </c>
      <c r="H4039" t="s">
        <v>8245</v>
      </c>
      <c r="I4039" s="14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107</v>
      </c>
      <c r="P4039">
        <f t="shared" si="317"/>
        <v>1047.6300000000001</v>
      </c>
      <c r="Q4039" s="11" t="s">
        <v>8315</v>
      </c>
      <c r="R4039" t="s">
        <v>8316</v>
      </c>
      <c r="S4039" s="16">
        <f t="shared" si="319"/>
        <v>42497.070775462969</v>
      </c>
      <c r="T4039" s="16">
        <f t="shared" si="320"/>
        <v>42514.600694444445</v>
      </c>
      <c r="U4039">
        <f t="shared" si="321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2646.5</v>
      </c>
      <c r="F4040" t="s">
        <v>8218</v>
      </c>
      <c r="G4040" t="s">
        <v>8223</v>
      </c>
      <c r="H4040" t="s">
        <v>8245</v>
      </c>
      <c r="I4040" s="14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106</v>
      </c>
      <c r="P4040">
        <f t="shared" si="317"/>
        <v>661.63</v>
      </c>
      <c r="Q4040" s="11" t="s">
        <v>8315</v>
      </c>
      <c r="R4040" t="s">
        <v>8316</v>
      </c>
      <c r="S4040" s="16">
        <f t="shared" si="319"/>
        <v>41869.798726851855</v>
      </c>
      <c r="T4040" s="16">
        <f t="shared" si="320"/>
        <v>41929.798726851855</v>
      </c>
      <c r="U4040">
        <f t="shared" si="321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2500</v>
      </c>
      <c r="E4041" s="7">
        <v>2585</v>
      </c>
      <c r="F4041" t="s">
        <v>8218</v>
      </c>
      <c r="G4041" t="s">
        <v>8223</v>
      </c>
      <c r="H4041" t="s">
        <v>8245</v>
      </c>
      <c r="I4041" s="14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103</v>
      </c>
      <c r="P4041">
        <f t="shared" si="317"/>
        <v>517</v>
      </c>
      <c r="Q4041" s="11" t="s">
        <v>8315</v>
      </c>
      <c r="R4041" t="s">
        <v>8316</v>
      </c>
      <c r="S4041" s="16">
        <f t="shared" si="319"/>
        <v>42305.670914351853</v>
      </c>
      <c r="T4041" s="16">
        <f t="shared" si="320"/>
        <v>42339.249305555553</v>
      </c>
      <c r="U4041">
        <f t="shared" si="321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7500</v>
      </c>
      <c r="E4042" s="7">
        <v>1</v>
      </c>
      <c r="F4042" t="s">
        <v>8220</v>
      </c>
      <c r="G4042" t="s">
        <v>8223</v>
      </c>
      <c r="H4042" t="s">
        <v>8245</v>
      </c>
      <c r="I4042" s="14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0</v>
      </c>
      <c r="P4042">
        <f t="shared" si="317"/>
        <v>0.5</v>
      </c>
      <c r="Q4042" s="11" t="s">
        <v>8315</v>
      </c>
      <c r="R4042" t="s">
        <v>8316</v>
      </c>
      <c r="S4042" s="16">
        <f t="shared" si="319"/>
        <v>42144.231527777782</v>
      </c>
      <c r="T4042" s="16">
        <f t="shared" si="320"/>
        <v>42203.125</v>
      </c>
      <c r="U4042">
        <f t="shared" si="321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1100</v>
      </c>
      <c r="E4043" s="7">
        <v>4225</v>
      </c>
      <c r="F4043" t="s">
        <v>8218</v>
      </c>
      <c r="G4043" t="s">
        <v>8224</v>
      </c>
      <c r="H4043" t="s">
        <v>8246</v>
      </c>
      <c r="I4043" s="14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384</v>
      </c>
      <c r="P4043">
        <f t="shared" si="317"/>
        <v>2112.5</v>
      </c>
      <c r="Q4043" s="11" t="s">
        <v>8315</v>
      </c>
      <c r="R4043" t="s">
        <v>8316</v>
      </c>
      <c r="S4043" s="16">
        <f t="shared" si="319"/>
        <v>42559.474004629628</v>
      </c>
      <c r="T4043" s="16">
        <f t="shared" si="320"/>
        <v>42619.474004629628</v>
      </c>
      <c r="U4043">
        <f t="shared" si="321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1100</v>
      </c>
      <c r="E4044" s="7">
        <v>1342.01</v>
      </c>
      <c r="F4044" t="s">
        <v>8218</v>
      </c>
      <c r="G4044" t="s">
        <v>8223</v>
      </c>
      <c r="H4044" t="s">
        <v>8245</v>
      </c>
      <c r="I4044" s="1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122</v>
      </c>
      <c r="P4044">
        <f t="shared" si="317"/>
        <v>447.34</v>
      </c>
      <c r="Q4044" s="11" t="s">
        <v>8315</v>
      </c>
      <c r="R4044" t="s">
        <v>8316</v>
      </c>
      <c r="S4044" s="16">
        <f t="shared" si="319"/>
        <v>41995.084074074075</v>
      </c>
      <c r="T4044" s="16">
        <f t="shared" si="320"/>
        <v>42024.802777777775</v>
      </c>
      <c r="U4044">
        <f t="shared" si="321"/>
        <v>2015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25</v>
      </c>
      <c r="E4045" s="7">
        <v>106</v>
      </c>
      <c r="F4045" t="s">
        <v>8218</v>
      </c>
      <c r="G4045" t="s">
        <v>8228</v>
      </c>
      <c r="H4045" t="s">
        <v>8250</v>
      </c>
      <c r="I4045" s="14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424</v>
      </c>
      <c r="P4045">
        <f t="shared" si="317"/>
        <v>0</v>
      </c>
      <c r="Q4045" s="11" t="s">
        <v>8315</v>
      </c>
      <c r="R4045" t="s">
        <v>8316</v>
      </c>
      <c r="S4045" s="16">
        <f t="shared" si="319"/>
        <v>41948.957465277781</v>
      </c>
      <c r="T4045" s="16">
        <f t="shared" si="320"/>
        <v>41963.957465277781</v>
      </c>
      <c r="U4045">
        <f t="shared" si="321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2400</v>
      </c>
      <c r="E4046" s="7">
        <v>2400</v>
      </c>
      <c r="F4046" t="s">
        <v>8218</v>
      </c>
      <c r="G4046" t="s">
        <v>8223</v>
      </c>
      <c r="H4046" t="s">
        <v>8245</v>
      </c>
      <c r="I4046" s="14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100</v>
      </c>
      <c r="P4046">
        <f t="shared" si="317"/>
        <v>600</v>
      </c>
      <c r="Q4046" s="11" t="s">
        <v>8315</v>
      </c>
      <c r="R4046" t="s">
        <v>8316</v>
      </c>
      <c r="S4046" s="16">
        <f t="shared" si="319"/>
        <v>42074.219699074078</v>
      </c>
      <c r="T4046" s="16">
        <f t="shared" si="320"/>
        <v>42104.208333333328</v>
      </c>
      <c r="U4046">
        <f t="shared" si="321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800</v>
      </c>
      <c r="E4047" s="7">
        <v>260</v>
      </c>
      <c r="F4047" t="s">
        <v>8220</v>
      </c>
      <c r="G4047" t="s">
        <v>8225</v>
      </c>
      <c r="H4047" t="s">
        <v>8247</v>
      </c>
      <c r="I4047" s="14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33</v>
      </c>
      <c r="P4047">
        <f t="shared" si="317"/>
        <v>260</v>
      </c>
      <c r="Q4047" s="11" t="s">
        <v>8315</v>
      </c>
      <c r="R4047" t="s">
        <v>8316</v>
      </c>
      <c r="S4047" s="16">
        <f t="shared" si="319"/>
        <v>41842.201261574075</v>
      </c>
      <c r="T4047" s="16">
        <f t="shared" si="320"/>
        <v>41872.201261574075</v>
      </c>
      <c r="U4047">
        <f t="shared" si="321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3000</v>
      </c>
      <c r="E4048" s="7">
        <v>5</v>
      </c>
      <c r="F4048" t="s">
        <v>8220</v>
      </c>
      <c r="G4048" t="s">
        <v>8223</v>
      </c>
      <c r="H4048" t="s">
        <v>8245</v>
      </c>
      <c r="I4048" s="14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0</v>
      </c>
      <c r="P4048">
        <f t="shared" si="317"/>
        <v>0.42</v>
      </c>
      <c r="Q4048" s="11" t="s">
        <v>8315</v>
      </c>
      <c r="R4048" t="s">
        <v>8316</v>
      </c>
      <c r="S4048" s="16">
        <f t="shared" si="319"/>
        <v>41904.650578703702</v>
      </c>
      <c r="T4048" s="16">
        <f t="shared" si="320"/>
        <v>41934.650578703702</v>
      </c>
      <c r="U4048">
        <f t="shared" si="321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2000</v>
      </c>
      <c r="E4049" s="7">
        <v>2013.47</v>
      </c>
      <c r="F4049" t="s">
        <v>8218</v>
      </c>
      <c r="G4049" t="s">
        <v>8223</v>
      </c>
      <c r="H4049" t="s">
        <v>8245</v>
      </c>
      <c r="I4049" s="14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101</v>
      </c>
      <c r="P4049">
        <f t="shared" si="317"/>
        <v>503.37</v>
      </c>
      <c r="Q4049" s="11" t="s">
        <v>8315</v>
      </c>
      <c r="R4049" t="s">
        <v>8316</v>
      </c>
      <c r="S4049" s="16">
        <f t="shared" si="319"/>
        <v>41991.022488425922</v>
      </c>
      <c r="T4049" s="16">
        <f t="shared" si="320"/>
        <v>42015.041666666672</v>
      </c>
      <c r="U4049">
        <f t="shared" si="321"/>
        <v>2015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8750</v>
      </c>
      <c r="E4050" s="7">
        <v>0</v>
      </c>
      <c r="F4050" t="s">
        <v>8220</v>
      </c>
      <c r="G4050" t="s">
        <v>8224</v>
      </c>
      <c r="H4050" t="s">
        <v>8246</v>
      </c>
      <c r="I4050" s="14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0</v>
      </c>
      <c r="P4050">
        <f t="shared" si="317"/>
        <v>0</v>
      </c>
      <c r="Q4050" s="11" t="s">
        <v>8315</v>
      </c>
      <c r="R4050" t="s">
        <v>8316</v>
      </c>
      <c r="S4050" s="16">
        <f t="shared" si="319"/>
        <v>42436.509108796294</v>
      </c>
      <c r="T4050" s="16">
        <f t="shared" si="320"/>
        <v>42471.467442129629</v>
      </c>
      <c r="U4050">
        <f t="shared" si="321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1000</v>
      </c>
      <c r="E4051" s="7">
        <v>3851.5</v>
      </c>
      <c r="F4051" t="s">
        <v>8218</v>
      </c>
      <c r="G4051" t="s">
        <v>8223</v>
      </c>
      <c r="H4051" t="s">
        <v>8245</v>
      </c>
      <c r="I4051" s="14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385</v>
      </c>
      <c r="P4051">
        <f t="shared" si="317"/>
        <v>3851.5</v>
      </c>
      <c r="Q4051" s="11" t="s">
        <v>8315</v>
      </c>
      <c r="R4051" t="s">
        <v>8316</v>
      </c>
      <c r="S4051" s="16">
        <f t="shared" si="319"/>
        <v>42169.958506944444</v>
      </c>
      <c r="T4051" s="16">
        <f t="shared" si="320"/>
        <v>42199.958506944444</v>
      </c>
      <c r="U4051">
        <f t="shared" si="321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800</v>
      </c>
      <c r="E4052" s="7">
        <v>141</v>
      </c>
      <c r="F4052" t="s">
        <v>8220</v>
      </c>
      <c r="G4052" t="s">
        <v>8223</v>
      </c>
      <c r="H4052" t="s">
        <v>8245</v>
      </c>
      <c r="I4052" s="14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18</v>
      </c>
      <c r="P4052">
        <f t="shared" si="317"/>
        <v>141</v>
      </c>
      <c r="Q4052" s="11" t="s">
        <v>8315</v>
      </c>
      <c r="R4052" t="s">
        <v>8316</v>
      </c>
      <c r="S4052" s="16">
        <f t="shared" si="319"/>
        <v>41905.636469907404</v>
      </c>
      <c r="T4052" s="16">
        <f t="shared" si="320"/>
        <v>41935.636469907404</v>
      </c>
      <c r="U4052">
        <f t="shared" si="321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25</v>
      </c>
      <c r="E4053" s="7">
        <v>30</v>
      </c>
      <c r="F4053" t="s">
        <v>8218</v>
      </c>
      <c r="G4053" t="s">
        <v>8223</v>
      </c>
      <c r="H4053" t="s">
        <v>8245</v>
      </c>
      <c r="I4053" s="14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120</v>
      </c>
      <c r="P4053">
        <f t="shared" si="317"/>
        <v>0</v>
      </c>
      <c r="Q4053" s="11" t="s">
        <v>8315</v>
      </c>
      <c r="R4053" t="s">
        <v>8316</v>
      </c>
      <c r="S4053" s="16">
        <f t="shared" si="319"/>
        <v>41761.810150462967</v>
      </c>
      <c r="T4053" s="16">
        <f t="shared" si="320"/>
        <v>41768.286805555559</v>
      </c>
      <c r="U4053">
        <f t="shared" si="321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4500</v>
      </c>
      <c r="E4054" s="7">
        <v>338</v>
      </c>
      <c r="F4054" t="s">
        <v>8219</v>
      </c>
      <c r="G4054" t="s">
        <v>8223</v>
      </c>
      <c r="H4054" t="s">
        <v>8245</v>
      </c>
      <c r="I4054" s="1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8</v>
      </c>
      <c r="P4054">
        <f t="shared" si="317"/>
        <v>26</v>
      </c>
      <c r="Q4054" s="11" t="s">
        <v>8315</v>
      </c>
      <c r="R4054" t="s">
        <v>8316</v>
      </c>
      <c r="S4054" s="16">
        <f t="shared" si="319"/>
        <v>41865.878657407404</v>
      </c>
      <c r="T4054" s="16">
        <f t="shared" si="320"/>
        <v>41925.878657407404</v>
      </c>
      <c r="U4054">
        <f t="shared" si="321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2000</v>
      </c>
      <c r="E4055" s="7">
        <v>2010</v>
      </c>
      <c r="F4055" t="s">
        <v>8218</v>
      </c>
      <c r="G4055" t="s">
        <v>8224</v>
      </c>
      <c r="H4055" t="s">
        <v>8246</v>
      </c>
      <c r="I4055" s="14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101</v>
      </c>
      <c r="P4055">
        <f t="shared" si="317"/>
        <v>1005</v>
      </c>
      <c r="Q4055" s="11" t="s">
        <v>8315</v>
      </c>
      <c r="R4055" t="s">
        <v>8316</v>
      </c>
      <c r="S4055" s="16">
        <f t="shared" si="319"/>
        <v>41928.690138888887</v>
      </c>
      <c r="T4055" s="16">
        <f t="shared" si="320"/>
        <v>41958.833333333328</v>
      </c>
      <c r="U4055">
        <f t="shared" si="321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25</v>
      </c>
      <c r="E4056" s="7">
        <v>29</v>
      </c>
      <c r="F4056" t="s">
        <v>8218</v>
      </c>
      <c r="G4056" t="s">
        <v>8223</v>
      </c>
      <c r="H4056" t="s">
        <v>8245</v>
      </c>
      <c r="I4056" s="14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116</v>
      </c>
      <c r="P4056">
        <f t="shared" si="317"/>
        <v>0</v>
      </c>
      <c r="Q4056" s="11" t="s">
        <v>8315</v>
      </c>
      <c r="R4056" t="s">
        <v>8316</v>
      </c>
      <c r="S4056" s="16">
        <f t="shared" si="319"/>
        <v>42613.841261574074</v>
      </c>
      <c r="T4056" s="16">
        <f t="shared" si="320"/>
        <v>42644.166666666672</v>
      </c>
      <c r="U4056">
        <f t="shared" si="321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3550</v>
      </c>
      <c r="E4057" s="7">
        <v>116</v>
      </c>
      <c r="F4057" t="s">
        <v>8220</v>
      </c>
      <c r="G4057" t="s">
        <v>8224</v>
      </c>
      <c r="H4057" t="s">
        <v>8246</v>
      </c>
      <c r="I4057" s="14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3</v>
      </c>
      <c r="P4057">
        <f t="shared" si="317"/>
        <v>5.52</v>
      </c>
      <c r="Q4057" s="11" t="s">
        <v>8315</v>
      </c>
      <c r="R4057" t="s">
        <v>8316</v>
      </c>
      <c r="S4057" s="16">
        <f t="shared" si="319"/>
        <v>41779.648506944446</v>
      </c>
      <c r="T4057" s="16">
        <f t="shared" si="320"/>
        <v>41809.648506944446</v>
      </c>
      <c r="U4057">
        <f t="shared" si="321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3500</v>
      </c>
      <c r="E4058" s="7">
        <v>2070</v>
      </c>
      <c r="F4058" t="s">
        <v>8220</v>
      </c>
      <c r="G4058" t="s">
        <v>8223</v>
      </c>
      <c r="H4058" t="s">
        <v>8245</v>
      </c>
      <c r="I4058" s="14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59</v>
      </c>
      <c r="P4058">
        <f t="shared" si="317"/>
        <v>230</v>
      </c>
      <c r="Q4058" s="11" t="s">
        <v>8315</v>
      </c>
      <c r="R4058" t="s">
        <v>8316</v>
      </c>
      <c r="S4058" s="16">
        <f t="shared" si="319"/>
        <v>42534.933321759265</v>
      </c>
      <c r="T4058" s="16">
        <f t="shared" si="320"/>
        <v>42554.832638888889</v>
      </c>
      <c r="U4058">
        <f t="shared" si="321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640</v>
      </c>
      <c r="F4059" t="s">
        <v>8220</v>
      </c>
      <c r="G4059" t="s">
        <v>8224</v>
      </c>
      <c r="H4059" t="s">
        <v>8246</v>
      </c>
      <c r="I4059" s="14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18</v>
      </c>
      <c r="P4059">
        <f t="shared" si="317"/>
        <v>106.67</v>
      </c>
      <c r="Q4059" s="11" t="s">
        <v>8315</v>
      </c>
      <c r="R4059" t="s">
        <v>8316</v>
      </c>
      <c r="S4059" s="16">
        <f t="shared" si="319"/>
        <v>42310.968518518523</v>
      </c>
      <c r="T4059" s="16">
        <f t="shared" si="320"/>
        <v>42333.958333333328</v>
      </c>
      <c r="U4059">
        <f t="shared" si="321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2000</v>
      </c>
      <c r="E4060" s="7">
        <v>60</v>
      </c>
      <c r="F4060" t="s">
        <v>8219</v>
      </c>
      <c r="G4060" t="s">
        <v>8223</v>
      </c>
      <c r="H4060" t="s">
        <v>8245</v>
      </c>
      <c r="I4060" s="14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17"/>
        <v>15</v>
      </c>
      <c r="Q4060" s="11" t="s">
        <v>8315</v>
      </c>
      <c r="R4060" t="s">
        <v>8316</v>
      </c>
      <c r="S4060" s="16">
        <f t="shared" si="319"/>
        <v>42446.060694444444</v>
      </c>
      <c r="T4060" s="16">
        <f t="shared" si="320"/>
        <v>42461.165972222225</v>
      </c>
      <c r="U4060">
        <f t="shared" si="321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2500</v>
      </c>
      <c r="E4061" s="7">
        <v>25</v>
      </c>
      <c r="F4061" t="s">
        <v>8220</v>
      </c>
      <c r="G4061" t="s">
        <v>8228</v>
      </c>
      <c r="H4061" t="s">
        <v>8250</v>
      </c>
      <c r="I4061" s="14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1</v>
      </c>
      <c r="P4061">
        <f t="shared" si="317"/>
        <v>3.57</v>
      </c>
      <c r="Q4061" s="11" t="s">
        <v>8315</v>
      </c>
      <c r="R4061" t="s">
        <v>8316</v>
      </c>
      <c r="S4061" s="16">
        <f t="shared" si="319"/>
        <v>41866.640648148146</v>
      </c>
      <c r="T4061" s="16">
        <f t="shared" si="320"/>
        <v>41898.125</v>
      </c>
      <c r="U4061">
        <f t="shared" si="321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2500</v>
      </c>
      <c r="E4062" s="7">
        <v>2550</v>
      </c>
      <c r="F4062" t="s">
        <v>8218</v>
      </c>
      <c r="G4062" t="s">
        <v>8228</v>
      </c>
      <c r="H4062" t="s">
        <v>8250</v>
      </c>
      <c r="I4062" s="14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102</v>
      </c>
      <c r="P4062">
        <f t="shared" si="317"/>
        <v>510</v>
      </c>
      <c r="Q4062" s="11" t="s">
        <v>8315</v>
      </c>
      <c r="R4062" t="s">
        <v>8316</v>
      </c>
      <c r="S4062" s="16">
        <f t="shared" si="319"/>
        <v>41779.695092592592</v>
      </c>
      <c r="T4062" s="16">
        <f t="shared" si="320"/>
        <v>41813.666666666664</v>
      </c>
      <c r="U4062">
        <f t="shared" si="321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25</v>
      </c>
      <c r="E4063" s="7">
        <v>0</v>
      </c>
      <c r="F4063" t="s">
        <v>8220</v>
      </c>
      <c r="G4063" t="s">
        <v>8223</v>
      </c>
      <c r="H4063" t="s">
        <v>8245</v>
      </c>
      <c r="I4063" s="14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ref="P4063:P4115" si="322">IFERROR(ROUND(E4063/L4063, 2), 0)</f>
        <v>0</v>
      </c>
      <c r="Q4063" s="11" t="s">
        <v>8315</v>
      </c>
      <c r="R4063" t="s">
        <v>8316</v>
      </c>
      <c r="S4063" s="16">
        <f t="shared" si="319"/>
        <v>42421.141469907408</v>
      </c>
      <c r="T4063" s="16">
        <f t="shared" si="320"/>
        <v>42481.099803240737</v>
      </c>
      <c r="U4063">
        <f t="shared" si="321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3000</v>
      </c>
      <c r="E4064" s="7">
        <v>81</v>
      </c>
      <c r="F4064" t="s">
        <v>8220</v>
      </c>
      <c r="G4064" t="s">
        <v>8223</v>
      </c>
      <c r="H4064" t="s">
        <v>8245</v>
      </c>
      <c r="I4064" s="1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3</v>
      </c>
      <c r="P4064">
        <f t="shared" si="322"/>
        <v>27</v>
      </c>
      <c r="Q4064" s="11" t="s">
        <v>8315</v>
      </c>
      <c r="R4064" t="s">
        <v>8316</v>
      </c>
      <c r="S4064" s="16">
        <f t="shared" si="319"/>
        <v>42523.739212962959</v>
      </c>
      <c r="T4064" s="16">
        <f t="shared" si="320"/>
        <v>42553.739212962959</v>
      </c>
      <c r="U4064">
        <f t="shared" si="321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2000</v>
      </c>
      <c r="E4065" s="7">
        <v>2144.34</v>
      </c>
      <c r="F4065" t="s">
        <v>8218</v>
      </c>
      <c r="G4065" t="s">
        <v>8224</v>
      </c>
      <c r="H4065" t="s">
        <v>8246</v>
      </c>
      <c r="I4065" s="14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107</v>
      </c>
      <c r="P4065">
        <f t="shared" si="322"/>
        <v>238.26</v>
      </c>
      <c r="Q4065" s="11" t="s">
        <v>8315</v>
      </c>
      <c r="R4065" t="s">
        <v>8316</v>
      </c>
      <c r="S4065" s="16">
        <f t="shared" si="319"/>
        <v>41787.681527777779</v>
      </c>
      <c r="T4065" s="16">
        <f t="shared" si="320"/>
        <v>41817.681527777779</v>
      </c>
      <c r="U4065">
        <f t="shared" si="321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2658</v>
      </c>
      <c r="E4066" s="7">
        <v>2693</v>
      </c>
      <c r="F4066" t="s">
        <v>8218</v>
      </c>
      <c r="G4066" t="s">
        <v>8225</v>
      </c>
      <c r="H4066" t="s">
        <v>8247</v>
      </c>
      <c r="I4066" s="14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101</v>
      </c>
      <c r="P4066">
        <f t="shared" si="322"/>
        <v>448.83</v>
      </c>
      <c r="Q4066" s="11" t="s">
        <v>8315</v>
      </c>
      <c r="R4066" t="s">
        <v>8316</v>
      </c>
      <c r="S4066" s="16">
        <f t="shared" si="319"/>
        <v>42093.588263888887</v>
      </c>
      <c r="T4066" s="16">
        <f t="shared" si="320"/>
        <v>42123.588263888887</v>
      </c>
      <c r="U4066">
        <f t="shared" si="321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1300</v>
      </c>
      <c r="E4067" s="7">
        <v>620</v>
      </c>
      <c r="F4067" t="s">
        <v>8220</v>
      </c>
      <c r="G4067" t="s">
        <v>8223</v>
      </c>
      <c r="H4067" t="s">
        <v>8245</v>
      </c>
      <c r="I4067" s="14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48</v>
      </c>
      <c r="P4067">
        <f t="shared" si="322"/>
        <v>155</v>
      </c>
      <c r="Q4067" s="11" t="s">
        <v>8315</v>
      </c>
      <c r="R4067" t="s">
        <v>8316</v>
      </c>
      <c r="S4067" s="16">
        <f t="shared" si="319"/>
        <v>41833.951516203706</v>
      </c>
      <c r="T4067" s="16">
        <f t="shared" si="320"/>
        <v>41863.951516203706</v>
      </c>
      <c r="U4067">
        <f t="shared" si="321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1200</v>
      </c>
      <c r="E4068" s="7">
        <v>292</v>
      </c>
      <c r="F4068" t="s">
        <v>8220</v>
      </c>
      <c r="G4068" t="s">
        <v>8223</v>
      </c>
      <c r="H4068" t="s">
        <v>8245</v>
      </c>
      <c r="I4068" s="14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24</v>
      </c>
      <c r="P4068">
        <f t="shared" si="322"/>
        <v>292</v>
      </c>
      <c r="Q4068" s="11" t="s">
        <v>8315</v>
      </c>
      <c r="R4068" t="s">
        <v>8316</v>
      </c>
      <c r="S4068" s="16">
        <f t="shared" si="319"/>
        <v>42479.039212962962</v>
      </c>
      <c r="T4068" s="16">
        <f t="shared" si="320"/>
        <v>42509.039212962962</v>
      </c>
      <c r="U4068">
        <f t="shared" si="321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9000</v>
      </c>
      <c r="E4069" s="7">
        <v>9446</v>
      </c>
      <c r="F4069" t="s">
        <v>8218</v>
      </c>
      <c r="G4069" t="s">
        <v>8223</v>
      </c>
      <c r="H4069" t="s">
        <v>8245</v>
      </c>
      <c r="I4069" s="14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105</v>
      </c>
      <c r="P4069">
        <f t="shared" si="322"/>
        <v>555.65</v>
      </c>
      <c r="Q4069" s="11" t="s">
        <v>8315</v>
      </c>
      <c r="R4069" t="s">
        <v>8316</v>
      </c>
      <c r="S4069" s="16">
        <f t="shared" si="319"/>
        <v>42235.117476851854</v>
      </c>
      <c r="T4069" s="16">
        <f t="shared" si="320"/>
        <v>42275.117476851854</v>
      </c>
      <c r="U4069">
        <f t="shared" si="321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1500</v>
      </c>
      <c r="E4070" s="7">
        <v>0</v>
      </c>
      <c r="F4070" t="s">
        <v>8220</v>
      </c>
      <c r="G4070" t="s">
        <v>8223</v>
      </c>
      <c r="H4070" t="s">
        <v>8245</v>
      </c>
      <c r="I4070" s="14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0</v>
      </c>
      <c r="P4070">
        <f t="shared" si="322"/>
        <v>0</v>
      </c>
      <c r="Q4070" s="11" t="s">
        <v>8315</v>
      </c>
      <c r="R4070" t="s">
        <v>8316</v>
      </c>
      <c r="S4070" s="16">
        <f t="shared" si="319"/>
        <v>42718.963599537034</v>
      </c>
      <c r="T4070" s="16">
        <f t="shared" si="320"/>
        <v>42748.961805555555</v>
      </c>
      <c r="U4070">
        <f t="shared" si="321"/>
        <v>2017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3000</v>
      </c>
      <c r="E4071" s="7">
        <v>0</v>
      </c>
      <c r="F4071" t="s">
        <v>8220</v>
      </c>
      <c r="G4071" t="s">
        <v>8224</v>
      </c>
      <c r="H4071" t="s">
        <v>8246</v>
      </c>
      <c r="I4071" s="14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0</v>
      </c>
      <c r="P4071">
        <f t="shared" si="322"/>
        <v>0</v>
      </c>
      <c r="Q4071" s="11" t="s">
        <v>8315</v>
      </c>
      <c r="R4071" t="s">
        <v>8316</v>
      </c>
      <c r="S4071" s="16">
        <f t="shared" si="319"/>
        <v>42022.661527777775</v>
      </c>
      <c r="T4071" s="16">
        <f t="shared" si="320"/>
        <v>42063.5</v>
      </c>
      <c r="U4071">
        <f t="shared" si="321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2000</v>
      </c>
      <c r="E4072" s="7">
        <v>2405</v>
      </c>
      <c r="F4072" t="s">
        <v>8218</v>
      </c>
      <c r="G4072" t="s">
        <v>8223</v>
      </c>
      <c r="H4072" t="s">
        <v>8245</v>
      </c>
      <c r="I4072" s="14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120</v>
      </c>
      <c r="P4072">
        <f t="shared" si="322"/>
        <v>400.83</v>
      </c>
      <c r="Q4072" s="11" t="s">
        <v>8315</v>
      </c>
      <c r="R4072" t="s">
        <v>8316</v>
      </c>
      <c r="S4072" s="16">
        <f t="shared" si="319"/>
        <v>42031.666898148149</v>
      </c>
      <c r="T4072" s="16">
        <f t="shared" si="320"/>
        <v>42064.125</v>
      </c>
      <c r="U4072">
        <f t="shared" si="321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</v>
      </c>
      <c r="E4073" s="7">
        <v>0</v>
      </c>
      <c r="F4073" t="s">
        <v>8220</v>
      </c>
      <c r="G4073" t="s">
        <v>8237</v>
      </c>
      <c r="H4073" t="s">
        <v>8255</v>
      </c>
      <c r="I4073" s="14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22"/>
        <v>0</v>
      </c>
      <c r="Q4073" s="11" t="s">
        <v>8315</v>
      </c>
      <c r="R4073" t="s">
        <v>8316</v>
      </c>
      <c r="S4073" s="16">
        <f t="shared" si="319"/>
        <v>42700.804756944446</v>
      </c>
      <c r="T4073" s="16">
        <f t="shared" si="320"/>
        <v>42730.804756944446</v>
      </c>
      <c r="U4073">
        <f t="shared" si="321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100</v>
      </c>
      <c r="F4074" t="s">
        <v>8220</v>
      </c>
      <c r="G4074" t="s">
        <v>8224</v>
      </c>
      <c r="H4074" t="s">
        <v>8246</v>
      </c>
      <c r="I4074" s="1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10</v>
      </c>
      <c r="P4074">
        <f t="shared" si="322"/>
        <v>50</v>
      </c>
      <c r="Q4074" s="11" t="s">
        <v>8315</v>
      </c>
      <c r="R4074" t="s">
        <v>8316</v>
      </c>
      <c r="S4074" s="16">
        <f t="shared" si="319"/>
        <v>41812.77443287037</v>
      </c>
      <c r="T4074" s="16">
        <f t="shared" si="320"/>
        <v>41872.77443287037</v>
      </c>
      <c r="U4074">
        <f t="shared" si="321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1500</v>
      </c>
      <c r="E4075" s="7">
        <v>50</v>
      </c>
      <c r="F4075" t="s">
        <v>8221</v>
      </c>
      <c r="G4075" t="s">
        <v>8223</v>
      </c>
      <c r="H4075" t="s">
        <v>8245</v>
      </c>
      <c r="I4075" s="14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3</v>
      </c>
      <c r="P4075">
        <f t="shared" si="322"/>
        <v>25</v>
      </c>
      <c r="Q4075" s="11" t="s">
        <v>8315</v>
      </c>
      <c r="R4075" t="s">
        <v>8316</v>
      </c>
      <c r="S4075" s="16">
        <f t="shared" si="319"/>
        <v>42078.34520833334</v>
      </c>
      <c r="T4075" s="16">
        <f t="shared" si="320"/>
        <v>42133.166666666672</v>
      </c>
      <c r="U4075">
        <f t="shared" si="321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3500</v>
      </c>
      <c r="E4076" s="7">
        <v>0</v>
      </c>
      <c r="F4076" t="s">
        <v>8220</v>
      </c>
      <c r="G4076" t="s">
        <v>8224</v>
      </c>
      <c r="H4076" t="s">
        <v>8246</v>
      </c>
      <c r="I4076" s="14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0</v>
      </c>
      <c r="P4076">
        <f t="shared" si="322"/>
        <v>0</v>
      </c>
      <c r="Q4076" s="11" t="s">
        <v>8315</v>
      </c>
      <c r="R4076" t="s">
        <v>8316</v>
      </c>
      <c r="S4076" s="16">
        <f t="shared" si="319"/>
        <v>42283.552951388891</v>
      </c>
      <c r="T4076" s="16">
        <f t="shared" si="320"/>
        <v>42313.594618055555</v>
      </c>
      <c r="U4076">
        <f t="shared" si="321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3000</v>
      </c>
      <c r="E4077" s="7">
        <v>3225</v>
      </c>
      <c r="F4077" t="s">
        <v>8218</v>
      </c>
      <c r="G4077" t="s">
        <v>8224</v>
      </c>
      <c r="H4077" t="s">
        <v>8246</v>
      </c>
      <c r="I4077" s="14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108</v>
      </c>
      <c r="P4077">
        <f t="shared" si="322"/>
        <v>248.08</v>
      </c>
      <c r="Q4077" s="11" t="s">
        <v>8315</v>
      </c>
      <c r="R4077" t="s">
        <v>8316</v>
      </c>
      <c r="S4077" s="16">
        <f t="shared" si="319"/>
        <v>41779.045937499999</v>
      </c>
      <c r="T4077" s="16">
        <f t="shared" si="320"/>
        <v>41820.727777777778</v>
      </c>
      <c r="U4077">
        <f t="shared" si="321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13</v>
      </c>
      <c r="E4078" s="7">
        <v>13</v>
      </c>
      <c r="F4078" t="s">
        <v>8218</v>
      </c>
      <c r="G4078" t="s">
        <v>8223</v>
      </c>
      <c r="H4078" t="s">
        <v>8245</v>
      </c>
      <c r="I4078" s="14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100</v>
      </c>
      <c r="P4078">
        <f t="shared" si="322"/>
        <v>0</v>
      </c>
      <c r="Q4078" s="11" t="s">
        <v>8315</v>
      </c>
      <c r="R4078" t="s">
        <v>8316</v>
      </c>
      <c r="S4078" s="16">
        <f t="shared" si="319"/>
        <v>41905.795706018522</v>
      </c>
      <c r="T4078" s="16">
        <f t="shared" si="320"/>
        <v>41933.82708333333</v>
      </c>
      <c r="U4078">
        <f t="shared" si="321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5000</v>
      </c>
      <c r="E4079" s="7">
        <v>51</v>
      </c>
      <c r="F4079" t="s">
        <v>8220</v>
      </c>
      <c r="G4079" t="s">
        <v>8223</v>
      </c>
      <c r="H4079" t="s">
        <v>8245</v>
      </c>
      <c r="I4079" s="14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1</v>
      </c>
      <c r="P4079">
        <f t="shared" si="322"/>
        <v>8.5</v>
      </c>
      <c r="Q4079" s="11" t="s">
        <v>8315</v>
      </c>
      <c r="R4079" t="s">
        <v>8316</v>
      </c>
      <c r="S4079" s="16">
        <f t="shared" si="319"/>
        <v>42695.7105787037</v>
      </c>
      <c r="T4079" s="16">
        <f t="shared" si="320"/>
        <v>42725.7105787037</v>
      </c>
      <c r="U4079">
        <f t="shared" si="321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10</v>
      </c>
      <c r="E4080" s="7">
        <v>30383.32</v>
      </c>
      <c r="F4080" t="s">
        <v>8218</v>
      </c>
      <c r="G4080" t="s">
        <v>8224</v>
      </c>
      <c r="H4080" t="s">
        <v>8246</v>
      </c>
      <c r="I4080" s="14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303833</v>
      </c>
      <c r="P4080">
        <f t="shared" si="322"/>
        <v>0</v>
      </c>
      <c r="Q4080" s="11" t="s">
        <v>8315</v>
      </c>
      <c r="R4080" t="s">
        <v>8316</v>
      </c>
      <c r="S4080" s="16">
        <f t="shared" si="319"/>
        <v>42732.787523148145</v>
      </c>
      <c r="T4080" s="16">
        <f t="shared" si="320"/>
        <v>42762.787523148145</v>
      </c>
      <c r="U4080">
        <f t="shared" si="321"/>
        <v>2017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1000</v>
      </c>
      <c r="E4081" s="7">
        <v>116</v>
      </c>
      <c r="F4081" t="s">
        <v>8219</v>
      </c>
      <c r="G4081" t="s">
        <v>8223</v>
      </c>
      <c r="H4081" t="s">
        <v>8245</v>
      </c>
      <c r="I4081" s="14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12</v>
      </c>
      <c r="P4081">
        <f t="shared" si="322"/>
        <v>116</v>
      </c>
      <c r="Q4081" s="11" t="s">
        <v>8315</v>
      </c>
      <c r="R4081" t="s">
        <v>8316</v>
      </c>
      <c r="S4081" s="16">
        <f t="shared" si="319"/>
        <v>42510.938900462963</v>
      </c>
      <c r="T4081" s="16">
        <f t="shared" si="320"/>
        <v>42540.938900462963</v>
      </c>
      <c r="U4081">
        <f t="shared" si="321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10</v>
      </c>
      <c r="E4082" s="7">
        <v>13</v>
      </c>
      <c r="F4082" t="s">
        <v>8218</v>
      </c>
      <c r="G4082" t="s">
        <v>8223</v>
      </c>
      <c r="H4082" t="s">
        <v>8245</v>
      </c>
      <c r="I4082" s="14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130</v>
      </c>
      <c r="P4082">
        <f t="shared" si="322"/>
        <v>0</v>
      </c>
      <c r="Q4082" s="11" t="s">
        <v>8315</v>
      </c>
      <c r="R4082" t="s">
        <v>8316</v>
      </c>
      <c r="S4082" s="16">
        <f t="shared" si="319"/>
        <v>42511.698101851856</v>
      </c>
      <c r="T4082" s="16">
        <f t="shared" si="320"/>
        <v>42535.787500000006</v>
      </c>
      <c r="U4082">
        <f t="shared" si="321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2500</v>
      </c>
      <c r="E4083" s="7">
        <v>3120</v>
      </c>
      <c r="F4083" t="s">
        <v>8218</v>
      </c>
      <c r="G4083" t="s">
        <v>8223</v>
      </c>
      <c r="H4083" t="s">
        <v>8245</v>
      </c>
      <c r="I4083" s="14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125</v>
      </c>
      <c r="P4083">
        <f t="shared" si="322"/>
        <v>260</v>
      </c>
      <c r="Q4083" s="11" t="s">
        <v>8315</v>
      </c>
      <c r="R4083" t="s">
        <v>8316</v>
      </c>
      <c r="S4083" s="16">
        <f t="shared" si="319"/>
        <v>42041.581307870365</v>
      </c>
      <c r="T4083" s="16">
        <f t="shared" si="320"/>
        <v>42071.539641203708</v>
      </c>
      <c r="U4083">
        <f t="shared" si="321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1000</v>
      </c>
      <c r="E4084" s="7">
        <v>50</v>
      </c>
      <c r="F4084" t="s">
        <v>8220</v>
      </c>
      <c r="G4084" t="s">
        <v>8223</v>
      </c>
      <c r="H4084" t="s">
        <v>8245</v>
      </c>
      <c r="I4084" s="1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5</v>
      </c>
      <c r="P4084">
        <f t="shared" si="322"/>
        <v>25</v>
      </c>
      <c r="Q4084" s="11" t="s">
        <v>8315</v>
      </c>
      <c r="R4084" t="s">
        <v>8316</v>
      </c>
      <c r="S4084" s="16">
        <f t="shared" si="319"/>
        <v>42307.189270833333</v>
      </c>
      <c r="T4084" s="16">
        <f t="shared" si="320"/>
        <v>42322.958333333328</v>
      </c>
      <c r="U4084">
        <f t="shared" si="321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37</v>
      </c>
      <c r="F4085" t="s">
        <v>8220</v>
      </c>
      <c r="G4085" t="s">
        <v>8223</v>
      </c>
      <c r="H4085" t="s">
        <v>8245</v>
      </c>
      <c r="I4085" s="14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1</v>
      </c>
      <c r="P4085">
        <f t="shared" si="322"/>
        <v>6.17</v>
      </c>
      <c r="Q4085" s="11" t="s">
        <v>8315</v>
      </c>
      <c r="R4085" t="s">
        <v>8316</v>
      </c>
      <c r="S4085" s="16">
        <f t="shared" si="319"/>
        <v>42353.761759259258</v>
      </c>
      <c r="T4085" s="16">
        <f t="shared" si="320"/>
        <v>42383.761759259258</v>
      </c>
      <c r="U4085">
        <f t="shared" si="321"/>
        <v>2016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1000</v>
      </c>
      <c r="E4086" s="7">
        <v>1035</v>
      </c>
      <c r="F4086" t="s">
        <v>8218</v>
      </c>
      <c r="G4086" t="s">
        <v>8236</v>
      </c>
      <c r="H4086" t="s">
        <v>8248</v>
      </c>
      <c r="I4086" s="14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104</v>
      </c>
      <c r="P4086">
        <f t="shared" si="322"/>
        <v>1035</v>
      </c>
      <c r="Q4086" s="11" t="s">
        <v>8315</v>
      </c>
      <c r="R4086" t="s">
        <v>8316</v>
      </c>
      <c r="S4086" s="16">
        <f t="shared" si="319"/>
        <v>42622.436412037037</v>
      </c>
      <c r="T4086" s="16">
        <f t="shared" si="320"/>
        <v>42652.436412037037</v>
      </c>
      <c r="U4086">
        <f t="shared" si="321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1000</v>
      </c>
      <c r="E4087" s="7">
        <v>1031.6400000000001</v>
      </c>
      <c r="F4087" t="s">
        <v>8218</v>
      </c>
      <c r="G4087" t="s">
        <v>8223</v>
      </c>
      <c r="H4087" t="s">
        <v>8245</v>
      </c>
      <c r="I4087" s="14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103</v>
      </c>
      <c r="P4087">
        <f t="shared" si="322"/>
        <v>1031.6400000000001</v>
      </c>
      <c r="Q4087" s="11" t="s">
        <v>8315</v>
      </c>
      <c r="R4087" t="s">
        <v>8316</v>
      </c>
      <c r="S4087" s="16">
        <f t="shared" si="319"/>
        <v>42058.603877314818</v>
      </c>
      <c r="T4087" s="16">
        <f t="shared" si="320"/>
        <v>42087.165972222225</v>
      </c>
      <c r="U4087">
        <f t="shared" si="321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1500</v>
      </c>
      <c r="E4088" s="7">
        <v>1553</v>
      </c>
      <c r="F4088" t="s">
        <v>8218</v>
      </c>
      <c r="G4088" t="s">
        <v>8223</v>
      </c>
      <c r="H4088" t="s">
        <v>8245</v>
      </c>
      <c r="I4088" s="14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104</v>
      </c>
      <c r="P4088">
        <f t="shared" si="322"/>
        <v>310.60000000000002</v>
      </c>
      <c r="Q4088" s="11" t="s">
        <v>8315</v>
      </c>
      <c r="R4088" t="s">
        <v>8316</v>
      </c>
      <c r="S4088" s="16">
        <f t="shared" si="319"/>
        <v>42304.940960648149</v>
      </c>
      <c r="T4088" s="16">
        <f t="shared" si="320"/>
        <v>42329.166666666672</v>
      </c>
      <c r="U4088">
        <f t="shared" si="321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10</v>
      </c>
      <c r="E4089" s="7">
        <v>10</v>
      </c>
      <c r="F4089" t="s">
        <v>8218</v>
      </c>
      <c r="G4089" t="s">
        <v>8223</v>
      </c>
      <c r="H4089" t="s">
        <v>8245</v>
      </c>
      <c r="I4089" s="14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100</v>
      </c>
      <c r="P4089">
        <f t="shared" si="322"/>
        <v>0</v>
      </c>
      <c r="Q4089" s="11" t="s">
        <v>8315</v>
      </c>
      <c r="R4089" t="s">
        <v>8316</v>
      </c>
      <c r="S4089" s="16">
        <f t="shared" si="319"/>
        <v>42538.742893518516</v>
      </c>
      <c r="T4089" s="16">
        <f t="shared" si="320"/>
        <v>42568.742893518516</v>
      </c>
      <c r="U4089">
        <f t="shared" si="321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2300</v>
      </c>
      <c r="E4090" s="7">
        <v>2835</v>
      </c>
      <c r="F4090" t="s">
        <v>8218</v>
      </c>
      <c r="G4090" t="s">
        <v>8224</v>
      </c>
      <c r="H4090" t="s">
        <v>8246</v>
      </c>
      <c r="I4090" s="14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123</v>
      </c>
      <c r="P4090">
        <f t="shared" si="322"/>
        <v>945</v>
      </c>
      <c r="Q4090" s="11" t="s">
        <v>8315</v>
      </c>
      <c r="R4090" t="s">
        <v>8316</v>
      </c>
      <c r="S4090" s="16">
        <f t="shared" si="319"/>
        <v>41990.612546296295</v>
      </c>
      <c r="T4090" s="16">
        <f t="shared" si="320"/>
        <v>42020.434722222228</v>
      </c>
      <c r="U4090">
        <f t="shared" si="321"/>
        <v>2015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2500</v>
      </c>
      <c r="E4091" s="7">
        <v>1</v>
      </c>
      <c r="F4091" t="s">
        <v>8220</v>
      </c>
      <c r="G4091" t="s">
        <v>8223</v>
      </c>
      <c r="H4091" t="s">
        <v>8245</v>
      </c>
      <c r="I4091" s="14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0</v>
      </c>
      <c r="P4091">
        <f t="shared" si="322"/>
        <v>0.13</v>
      </c>
      <c r="Q4091" s="11" t="s">
        <v>8315</v>
      </c>
      <c r="R4091" t="s">
        <v>8316</v>
      </c>
      <c r="S4091" s="16">
        <f t="shared" si="319"/>
        <v>42122.732499999998</v>
      </c>
      <c r="T4091" s="16">
        <f t="shared" si="320"/>
        <v>42155.732638888891</v>
      </c>
      <c r="U4091">
        <f t="shared" si="321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1500</v>
      </c>
      <c r="E4092" s="7">
        <v>0</v>
      </c>
      <c r="F4092" t="s">
        <v>8220</v>
      </c>
      <c r="G4092" t="s">
        <v>8223</v>
      </c>
      <c r="H4092" t="s">
        <v>8245</v>
      </c>
      <c r="I4092" s="14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0</v>
      </c>
      <c r="P4092">
        <f t="shared" si="322"/>
        <v>0</v>
      </c>
      <c r="Q4092" s="11" t="s">
        <v>8315</v>
      </c>
      <c r="R4092" t="s">
        <v>8316</v>
      </c>
      <c r="S4092" s="16">
        <f t="shared" si="319"/>
        <v>42209.67288194444</v>
      </c>
      <c r="T4092" s="16">
        <f t="shared" si="320"/>
        <v>42223.625</v>
      </c>
      <c r="U4092">
        <f t="shared" si="321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2100</v>
      </c>
      <c r="E4093" s="7">
        <v>2305</v>
      </c>
      <c r="F4093" t="s">
        <v>8218</v>
      </c>
      <c r="G4093" t="s">
        <v>8223</v>
      </c>
      <c r="H4093" t="s">
        <v>8245</v>
      </c>
      <c r="I4093" s="14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110</v>
      </c>
      <c r="P4093">
        <f t="shared" si="322"/>
        <v>288.13</v>
      </c>
      <c r="Q4093" s="11" t="s">
        <v>8315</v>
      </c>
      <c r="R4093" t="s">
        <v>8316</v>
      </c>
      <c r="S4093" s="16">
        <f t="shared" si="319"/>
        <v>41990.506377314814</v>
      </c>
      <c r="T4093" s="16">
        <f t="shared" si="320"/>
        <v>42020.506377314814</v>
      </c>
      <c r="U4093">
        <f t="shared" si="321"/>
        <v>2015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1050</v>
      </c>
      <c r="E4094" s="7">
        <v>1115</v>
      </c>
      <c r="F4094" t="s">
        <v>8218</v>
      </c>
      <c r="G4094" t="s">
        <v>8223</v>
      </c>
      <c r="H4094" t="s">
        <v>8245</v>
      </c>
      <c r="I4094" s="1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106</v>
      </c>
      <c r="P4094">
        <f t="shared" si="322"/>
        <v>1115</v>
      </c>
      <c r="Q4094" s="11" t="s">
        <v>8315</v>
      </c>
      <c r="R4094" t="s">
        <v>8316</v>
      </c>
      <c r="S4094" s="16">
        <f t="shared" si="319"/>
        <v>42039.194988425923</v>
      </c>
      <c r="T4094" s="16">
        <f t="shared" si="320"/>
        <v>42099.153321759266</v>
      </c>
      <c r="U4094">
        <f t="shared" si="321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1500</v>
      </c>
      <c r="E4095" s="7">
        <v>2713</v>
      </c>
      <c r="F4095" t="s">
        <v>8218</v>
      </c>
      <c r="G4095" t="s">
        <v>8224</v>
      </c>
      <c r="H4095" t="s">
        <v>8246</v>
      </c>
      <c r="I4095" s="14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181</v>
      </c>
      <c r="P4095">
        <f t="shared" si="322"/>
        <v>678.25</v>
      </c>
      <c r="Q4095" s="11" t="s">
        <v>8315</v>
      </c>
      <c r="R4095" t="s">
        <v>8316</v>
      </c>
      <c r="S4095" s="16">
        <f t="shared" si="319"/>
        <v>42178.815891203703</v>
      </c>
      <c r="T4095" s="16">
        <f t="shared" si="320"/>
        <v>42238.815891203703</v>
      </c>
      <c r="U4095">
        <f t="shared" si="321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3400</v>
      </c>
      <c r="E4096" s="7">
        <v>6215.56</v>
      </c>
      <c r="F4096" t="s">
        <v>8218</v>
      </c>
      <c r="G4096" t="s">
        <v>8223</v>
      </c>
      <c r="H4096" t="s">
        <v>8245</v>
      </c>
      <c r="I4096" s="14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183</v>
      </c>
      <c r="P4096">
        <f t="shared" si="322"/>
        <v>776.95</v>
      </c>
      <c r="Q4096" s="11" t="s">
        <v>8315</v>
      </c>
      <c r="R4096" t="s">
        <v>8316</v>
      </c>
      <c r="S4096" s="16">
        <f t="shared" si="319"/>
        <v>41890.086805555555</v>
      </c>
      <c r="T4096" s="16">
        <f t="shared" si="320"/>
        <v>41934.207638888889</v>
      </c>
      <c r="U4096">
        <f t="shared" si="321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3500</v>
      </c>
      <c r="E4097" s="7">
        <v>3530</v>
      </c>
      <c r="F4097" t="s">
        <v>8218</v>
      </c>
      <c r="G4097" t="s">
        <v>8237</v>
      </c>
      <c r="H4097" t="s">
        <v>8255</v>
      </c>
      <c r="I4097" s="14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101</v>
      </c>
      <c r="P4097">
        <f t="shared" si="322"/>
        <v>3530</v>
      </c>
      <c r="Q4097" s="11" t="s">
        <v>8315</v>
      </c>
      <c r="R4097" t="s">
        <v>8316</v>
      </c>
      <c r="S4097" s="16">
        <f t="shared" si="319"/>
        <v>42693.031828703708</v>
      </c>
      <c r="T4097" s="16">
        <f t="shared" si="320"/>
        <v>42723.031828703708</v>
      </c>
      <c r="U4097">
        <f t="shared" si="321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2700</v>
      </c>
      <c r="E4098" s="7">
        <v>4428</v>
      </c>
      <c r="F4098" t="s">
        <v>8218</v>
      </c>
      <c r="G4098" t="s">
        <v>8224</v>
      </c>
      <c r="H4098" t="s">
        <v>8246</v>
      </c>
      <c r="I4098" s="14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8"/>
        <v>164</v>
      </c>
      <c r="P4098">
        <f t="shared" si="322"/>
        <v>885.6</v>
      </c>
      <c r="Q4098" s="11" t="s">
        <v>8315</v>
      </c>
      <c r="R4098" t="s">
        <v>8316</v>
      </c>
      <c r="S4098" s="16">
        <f t="shared" si="319"/>
        <v>42750.530312499999</v>
      </c>
      <c r="T4098" s="16">
        <f t="shared" si="320"/>
        <v>42794.368749999994</v>
      </c>
      <c r="U4098">
        <f t="shared" si="321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5</v>
      </c>
      <c r="E4099" s="7">
        <v>10</v>
      </c>
      <c r="F4099" t="s">
        <v>8218</v>
      </c>
      <c r="G4099" t="s">
        <v>8224</v>
      </c>
      <c r="H4099" t="s">
        <v>8246</v>
      </c>
      <c r="I4099" s="14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3">ROUND(E4099/D4099*100,0)</f>
        <v>200</v>
      </c>
      <c r="P4099">
        <f t="shared" si="322"/>
        <v>0</v>
      </c>
      <c r="Q4099" s="11" t="s">
        <v>8315</v>
      </c>
      <c r="R4099" t="s">
        <v>8316</v>
      </c>
      <c r="S4099" s="16">
        <f t="shared" ref="S4099:S4115" si="324">(((J4099/60)/60)/24)+DATE(1970,1,1)</f>
        <v>42344.824502314819</v>
      </c>
      <c r="T4099" s="16">
        <f t="shared" ref="T4099:T4115" si="325">(((I4099/60)/60)/24)+DATE(1970,1,1)</f>
        <v>42400.996527777781</v>
      </c>
      <c r="U4099">
        <f t="shared" ref="U4099:U4115" si="326">YEAR(T4099)</f>
        <v>2016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2</v>
      </c>
      <c r="E4100" s="7">
        <v>0</v>
      </c>
      <c r="F4100" t="s">
        <v>8220</v>
      </c>
      <c r="G4100" t="s">
        <v>8223</v>
      </c>
      <c r="H4100" t="s">
        <v>8245</v>
      </c>
      <c r="I4100" s="14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2"/>
        <v>0</v>
      </c>
      <c r="Q4100" s="11" t="s">
        <v>8315</v>
      </c>
      <c r="R4100" t="s">
        <v>8316</v>
      </c>
      <c r="S4100" s="16">
        <f t="shared" si="324"/>
        <v>42495.722187499996</v>
      </c>
      <c r="T4100" s="16">
        <f t="shared" si="325"/>
        <v>42525.722187499996</v>
      </c>
      <c r="U4100">
        <f t="shared" si="326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1500</v>
      </c>
      <c r="E4101" s="7">
        <v>1565</v>
      </c>
      <c r="F4101" t="s">
        <v>8218</v>
      </c>
      <c r="G4101" t="s">
        <v>8223</v>
      </c>
      <c r="H4101" t="s">
        <v>8245</v>
      </c>
      <c r="I4101" s="14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104</v>
      </c>
      <c r="P4101">
        <f t="shared" si="322"/>
        <v>1565</v>
      </c>
      <c r="Q4101" s="11" t="s">
        <v>8315</v>
      </c>
      <c r="R4101" t="s">
        <v>8316</v>
      </c>
      <c r="S4101" s="16">
        <f t="shared" si="324"/>
        <v>42570.850381944445</v>
      </c>
      <c r="T4101" s="16">
        <f t="shared" si="325"/>
        <v>42615.850381944445</v>
      </c>
      <c r="U4101">
        <f t="shared" si="326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1</v>
      </c>
      <c r="E4102" s="7">
        <v>22603</v>
      </c>
      <c r="F4102" t="s">
        <v>8218</v>
      </c>
      <c r="G4102" t="s">
        <v>8223</v>
      </c>
      <c r="H4102" t="s">
        <v>8245</v>
      </c>
      <c r="I4102" s="14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2260300</v>
      </c>
      <c r="P4102">
        <f t="shared" si="322"/>
        <v>0</v>
      </c>
      <c r="Q4102" s="11" t="s">
        <v>8315</v>
      </c>
      <c r="R4102" t="s">
        <v>8316</v>
      </c>
      <c r="S4102" s="16">
        <f t="shared" si="324"/>
        <v>41927.124884259261</v>
      </c>
      <c r="T4102" s="16">
        <f t="shared" si="325"/>
        <v>41937.124884259261</v>
      </c>
      <c r="U4102">
        <f t="shared" si="326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1</v>
      </c>
      <c r="E4103" s="7">
        <v>9302.5</v>
      </c>
      <c r="F4103" t="s">
        <v>8218</v>
      </c>
      <c r="G4103" t="s">
        <v>8223</v>
      </c>
      <c r="H4103" t="s">
        <v>8245</v>
      </c>
      <c r="I4103" s="14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930250</v>
      </c>
      <c r="P4103">
        <f t="shared" si="322"/>
        <v>0</v>
      </c>
      <c r="Q4103" s="11" t="s">
        <v>8315</v>
      </c>
      <c r="R4103" t="s">
        <v>8316</v>
      </c>
      <c r="S4103" s="16">
        <f t="shared" si="324"/>
        <v>42730.903726851851</v>
      </c>
      <c r="T4103" s="16">
        <f t="shared" si="325"/>
        <v>42760.903726851851</v>
      </c>
      <c r="U4103">
        <f t="shared" si="326"/>
        <v>2017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2000</v>
      </c>
      <c r="E4104" s="7">
        <v>2154.66</v>
      </c>
      <c r="F4104" t="s">
        <v>8218</v>
      </c>
      <c r="G4104" t="s">
        <v>8223</v>
      </c>
      <c r="H4104" t="s">
        <v>8245</v>
      </c>
      <c r="I4104" s="1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108</v>
      </c>
      <c r="P4104">
        <f t="shared" si="322"/>
        <v>359.11</v>
      </c>
      <c r="Q4104" s="11" t="s">
        <v>8315</v>
      </c>
      <c r="R4104" t="s">
        <v>8316</v>
      </c>
      <c r="S4104" s="16">
        <f t="shared" si="324"/>
        <v>42475.848067129627</v>
      </c>
      <c r="T4104" s="16">
        <f t="shared" si="325"/>
        <v>42505.848067129627</v>
      </c>
      <c r="U4104">
        <f t="shared" si="326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2000</v>
      </c>
      <c r="E4105" s="7">
        <v>126</v>
      </c>
      <c r="F4105" t="s">
        <v>8220</v>
      </c>
      <c r="G4105" t="s">
        <v>8223</v>
      </c>
      <c r="H4105" t="s">
        <v>8245</v>
      </c>
      <c r="I4105" s="14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6</v>
      </c>
      <c r="P4105">
        <f t="shared" si="322"/>
        <v>21</v>
      </c>
      <c r="Q4105" s="11" t="s">
        <v>8315</v>
      </c>
      <c r="R4105" t="s">
        <v>8316</v>
      </c>
      <c r="S4105" s="16">
        <f t="shared" si="324"/>
        <v>42188.83293981482</v>
      </c>
      <c r="T4105" s="16">
        <f t="shared" si="325"/>
        <v>42242.772222222222</v>
      </c>
      <c r="U4105">
        <f t="shared" si="326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4371</v>
      </c>
      <c r="F4106" t="s">
        <v>8218</v>
      </c>
      <c r="G4106" t="s">
        <v>8225</v>
      </c>
      <c r="H4106" t="s">
        <v>8247</v>
      </c>
      <c r="I4106" s="14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146</v>
      </c>
      <c r="P4106">
        <f t="shared" si="322"/>
        <v>312.20999999999998</v>
      </c>
      <c r="Q4106" s="11" t="s">
        <v>8315</v>
      </c>
      <c r="R4106" t="s">
        <v>8316</v>
      </c>
      <c r="S4106" s="16">
        <f t="shared" si="324"/>
        <v>42640.278171296297</v>
      </c>
      <c r="T4106" s="16">
        <f t="shared" si="325"/>
        <v>42670.278171296297</v>
      </c>
      <c r="U4106">
        <f t="shared" si="326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7000</v>
      </c>
      <c r="E4107" s="7">
        <v>0</v>
      </c>
      <c r="F4107" t="s">
        <v>8220</v>
      </c>
      <c r="G4107" t="s">
        <v>8237</v>
      </c>
      <c r="H4107" t="s">
        <v>8255</v>
      </c>
      <c r="I4107" s="14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0</v>
      </c>
      <c r="P4107">
        <f t="shared" si="322"/>
        <v>0</v>
      </c>
      <c r="Q4107" s="11" t="s">
        <v>8315</v>
      </c>
      <c r="R4107" t="s">
        <v>8316</v>
      </c>
      <c r="S4107" s="16">
        <f t="shared" si="324"/>
        <v>42697.010520833333</v>
      </c>
      <c r="T4107" s="16">
        <f t="shared" si="325"/>
        <v>42730.010520833333</v>
      </c>
      <c r="U4107">
        <f t="shared" si="326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10000</v>
      </c>
      <c r="E4108" s="7">
        <v>3060</v>
      </c>
      <c r="F4108" t="s">
        <v>8219</v>
      </c>
      <c r="G4108" t="s">
        <v>8223</v>
      </c>
      <c r="H4108" t="s">
        <v>8245</v>
      </c>
      <c r="I4108" s="14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31</v>
      </c>
      <c r="P4108">
        <f t="shared" si="322"/>
        <v>92.73</v>
      </c>
      <c r="Q4108" s="11" t="s">
        <v>8315</v>
      </c>
      <c r="R4108" t="s">
        <v>8316</v>
      </c>
      <c r="S4108" s="16">
        <f t="shared" si="324"/>
        <v>42053.049375000002</v>
      </c>
      <c r="T4108" s="16">
        <f t="shared" si="325"/>
        <v>42096.041666666672</v>
      </c>
      <c r="U4108">
        <f t="shared" si="326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1500</v>
      </c>
      <c r="E4109" s="7">
        <v>1500</v>
      </c>
      <c r="F4109" t="s">
        <v>8218</v>
      </c>
      <c r="G4109" t="s">
        <v>8223</v>
      </c>
      <c r="H4109" t="s">
        <v>8245</v>
      </c>
      <c r="I4109" s="14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100</v>
      </c>
      <c r="P4109">
        <f t="shared" si="322"/>
        <v>375</v>
      </c>
      <c r="Q4109" s="11" t="s">
        <v>8315</v>
      </c>
      <c r="R4109" t="s">
        <v>8316</v>
      </c>
      <c r="S4109" s="16">
        <f t="shared" si="324"/>
        <v>41883.916678240741</v>
      </c>
      <c r="T4109" s="16">
        <f t="shared" si="325"/>
        <v>41906.916678240741</v>
      </c>
      <c r="U4109">
        <f t="shared" si="326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1500</v>
      </c>
      <c r="E4110" s="7">
        <v>2616</v>
      </c>
      <c r="F4110" t="s">
        <v>8218</v>
      </c>
      <c r="G4110" t="s">
        <v>8223</v>
      </c>
      <c r="H4110" t="s">
        <v>8245</v>
      </c>
      <c r="I4110" s="14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174</v>
      </c>
      <c r="P4110">
        <f t="shared" si="322"/>
        <v>2616</v>
      </c>
      <c r="Q4110" s="11" t="s">
        <v>8315</v>
      </c>
      <c r="R4110" t="s">
        <v>8316</v>
      </c>
      <c r="S4110" s="16">
        <f t="shared" si="324"/>
        <v>42767.031678240746</v>
      </c>
      <c r="T4110" s="16">
        <f t="shared" si="325"/>
        <v>42797.208333333328</v>
      </c>
      <c r="U4110">
        <f t="shared" si="326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1</v>
      </c>
      <c r="E4111" s="7">
        <v>65</v>
      </c>
      <c r="F4111" t="s">
        <v>8218</v>
      </c>
      <c r="G4111" t="s">
        <v>8224</v>
      </c>
      <c r="H4111" t="s">
        <v>8246</v>
      </c>
      <c r="I4111" s="14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6500</v>
      </c>
      <c r="P4111">
        <f t="shared" si="322"/>
        <v>0</v>
      </c>
      <c r="Q4111" s="11" t="s">
        <v>8315</v>
      </c>
      <c r="R4111" t="s">
        <v>8316</v>
      </c>
      <c r="S4111" s="16">
        <f t="shared" si="324"/>
        <v>42307.539398148147</v>
      </c>
      <c r="T4111" s="16">
        <f t="shared" si="325"/>
        <v>42337.581064814818</v>
      </c>
      <c r="U4111">
        <f t="shared" si="326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2000</v>
      </c>
      <c r="E4112" s="7">
        <v>5</v>
      </c>
      <c r="F4112" t="s">
        <v>8220</v>
      </c>
      <c r="G4112" t="s">
        <v>8224</v>
      </c>
      <c r="H4112" t="s">
        <v>8246</v>
      </c>
      <c r="I4112" s="14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0</v>
      </c>
      <c r="P4112">
        <f t="shared" si="322"/>
        <v>0.83</v>
      </c>
      <c r="Q4112" s="11" t="s">
        <v>8315</v>
      </c>
      <c r="R4112" t="s">
        <v>8316</v>
      </c>
      <c r="S4112" s="16">
        <f t="shared" si="324"/>
        <v>42512.626747685179</v>
      </c>
      <c r="T4112" s="16">
        <f t="shared" si="325"/>
        <v>42572.626747685179</v>
      </c>
      <c r="U4112">
        <f t="shared" si="326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2000</v>
      </c>
      <c r="E4113" s="7">
        <v>41</v>
      </c>
      <c r="F4113" t="s">
        <v>8220</v>
      </c>
      <c r="G4113" t="s">
        <v>8223</v>
      </c>
      <c r="H4113" t="s">
        <v>8245</v>
      </c>
      <c r="I4113" s="14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2</v>
      </c>
      <c r="P4113">
        <f t="shared" si="322"/>
        <v>6.83</v>
      </c>
      <c r="Q4113" s="11" t="s">
        <v>8315</v>
      </c>
      <c r="R4113" t="s">
        <v>8316</v>
      </c>
      <c r="S4113" s="16">
        <f t="shared" si="324"/>
        <v>42029.135879629626</v>
      </c>
      <c r="T4113" s="16">
        <f t="shared" si="325"/>
        <v>42059.135879629626</v>
      </c>
      <c r="U4113">
        <f t="shared" si="326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800</v>
      </c>
      <c r="E4114" s="7">
        <v>10</v>
      </c>
      <c r="F4114" t="s">
        <v>8220</v>
      </c>
      <c r="G4114" t="s">
        <v>8240</v>
      </c>
      <c r="H4114" t="s">
        <v>8248</v>
      </c>
      <c r="I4114" s="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1</v>
      </c>
      <c r="P4114">
        <f t="shared" si="322"/>
        <v>10</v>
      </c>
      <c r="Q4114" s="11" t="s">
        <v>8315</v>
      </c>
      <c r="R4114" t="s">
        <v>8316</v>
      </c>
      <c r="S4114" s="16">
        <f t="shared" si="324"/>
        <v>42400.946597222224</v>
      </c>
      <c r="T4114" s="16">
        <f t="shared" si="325"/>
        <v>42428</v>
      </c>
      <c r="U4114">
        <f t="shared" si="326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1000</v>
      </c>
      <c r="E4115" s="7">
        <v>47</v>
      </c>
      <c r="F4115" t="s">
        <v>8220</v>
      </c>
      <c r="G4115" t="s">
        <v>8223</v>
      </c>
      <c r="H4115" t="s">
        <v>8245</v>
      </c>
      <c r="I4115" s="14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5</v>
      </c>
      <c r="P4115">
        <f t="shared" si="322"/>
        <v>15.67</v>
      </c>
      <c r="Q4115" s="11" t="s">
        <v>8315</v>
      </c>
      <c r="R4115" t="s">
        <v>8316</v>
      </c>
      <c r="S4115" s="16">
        <f t="shared" si="324"/>
        <v>42358.573182870372</v>
      </c>
      <c r="T4115" s="16">
        <f t="shared" si="325"/>
        <v>42377.273611111115</v>
      </c>
      <c r="U4115">
        <f t="shared" si="326"/>
        <v>2016</v>
      </c>
    </row>
  </sheetData>
  <conditionalFormatting sqref="O1:O1048576 P1 R1:T1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B44C-0FA1-4561-B526-8B135CA04123}">
  <dimension ref="A1:E17"/>
  <sheetViews>
    <sheetView workbookViewId="0">
      <selection activeCell="G16" sqref="G16"/>
    </sheetView>
  </sheetViews>
  <sheetFormatPr defaultRowHeight="14.4" x14ac:dyDescent="0.3"/>
  <cols>
    <col min="1" max="1" width="23.44140625" customWidth="1"/>
    <col min="2" max="2" width="12.88671875" customWidth="1"/>
    <col min="3" max="3" width="11.77734375" customWidth="1"/>
    <col min="5" max="5" width="12.44140625" bestFit="1" customWidth="1"/>
    <col min="8" max="8" width="11" bestFit="1" customWidth="1"/>
    <col min="9" max="9" width="10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20">
        <v>8279.4308291457291</v>
      </c>
      <c r="C2" s="20">
        <v>12366.798165137614</v>
      </c>
    </row>
    <row r="3" spans="1:3" x14ac:dyDescent="0.3">
      <c r="A3" t="s">
        <v>8386</v>
      </c>
      <c r="B3" s="20">
        <v>5000</v>
      </c>
      <c r="C3" s="20">
        <v>5922.5</v>
      </c>
    </row>
    <row r="4" spans="1:3" x14ac:dyDescent="0.3">
      <c r="A4" t="s">
        <v>8391</v>
      </c>
      <c r="B4" s="20">
        <v>11102.067527267913</v>
      </c>
      <c r="C4" s="20">
        <v>20796.67963145097</v>
      </c>
    </row>
    <row r="5" spans="1:3" x14ac:dyDescent="0.3">
      <c r="A5" t="s">
        <v>8392</v>
      </c>
      <c r="B5" s="20">
        <v>10000</v>
      </c>
      <c r="C5" s="20">
        <v>12000</v>
      </c>
    </row>
    <row r="6" spans="1:3" x14ac:dyDescent="0.3">
      <c r="A6" t="s">
        <v>8393</v>
      </c>
      <c r="B6" s="20">
        <v>2000</v>
      </c>
      <c r="C6" s="20">
        <v>2500</v>
      </c>
    </row>
    <row r="7" spans="1:3" x14ac:dyDescent="0.3">
      <c r="A7" t="s">
        <v>8394</v>
      </c>
      <c r="B7" s="20">
        <v>8000</v>
      </c>
      <c r="C7" s="20">
        <v>9500</v>
      </c>
    </row>
    <row r="8" spans="1:3" x14ac:dyDescent="0.3">
      <c r="B8" s="20"/>
      <c r="C8" s="20"/>
    </row>
    <row r="9" spans="1:3" x14ac:dyDescent="0.3">
      <c r="A9" t="s">
        <v>8387</v>
      </c>
      <c r="B9" s="20">
        <v>19100.059748743715</v>
      </c>
      <c r="C9" s="20">
        <v>713.51486238532107</v>
      </c>
    </row>
    <row r="10" spans="1:3" x14ac:dyDescent="0.3">
      <c r="A10" t="s">
        <v>8388</v>
      </c>
      <c r="B10" s="20">
        <v>6049.01</v>
      </c>
      <c r="C10" s="20">
        <v>76.5</v>
      </c>
    </row>
    <row r="11" spans="1:3" x14ac:dyDescent="0.3">
      <c r="A11" t="s">
        <v>8395</v>
      </c>
      <c r="B11" s="20">
        <v>120695.57498943193</v>
      </c>
      <c r="C11" s="20">
        <v>2151.151217963341</v>
      </c>
    </row>
    <row r="12" spans="1:3" x14ac:dyDescent="0.3">
      <c r="A12" t="s">
        <v>8397</v>
      </c>
      <c r="B12" s="20">
        <v>12411.125</v>
      </c>
      <c r="C12" s="20">
        <v>428.75</v>
      </c>
    </row>
    <row r="13" spans="1:3" x14ac:dyDescent="0.3">
      <c r="A13" t="s">
        <v>8396</v>
      </c>
      <c r="B13" s="20">
        <v>2596.25</v>
      </c>
      <c r="C13" s="20">
        <v>5</v>
      </c>
    </row>
    <row r="14" spans="1:3" x14ac:dyDescent="0.3">
      <c r="A14" t="s">
        <v>8398</v>
      </c>
      <c r="B14" s="20">
        <v>9814.875</v>
      </c>
      <c r="C14" s="20">
        <v>423.75</v>
      </c>
    </row>
    <row r="17" spans="5:5" x14ac:dyDescent="0.3">
      <c r="E17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BDC6C-DE6D-439D-BD78-7BF131FC64A5}">
  <dimension ref="A1:F6"/>
  <sheetViews>
    <sheetView workbookViewId="0">
      <selection activeCell="E29" sqref="E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8.44140625" bestFit="1" customWidth="1"/>
    <col min="8" max="8" width="5.6640625" bestFit="1" customWidth="1"/>
    <col min="9" max="9" width="3.88671875" bestFit="1" customWidth="1"/>
    <col min="10" max="10" width="9.44140625" bestFit="1" customWidth="1"/>
    <col min="11" max="11" width="9.6640625" bestFit="1" customWidth="1"/>
    <col min="12" max="12" width="8.44140625" bestFit="1" customWidth="1"/>
    <col min="13" max="13" width="5.6640625" bestFit="1" customWidth="1"/>
    <col min="14" max="14" width="3.88671875" bestFit="1" customWidth="1"/>
    <col min="15" max="15" width="9.44140625" bestFit="1" customWidth="1"/>
    <col min="16" max="16" width="11.109375" bestFit="1" customWidth="1"/>
    <col min="17" max="17" width="11.88671875" bestFit="1" customWidth="1"/>
    <col min="18" max="18" width="9.44140625" bestFit="1" customWidth="1"/>
    <col min="19" max="19" width="14.6640625" bestFit="1" customWidth="1"/>
    <col min="20" max="20" width="8.44140625" bestFit="1" customWidth="1"/>
    <col min="21" max="21" width="5.6640625" bestFit="1" customWidth="1"/>
    <col min="22" max="22" width="3.88671875" bestFit="1" customWidth="1"/>
    <col min="23" max="23" width="9.44140625" bestFit="1" customWidth="1"/>
    <col min="24" max="24" width="10.5546875" bestFit="1" customWidth="1"/>
    <col min="25" max="25" width="14" bestFit="1" customWidth="1"/>
    <col min="26" max="26" width="5.6640625" bestFit="1" customWidth="1"/>
    <col min="27" max="27" width="3.88671875" bestFit="1" customWidth="1"/>
    <col min="28" max="28" width="9.44140625" bestFit="1" customWidth="1"/>
    <col min="29" max="29" width="16.77734375" bestFit="1" customWidth="1"/>
    <col min="30" max="30" width="11.6640625" bestFit="1" customWidth="1"/>
    <col min="31" max="31" width="5.6640625" bestFit="1" customWidth="1"/>
    <col min="32" max="32" width="9.44140625" bestFit="1" customWidth="1"/>
    <col min="33" max="33" width="14.44140625" bestFit="1" customWidth="1"/>
    <col min="34" max="34" width="12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15.21875" bestFit="1" customWidth="1"/>
    <col min="39" max="39" width="9.10937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11.77734375" bestFit="1" customWidth="1"/>
    <col min="44" max="44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8364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66</v>
      </c>
      <c r="C5" s="14">
        <v>305</v>
      </c>
      <c r="D5" s="14">
        <v>16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66</v>
      </c>
      <c r="C6" s="14">
        <v>305</v>
      </c>
      <c r="D6" s="14">
        <v>16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2609C-C4DC-466C-95FB-55B345180654}">
  <dimension ref="A1:F7"/>
  <sheetViews>
    <sheetView zoomScale="70" zoomScaleNormal="70" workbookViewId="0">
      <selection activeCell="E16" sqref="E16"/>
    </sheetView>
  </sheetViews>
  <sheetFormatPr defaultRowHeight="14.4" x14ac:dyDescent="0.3"/>
  <cols>
    <col min="1" max="1" width="17.77734375" bestFit="1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bestFit="1" customWidth="1"/>
    <col min="6" max="6" width="11.109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8362</v>
      </c>
      <c r="B4" s="12" t="s">
        <v>8364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8316</v>
      </c>
      <c r="B6" s="14">
        <v>45</v>
      </c>
      <c r="C6" s="14">
        <v>218</v>
      </c>
      <c r="D6" s="14">
        <v>10</v>
      </c>
      <c r="E6" s="14">
        <v>398</v>
      </c>
      <c r="F6" s="14">
        <v>671</v>
      </c>
    </row>
    <row r="7" spans="1:6" x14ac:dyDescent="0.3">
      <c r="A7" s="13" t="s">
        <v>8361</v>
      </c>
      <c r="B7" s="14">
        <v>45</v>
      </c>
      <c r="C7" s="14">
        <v>218</v>
      </c>
      <c r="D7" s="14">
        <v>10</v>
      </c>
      <c r="E7" s="14">
        <v>398</v>
      </c>
      <c r="F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BEB0-CBD9-498E-BCDB-559A4D155E94}">
  <dimension ref="A3:F20"/>
  <sheetViews>
    <sheetView topLeftCell="B1" zoomScaleNormal="100" workbookViewId="0">
      <selection activeCell="Q8" sqref="Q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2" t="s">
        <v>8358</v>
      </c>
      <c r="B3" t="s">
        <v>8315</v>
      </c>
    </row>
    <row r="4" spans="1:6" x14ac:dyDescent="0.3">
      <c r="A4" s="12" t="s">
        <v>8379</v>
      </c>
      <c r="B4" t="s">
        <v>8363</v>
      </c>
    </row>
    <row r="6" spans="1:6" x14ac:dyDescent="0.3">
      <c r="A6" s="12" t="s">
        <v>8362</v>
      </c>
      <c r="B6" s="12" t="s">
        <v>8364</v>
      </c>
    </row>
    <row r="7" spans="1:6" x14ac:dyDescent="0.3">
      <c r="A7" s="12" t="s">
        <v>8360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">
      <c r="A8" s="17" t="s">
        <v>8373</v>
      </c>
      <c r="B8" s="14">
        <v>5</v>
      </c>
      <c r="C8" s="14">
        <v>32</v>
      </c>
      <c r="D8" s="14">
        <v>5</v>
      </c>
      <c r="E8" s="14">
        <v>56</v>
      </c>
      <c r="F8" s="14">
        <v>98</v>
      </c>
    </row>
    <row r="9" spans="1:6" x14ac:dyDescent="0.3">
      <c r="A9" s="17" t="s">
        <v>8374</v>
      </c>
      <c r="B9" s="14">
        <v>8</v>
      </c>
      <c r="C9" s="14">
        <v>38</v>
      </c>
      <c r="D9" s="14"/>
      <c r="E9" s="14">
        <v>75</v>
      </c>
      <c r="F9" s="14">
        <v>121</v>
      </c>
    </row>
    <row r="10" spans="1:6" x14ac:dyDescent="0.3">
      <c r="A10" s="17" t="s">
        <v>8375</v>
      </c>
      <c r="B10" s="14">
        <v>6</v>
      </c>
      <c r="C10" s="14">
        <v>42</v>
      </c>
      <c r="D10" s="14">
        <v>2</v>
      </c>
      <c r="E10" s="14">
        <v>56</v>
      </c>
      <c r="F10" s="14">
        <v>106</v>
      </c>
    </row>
    <row r="11" spans="1:6" x14ac:dyDescent="0.3">
      <c r="A11" s="17" t="s">
        <v>8376</v>
      </c>
      <c r="B11" s="14">
        <v>7</v>
      </c>
      <c r="C11" s="14">
        <v>43</v>
      </c>
      <c r="D11" s="14"/>
      <c r="E11" s="14">
        <v>63</v>
      </c>
      <c r="F11" s="14">
        <v>113</v>
      </c>
    </row>
    <row r="12" spans="1:6" x14ac:dyDescent="0.3">
      <c r="A12" s="17" t="s">
        <v>8367</v>
      </c>
      <c r="B12" s="14">
        <v>14</v>
      </c>
      <c r="C12" s="14">
        <v>62</v>
      </c>
      <c r="D12" s="14">
        <v>2</v>
      </c>
      <c r="E12" s="14">
        <v>88</v>
      </c>
      <c r="F12" s="14">
        <v>166</v>
      </c>
    </row>
    <row r="13" spans="1:6" x14ac:dyDescent="0.3">
      <c r="A13" s="17" t="s">
        <v>8377</v>
      </c>
      <c r="B13" s="14">
        <v>14</v>
      </c>
      <c r="C13" s="14">
        <v>52</v>
      </c>
      <c r="D13" s="14">
        <v>4</v>
      </c>
      <c r="E13" s="14">
        <v>83</v>
      </c>
      <c r="F13" s="14">
        <v>153</v>
      </c>
    </row>
    <row r="14" spans="1:6" x14ac:dyDescent="0.3">
      <c r="A14" s="17" t="s">
        <v>8368</v>
      </c>
      <c r="B14" s="14">
        <v>10</v>
      </c>
      <c r="C14" s="14">
        <v>53</v>
      </c>
      <c r="D14" s="14">
        <v>1</v>
      </c>
      <c r="E14" s="14">
        <v>74</v>
      </c>
      <c r="F14" s="14">
        <v>138</v>
      </c>
    </row>
    <row r="15" spans="1:6" x14ac:dyDescent="0.3">
      <c r="A15" s="17" t="s">
        <v>8369</v>
      </c>
      <c r="B15" s="14">
        <v>8</v>
      </c>
      <c r="C15" s="14">
        <v>35</v>
      </c>
      <c r="D15" s="14">
        <v>2</v>
      </c>
      <c r="E15" s="14">
        <v>78</v>
      </c>
      <c r="F15" s="14">
        <v>123</v>
      </c>
    </row>
    <row r="16" spans="1:6" x14ac:dyDescent="0.3">
      <c r="A16" s="17" t="s">
        <v>8370</v>
      </c>
      <c r="B16" s="14">
        <v>8</v>
      </c>
      <c r="C16" s="14">
        <v>31</v>
      </c>
      <c r="D16" s="14">
        <v>1</v>
      </c>
      <c r="E16" s="14">
        <v>57</v>
      </c>
      <c r="F16" s="14">
        <v>97</v>
      </c>
    </row>
    <row r="17" spans="1:6" x14ac:dyDescent="0.3">
      <c r="A17" s="17" t="s">
        <v>8371</v>
      </c>
      <c r="B17" s="14">
        <v>12</v>
      </c>
      <c r="C17" s="14">
        <v>36</v>
      </c>
      <c r="D17" s="14">
        <v>2</v>
      </c>
      <c r="E17" s="14">
        <v>65</v>
      </c>
      <c r="F17" s="14">
        <v>115</v>
      </c>
    </row>
    <row r="18" spans="1:6" x14ac:dyDescent="0.3">
      <c r="A18" s="17" t="s">
        <v>8372</v>
      </c>
      <c r="B18" s="14">
        <v>7</v>
      </c>
      <c r="C18" s="14">
        <v>37</v>
      </c>
      <c r="D18" s="14"/>
      <c r="E18" s="14">
        <v>44</v>
      </c>
      <c r="F18" s="14">
        <v>88</v>
      </c>
    </row>
    <row r="19" spans="1:6" x14ac:dyDescent="0.3">
      <c r="A19" s="17" t="s">
        <v>8378</v>
      </c>
      <c r="B19" s="14">
        <v>5</v>
      </c>
      <c r="C19" s="14">
        <v>28</v>
      </c>
      <c r="D19" s="14">
        <v>2</v>
      </c>
      <c r="E19" s="14">
        <v>40</v>
      </c>
      <c r="F19" s="14">
        <v>75</v>
      </c>
    </row>
    <row r="20" spans="1:6" x14ac:dyDescent="0.3">
      <c r="A20" s="17" t="s">
        <v>8361</v>
      </c>
      <c r="B20" s="14">
        <v>104</v>
      </c>
      <c r="C20" s="14">
        <v>489</v>
      </c>
      <c r="D20" s="14">
        <v>21</v>
      </c>
      <c r="E20" s="14">
        <v>779</v>
      </c>
      <c r="F20" s="14">
        <v>1393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AEE6-3E3A-407D-B1B3-3BBF388E2EF0}">
  <dimension ref="A1:F6"/>
  <sheetViews>
    <sheetView workbookViewId="0">
      <selection activeCell="C7" sqref="C7"/>
    </sheetView>
  </sheetViews>
  <sheetFormatPr defaultRowHeight="14.4" x14ac:dyDescent="0.3"/>
  <cols>
    <col min="1" max="1" width="30" customWidth="1"/>
    <col min="2" max="2" width="48.77734375" customWidth="1"/>
    <col min="5" max="5" width="17" customWidth="1"/>
  </cols>
  <sheetData>
    <row r="1" spans="1:6" x14ac:dyDescent="0.3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5600</v>
      </c>
      <c r="D2">
        <f>VLOOKUP(A2, Kickstarter!B:E, 4, FALSE)</f>
        <v>460</v>
      </c>
      <c r="E2">
        <f>VLOOKUP(A2, Kickstarter!B:P, 15, FALSE)</f>
        <v>11.79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5555.55</v>
      </c>
      <c r="D3">
        <f>VLOOKUP(A3, Kickstarter!B:E, 4, FALSE)</f>
        <v>6041.55</v>
      </c>
      <c r="E3">
        <f>VLOOKUP(A3, Kickstarter!B:P, 15, FALSE)</f>
        <v>107.88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7777</v>
      </c>
      <c r="D4">
        <f>VLOOKUP(A4, Kickstarter!B:E, 4, FALSE)</f>
        <v>11364</v>
      </c>
      <c r="E4">
        <f>VLOOKUP(A4, Kickstarter!B:P, 15, FALSE)</f>
        <v>145.69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4575</v>
      </c>
      <c r="D5">
        <f>VLOOKUP(A5, Kickstarter!B:E, 4, FALSE)</f>
        <v>5322</v>
      </c>
      <c r="E5">
        <f>VLOOKUP(A5, Kickstarter!B:P, 15, FALSE)</f>
        <v>204.69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10000</v>
      </c>
      <c r="D6">
        <f>VLOOKUP(A6, Kickstarter!B:E, 4, FALSE)</f>
        <v>30866</v>
      </c>
      <c r="E6">
        <f>VLOOKUP(A6, Kickstarter!B:P, 15, FALSE)</f>
        <v>273.14999999999998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SB 9</cp:lastModifiedBy>
  <dcterms:created xsi:type="dcterms:W3CDTF">2017-04-20T15:17:24Z</dcterms:created>
  <dcterms:modified xsi:type="dcterms:W3CDTF">2022-07-13T18:44:40Z</dcterms:modified>
</cp:coreProperties>
</file>