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/>
  </bookViews>
  <sheets>
    <sheet name="方案" sheetId="1" r:id="rId1"/>
    <sheet name="Sheet2" sheetId="2" r:id="rId2"/>
    <sheet name="Sheet3" sheetId="3" r:id="rId3"/>
  </sheet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12" authorId="0">
      <text>
        <r>
          <rPr>
            <b/>
            <sz val="9"/>
            <rFont val="宋体"/>
            <charset val="134"/>
          </rPr>
          <t xml:space="preserve">测图
</t>
        </r>
      </text>
    </comment>
    <comment ref="C12" authorId="0">
      <text>
        <r>
          <rPr>
            <b/>
            <sz val="9"/>
            <rFont val="宋体"/>
            <charset val="134"/>
          </rPr>
          <t xml:space="preserve">测图
</t>
        </r>
      </text>
    </comment>
  </commentList>
</comments>
</file>

<file path=xl/sharedStrings.xml><?xml version="1.0" encoding="utf-8"?>
<sst xmlns="http://schemas.openxmlformats.org/spreadsheetml/2006/main" count="83">
  <si>
    <t>流量需求</t>
  </si>
  <si>
    <t>推广计划</t>
  </si>
  <si>
    <t>促销方案【五重好礼】</t>
  </si>
  <si>
    <t>流量细项</t>
  </si>
  <si>
    <t>预计费用</t>
  </si>
  <si>
    <t>直通车</t>
  </si>
  <si>
    <t>钻展</t>
  </si>
  <si>
    <t>大礼1</t>
  </si>
  <si>
    <t>免 第一名成功付款享受免单，点击开团提醒</t>
  </si>
  <si>
    <t>预计销量</t>
  </si>
  <si>
    <t>活动前</t>
  </si>
  <si>
    <t>大礼2</t>
  </si>
  <si>
    <t>减 第2-50名立即减300元</t>
  </si>
  <si>
    <t>预计转化率</t>
  </si>
  <si>
    <t>活动中</t>
  </si>
  <si>
    <t>大礼3</t>
  </si>
  <si>
    <t>减 第51-100名立即减200元</t>
  </si>
  <si>
    <t>需求流量</t>
  </si>
  <si>
    <t>累计</t>
  </si>
  <si>
    <t>大礼4</t>
  </si>
  <si>
    <t>增 第100-500名立即减100元</t>
  </si>
  <si>
    <t>预估活动流量</t>
  </si>
  <si>
    <t>大礼5</t>
  </si>
  <si>
    <t>五分好评截图返现20元（20字以上好评直接返现到支付宝）</t>
  </si>
  <si>
    <t>店铺流量（自然搜索）</t>
  </si>
  <si>
    <t>直通车（ppc 3元）</t>
  </si>
  <si>
    <t>钻展(ppc 1元）</t>
  </si>
  <si>
    <t>预热</t>
  </si>
  <si>
    <t>活动当天</t>
  </si>
  <si>
    <t>测图</t>
  </si>
  <si>
    <t>砸点击率最高的图</t>
  </si>
  <si>
    <t>成本核算</t>
  </si>
  <si>
    <t>进价</t>
  </si>
  <si>
    <t>促销方案成本</t>
  </si>
  <si>
    <t>售价</t>
  </si>
  <si>
    <t>单项成本</t>
  </si>
  <si>
    <t>备注</t>
  </si>
  <si>
    <t>扣点（5%）</t>
  </si>
  <si>
    <t>大礼1（免）</t>
  </si>
  <si>
    <t>快递费用</t>
  </si>
  <si>
    <t>大礼2（减）</t>
  </si>
  <si>
    <t>好评返现</t>
  </si>
  <si>
    <t>大礼3（减）</t>
  </si>
  <si>
    <t>毛利额</t>
  </si>
  <si>
    <t>大礼4（增）</t>
  </si>
  <si>
    <t>估计销量</t>
  </si>
  <si>
    <t>大礼5（返）</t>
  </si>
  <si>
    <t>可不计入</t>
  </si>
  <si>
    <t>备货需求</t>
  </si>
  <si>
    <t>不含返现</t>
  </si>
  <si>
    <t>预计销售额</t>
  </si>
  <si>
    <t>预计毛利额（不含广告促销费用）</t>
  </si>
  <si>
    <t>流量成本</t>
  </si>
  <si>
    <t>预计毛利额（含广告促销费用）</t>
  </si>
  <si>
    <t>人员方案</t>
  </si>
  <si>
    <t>仓库</t>
  </si>
  <si>
    <t>活动款前3天备好货</t>
  </si>
  <si>
    <t>前2天打包好300单独包，可直接贴面单</t>
  </si>
  <si>
    <t>客服</t>
  </si>
  <si>
    <t>单品知识再次熟悉培训，店长负责培训</t>
  </si>
  <si>
    <t>关联产品推荐技巧熟悉</t>
  </si>
  <si>
    <t>售后安装知识考核</t>
  </si>
  <si>
    <t>活动要点，好评返现等重要内容必须熟知流程</t>
  </si>
  <si>
    <t>美工</t>
  </si>
  <si>
    <t>聚划算平台详情页页设计（三套方案）</t>
  </si>
  <si>
    <t>聚划算平台主图设计（三套方案）</t>
  </si>
  <si>
    <t>店铺内页二级页内页设计（2套方案）</t>
  </si>
  <si>
    <t>店铺海报方案（5个方案）</t>
  </si>
  <si>
    <t>推广直通车图（10个方案），点击率不低于1%</t>
  </si>
  <si>
    <t>钻展图（15个方案）点击率不低于2%，投首焦</t>
  </si>
  <si>
    <t>店铺首页（前三屏活动预热、点击进入活动二级页面）</t>
  </si>
  <si>
    <t>店招设计（点击进入活动二级页面）</t>
  </si>
  <si>
    <t>店铺关联产品设计</t>
  </si>
  <si>
    <t>详情页侧栏预热方案（高度500）</t>
  </si>
  <si>
    <t>推广</t>
  </si>
  <si>
    <t>直通车预热，提前一周预热，每日150uv进店</t>
  </si>
  <si>
    <t>钻展预热，提前一周预热，进阶式投放，7天至少进店1000uv</t>
  </si>
  <si>
    <t>每日数据监控，流量不足，广告费用补上</t>
  </si>
  <si>
    <t>直通车出8个方案</t>
  </si>
  <si>
    <t>钻展出15个方案</t>
  </si>
  <si>
    <t>创意cool</t>
  </si>
  <si>
    <t>出门要体面</t>
  </si>
  <si>
    <t>回家要干净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</si>
</sst>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2"/>
      <color rgb="FF00B050"/>
      <name val="微软雅黑"/>
      <charset val="134"/>
    </font>
    <font>
      <b/>
      <sz val="11"/>
      <color rgb="FFFF0000"/>
      <name val="微软雅黑"/>
      <charset val="134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1" fillId="11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6" fillId="9" borderId="6" applyNumberFormat="0" applyAlignment="0" applyProtection="0">
      <alignment vertical="center"/>
    </xf>
    <xf numFmtId="0" fontId="20" fillId="9" borderId="9" applyNumberFormat="0" applyAlignment="0" applyProtection="0">
      <alignment vertical="center"/>
    </xf>
    <xf numFmtId="0" fontId="14" fillId="15" borderId="10" applyNumberFormat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</cellStyleXfs>
  <cellXfs count="36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1" fillId="0" borderId="4" xfId="0" applyFont="1" applyBorder="1"/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9" fontId="1" fillId="0" borderId="4" xfId="0" applyNumberFormat="1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9" fontId="1" fillId="0" borderId="4" xfId="0" applyNumberFormat="1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/>
    <xf numFmtId="0" fontId="1" fillId="3" borderId="4" xfId="0" applyFont="1" applyFill="1" applyBorder="1"/>
    <xf numFmtId="0" fontId="1" fillId="0" borderId="4" xfId="0" applyFont="1" applyFill="1" applyBorder="1"/>
    <xf numFmtId="0" fontId="2" fillId="0" borderId="0" xfId="0" applyFont="1"/>
    <xf numFmtId="0" fontId="1" fillId="2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3" fillId="0" borderId="4" xfId="0" applyFont="1" applyBorder="1"/>
    <xf numFmtId="0" fontId="1" fillId="0" borderId="4" xfId="0" applyFont="1" applyBorder="1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628650</xdr:colOff>
      <xdr:row>6</xdr:row>
      <xdr:rowOff>0</xdr:rowOff>
    </xdr:from>
    <xdr:to>
      <xdr:col>9</xdr:col>
      <xdr:colOff>628650</xdr:colOff>
      <xdr:row>21</xdr:row>
      <xdr:rowOff>114300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628650" y="1104900"/>
          <a:ext cx="6172200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552451</xdr:colOff>
      <xdr:row>21</xdr:row>
      <xdr:rowOff>104776</xdr:rowOff>
    </xdr:from>
    <xdr:to>
      <xdr:col>5</xdr:col>
      <xdr:colOff>19051</xdr:colOff>
      <xdr:row>38</xdr:row>
      <xdr:rowOff>79023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552450" y="3781425"/>
          <a:ext cx="2895600" cy="2888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161925</xdr:colOff>
      <xdr:row>20</xdr:row>
      <xdr:rowOff>95250</xdr:rowOff>
    </xdr:from>
    <xdr:to>
      <xdr:col>9</xdr:col>
      <xdr:colOff>515748</xdr:colOff>
      <xdr:row>39</xdr:row>
      <xdr:rowOff>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590925" y="3600450"/>
          <a:ext cx="3096895" cy="316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609601</xdr:colOff>
      <xdr:row>21</xdr:row>
      <xdr:rowOff>57150</xdr:rowOff>
    </xdr:from>
    <xdr:to>
      <xdr:col>13</xdr:col>
      <xdr:colOff>314325</xdr:colOff>
      <xdr:row>35</xdr:row>
      <xdr:rowOff>127705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6781800" y="3733800"/>
          <a:ext cx="2447925" cy="2470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647701</xdr:colOff>
      <xdr:row>35</xdr:row>
      <xdr:rowOff>142876</xdr:rowOff>
    </xdr:from>
    <xdr:to>
      <xdr:col>13</xdr:col>
      <xdr:colOff>400051</xdr:colOff>
      <xdr:row>50</xdr:row>
      <xdr:rowOff>66676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819900" y="6219825"/>
          <a:ext cx="2495550" cy="249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16</xdr:col>
      <xdr:colOff>152400</xdr:colOff>
      <xdr:row>37</xdr:row>
      <xdr:rowOff>95250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6172200" y="3848100"/>
          <a:ext cx="4953000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390525</xdr:colOff>
      <xdr:row>54</xdr:row>
      <xdr:rowOff>28575</xdr:rowOff>
    </xdr:from>
    <xdr:to>
      <xdr:col>14</xdr:col>
      <xdr:colOff>581025</xdr:colOff>
      <xdr:row>69</xdr:row>
      <xdr:rowOff>142875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5191125" y="9363075"/>
          <a:ext cx="4991100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400050</xdr:colOff>
      <xdr:row>71</xdr:row>
      <xdr:rowOff>28575</xdr:rowOff>
    </xdr:from>
    <xdr:to>
      <xdr:col>14</xdr:col>
      <xdr:colOff>609600</xdr:colOff>
      <xdr:row>86</xdr:row>
      <xdr:rowOff>142875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5200650" y="12277725"/>
          <a:ext cx="5010150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56"/>
  <sheetViews>
    <sheetView showGridLines="0" tabSelected="1" workbookViewId="0">
      <selection activeCell="L13" sqref="L13"/>
    </sheetView>
  </sheetViews>
  <sheetFormatPr defaultColWidth="9" defaultRowHeight="16.5"/>
  <cols>
    <col min="1" max="1" width="21.625" style="1" customWidth="1"/>
    <col min="2" max="2" width="9.625" style="1" customWidth="1"/>
    <col min="3" max="3" width="11.25" style="1" customWidth="1"/>
    <col min="4" max="4" width="9" style="1"/>
    <col min="5" max="5" width="21.75" style="1" customWidth="1"/>
    <col min="6" max="6" width="9.125" style="1" customWidth="1"/>
    <col min="7" max="7" width="14.125" style="1" customWidth="1"/>
    <col min="8" max="8" width="21" style="1" customWidth="1"/>
    <col min="9" max="9" width="15.875" style="1" customWidth="1"/>
    <col min="10" max="10" width="14.75" style="1" customWidth="1"/>
    <col min="11" max="16384" width="9" style="1"/>
  </cols>
  <sheetData>
    <row r="1" ht="32" customHeight="1" spans="1:10">
      <c r="A1" s="2" t="s">
        <v>0</v>
      </c>
      <c r="B1" s="3"/>
      <c r="C1" s="4"/>
      <c r="D1" s="2" t="s">
        <v>1</v>
      </c>
      <c r="E1" s="3"/>
      <c r="F1" s="4"/>
      <c r="G1" s="2" t="s">
        <v>2</v>
      </c>
      <c r="H1" s="3"/>
      <c r="I1" s="3"/>
      <c r="J1" s="4"/>
    </row>
    <row r="2" spans="1:10">
      <c r="A2" s="5" t="s">
        <v>3</v>
      </c>
      <c r="B2" s="5"/>
      <c r="C2" s="5" t="s">
        <v>4</v>
      </c>
      <c r="D2" s="6"/>
      <c r="E2" s="6" t="s">
        <v>5</v>
      </c>
      <c r="F2" s="6" t="s">
        <v>6</v>
      </c>
      <c r="G2" s="7" t="s">
        <v>7</v>
      </c>
      <c r="H2" s="8" t="s">
        <v>8</v>
      </c>
      <c r="I2" s="30"/>
      <c r="J2" s="31"/>
    </row>
    <row r="3" spans="1:10">
      <c r="A3" s="5" t="s">
        <v>9</v>
      </c>
      <c r="B3" s="5">
        <v>800</v>
      </c>
      <c r="C3" s="5"/>
      <c r="D3" s="6" t="s">
        <v>10</v>
      </c>
      <c r="E3" s="6">
        <v>400</v>
      </c>
      <c r="F3" s="6">
        <v>1200</v>
      </c>
      <c r="G3" s="7" t="s">
        <v>11</v>
      </c>
      <c r="H3" s="8" t="s">
        <v>12</v>
      </c>
      <c r="I3" s="30"/>
      <c r="J3" s="31"/>
    </row>
    <row r="4" spans="1:10">
      <c r="A4" s="5" t="s">
        <v>13</v>
      </c>
      <c r="B4" s="9">
        <v>0.1</v>
      </c>
      <c r="C4" s="5"/>
      <c r="D4" s="6" t="s">
        <v>14</v>
      </c>
      <c r="E4" s="6">
        <v>400</v>
      </c>
      <c r="F4" s="6">
        <v>800</v>
      </c>
      <c r="G4" s="7" t="s">
        <v>15</v>
      </c>
      <c r="H4" s="8" t="s">
        <v>16</v>
      </c>
      <c r="I4" s="30"/>
      <c r="J4" s="31"/>
    </row>
    <row r="5" spans="1:10">
      <c r="A5" s="5" t="s">
        <v>17</v>
      </c>
      <c r="B5" s="5">
        <f>B3/B4</f>
        <v>8000</v>
      </c>
      <c r="C5" s="5"/>
      <c r="D5" s="10" t="s">
        <v>18</v>
      </c>
      <c r="E5" s="10">
        <f>SUM(E3:E4)</f>
        <v>800</v>
      </c>
      <c r="F5" s="10">
        <f>SUM(F3:F4)</f>
        <v>2000</v>
      </c>
      <c r="G5" s="7" t="s">
        <v>19</v>
      </c>
      <c r="H5" s="8" t="s">
        <v>20</v>
      </c>
      <c r="I5" s="30"/>
      <c r="J5" s="31"/>
    </row>
    <row r="6" spans="1:10">
      <c r="A6" s="5" t="s">
        <v>21</v>
      </c>
      <c r="B6" s="5">
        <v>5000</v>
      </c>
      <c r="C6" s="5">
        <v>50000</v>
      </c>
      <c r="D6" s="5"/>
      <c r="E6" s="5"/>
      <c r="F6" s="5"/>
      <c r="G6" s="7" t="s">
        <v>22</v>
      </c>
      <c r="H6" s="8" t="s">
        <v>23</v>
      </c>
      <c r="I6" s="30"/>
      <c r="J6" s="31"/>
    </row>
    <row r="7" spans="1:10">
      <c r="A7" s="5" t="s">
        <v>24</v>
      </c>
      <c r="B7" s="5">
        <v>200</v>
      </c>
      <c r="C7" s="5"/>
      <c r="D7" s="5"/>
      <c r="E7" s="5"/>
      <c r="F7" s="5"/>
      <c r="G7" s="10"/>
      <c r="H7" s="10"/>
      <c r="I7" s="10"/>
      <c r="J7" s="10"/>
    </row>
    <row r="8" spans="1:10">
      <c r="A8" s="5" t="s">
        <v>25</v>
      </c>
      <c r="B8" s="5">
        <v>800</v>
      </c>
      <c r="C8" s="5">
        <v>2400</v>
      </c>
      <c r="D8" s="5"/>
      <c r="E8" s="5"/>
      <c r="F8" s="5"/>
      <c r="G8" s="5"/>
      <c r="H8" s="5"/>
      <c r="I8" s="5"/>
      <c r="J8" s="5"/>
    </row>
    <row r="9" spans="1:10">
      <c r="A9" s="5" t="s">
        <v>26</v>
      </c>
      <c r="B9" s="5">
        <v>2000</v>
      </c>
      <c r="C9" s="5">
        <v>2000</v>
      </c>
      <c r="D9" s="5"/>
      <c r="E9" s="5"/>
      <c r="F9" s="5"/>
      <c r="G9" s="5"/>
      <c r="H9" s="5"/>
      <c r="I9" s="5"/>
      <c r="J9" s="5"/>
    </row>
    <row r="10" spans="1:10">
      <c r="A10" s="5"/>
      <c r="B10" s="5"/>
      <c r="C10" s="5">
        <f>SUM(C6:C9)</f>
        <v>54400</v>
      </c>
      <c r="D10" s="5"/>
      <c r="E10" s="5"/>
      <c r="F10" s="5"/>
      <c r="G10" s="5"/>
      <c r="H10" s="5"/>
      <c r="I10" s="5"/>
      <c r="J10" s="5"/>
    </row>
    <row r="11" spans="1:10">
      <c r="A11" s="5"/>
      <c r="B11" s="10" t="s">
        <v>27</v>
      </c>
      <c r="C11" s="10"/>
      <c r="D11" s="10"/>
      <c r="E11" s="10"/>
      <c r="F11" s="10"/>
      <c r="G11" s="10"/>
      <c r="H11" s="5" t="s">
        <v>28</v>
      </c>
      <c r="I11" s="5"/>
      <c r="J11" s="5"/>
    </row>
    <row r="12" spans="1:10">
      <c r="A12" s="6"/>
      <c r="B12" s="6">
        <v>1</v>
      </c>
      <c r="C12" s="6">
        <v>2</v>
      </c>
      <c r="D12" s="6">
        <v>3</v>
      </c>
      <c r="E12" s="6">
        <v>4</v>
      </c>
      <c r="F12" s="6">
        <v>5</v>
      </c>
      <c r="G12" s="6">
        <v>6</v>
      </c>
      <c r="H12" s="11">
        <v>7</v>
      </c>
      <c r="I12" s="5" t="s">
        <v>18</v>
      </c>
      <c r="J12" s="5"/>
    </row>
    <row r="13" spans="1:10">
      <c r="A13" s="6" t="s">
        <v>5</v>
      </c>
      <c r="B13" s="6">
        <v>50</v>
      </c>
      <c r="C13" s="6">
        <v>60</v>
      </c>
      <c r="D13" s="6">
        <v>60</v>
      </c>
      <c r="E13" s="6">
        <v>60</v>
      </c>
      <c r="F13" s="6">
        <v>70</v>
      </c>
      <c r="G13" s="6">
        <v>100</v>
      </c>
      <c r="H13" s="6">
        <v>400</v>
      </c>
      <c r="I13" s="5">
        <f>SUM(B13:H13)</f>
        <v>800</v>
      </c>
      <c r="J13" s="5"/>
    </row>
    <row r="14" spans="1:10">
      <c r="A14" s="12" t="s">
        <v>6</v>
      </c>
      <c r="B14" s="6">
        <v>300</v>
      </c>
      <c r="C14" s="6">
        <v>180</v>
      </c>
      <c r="D14" s="6">
        <v>180</v>
      </c>
      <c r="E14" s="6">
        <v>220</v>
      </c>
      <c r="F14" s="6">
        <v>180</v>
      </c>
      <c r="G14" s="6">
        <v>200</v>
      </c>
      <c r="H14" s="6">
        <v>800</v>
      </c>
      <c r="I14" s="5">
        <f>SUM(B14:H14)</f>
        <v>2060</v>
      </c>
      <c r="J14" s="10"/>
    </row>
    <row r="15" spans="1:10">
      <c r="A15" s="5"/>
      <c r="B15" s="13" t="s">
        <v>29</v>
      </c>
      <c r="C15" s="13"/>
      <c r="D15" s="13"/>
      <c r="E15" s="14" t="s">
        <v>30</v>
      </c>
      <c r="F15" s="14"/>
      <c r="G15" s="14"/>
      <c r="H15" s="14"/>
      <c r="I15" s="5"/>
      <c r="J15" s="10"/>
    </row>
    <row r="16" ht="31.5" spans="1:10">
      <c r="A16" s="15" t="s">
        <v>31</v>
      </c>
      <c r="B16" s="15"/>
      <c r="C16" s="15"/>
      <c r="D16" s="15"/>
      <c r="E16" s="15"/>
      <c r="F16" s="15"/>
      <c r="G16" s="15"/>
      <c r="H16" s="15"/>
      <c r="I16" s="15"/>
      <c r="J16" s="10"/>
    </row>
    <row r="17" ht="31.5" spans="1:10">
      <c r="A17" s="5" t="s">
        <v>32</v>
      </c>
      <c r="B17" s="5">
        <v>1999</v>
      </c>
      <c r="C17" s="5">
        <v>1999</v>
      </c>
      <c r="D17" s="5">
        <v>1999</v>
      </c>
      <c r="E17" s="5">
        <v>1999</v>
      </c>
      <c r="F17" s="5">
        <v>1999</v>
      </c>
      <c r="G17" s="5"/>
      <c r="H17" s="16" t="s">
        <v>33</v>
      </c>
      <c r="I17" s="5"/>
      <c r="J17" s="5"/>
    </row>
    <row r="18" spans="1:10">
      <c r="A18" s="5" t="s">
        <v>34</v>
      </c>
      <c r="B18" s="5">
        <v>2780</v>
      </c>
      <c r="C18" s="5">
        <v>2780</v>
      </c>
      <c r="D18" s="5">
        <v>2780</v>
      </c>
      <c r="E18" s="5">
        <v>2780</v>
      </c>
      <c r="F18" s="5">
        <v>2780</v>
      </c>
      <c r="G18" s="5"/>
      <c r="H18" s="10" t="s">
        <v>33</v>
      </c>
      <c r="I18" s="5" t="s">
        <v>35</v>
      </c>
      <c r="J18" s="5" t="s">
        <v>36</v>
      </c>
    </row>
    <row r="19" spans="1:10">
      <c r="A19" s="5" t="s">
        <v>37</v>
      </c>
      <c r="B19" s="5">
        <f>B18*0.05</f>
        <v>139</v>
      </c>
      <c r="C19" s="5">
        <f t="shared" ref="C19:E19" si="0">C18*0.05</f>
        <v>139</v>
      </c>
      <c r="D19" s="5">
        <f t="shared" si="0"/>
        <v>139</v>
      </c>
      <c r="E19" s="5">
        <f t="shared" si="0"/>
        <v>139</v>
      </c>
      <c r="F19" s="5">
        <f t="shared" ref="F19" si="1">F18*0.05</f>
        <v>139</v>
      </c>
      <c r="G19" s="5"/>
      <c r="H19" s="10" t="s">
        <v>38</v>
      </c>
      <c r="I19" s="5">
        <v>2699</v>
      </c>
      <c r="J19" s="10"/>
    </row>
    <row r="20" spans="1:10">
      <c r="A20" s="5" t="s">
        <v>39</v>
      </c>
      <c r="B20" s="5">
        <v>35</v>
      </c>
      <c r="C20" s="5">
        <v>35</v>
      </c>
      <c r="D20" s="5">
        <v>35</v>
      </c>
      <c r="E20" s="5">
        <v>35</v>
      </c>
      <c r="F20" s="5">
        <v>35</v>
      </c>
      <c r="G20" s="5"/>
      <c r="H20" s="10" t="s">
        <v>40</v>
      </c>
      <c r="I20" s="5">
        <f>49*300</f>
        <v>14700</v>
      </c>
      <c r="J20" s="10"/>
    </row>
    <row r="21" spans="1:10">
      <c r="A21" s="5" t="s">
        <v>41</v>
      </c>
      <c r="B21" s="5">
        <v>20</v>
      </c>
      <c r="C21" s="5">
        <v>20</v>
      </c>
      <c r="D21" s="5">
        <v>20</v>
      </c>
      <c r="E21" s="5">
        <v>20</v>
      </c>
      <c r="F21" s="5">
        <v>20</v>
      </c>
      <c r="G21" s="5"/>
      <c r="H21" s="10" t="s">
        <v>42</v>
      </c>
      <c r="I21" s="5">
        <f>50*200</f>
        <v>10000</v>
      </c>
      <c r="J21" s="10"/>
    </row>
    <row r="22" spans="1:10">
      <c r="A22" s="5" t="s">
        <v>43</v>
      </c>
      <c r="B22" s="5">
        <f>B18-B17-B19-B20-B21</f>
        <v>587</v>
      </c>
      <c r="C22" s="5">
        <f t="shared" ref="C22:E22" si="2">C18-C17-C19-C20-C21</f>
        <v>587</v>
      </c>
      <c r="D22" s="5">
        <f t="shared" si="2"/>
        <v>587</v>
      </c>
      <c r="E22" s="5">
        <f t="shared" si="2"/>
        <v>587</v>
      </c>
      <c r="F22" s="5">
        <f t="shared" ref="F22" si="3">F18-F17-F19-F20-F21</f>
        <v>587</v>
      </c>
      <c r="G22" s="5"/>
      <c r="H22" s="10" t="s">
        <v>44</v>
      </c>
      <c r="I22" s="5">
        <f>400*100</f>
        <v>40000</v>
      </c>
      <c r="J22" s="10"/>
    </row>
    <row r="23" spans="1:10">
      <c r="A23" s="5" t="s">
        <v>45</v>
      </c>
      <c r="B23" s="17">
        <v>100</v>
      </c>
      <c r="C23" s="17">
        <v>200</v>
      </c>
      <c r="D23" s="17">
        <v>300</v>
      </c>
      <c r="E23" s="17">
        <v>400</v>
      </c>
      <c r="F23" s="17">
        <v>500</v>
      </c>
      <c r="G23" s="5"/>
      <c r="H23" s="10" t="s">
        <v>46</v>
      </c>
      <c r="I23" s="5">
        <f>20*500</f>
        <v>10000</v>
      </c>
      <c r="J23" s="32" t="s">
        <v>47</v>
      </c>
    </row>
    <row r="24" spans="1:10">
      <c r="A24" s="5" t="s">
        <v>48</v>
      </c>
      <c r="B24" s="5">
        <v>600</v>
      </c>
      <c r="C24" s="5">
        <v>600</v>
      </c>
      <c r="D24" s="5">
        <v>600</v>
      </c>
      <c r="E24" s="5">
        <v>600</v>
      </c>
      <c r="F24" s="5">
        <v>600</v>
      </c>
      <c r="G24" s="5"/>
      <c r="H24" s="5"/>
      <c r="I24" s="33">
        <f>SUM(I19:I22)</f>
        <v>67399</v>
      </c>
      <c r="J24" s="5" t="s">
        <v>49</v>
      </c>
    </row>
    <row r="25" spans="1:10">
      <c r="A25" s="5" t="s">
        <v>50</v>
      </c>
      <c r="B25" s="5">
        <f>B23*B18</f>
        <v>278000</v>
      </c>
      <c r="C25" s="5">
        <f t="shared" ref="C25:E25" si="4">C23*C18</f>
        <v>556000</v>
      </c>
      <c r="D25" s="5">
        <f t="shared" si="4"/>
        <v>834000</v>
      </c>
      <c r="E25" s="5">
        <f t="shared" si="4"/>
        <v>1112000</v>
      </c>
      <c r="F25" s="5">
        <f t="shared" ref="F25" si="5">F23*F18</f>
        <v>1390000</v>
      </c>
      <c r="G25" s="5"/>
      <c r="H25" s="5"/>
      <c r="I25" s="5"/>
      <c r="J25" s="5"/>
    </row>
    <row r="26" spans="1:10">
      <c r="A26" s="5" t="s">
        <v>51</v>
      </c>
      <c r="B26" s="5">
        <f>B23*B22</f>
        <v>58700</v>
      </c>
      <c r="C26" s="5">
        <f t="shared" ref="C26:E26" si="6">C23*C22</f>
        <v>117400</v>
      </c>
      <c r="D26" s="5">
        <f t="shared" si="6"/>
        <v>176100</v>
      </c>
      <c r="E26" s="5">
        <f t="shared" si="6"/>
        <v>234800</v>
      </c>
      <c r="F26" s="5">
        <f t="shared" ref="F26" si="7">F23*F22</f>
        <v>293500</v>
      </c>
      <c r="G26" s="5"/>
      <c r="H26" s="5"/>
      <c r="I26" s="5"/>
      <c r="J26" s="5"/>
    </row>
    <row r="27" spans="1:10">
      <c r="A27" s="5" t="s">
        <v>33</v>
      </c>
      <c r="B27" s="5">
        <v>67399</v>
      </c>
      <c r="C27" s="5">
        <v>67399</v>
      </c>
      <c r="D27" s="5">
        <v>67399</v>
      </c>
      <c r="E27" s="5">
        <v>67399</v>
      </c>
      <c r="F27" s="5">
        <v>67399</v>
      </c>
      <c r="G27" s="5"/>
      <c r="H27" s="5"/>
      <c r="I27" s="5"/>
      <c r="J27" s="5"/>
    </row>
    <row r="28" spans="1:10">
      <c r="A28" s="18" t="s">
        <v>52</v>
      </c>
      <c r="B28" s="5">
        <v>54400</v>
      </c>
      <c r="C28" s="5">
        <v>54400</v>
      </c>
      <c r="D28" s="5">
        <v>54400</v>
      </c>
      <c r="E28" s="5">
        <v>54400</v>
      </c>
      <c r="F28" s="5">
        <v>54400</v>
      </c>
      <c r="G28" s="5"/>
      <c r="H28" s="5"/>
      <c r="I28" s="5"/>
      <c r="J28" s="5"/>
    </row>
    <row r="29" spans="1:10">
      <c r="A29" s="18" t="s">
        <v>53</v>
      </c>
      <c r="B29" s="5">
        <f>B26-B27-B28</f>
        <v>-63099</v>
      </c>
      <c r="C29" s="5">
        <f t="shared" ref="C29:E29" si="8">C26-C27-C28</f>
        <v>-4399</v>
      </c>
      <c r="D29" s="5">
        <f t="shared" si="8"/>
        <v>54301</v>
      </c>
      <c r="E29" s="5">
        <f t="shared" si="8"/>
        <v>113001</v>
      </c>
      <c r="F29" s="5">
        <f t="shared" ref="F29" si="9">F26-F27-F28</f>
        <v>171701</v>
      </c>
      <c r="G29" s="5"/>
      <c r="H29" s="5"/>
      <c r="I29" s="5"/>
      <c r="J29" s="5"/>
    </row>
    <row r="30" ht="31.5" spans="1:1">
      <c r="A30" s="19" t="s">
        <v>54</v>
      </c>
    </row>
    <row r="31" spans="1:16">
      <c r="A31" s="5"/>
      <c r="B31" s="20" t="s">
        <v>10</v>
      </c>
      <c r="C31" s="20"/>
      <c r="D31" s="20"/>
      <c r="E31" s="20"/>
      <c r="F31" s="20"/>
      <c r="G31" s="20"/>
      <c r="H31" s="20"/>
      <c r="I31" s="34" t="s">
        <v>14</v>
      </c>
      <c r="J31" s="35"/>
      <c r="K31" s="20"/>
      <c r="L31" s="20"/>
      <c r="M31" s="20"/>
      <c r="N31" s="20"/>
      <c r="O31" s="20"/>
      <c r="P31" s="20"/>
    </row>
    <row r="32" spans="1:16">
      <c r="A32" s="21" t="s">
        <v>55</v>
      </c>
      <c r="B32" s="22" t="s">
        <v>56</v>
      </c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>
      <c r="A33" s="21"/>
      <c r="B33" s="22" t="s">
        <v>57</v>
      </c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>
      <c r="A34" s="23" t="s">
        <v>58</v>
      </c>
      <c r="B34" s="24" t="s">
        <v>59</v>
      </c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</row>
    <row r="35" spans="1:16">
      <c r="A35" s="23"/>
      <c r="B35" s="24" t="s">
        <v>60</v>
      </c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</row>
    <row r="36" spans="1:16">
      <c r="A36" s="23"/>
      <c r="B36" s="24" t="s">
        <v>61</v>
      </c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</row>
    <row r="37" spans="1:16">
      <c r="A37" s="23"/>
      <c r="B37" s="24" t="s">
        <v>62</v>
      </c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</row>
    <row r="38" spans="1:16">
      <c r="A38" s="25" t="s">
        <v>63</v>
      </c>
      <c r="B38" s="26" t="s">
        <v>64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</row>
    <row r="39" spans="1:16">
      <c r="A39" s="25"/>
      <c r="B39" s="26" t="s">
        <v>65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</row>
    <row r="40" spans="1:16">
      <c r="A40" s="25"/>
      <c r="B40" s="26" t="s">
        <v>66</v>
      </c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</row>
    <row r="41" spans="1:16">
      <c r="A41" s="25"/>
      <c r="B41" s="26" t="s">
        <v>67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</row>
    <row r="42" spans="1:16">
      <c r="A42" s="25"/>
      <c r="B42" s="26" t="s">
        <v>68</v>
      </c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</row>
    <row r="43" spans="1:16">
      <c r="A43" s="25"/>
      <c r="B43" s="26" t="s">
        <v>69</v>
      </c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</row>
    <row r="44" spans="1:16">
      <c r="A44" s="25"/>
      <c r="B44" s="26" t="s">
        <v>70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</row>
    <row r="45" spans="1:16">
      <c r="A45" s="25"/>
      <c r="B45" s="26" t="s">
        <v>71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</row>
    <row r="46" spans="1:16">
      <c r="A46" s="25"/>
      <c r="B46" s="26" t="s">
        <v>72</v>
      </c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</row>
    <row r="47" spans="1:16">
      <c r="A47" s="25"/>
      <c r="B47" s="26" t="s">
        <v>73</v>
      </c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</row>
    <row r="48" spans="1:16">
      <c r="A48" s="27" t="s">
        <v>74</v>
      </c>
      <c r="B48" s="28" t="s">
        <v>75</v>
      </c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</row>
    <row r="49" spans="1:16">
      <c r="A49" s="27"/>
      <c r="B49" s="28" t="s">
        <v>76</v>
      </c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</row>
    <row r="50" spans="1:16">
      <c r="A50" s="27"/>
      <c r="B50" s="28" t="s">
        <v>77</v>
      </c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</row>
    <row r="51" spans="2:8">
      <c r="B51" s="29"/>
      <c r="C51" s="29"/>
      <c r="D51" s="29"/>
      <c r="E51" s="29"/>
      <c r="F51" s="29"/>
      <c r="G51" s="29"/>
      <c r="H51" s="29"/>
    </row>
    <row r="52" spans="2:8">
      <c r="B52" s="29"/>
      <c r="C52" s="29"/>
      <c r="D52" s="29"/>
      <c r="E52" s="29"/>
      <c r="F52" s="29"/>
      <c r="G52" s="29"/>
      <c r="H52" s="29"/>
    </row>
    <row r="53" spans="2:8">
      <c r="B53" s="29"/>
      <c r="C53" s="29"/>
      <c r="D53" s="29"/>
      <c r="E53" s="29"/>
      <c r="F53" s="29"/>
      <c r="G53" s="29"/>
      <c r="H53" s="29"/>
    </row>
    <row r="54" spans="2:8">
      <c r="B54" s="29"/>
      <c r="C54" s="29"/>
      <c r="D54" s="29"/>
      <c r="E54" s="29"/>
      <c r="F54" s="29"/>
      <c r="G54" s="29"/>
      <c r="H54" s="29"/>
    </row>
    <row r="55" spans="2:8">
      <c r="B55" s="29"/>
      <c r="C55" s="29"/>
      <c r="D55" s="29"/>
      <c r="E55" s="29"/>
      <c r="F55" s="29"/>
      <c r="G55" s="29"/>
      <c r="H55" s="29"/>
    </row>
    <row r="56" spans="2:8">
      <c r="B56" s="29"/>
      <c r="C56" s="29"/>
      <c r="D56" s="29"/>
      <c r="E56" s="29"/>
      <c r="F56" s="29"/>
      <c r="G56" s="29"/>
      <c r="H56" s="29"/>
    </row>
  </sheetData>
  <mergeCells count="83">
    <mergeCell ref="A1:C1"/>
    <mergeCell ref="D1:F1"/>
    <mergeCell ref="G1:J1"/>
    <mergeCell ref="H2:J2"/>
    <mergeCell ref="H3:J3"/>
    <mergeCell ref="H4:J4"/>
    <mergeCell ref="H5:J5"/>
    <mergeCell ref="H6:J6"/>
    <mergeCell ref="B11:G11"/>
    <mergeCell ref="B15:D15"/>
    <mergeCell ref="E15:H15"/>
    <mergeCell ref="A16:I16"/>
    <mergeCell ref="B31:H31"/>
    <mergeCell ref="I31:J31"/>
    <mergeCell ref="K31:P31"/>
    <mergeCell ref="B32:H32"/>
    <mergeCell ref="I32:J32"/>
    <mergeCell ref="K32:P32"/>
    <mergeCell ref="B33:H33"/>
    <mergeCell ref="I33:J33"/>
    <mergeCell ref="K33:P33"/>
    <mergeCell ref="B34:H34"/>
    <mergeCell ref="I34:J34"/>
    <mergeCell ref="K34:P34"/>
    <mergeCell ref="B35:H35"/>
    <mergeCell ref="I35:J35"/>
    <mergeCell ref="K35:P35"/>
    <mergeCell ref="B36:H36"/>
    <mergeCell ref="I36:J36"/>
    <mergeCell ref="K36:P36"/>
    <mergeCell ref="B37:H37"/>
    <mergeCell ref="I37:J37"/>
    <mergeCell ref="K37:P37"/>
    <mergeCell ref="B38:H38"/>
    <mergeCell ref="I38:J38"/>
    <mergeCell ref="K38:P38"/>
    <mergeCell ref="B39:H39"/>
    <mergeCell ref="I39:J39"/>
    <mergeCell ref="K39:P39"/>
    <mergeCell ref="B40:H40"/>
    <mergeCell ref="I40:J40"/>
    <mergeCell ref="K40:P40"/>
    <mergeCell ref="B41:H41"/>
    <mergeCell ref="I41:J41"/>
    <mergeCell ref="K41:P41"/>
    <mergeCell ref="B42:H42"/>
    <mergeCell ref="I42:J42"/>
    <mergeCell ref="K42:P42"/>
    <mergeCell ref="B43:H43"/>
    <mergeCell ref="I43:J43"/>
    <mergeCell ref="K43:P43"/>
    <mergeCell ref="B44:H44"/>
    <mergeCell ref="I44:J44"/>
    <mergeCell ref="K44:P44"/>
    <mergeCell ref="B45:H45"/>
    <mergeCell ref="I45:J45"/>
    <mergeCell ref="K45:P45"/>
    <mergeCell ref="B46:H46"/>
    <mergeCell ref="I46:J46"/>
    <mergeCell ref="K46:P46"/>
    <mergeCell ref="B47:H47"/>
    <mergeCell ref="I47:J47"/>
    <mergeCell ref="K47:P47"/>
    <mergeCell ref="B48:H48"/>
    <mergeCell ref="I48:J48"/>
    <mergeCell ref="K48:P48"/>
    <mergeCell ref="B49:H49"/>
    <mergeCell ref="I49:J49"/>
    <mergeCell ref="K49:P49"/>
    <mergeCell ref="B50:H50"/>
    <mergeCell ref="I50:J50"/>
    <mergeCell ref="K50:P50"/>
    <mergeCell ref="B51:H51"/>
    <mergeCell ref="B52:H52"/>
    <mergeCell ref="B53:H53"/>
    <mergeCell ref="B54:H54"/>
    <mergeCell ref="B55:H55"/>
    <mergeCell ref="B56:H56"/>
    <mergeCell ref="A32:A33"/>
    <mergeCell ref="A34:A37"/>
    <mergeCell ref="A38:A47"/>
    <mergeCell ref="A48:A50"/>
    <mergeCell ref="J19:J22"/>
  </mergeCell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D4:Q59"/>
  <sheetViews>
    <sheetView showGridLines="0" topLeftCell="A55" workbookViewId="0">
      <selection activeCell="S63" sqref="S63"/>
    </sheetView>
  </sheetViews>
  <sheetFormatPr defaultColWidth="9" defaultRowHeight="13.5"/>
  <sheetData>
    <row r="4" ht="16.5" spans="4:6">
      <c r="D4" s="1" t="s">
        <v>78</v>
      </c>
      <c r="E4" s="1"/>
      <c r="F4" s="1"/>
    </row>
    <row r="5" ht="16.5" spans="4:6">
      <c r="D5" s="1" t="s">
        <v>79</v>
      </c>
      <c r="E5" s="1"/>
      <c r="F5" s="1" t="s">
        <v>80</v>
      </c>
    </row>
    <row r="58" spans="17:17">
      <c r="Q58" t="s">
        <v>81</v>
      </c>
    </row>
    <row r="59" spans="17:17">
      <c r="Q59" t="s">
        <v>82</v>
      </c>
    </row>
  </sheetData>
  <pageMargins left="0.699305555555556" right="0.699305555555556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需要更多表格加QQ:178455216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方案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需要更多表格加QQ:178455216</dc:title>
  <dc:subject>需要更多表格加QQ:178455216</dc:subject>
  <dc:creator>ZT公子</dc:creator>
  <cp:keywords>需要更多表格加QQ:178455216</cp:keywords>
  <dc:description>更多干货表格联系QQ：178455216</dc:description>
  <dcterms:created xsi:type="dcterms:W3CDTF">2006-09-16T00:00:00Z</dcterms:created>
  <dcterms:modified xsi:type="dcterms:W3CDTF">2017-01-16T01:49:14Z</dcterms:modified>
  <cp:category>需要更多表格加QQ:178455216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