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uwer\OneDrive - NIOZ\Documenten\GitHub\OT2\mollab_protocols\lab_general\"/>
    </mc:Choice>
  </mc:AlternateContent>
  <xr:revisionPtr revIDLastSave="0" documentId="13_ncr:1_{FB06345B-76F9-4D81-9B58-90581BE1381E}" xr6:coauthVersionLast="47" xr6:coauthVersionMax="47" xr10:uidLastSave="{00000000-0000-0000-0000-000000000000}"/>
  <bookViews>
    <workbookView xWindow="-120" yWindow="-120" windowWidth="29040" windowHeight="15720" firstSheet="5" activeTab="5" xr2:uid="{F055461D-68E6-4A28-B20A-FDBFF2F597CC}"/>
  </bookViews>
  <sheets>
    <sheet name="Samples" sheetId="2" r:id="rId1"/>
    <sheet name="PCR protocol" sheetId="3" r:id="rId2"/>
    <sheet name="Sample distribution" sheetId="1" r:id="rId3"/>
    <sheet name="Gels" sheetId="4" r:id="rId4"/>
    <sheet name="Gel quantification" sheetId="6" r:id="rId5"/>
    <sheet name="pooling with dilutions" sheetId="7" r:id="rId6"/>
    <sheet name="pooling without dilutions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7" l="1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D2" i="7"/>
  <c r="F2" i="7"/>
  <c r="D3" i="7"/>
  <c r="F3" i="7"/>
  <c r="N3" i="7"/>
  <c r="D4" i="7"/>
  <c r="F4" i="7"/>
  <c r="D5" i="7"/>
  <c r="F5" i="7"/>
  <c r="D6" i="7"/>
  <c r="F6" i="7"/>
  <c r="D7" i="7"/>
  <c r="F7" i="7"/>
  <c r="D8" i="7"/>
  <c r="F8" i="7"/>
  <c r="D9" i="7"/>
  <c r="F9" i="7"/>
  <c r="D10" i="7"/>
  <c r="F10" i="7"/>
  <c r="D11" i="7"/>
  <c r="F11" i="7"/>
  <c r="D12" i="7"/>
  <c r="F12" i="7"/>
  <c r="D13" i="7"/>
  <c r="F13" i="7"/>
  <c r="D14" i="7"/>
  <c r="F14" i="7"/>
  <c r="D15" i="7"/>
  <c r="F15" i="7"/>
  <c r="D16" i="7"/>
  <c r="F16" i="7"/>
  <c r="D17" i="7"/>
  <c r="F17" i="7"/>
  <c r="D18" i="7"/>
  <c r="F18" i="7"/>
  <c r="D19" i="7"/>
  <c r="F19" i="7"/>
  <c r="D20" i="7"/>
  <c r="F20" i="7"/>
  <c r="D21" i="7"/>
  <c r="F21" i="7"/>
  <c r="D22" i="7"/>
  <c r="F22" i="7"/>
  <c r="D23" i="7"/>
  <c r="F23" i="7"/>
  <c r="D24" i="7"/>
  <c r="F24" i="7"/>
  <c r="D25" i="7"/>
  <c r="F25" i="7"/>
  <c r="D26" i="7"/>
  <c r="F26" i="7"/>
  <c r="D27" i="7"/>
  <c r="F27" i="7"/>
  <c r="D28" i="7"/>
  <c r="F28" i="7"/>
  <c r="D29" i="7"/>
  <c r="F29" i="7"/>
  <c r="D30" i="7"/>
  <c r="F30" i="7"/>
  <c r="D31" i="7"/>
  <c r="F31" i="7"/>
  <c r="D32" i="7"/>
  <c r="F32" i="7"/>
  <c r="D33" i="7"/>
  <c r="F33" i="7"/>
  <c r="D34" i="7"/>
  <c r="F34" i="7"/>
  <c r="D35" i="7"/>
  <c r="F35" i="7"/>
  <c r="D36" i="7"/>
  <c r="F36" i="7"/>
  <c r="D37" i="7"/>
  <c r="F37" i="7"/>
  <c r="D38" i="7"/>
  <c r="F38" i="7"/>
  <c r="D39" i="7"/>
  <c r="F39" i="7"/>
  <c r="D40" i="7"/>
  <c r="F40" i="7"/>
  <c r="D41" i="7"/>
  <c r="F41" i="7"/>
  <c r="D42" i="7"/>
  <c r="F42" i="7"/>
  <c r="D43" i="7"/>
  <c r="F43" i="7"/>
  <c r="D44" i="7"/>
  <c r="F44" i="7"/>
  <c r="D45" i="7"/>
  <c r="F45" i="7"/>
  <c r="D46" i="7"/>
  <c r="F46" i="7"/>
  <c r="D47" i="7"/>
  <c r="F47" i="7"/>
  <c r="D48" i="7"/>
  <c r="F48" i="7"/>
  <c r="D49" i="7"/>
  <c r="F49" i="7"/>
  <c r="D50" i="7"/>
  <c r="F50" i="7"/>
  <c r="D51" i="7"/>
  <c r="F51" i="7"/>
  <c r="D52" i="7"/>
  <c r="F52" i="7"/>
  <c r="D53" i="7"/>
  <c r="F53" i="7"/>
  <c r="D54" i="7"/>
  <c r="F54" i="7"/>
  <c r="D55" i="7"/>
  <c r="F55" i="7"/>
  <c r="D56" i="7"/>
  <c r="F56" i="7"/>
  <c r="D57" i="7"/>
  <c r="F57" i="7"/>
  <c r="D58" i="7"/>
  <c r="F58" i="7"/>
  <c r="D59" i="7"/>
  <c r="F59" i="7"/>
  <c r="D60" i="7"/>
  <c r="F60" i="7"/>
  <c r="D61" i="7"/>
  <c r="F61" i="7"/>
  <c r="D62" i="7"/>
  <c r="F62" i="7"/>
  <c r="D63" i="7"/>
  <c r="F63" i="7"/>
  <c r="D64" i="7"/>
  <c r="F64" i="7"/>
  <c r="D65" i="7"/>
  <c r="F65" i="7"/>
  <c r="D66" i="7"/>
  <c r="F66" i="7"/>
  <c r="D67" i="7"/>
  <c r="F67" i="7"/>
  <c r="D68" i="7"/>
  <c r="F68" i="7"/>
  <c r="D69" i="7"/>
  <c r="F69" i="7"/>
  <c r="D70" i="7"/>
  <c r="F70" i="7"/>
  <c r="D71" i="7"/>
  <c r="F71" i="7"/>
  <c r="D72" i="7"/>
  <c r="F72" i="7"/>
  <c r="D73" i="7"/>
  <c r="F73" i="7"/>
  <c r="D74" i="7"/>
  <c r="F74" i="7"/>
  <c r="D75" i="7"/>
  <c r="F75" i="7"/>
  <c r="D76" i="7"/>
  <c r="F76" i="7"/>
  <c r="D77" i="7"/>
  <c r="F77" i="7"/>
  <c r="D78" i="7"/>
  <c r="F78" i="7"/>
  <c r="D79" i="7"/>
  <c r="F79" i="7"/>
  <c r="D80" i="7"/>
  <c r="F80" i="7"/>
  <c r="D81" i="7"/>
  <c r="F81" i="7"/>
  <c r="D82" i="7"/>
  <c r="F82" i="7"/>
  <c r="D83" i="7"/>
  <c r="F83" i="7"/>
  <c r="D84" i="7"/>
  <c r="F84" i="7"/>
  <c r="D85" i="7"/>
  <c r="F85" i="7"/>
  <c r="D86" i="7"/>
  <c r="F86" i="7"/>
  <c r="D87" i="7"/>
  <c r="F87" i="7"/>
  <c r="D88" i="7"/>
  <c r="F88" i="7"/>
  <c r="D89" i="7"/>
  <c r="F89" i="7"/>
  <c r="D90" i="7"/>
  <c r="F90" i="7"/>
  <c r="D91" i="7"/>
  <c r="F91" i="7"/>
  <c r="D92" i="7"/>
  <c r="F92" i="7"/>
  <c r="D93" i="7"/>
  <c r="F93" i="7"/>
  <c r="D94" i="7"/>
  <c r="F94" i="7"/>
  <c r="D95" i="7"/>
  <c r="F95" i="7"/>
  <c r="D96" i="7"/>
  <c r="F96" i="7"/>
  <c r="D97" i="7"/>
  <c r="F97" i="7"/>
  <c r="D23" i="6"/>
  <c r="D22" i="6"/>
  <c r="D21" i="6"/>
  <c r="E21" i="6"/>
  <c r="D20" i="6"/>
  <c r="E20" i="6"/>
  <c r="D19" i="6"/>
  <c r="E19" i="6"/>
  <c r="D18" i="6"/>
  <c r="D17" i="6"/>
  <c r="D16" i="6"/>
  <c r="D15" i="6"/>
  <c r="D14" i="6"/>
  <c r="D13" i="6"/>
  <c r="D12" i="6"/>
  <c r="D11" i="6"/>
  <c r="D10" i="6"/>
  <c r="D9" i="6"/>
  <c r="D8" i="6"/>
  <c r="D7" i="6"/>
  <c r="E8" i="3"/>
  <c r="E2" i="3"/>
  <c r="E7" i="3"/>
  <c r="E6" i="3"/>
  <c r="E5" i="3"/>
  <c r="E4" i="3"/>
  <c r="B3" i="3"/>
  <c r="E3" i="3"/>
</calcChain>
</file>

<file path=xl/sharedStrings.xml><?xml version="1.0" encoding="utf-8"?>
<sst xmlns="http://schemas.openxmlformats.org/spreadsheetml/2006/main" count="1491" uniqueCount="866">
  <si>
    <t>Strip 1</t>
  </si>
  <si>
    <t>Strip 2</t>
  </si>
  <si>
    <t>Strip 3</t>
  </si>
  <si>
    <t>Strip 4</t>
  </si>
  <si>
    <t>1+2</t>
  </si>
  <si>
    <t>3+4</t>
  </si>
  <si>
    <t>5+6</t>
  </si>
  <si>
    <t>7+8</t>
  </si>
  <si>
    <t>9+10</t>
  </si>
  <si>
    <t>11+12</t>
  </si>
  <si>
    <t>13+14</t>
  </si>
  <si>
    <t>15+16</t>
  </si>
  <si>
    <t>17+18</t>
  </si>
  <si>
    <t>19+20</t>
  </si>
  <si>
    <t>21+22</t>
  </si>
  <si>
    <t>23+24</t>
  </si>
  <si>
    <t>25+26</t>
  </si>
  <si>
    <t>27+28</t>
  </si>
  <si>
    <t>29+30</t>
  </si>
  <si>
    <t>31+32</t>
  </si>
  <si>
    <t>33+34</t>
  </si>
  <si>
    <t>35+36</t>
  </si>
  <si>
    <t>37+38</t>
  </si>
  <si>
    <t>39+40</t>
  </si>
  <si>
    <t>41+42</t>
  </si>
  <si>
    <t>43+44</t>
  </si>
  <si>
    <t>45+46</t>
  </si>
  <si>
    <t>47+48</t>
  </si>
  <si>
    <t>253+254</t>
  </si>
  <si>
    <t>PCR 1</t>
  </si>
  <si>
    <t>primers</t>
  </si>
  <si>
    <t>samples</t>
  </si>
  <si>
    <t>PCR 2</t>
  </si>
  <si>
    <t>LAZ19-1</t>
  </si>
  <si>
    <t>LAZ19-2</t>
  </si>
  <si>
    <t>LAZ19-3</t>
  </si>
  <si>
    <t>LAZ19-4</t>
  </si>
  <si>
    <t>LAZ19-5</t>
  </si>
  <si>
    <t>LAZ19-6</t>
  </si>
  <si>
    <t>LAZ19-7</t>
  </si>
  <si>
    <t>LAZ19-8</t>
  </si>
  <si>
    <t>LAZ19-9</t>
  </si>
  <si>
    <t>LAZ19-10</t>
  </si>
  <si>
    <t>LAZ19-11</t>
  </si>
  <si>
    <t>LAZ19-12</t>
  </si>
  <si>
    <t>LAZ19-13</t>
  </si>
  <si>
    <t>LAZ19-14</t>
  </si>
  <si>
    <t>LAZ19-15</t>
  </si>
  <si>
    <t>LAZ19-16</t>
  </si>
  <si>
    <t>LAZ19-17</t>
  </si>
  <si>
    <t>LAZ19-18</t>
  </si>
  <si>
    <t>LAZ19-19</t>
  </si>
  <si>
    <t>LAZ19-20</t>
  </si>
  <si>
    <t>LAZ19-21</t>
  </si>
  <si>
    <t>LAZ19-22</t>
  </si>
  <si>
    <t>LAZ19-23</t>
  </si>
  <si>
    <t>LAZ19-24</t>
  </si>
  <si>
    <t xml:space="preserve"> +control</t>
  </si>
  <si>
    <t xml:space="preserve"> -control</t>
  </si>
  <si>
    <t>49+50</t>
  </si>
  <si>
    <t>51+52</t>
  </si>
  <si>
    <t>53+54</t>
  </si>
  <si>
    <t>55+56</t>
  </si>
  <si>
    <t>57+58</t>
  </si>
  <si>
    <t>59+60</t>
  </si>
  <si>
    <t>61+62</t>
  </si>
  <si>
    <t>63+64</t>
  </si>
  <si>
    <t>65+66</t>
  </si>
  <si>
    <t>67+68</t>
  </si>
  <si>
    <t>69+70</t>
  </si>
  <si>
    <t>71+72</t>
  </si>
  <si>
    <t>73+74</t>
  </si>
  <si>
    <t>75+76</t>
  </si>
  <si>
    <t>77+78</t>
  </si>
  <si>
    <t>79+80</t>
  </si>
  <si>
    <t>81+82</t>
  </si>
  <si>
    <t>83+84</t>
  </si>
  <si>
    <t>85+86</t>
  </si>
  <si>
    <t>87+88</t>
  </si>
  <si>
    <t>89+90</t>
  </si>
  <si>
    <t>97+92</t>
  </si>
  <si>
    <t>93+94</t>
  </si>
  <si>
    <t>95+96</t>
  </si>
  <si>
    <t>LAZ19-25</t>
  </si>
  <si>
    <t>LAZ19-26</t>
  </si>
  <si>
    <t>LAZ19-27</t>
  </si>
  <si>
    <t>LAZ19-28</t>
  </si>
  <si>
    <t>LAZ19-29</t>
  </si>
  <si>
    <t>LAZ19-30</t>
  </si>
  <si>
    <t>LAZ19-31</t>
  </si>
  <si>
    <t>LAZ19-32</t>
  </si>
  <si>
    <t>LAZ19-33</t>
  </si>
  <si>
    <t>LAZ19-34</t>
  </si>
  <si>
    <t>LAZ19-35</t>
  </si>
  <si>
    <t>LAZ19-36</t>
  </si>
  <si>
    <t>LAZ19-37</t>
  </si>
  <si>
    <t>LAZ19-38</t>
  </si>
  <si>
    <t>LAZ19-39</t>
  </si>
  <si>
    <t>LAZ19-40</t>
  </si>
  <si>
    <t>LAZ19-41</t>
  </si>
  <si>
    <t>LAZ19-42</t>
  </si>
  <si>
    <t>LAZ19-43</t>
  </si>
  <si>
    <t>LAZ19-44</t>
  </si>
  <si>
    <t>LAZ19-45</t>
  </si>
  <si>
    <t>LAZ19-46</t>
  </si>
  <si>
    <t>LAZ19-47</t>
  </si>
  <si>
    <t>LAZ19-48</t>
  </si>
  <si>
    <t>251+252</t>
  </si>
  <si>
    <t>REACTIONS</t>
  </si>
  <si>
    <t>Progr. Phusion</t>
  </si>
  <si>
    <t>Per reaction (25 µl):</t>
  </si>
  <si>
    <t>Mix (+10%):</t>
  </si>
  <si>
    <t>PCR water</t>
  </si>
  <si>
    <t>µL</t>
  </si>
  <si>
    <t>µl</t>
  </si>
  <si>
    <t>30"</t>
  </si>
  <si>
    <r>
      <t xml:space="preserve"> 98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</si>
  <si>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5X Phusion PCR buffer</t>
  </si>
  <si>
    <t>5X PCR buffer</t>
  </si>
  <si>
    <t>10"</t>
  </si>
  <si>
    <r>
      <t xml:space="preserve"> 98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</si>
  <si>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>dNTP’s (2.5 mM)</t>
  </si>
  <si>
    <t>20"</t>
  </si>
  <si>
    <r>
      <t xml:space="preserve">50.0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</si>
  <si>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>30x</t>
  </si>
  <si>
    <t>BSA 20mg/ml</t>
  </si>
  <si>
    <r>
      <t xml:space="preserve"> 72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</si>
  <si>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 xml:space="preserve">Phusion polymerase </t>
  </si>
  <si>
    <t>Phusion taq</t>
  </si>
  <si>
    <t>7.00'</t>
  </si>
  <si>
    <r>
      <t xml:space="preserve">72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</si>
  <si>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4 °C</t>
  </si>
  <si>
    <t>515F_Golay.. (10 µM)</t>
  </si>
  <si>
    <t>pause</t>
  </si>
  <si>
    <r>
      <t xml:space="preserve">15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</si>
  <si>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926R_BC_Golay.. (10 µM)</t>
  </si>
  <si>
    <t>DNA</t>
  </si>
  <si>
    <t>Forward primer</t>
  </si>
  <si>
    <t>Reverse primer</t>
  </si>
  <si>
    <t>Code</t>
  </si>
  <si>
    <t>Name</t>
  </si>
  <si>
    <t>515F_Golay1</t>
  </si>
  <si>
    <t>926R_BC2</t>
  </si>
  <si>
    <t>Jetty3-t1-HDPE 1 
DNA (EZ) 2019-03-22</t>
  </si>
  <si>
    <t>515F_Golay87</t>
  </si>
  <si>
    <t>926R_BC88</t>
  </si>
  <si>
    <t>Jetty3-t1-LDPE 1 
DNA (EZ) 2019-04-19</t>
  </si>
  <si>
    <t>515F_Golay173</t>
  </si>
  <si>
    <t>926R_BC174</t>
  </si>
  <si>
    <t>LAZ19-85</t>
  </si>
  <si>
    <t>Jetty3-2-t2-LLDPE 1
DNA (EZ) 2019-06-20</t>
  </si>
  <si>
    <t>515F_Golay3</t>
  </si>
  <si>
    <t>926R_BC4</t>
  </si>
  <si>
    <t>Jetty3-t1-HDPE 2 
DNA (EZ) 2019-03-22</t>
  </si>
  <si>
    <t>515F_Golay89</t>
  </si>
  <si>
    <t>926R_BC90</t>
  </si>
  <si>
    <t>Jetty3-t1-LDPE 2 
DNA (EZ) 2019-04-19</t>
  </si>
  <si>
    <t>515F_Golay175</t>
  </si>
  <si>
    <t>926R_BC176</t>
  </si>
  <si>
    <t>LAZ19-86</t>
  </si>
  <si>
    <t>Jetty3-2-t2-LLDPE 2
DNA (EZ) 2019-06-06</t>
  </si>
  <si>
    <t>515F_Golay5</t>
  </si>
  <si>
    <t>926R_BC6</t>
  </si>
  <si>
    <t>Jetty3-t1-HDPE 3
DNA (EZ) 2019-03-22</t>
  </si>
  <si>
    <t>515F_Golay91</t>
  </si>
  <si>
    <t>926R_BC92</t>
  </si>
  <si>
    <t>Jetty3-t1-LDPE 3 
DNA (EZ) 2019-04-19</t>
  </si>
  <si>
    <t>515F_Golay177</t>
  </si>
  <si>
    <t>926R_BC178</t>
  </si>
  <si>
    <t>LAZ19-87</t>
  </si>
  <si>
    <t>Jetty3-2-t2-LLDPE 3
DNA (EZ) 2019-06-06</t>
  </si>
  <si>
    <t>515F_Golay7</t>
  </si>
  <si>
    <t>926R_BC8</t>
  </si>
  <si>
    <t>Jetty3-t1-HDPE 4
DNA (EZ) 2019-03-22</t>
  </si>
  <si>
    <t>515F_Golay93</t>
  </si>
  <si>
    <t>926R_BC94</t>
  </si>
  <si>
    <t>Jetty3-t1-LDPE 4
DNA (EZ) 2019-04-19</t>
  </si>
  <si>
    <t>515F_Golay179</t>
  </si>
  <si>
    <t>926R_BC180</t>
  </si>
  <si>
    <t>LAZ19-88</t>
  </si>
  <si>
    <t>Jetty3-2-t2-LLDPE 4
DNA (EZ) 2019-06-06</t>
  </si>
  <si>
    <t>515F_Golay9</t>
  </si>
  <si>
    <t>926R_BC10</t>
  </si>
  <si>
    <t>Jetty3-t1-HDPE 6 
DNA (EZ) 2019-03-22</t>
  </si>
  <si>
    <t>515F_Golay95</t>
  </si>
  <si>
    <t>926R_BC96</t>
  </si>
  <si>
    <t>Jetty3-t1-LDPE 6
DNA (EZ) 2019-04-19</t>
  </si>
  <si>
    <t>515F_Golay181</t>
  </si>
  <si>
    <t>926R_BC182</t>
  </si>
  <si>
    <t>LAZ19-89</t>
  </si>
  <si>
    <t>Jetty3-2-t2-LLDPE 6
DNA (EZ) 2019-06-06</t>
  </si>
  <si>
    <t>515F_Golay11</t>
  </si>
  <si>
    <t>926R_BC12</t>
  </si>
  <si>
    <t>Jetty3-t1-HDPE 8
DNA (EZ) 2019-03-22</t>
  </si>
  <si>
    <t>515F_Golay97</t>
  </si>
  <si>
    <t>926R_BC98</t>
  </si>
  <si>
    <t>Jetty3-t1-LDPE 8
DNA (EZ) 2019-04-19</t>
  </si>
  <si>
    <t>515F_Golay183</t>
  </si>
  <si>
    <t>926R_BC184</t>
  </si>
  <si>
    <t>LAZ19-90</t>
  </si>
  <si>
    <t>Jetty3-2-t2-LLDPE 8
DNA (EZ) 2019-06-06</t>
  </si>
  <si>
    <t>515F_Golay13</t>
  </si>
  <si>
    <t>926R_BC14</t>
  </si>
  <si>
    <t>Jetty3-t1-LDPE 1 
DNA (EZ) 2019-03-22</t>
  </si>
  <si>
    <t>515F_Golay99</t>
  </si>
  <si>
    <t>926R_BC100</t>
  </si>
  <si>
    <t>LAZ19-49</t>
  </si>
  <si>
    <t>Jetty3-t1-LLDPE 1 
DNA (EZ) 2019-04-19</t>
  </si>
  <si>
    <t>515F_Golay185</t>
  </si>
  <si>
    <t>926R_BC186</t>
  </si>
  <si>
    <t>LAZ19-91</t>
  </si>
  <si>
    <t>Jetty3-2-t3-HDPE 1
DNA (EZ) 2019-07-04</t>
  </si>
  <si>
    <t>515F_Golay15</t>
  </si>
  <si>
    <t>926R_BC16</t>
  </si>
  <si>
    <t>Jetty3-t1-LDPE 2 
DNA (EZ) 2019-03-22</t>
  </si>
  <si>
    <t>515F_Golay101</t>
  </si>
  <si>
    <t>926R_BC102</t>
  </si>
  <si>
    <t>LAZ19-50</t>
  </si>
  <si>
    <t>Jetty3-t1-LLDPE 2 
DNA (EZ) 2019-04-19</t>
  </si>
  <si>
    <t>515F_Golay187</t>
  </si>
  <si>
    <t>926R_BC188</t>
  </si>
  <si>
    <t>LAZ19-92</t>
  </si>
  <si>
    <t>Jetty3-2-t3-HDPE 2
DNA (EZ) 2019-06-20</t>
  </si>
  <si>
    <t>515F_Golay17</t>
  </si>
  <si>
    <t>926R_BC18</t>
  </si>
  <si>
    <t>Jetty3-t1-LDPE 3 
DNA (EZ) 2019-03-22</t>
  </si>
  <si>
    <t>515F_Golay103</t>
  </si>
  <si>
    <t>926R_BC104</t>
  </si>
  <si>
    <t>LAZ19-51</t>
  </si>
  <si>
    <t>Jetty3-t1-LLDPE 3
DNA (EZ) 2019-04-19</t>
  </si>
  <si>
    <t>515F_Golay189</t>
  </si>
  <si>
    <t>926R_BC190</t>
  </si>
  <si>
    <t>LAZ19-93</t>
  </si>
  <si>
    <t>Jetty3-2-t3-HDPE 3
DNA (EZ) 2019-06-20</t>
  </si>
  <si>
    <t>515F_Golay19</t>
  </si>
  <si>
    <t>926R_BC20</t>
  </si>
  <si>
    <t>Jetty3-t1-LDPE 4
DNA (EZ) 2019-03-22</t>
  </si>
  <si>
    <t>515F_Golay105</t>
  </si>
  <si>
    <t>926R_BC106</t>
  </si>
  <si>
    <t>LAZ19-52</t>
  </si>
  <si>
    <t>Jetty3-t1-LLDPE 4
DNA (EZ) 2019-04-19</t>
  </si>
  <si>
    <t>515F_Golay191</t>
  </si>
  <si>
    <t>926R_BC192</t>
  </si>
  <si>
    <t>LAZ19-94</t>
  </si>
  <si>
    <t>Jetty3-2-t3-HDPE 4
DNA (EZ) 2019-06-20</t>
  </si>
  <si>
    <t>515F_Golay21</t>
  </si>
  <si>
    <t>926R_BC22</t>
  </si>
  <si>
    <t>Jetty3-t1-LDPE 6
DNA (EZ) 2019-03-22</t>
  </si>
  <si>
    <t>515F_Golay107</t>
  </si>
  <si>
    <t>926R_BC108</t>
  </si>
  <si>
    <t>LAZ19-53</t>
  </si>
  <si>
    <t>Jetty3-t1-LLDPE 6 
DNA (EZ) 2019-04-19</t>
  </si>
  <si>
    <t>515F_Golay193</t>
  </si>
  <si>
    <t>926R_BC194</t>
  </si>
  <si>
    <t>LAZ19-95</t>
  </si>
  <si>
    <t>Jetty3-2-t3-HDPE 6
DNA (EZ) 2019-06-20</t>
  </si>
  <si>
    <t>515F_Golay23</t>
  </si>
  <si>
    <t>926R_BC24</t>
  </si>
  <si>
    <t>Jetty3-t1-LDPE 8
DNA (EZ) 2019-03-22</t>
  </si>
  <si>
    <t>515F_Golay109</t>
  </si>
  <si>
    <t>926R_BC110</t>
  </si>
  <si>
    <t>LAZ19-54</t>
  </si>
  <si>
    <t>Jetty3-t1-LLDPE 8
DNA (EZ) 2019-04-19</t>
  </si>
  <si>
    <t>515F_Golay195</t>
  </si>
  <si>
    <t>926R_BC196</t>
  </si>
  <si>
    <t>LAZ19-96</t>
  </si>
  <si>
    <t>Jetty3-2-t3-HDPE 8
DNA (EZ) 2019-06-20</t>
  </si>
  <si>
    <t>515F_Golay25</t>
  </si>
  <si>
    <t>926R_BC26</t>
  </si>
  <si>
    <t>Jetty3-t1-LLDPE 1 
DNA (EZ) 2019-03-22</t>
  </si>
  <si>
    <t>515F_Golay111</t>
  </si>
  <si>
    <t>926R_BC112</t>
  </si>
  <si>
    <t>LAZ19-55</t>
  </si>
  <si>
    <t>Jetty3-2-t1-HDPE 1
DNA (EZ) 2019-06-06</t>
  </si>
  <si>
    <t>515F_Golay197</t>
  </si>
  <si>
    <t>926R_BC198</t>
  </si>
  <si>
    <t>LAZ19-97</t>
  </si>
  <si>
    <t>Jetty3-2-t3-LDPE 1
DNA (EZ) 2019-06-20</t>
  </si>
  <si>
    <t>515F_Golay27</t>
  </si>
  <si>
    <t>926R_BC28</t>
  </si>
  <si>
    <t>Jetty3-t1-LLDPE 2 
DNA (EZ) 2019-03-22</t>
  </si>
  <si>
    <t>515F_Golay113</t>
  </si>
  <si>
    <t>926R_BC114</t>
  </si>
  <si>
    <t>LAZ19-56</t>
  </si>
  <si>
    <t>Jetty3-2-t1-HDPE 2
DNA (EZ) 2019-05-23</t>
  </si>
  <si>
    <t>515F_Golay199</t>
  </si>
  <si>
    <t>926R_BC200</t>
  </si>
  <si>
    <t>LAZ19-98</t>
  </si>
  <si>
    <t>Jetty3-2-t3-LDPE 2
DNA (EZ) 2019-06-20</t>
  </si>
  <si>
    <t>515F_Golay29</t>
  </si>
  <si>
    <t>926R_BC30</t>
  </si>
  <si>
    <t>Jetty3-t1-LLDPE 3
DNA (EZ) 2019-03-22</t>
  </si>
  <si>
    <t>515F_Golay115</t>
  </si>
  <si>
    <t>926R_BC116</t>
  </si>
  <si>
    <t>LAZ19-57</t>
  </si>
  <si>
    <t>Jetty3-2-t1-HDPE 3
DNA (EZ) 2019-05-23</t>
  </si>
  <si>
    <t>515F_Golay201</t>
  </si>
  <si>
    <t>926R_BC202</t>
  </si>
  <si>
    <t>LAZ19-99</t>
  </si>
  <si>
    <t>Jetty3-2-t3-LDPE 3
DNA (EZ) 2019-06-20</t>
  </si>
  <si>
    <t>515F_Golay31</t>
  </si>
  <si>
    <t>926R_BC32</t>
  </si>
  <si>
    <t>Jetty3-t1-LLDPE 4
DNA (EZ) 2019-03-22</t>
  </si>
  <si>
    <t>515F_Golay117</t>
  </si>
  <si>
    <t>926R_BC118</t>
  </si>
  <si>
    <t>LAZ19-58</t>
  </si>
  <si>
    <t>Jetty3-2-t1-HDPE 4
DNA (EZ) 2019-05-23</t>
  </si>
  <si>
    <t>515F_Golay203</t>
  </si>
  <si>
    <t>926R_BC204</t>
  </si>
  <si>
    <t>LAZ19-100</t>
  </si>
  <si>
    <t>Jetty3-2-t3-LDPE 4
DNA (EZ) 2019-06-20</t>
  </si>
  <si>
    <t>515F_Golay33</t>
  </si>
  <si>
    <t>926R_BC34</t>
  </si>
  <si>
    <t>Jetty3-t1-LLDPE 6 
DNA (EZ) 2019-03-22</t>
  </si>
  <si>
    <t>515F_Golay119</t>
  </si>
  <si>
    <t>926R_BC120</t>
  </si>
  <si>
    <t>LAZ19-59</t>
  </si>
  <si>
    <t>Jetty3-2-t1-HDPE 6
DNA (EZ) 2019-05-23</t>
  </si>
  <si>
    <t>515F_Golay205</t>
  </si>
  <si>
    <t>926R_BC206</t>
  </si>
  <si>
    <t>LAZ19-101</t>
  </si>
  <si>
    <t>Jetty3-2-t3-LDPE 6
DNA (EZ) 2019-06-20</t>
  </si>
  <si>
    <t>515F_Golay35</t>
  </si>
  <si>
    <t>926R_BC36</t>
  </si>
  <si>
    <t>Jetty3-t1-LLDPE 8
DNA (EZ) 2019-03-22</t>
  </si>
  <si>
    <t>515F_Golay121</t>
  </si>
  <si>
    <t>926R_BC122</t>
  </si>
  <si>
    <t>LAZ19-60</t>
  </si>
  <si>
    <t>Jetty3-2-t1-HDPE 8
DNA (EZ) 2019-05-23</t>
  </si>
  <si>
    <t>515F_Golay207</t>
  </si>
  <si>
    <t>926R_BC208</t>
  </si>
  <si>
    <t>LAZ19-102</t>
  </si>
  <si>
    <t>Jetty3-2-t3-LDPE 8
DNA (EZ) 2019-06-20</t>
  </si>
  <si>
    <t>515F_Golay37</t>
  </si>
  <si>
    <t>926R_BC38</t>
  </si>
  <si>
    <t>Jetty3-t1-HDPE 1 
DNA (EZ) 2019-04-05</t>
  </si>
  <si>
    <t>515F_Golay123</t>
  </si>
  <si>
    <t>926R_BC124</t>
  </si>
  <si>
    <t>LAZ19-61</t>
  </si>
  <si>
    <t>Jetty3-2-t1-LDPE 1
DNA (EZ) 2019-05-23</t>
  </si>
  <si>
    <t>515F_Golay209</t>
  </si>
  <si>
    <t>926R_BC210</t>
  </si>
  <si>
    <t>LAZ19-103</t>
  </si>
  <si>
    <t>Jetty3-2-t3-LLDPE 1
DNA (EZ) 2019-07-04</t>
  </si>
  <si>
    <t>515F_Golay39</t>
  </si>
  <si>
    <t>926R_BC40</t>
  </si>
  <si>
    <t>Jetty3-t1-HDPE 2 
DNA (EZ) 2019-04-05</t>
  </si>
  <si>
    <t>515F_Golay125</t>
  </si>
  <si>
    <t>926R_BC126</t>
  </si>
  <si>
    <t>LAZ19-62</t>
  </si>
  <si>
    <t>Jetty3-2-t1-LDPE 2
DNA (EZ) 2019-05-23</t>
  </si>
  <si>
    <t>515F_Golay211</t>
  </si>
  <si>
    <t>926R_BC212</t>
  </si>
  <si>
    <t>LAZ19-104</t>
  </si>
  <si>
    <t>Jetty3-2-t3-LLDPE 2
DNA (EZ) 2019-06-20</t>
  </si>
  <si>
    <t>515F_Golay41</t>
  </si>
  <si>
    <t>926R_BC42</t>
  </si>
  <si>
    <t>Jetty3-t1-HDPE 3
DNA (EZ) 2019-04-05</t>
  </si>
  <si>
    <t>515F_Golay127</t>
  </si>
  <si>
    <t>926R_BC128</t>
  </si>
  <si>
    <t>LAZ19-63</t>
  </si>
  <si>
    <t>Jetty3-2-t1-LDPE 3
DNA (EZ) 2019-05-23</t>
  </si>
  <si>
    <t>515F_Golay213</t>
  </si>
  <si>
    <t>926R_BC214</t>
  </si>
  <si>
    <t>LAZ19-105</t>
  </si>
  <si>
    <t>Jetty3-2-t3-LLDPE 3
DNA (EZ) 2019-06-20</t>
  </si>
  <si>
    <t>515F_Golay43</t>
  </si>
  <si>
    <t>926R_BC44</t>
  </si>
  <si>
    <t>Jetty3-t1-HDPE 4
DNA (EZ) 2019-04-05</t>
  </si>
  <si>
    <t>515F_Golay129</t>
  </si>
  <si>
    <t>926R_BC130</t>
  </si>
  <si>
    <t>LAZ19-64</t>
  </si>
  <si>
    <t>Jetty3-2-t1-LDPE 4
DNA (EZ) 2019-05-23</t>
  </si>
  <si>
    <t>515F_Golay215</t>
  </si>
  <si>
    <t>926R_BC216</t>
  </si>
  <si>
    <t>LAZ19-106</t>
  </si>
  <si>
    <t>Jetty3-2-t3-LLDPE 4
DNA (EZ) 2019-06-20</t>
  </si>
  <si>
    <t>515F_Golay45</t>
  </si>
  <si>
    <t>926R_BC46</t>
  </si>
  <si>
    <t>Jetty3-t1-HDPE 6 
DNA (EZ) 2019-04-05</t>
  </si>
  <si>
    <t>515F_Golay131</t>
  </si>
  <si>
    <t>926R_BC132</t>
  </si>
  <si>
    <t>LAZ19-65</t>
  </si>
  <si>
    <t>Jetty3-2-t1-LDPE 6
DNA (EZ) 2019-05-23</t>
  </si>
  <si>
    <t>515F_Golay217</t>
  </si>
  <si>
    <t>926R_BC218</t>
  </si>
  <si>
    <t>LAZ19-107</t>
  </si>
  <si>
    <t>Jetty3-2-t3-LLDPE 6
DNA (EZ) 2019-06-20</t>
  </si>
  <si>
    <t>515F_Golay47</t>
  </si>
  <si>
    <t>926R_BC48</t>
  </si>
  <si>
    <t>Jetty3-t1-HDPE 8
DNA (EZ) 2019-04-05</t>
  </si>
  <si>
    <t>515F_Golay133</t>
  </si>
  <si>
    <t>926R_BC134</t>
  </si>
  <si>
    <t>LAZ19-66</t>
  </si>
  <si>
    <t>Jetty3-2-t1-LDPE 8
DNA (EZ) 2019-05-23</t>
  </si>
  <si>
    <t>515F_Golay219</t>
  </si>
  <si>
    <t>926R_BC220</t>
  </si>
  <si>
    <t>LAZ19-108</t>
  </si>
  <si>
    <t>Jetty3-2-t3-LLDPE 8
DNA (EZ) 2019-06-20</t>
  </si>
  <si>
    <t>515F_Golay49</t>
  </si>
  <si>
    <t>926R_BC50</t>
  </si>
  <si>
    <t>Jetty3-t1-LDPE 1 
DNA (EZ) 2019-04-05</t>
  </si>
  <si>
    <t>515F_Golay135</t>
  </si>
  <si>
    <t>926R_BC136</t>
  </si>
  <si>
    <t>LAZ19-67</t>
  </si>
  <si>
    <t>Jetty3-2-t1-LLDPE 1
DNA (EZ) 2019-06-06</t>
  </si>
  <si>
    <t>515F_Golay221</t>
  </si>
  <si>
    <t>926R_BC222</t>
  </si>
  <si>
    <t>LAZ19-109</t>
  </si>
  <si>
    <t>Jetty3-2-t4-HDPE 2
DNA (EZ) 2019-07-04</t>
  </si>
  <si>
    <t>515F_Golay51</t>
  </si>
  <si>
    <t>926R_BC52</t>
  </si>
  <si>
    <t>Jetty3-t1-LDPE 2 
DNA (EZ) 2019-04-05</t>
  </si>
  <si>
    <t>515F_Golay137</t>
  </si>
  <si>
    <t>926R_BC138</t>
  </si>
  <si>
    <t>LAZ19-68</t>
  </si>
  <si>
    <t>Jetty3-2-t1-LLDPE 2
DNA (EZ) 2019-05-23</t>
  </si>
  <si>
    <t>515F_Golay223</t>
  </si>
  <si>
    <t>926R_BC224</t>
  </si>
  <si>
    <t>LAZ19-110</t>
  </si>
  <si>
    <t>Jetty3-2-t4-HDPE 3
DNA (EZ) 2019-07-04</t>
  </si>
  <si>
    <t>515F_Golay53</t>
  </si>
  <si>
    <t>926R_BC54</t>
  </si>
  <si>
    <t>Jetty3-t1-LDPE 3 
DNA (EZ) 2019-04-05</t>
  </si>
  <si>
    <t>515F_Golay139</t>
  </si>
  <si>
    <t>926R_BC140</t>
  </si>
  <si>
    <t>LAZ19-69</t>
  </si>
  <si>
    <t>Jetty3-2-t1-LLDPE 3
DNA (EZ) 2019-05-23</t>
  </si>
  <si>
    <t>515F_Golay225</t>
  </si>
  <si>
    <t>926R_BC226</t>
  </si>
  <si>
    <t>LAZ19-111</t>
  </si>
  <si>
    <t>Jetty3-2-t4-HDPE 4
DNA (EZ) 2019-07-04</t>
  </si>
  <si>
    <t>515F_Golay55</t>
  </si>
  <si>
    <t>926R_BC56</t>
  </si>
  <si>
    <t>Jetty3-t1-LDPE 4
DNA (EZ) 2019-04-05</t>
  </si>
  <si>
    <t>515F_Golay141</t>
  </si>
  <si>
    <t>926R_BC142</t>
  </si>
  <si>
    <t>LAZ19-70</t>
  </si>
  <si>
    <t>Jetty3-2-t1-LLDPE 4
DNA (EZ) 2019-05-23</t>
  </si>
  <si>
    <t>515F_Golay227</t>
  </si>
  <si>
    <t>926R_BC228</t>
  </si>
  <si>
    <t>LAZ19-112</t>
  </si>
  <si>
    <t>Jetty3-2-t4-HDPE 6
DNA (EZ) 2019-07-04</t>
  </si>
  <si>
    <t>515F_Golay57</t>
  </si>
  <si>
    <t>926R_BC58</t>
  </si>
  <si>
    <t>Jetty3-t1-LDPE 6
DNA (EZ) 2019-04-05</t>
  </si>
  <si>
    <t>515F_Golay143</t>
  </si>
  <si>
    <t>926R_BC144</t>
  </si>
  <si>
    <t>LAZ19-71</t>
  </si>
  <si>
    <t>Jetty3-2-t1-LLDPE 6
DNA (EZ) 2019-05-23</t>
  </si>
  <si>
    <t>515F_Golay229</t>
  </si>
  <si>
    <t>926R_BC230</t>
  </si>
  <si>
    <t>LAZ19-113</t>
  </si>
  <si>
    <t>Jetty3-2-t4-HDPE 8
DNA (EZ) 2019-07-04</t>
  </si>
  <si>
    <t>515F_Golay59</t>
  </si>
  <si>
    <t>926R_BC60</t>
  </si>
  <si>
    <t>Jetty3-t1-LDPE 8
DNA (EZ) 2019-04-05</t>
  </si>
  <si>
    <t>515F_Golay145</t>
  </si>
  <si>
    <t>926R_BC146</t>
  </si>
  <si>
    <t>LAZ19-72</t>
  </si>
  <si>
    <t>Jetty3-2-t1-LLDPE 8
DNA (EZ) 2019-05-23</t>
  </si>
  <si>
    <t>515F_Golay231</t>
  </si>
  <si>
    <t>926R_BC232</t>
  </si>
  <si>
    <t>LAZ19-114</t>
  </si>
  <si>
    <t>Jetty3-2-t4-LDPE 1
DNA (EZ) 2019-07-04</t>
  </si>
  <si>
    <t>515F_Golay61</t>
  </si>
  <si>
    <t>926R_BC62</t>
  </si>
  <si>
    <t>Jetty3-t1-LLDPE 1 
DNA (EZ) 2019-04-05</t>
  </si>
  <si>
    <t>515F_Golay147</t>
  </si>
  <si>
    <t>926R_BC148</t>
  </si>
  <si>
    <t>LAZ19-73</t>
  </si>
  <si>
    <t>Jetty3-2-t2-HDPE 1
DNA (EZ) 2019-06-20</t>
  </si>
  <si>
    <t>515F_Golay233</t>
  </si>
  <si>
    <t>926R_BC234</t>
  </si>
  <si>
    <t>LAZ19-115</t>
  </si>
  <si>
    <t>Jetty3-2-t4-LDPE 2
DNA (EZ) 2019-07-04</t>
  </si>
  <si>
    <t>515F_Golay63</t>
  </si>
  <si>
    <t>926R_BC64</t>
  </si>
  <si>
    <t>Jetty3-t1-LLDPE 2 
DNA (EZ) 2019-04-05</t>
  </si>
  <si>
    <t>515F_Golay149</t>
  </si>
  <si>
    <t>926R_BC150</t>
  </si>
  <si>
    <t>LAZ19-74</t>
  </si>
  <si>
    <t>Jetty3-2-t2-HDPE 2
DNA (EZ) 2019-06-06</t>
  </si>
  <si>
    <t>515F_Golay235</t>
  </si>
  <si>
    <t>926R_BC236</t>
  </si>
  <si>
    <t>LAZ19-116</t>
  </si>
  <si>
    <t>Jetty3-2-t4-LDPE 3
DNA (EZ) 2019-07-04</t>
  </si>
  <si>
    <t>515F_Golay65</t>
  </si>
  <si>
    <t>926R_BC66</t>
  </si>
  <si>
    <t>Jetty3-t1-LLDPE 3
DNA (EZ) 2019-04-05</t>
  </si>
  <si>
    <t>515F_Golay151</t>
  </si>
  <si>
    <t>926R_BC152</t>
  </si>
  <si>
    <t>LAZ19-75</t>
  </si>
  <si>
    <t>Jetty3-2-t2-HDPE 3
DNA (EZ) 2019-06-06</t>
  </si>
  <si>
    <t>515F_Golay237</t>
  </si>
  <si>
    <t>926R_BC238</t>
  </si>
  <si>
    <t>LAZ19-117</t>
  </si>
  <si>
    <t>Jetty3-2-t4-LDPE 4
DNA (EZ) 2019-07-04</t>
  </si>
  <si>
    <t>515F_Golay67</t>
  </si>
  <si>
    <t>926R_BC68</t>
  </si>
  <si>
    <t>Jetty3-t1-LLDPE 4
DNA (EZ) 2019-04-05</t>
  </si>
  <si>
    <t>515F_Golay153</t>
  </si>
  <si>
    <t>926R_BC154</t>
  </si>
  <si>
    <t>LAZ19-76</t>
  </si>
  <si>
    <t>Jetty3-2-t2-HDPE 4
DNA (EZ) 2019-06-06</t>
  </si>
  <si>
    <t>515F_Golay239</t>
  </si>
  <si>
    <t>926R_BC240</t>
  </si>
  <si>
    <t>515F_Golay69</t>
  </si>
  <si>
    <t>926R_BC70</t>
  </si>
  <si>
    <t>Jetty3-t1-LLDPE 6 
DNA (EZ) 2019-04-05</t>
  </si>
  <si>
    <t>515F_Golay155</t>
  </si>
  <si>
    <t>926R_BC156</t>
  </si>
  <si>
    <t>LAZ19-77</t>
  </si>
  <si>
    <t>Jetty3-2-t2-HDPE 6
DNA (EZ) 2019-06-06</t>
  </si>
  <si>
    <t>515F_Golay241</t>
  </si>
  <si>
    <t>926R_BC242</t>
  </si>
  <si>
    <t>515F_Golay71</t>
  </si>
  <si>
    <t>926R_BC72</t>
  </si>
  <si>
    <t>Jetty3-t1-LLDPE 8
DNA (EZ) 2019-04-05</t>
  </si>
  <si>
    <t>515F_Golay157</t>
  </si>
  <si>
    <t>926R_BC158</t>
  </si>
  <si>
    <t>LAZ19-78</t>
  </si>
  <si>
    <t>Jetty3-2-t2-HDPE 8
DNA (EZ) 2019-06-06</t>
  </si>
  <si>
    <t>515F_Golay243</t>
  </si>
  <si>
    <t>926R_BC244</t>
  </si>
  <si>
    <t>515F_Golay73</t>
  </si>
  <si>
    <t>926R_BC74</t>
  </si>
  <si>
    <t>Jetty3-t1-HDPE 1 
DNA (EZ) 2019-04-19</t>
  </si>
  <si>
    <t>515F_Golay159</t>
  </si>
  <si>
    <t>926R_BC160</t>
  </si>
  <si>
    <t>LAZ19-79</t>
  </si>
  <si>
    <t>Jetty3-2-t2-LDPE 1
DNA (EZ) 2019-06-06</t>
  </si>
  <si>
    <t>515F_Golay245</t>
  </si>
  <si>
    <t>926R_BC246</t>
  </si>
  <si>
    <t>515F_Golay75</t>
  </si>
  <si>
    <t>926R_BC76</t>
  </si>
  <si>
    <t>Jetty3-t1-HDPE 2 
DNA (EZ) 2019-04-19</t>
  </si>
  <si>
    <t>515F_Golay161</t>
  </si>
  <si>
    <t>926R_BC162</t>
  </si>
  <si>
    <t>LAZ19-80</t>
  </si>
  <si>
    <t>Jetty3-2-t2-LDPE 2
DNA (EZ) 2019-06-06</t>
  </si>
  <si>
    <t>515F_Golay247</t>
  </si>
  <si>
    <t>926R_BC248</t>
  </si>
  <si>
    <t>515F_Golay77</t>
  </si>
  <si>
    <t>926R_BC78</t>
  </si>
  <si>
    <t>Jetty3-t1-HDPE 3
DNA (EZ) 2019-04-19</t>
  </si>
  <si>
    <t>515F_Golay163</t>
  </si>
  <si>
    <t>926R_BC164</t>
  </si>
  <si>
    <t>LAZ19-81</t>
  </si>
  <si>
    <t>Jetty3-2-t2-LDPE 3
DNA (EZ) 2019-06-06</t>
  </si>
  <si>
    <t>515F_Golay249</t>
  </si>
  <si>
    <t>926R_BC250</t>
  </si>
  <si>
    <t>515F_Golay79</t>
  </si>
  <si>
    <t>926R_BC80</t>
  </si>
  <si>
    <t>Jetty3-t1-HDPE 4
DNA (EZ) 2019-04-19</t>
  </si>
  <si>
    <t>515F_Golay165</t>
  </si>
  <si>
    <t>926R_BC166</t>
  </si>
  <si>
    <t>LAZ19-82</t>
  </si>
  <si>
    <t>Jetty3-2-t2-LDPE 4
DNA (EZ) 2019-06-06</t>
  </si>
  <si>
    <t>515F_Golay251</t>
  </si>
  <si>
    <t>926R_BC252</t>
  </si>
  <si>
    <t>515F_Golay81</t>
  </si>
  <si>
    <t>926R_BC82</t>
  </si>
  <si>
    <t>Jetty3-t1-HDPE 6 
DNA (EZ) 2019-04-19</t>
  </si>
  <si>
    <t>515F_Golay167</t>
  </si>
  <si>
    <t>926R_BC168</t>
  </si>
  <si>
    <t>LAZ19-83</t>
  </si>
  <si>
    <t>Jetty3-2-t2-LDPE 6
DNA (EZ) 2019-06-06</t>
  </si>
  <si>
    <t>515F_Golay253</t>
  </si>
  <si>
    <t>926R_BC254</t>
  </si>
  <si>
    <t>515F_Golay83</t>
  </si>
  <si>
    <t>926R_BC84</t>
  </si>
  <si>
    <t>Jetty3-t1-HDPE 8
DNA (EZ) 2019-04-19</t>
  </si>
  <si>
    <t>515F_Golay169</t>
  </si>
  <si>
    <t>926R_BC170</t>
  </si>
  <si>
    <t>LAZ19-84</t>
  </si>
  <si>
    <t>Jetty3-2-t2-LDPE 8
DNA (EZ) 2019-06-06</t>
  </si>
  <si>
    <t>515F_Golay255</t>
  </si>
  <si>
    <t>926R_BC256</t>
  </si>
  <si>
    <t>515F_Golay85</t>
  </si>
  <si>
    <t>926R_BC86</t>
  </si>
  <si>
    <t>515F_Golay171</t>
  </si>
  <si>
    <t>926R_BC172</t>
  </si>
  <si>
    <t>QSTD</t>
  </si>
  <si>
    <t>quantification standard</t>
  </si>
  <si>
    <t>NTC1</t>
  </si>
  <si>
    <t>NTC2</t>
  </si>
  <si>
    <t>NTC3</t>
  </si>
  <si>
    <t>NTC4</t>
  </si>
  <si>
    <t>NTC5</t>
  </si>
  <si>
    <t>NTC6</t>
  </si>
  <si>
    <t>NTC7</t>
  </si>
  <si>
    <t>NTC8</t>
  </si>
  <si>
    <t>NTC9</t>
  </si>
  <si>
    <t>NTC10</t>
  </si>
  <si>
    <t>negative control PCR 1</t>
  </si>
  <si>
    <t>negative control PCR 2</t>
  </si>
  <si>
    <t>negative control PCR 6</t>
  </si>
  <si>
    <t>negative control PCR 5</t>
  </si>
  <si>
    <t>negative control PCR 4</t>
  </si>
  <si>
    <t>negative control PCR 3</t>
  </si>
  <si>
    <t>negative control PCR 8</t>
  </si>
  <si>
    <t>negative control PCR 7</t>
  </si>
  <si>
    <t>negative control PCR 10</t>
  </si>
  <si>
    <t>negative control PCR 9</t>
  </si>
  <si>
    <t>PCR 1a</t>
  </si>
  <si>
    <t>PCR 2a</t>
  </si>
  <si>
    <t>Strip 5</t>
  </si>
  <si>
    <t>PCR 1b</t>
  </si>
  <si>
    <t>Strip 6</t>
  </si>
  <si>
    <t>Strip 7</t>
  </si>
  <si>
    <t>PCR 2b</t>
  </si>
  <si>
    <t>gel 1</t>
  </si>
  <si>
    <t>QSt 1ng/µL</t>
  </si>
  <si>
    <t>QSt 10ng/µL</t>
  </si>
  <si>
    <t>QSt 20ng/µL</t>
  </si>
  <si>
    <t>gel 2</t>
  </si>
  <si>
    <t>gel 3</t>
  </si>
  <si>
    <t>91+92</t>
  </si>
  <si>
    <t>97+98</t>
  </si>
  <si>
    <t>99+100</t>
  </si>
  <si>
    <t>101+102</t>
  </si>
  <si>
    <t>gel 4</t>
  </si>
  <si>
    <t>103+104</t>
  </si>
  <si>
    <t>105+106</t>
  </si>
  <si>
    <t>107+108</t>
  </si>
  <si>
    <t>109+110</t>
  </si>
  <si>
    <t>111+112</t>
  </si>
  <si>
    <t>113+114</t>
  </si>
  <si>
    <t>115+116</t>
  </si>
  <si>
    <t>117+118</t>
  </si>
  <si>
    <t>119+120</t>
  </si>
  <si>
    <t>121+122</t>
  </si>
  <si>
    <t>123+124</t>
  </si>
  <si>
    <t>125+126</t>
  </si>
  <si>
    <t>127+128</t>
  </si>
  <si>
    <t>129+130</t>
  </si>
  <si>
    <t>131+132</t>
  </si>
  <si>
    <t>133+134</t>
  </si>
  <si>
    <t>135+136</t>
  </si>
  <si>
    <t>gel 5</t>
  </si>
  <si>
    <t>137+138</t>
  </si>
  <si>
    <t>139+140</t>
  </si>
  <si>
    <t>141+142</t>
  </si>
  <si>
    <t>145+146</t>
  </si>
  <si>
    <t>147+148</t>
  </si>
  <si>
    <t>149+150</t>
  </si>
  <si>
    <t>151+152</t>
  </si>
  <si>
    <t>153+154</t>
  </si>
  <si>
    <t>155+156</t>
  </si>
  <si>
    <t>157+158</t>
  </si>
  <si>
    <t>159+160</t>
  </si>
  <si>
    <t>161+162</t>
  </si>
  <si>
    <t>163+164</t>
  </si>
  <si>
    <t>165+166</t>
  </si>
  <si>
    <t>167+168</t>
  </si>
  <si>
    <t>169+170</t>
  </si>
  <si>
    <t>gel 6</t>
  </si>
  <si>
    <t>171+172</t>
  </si>
  <si>
    <t>179+180</t>
  </si>
  <si>
    <t>181+182</t>
  </si>
  <si>
    <t>183+184</t>
  </si>
  <si>
    <t>185+186</t>
  </si>
  <si>
    <t>187+188</t>
  </si>
  <si>
    <t>189+190</t>
  </si>
  <si>
    <t>191+192</t>
  </si>
  <si>
    <t>193+194</t>
  </si>
  <si>
    <t>195+196</t>
  </si>
  <si>
    <t>197+198</t>
  </si>
  <si>
    <t>199+200</t>
  </si>
  <si>
    <t>201+202</t>
  </si>
  <si>
    <t>203+204</t>
  </si>
  <si>
    <t>gel 7</t>
  </si>
  <si>
    <t>205+206</t>
  </si>
  <si>
    <t>207+208</t>
  </si>
  <si>
    <t>209+210</t>
  </si>
  <si>
    <t>211+212</t>
  </si>
  <si>
    <t>213+214</t>
  </si>
  <si>
    <t>215+216</t>
  </si>
  <si>
    <t>217+218</t>
  </si>
  <si>
    <t>219+220</t>
  </si>
  <si>
    <t>221+222</t>
  </si>
  <si>
    <t>223+224</t>
  </si>
  <si>
    <t>225+226</t>
  </si>
  <si>
    <t>227 + 228</t>
  </si>
  <si>
    <t>229 + 230</t>
  </si>
  <si>
    <t>231 + 232</t>
  </si>
  <si>
    <t>233 + 234</t>
  </si>
  <si>
    <t>235 + 236</t>
  </si>
  <si>
    <t>237 + 238</t>
  </si>
  <si>
    <t>gel 8</t>
  </si>
  <si>
    <t>NTC extra</t>
  </si>
  <si>
    <t>29 + 30</t>
  </si>
  <si>
    <t>39 + 40</t>
  </si>
  <si>
    <t>103 + 104</t>
  </si>
  <si>
    <t>135 + 136</t>
  </si>
  <si>
    <r>
      <t xml:space="preserve">229 + 230 </t>
    </r>
    <r>
      <rPr>
        <sz val="11"/>
        <color theme="5"/>
        <rFont val="Calibri"/>
        <family val="2"/>
      </rPr>
      <t>*</t>
    </r>
  </si>
  <si>
    <t>(re-done because concentration of diluted sample turned out to be too low for quantification)</t>
  </si>
  <si>
    <t>Elektroforese:</t>
  </si>
  <si>
    <t>2% agar, 1XTAE (100ml), 75 V, 80'</t>
  </si>
  <si>
    <t>Ethidium bromide post-stain 20' stain 10' destain</t>
  </si>
  <si>
    <r>
      <t xml:space="preserve">mix 5 µl product + 1 µl Xylene loading dye then load 5 µl </t>
    </r>
    <r>
      <rPr>
        <sz val="11"/>
        <color theme="4"/>
        <rFont val="Calibri"/>
        <family val="2"/>
      </rPr>
      <t>(for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</rPr>
      <t>higher samples, mix loading dye with water 1:3 and mix 2 µl sample and 4 µl xylene dilution, load 5 µl)</t>
    </r>
  </si>
  <si>
    <t>ladder: Smart Ladder: 5 µl</t>
  </si>
  <si>
    <t xml:space="preserve">143+144 </t>
  </si>
  <si>
    <t xml:space="preserve">175+176 </t>
  </si>
  <si>
    <t>173+174</t>
  </si>
  <si>
    <t xml:space="preserve">177+178 </t>
  </si>
  <si>
    <t>GeneSys</t>
  </si>
  <si>
    <t>Raw volume</t>
  </si>
  <si>
    <t>ng/µl</t>
  </si>
  <si>
    <t>STD20</t>
  </si>
  <si>
    <t>Spot 1</t>
  </si>
  <si>
    <t>STD10</t>
  </si>
  <si>
    <t>Spot 2</t>
  </si>
  <si>
    <t>STD1</t>
  </si>
  <si>
    <t>Spot 3</t>
  </si>
  <si>
    <t>ng/µl diluted samples</t>
  </si>
  <si>
    <t>Spot 4</t>
  </si>
  <si>
    <t>Spot 5</t>
  </si>
  <si>
    <t>Spot 6</t>
  </si>
  <si>
    <t>Spot 7</t>
  </si>
  <si>
    <t>Spot 8</t>
  </si>
  <si>
    <t>Spot 9</t>
  </si>
  <si>
    <t>Spot 10</t>
  </si>
  <si>
    <t>Spot 11</t>
  </si>
  <si>
    <t>Spot 12</t>
  </si>
  <si>
    <t>Spot 13</t>
  </si>
  <si>
    <t>Spot 14</t>
  </si>
  <si>
    <t>Spot 15</t>
  </si>
  <si>
    <t>Spot 16</t>
  </si>
  <si>
    <t>Spot 17</t>
  </si>
  <si>
    <t>Spot 18</t>
  </si>
  <si>
    <t>Spot 19</t>
  </si>
  <si>
    <t>Spot 20</t>
  </si>
  <si>
    <t>Imager Settings</t>
  </si>
  <si>
    <t>Filter</t>
  </si>
  <si>
    <t>UV032</t>
  </si>
  <si>
    <t xml:space="preserve">Light </t>
  </si>
  <si>
    <t>TLUM - Mid Wave</t>
  </si>
  <si>
    <t>Iris F number</t>
  </si>
  <si>
    <t>Exposure time</t>
  </si>
  <si>
    <t>80 ms</t>
  </si>
  <si>
    <t>70 min</t>
  </si>
  <si>
    <t>75 Volts</t>
  </si>
  <si>
    <t>2% agarose</t>
  </si>
  <si>
    <r>
      <t>1</t>
    </r>
    <r>
      <rPr>
        <sz val="10"/>
        <rFont val="Calibri"/>
        <family val="2"/>
      </rPr>
      <t>µ</t>
    </r>
    <r>
      <rPr>
        <sz val="10"/>
        <rFont val="Arial"/>
        <family val="2"/>
      </rPr>
      <t>L Xylene Loading dye + 5</t>
    </r>
    <r>
      <rPr>
        <sz val="10"/>
        <rFont val="Calibri"/>
        <family val="2"/>
      </rPr>
      <t>µ</t>
    </r>
    <r>
      <rPr>
        <sz val="10"/>
        <rFont val="Arial"/>
        <family val="2"/>
      </rPr>
      <t>L sample</t>
    </r>
  </si>
  <si>
    <t>SF smartladder</t>
  </si>
  <si>
    <t>Gel</t>
  </si>
  <si>
    <r>
      <t>ng/</t>
    </r>
    <r>
      <rPr>
        <sz val="10"/>
        <rFont val="Calibri"/>
        <family val="2"/>
      </rPr>
      <t>µ</t>
    </r>
    <r>
      <rPr>
        <sz val="10"/>
        <rFont val="Arial"/>
        <family val="2"/>
      </rPr>
      <t>L</t>
    </r>
  </si>
  <si>
    <t xml:space="preserve">expected </t>
  </si>
  <si>
    <r>
      <t>ng/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L</t>
    </r>
  </si>
  <si>
    <t>Qubit:</t>
  </si>
  <si>
    <r>
      <rPr>
        <sz val="10"/>
        <rFont val="Calibri"/>
        <family val="2"/>
      </rPr>
      <t>µ</t>
    </r>
    <r>
      <rPr>
        <sz val="10"/>
        <rFont val="Arial"/>
        <family val="2"/>
      </rPr>
      <t>L</t>
    </r>
  </si>
  <si>
    <t>elution</t>
  </si>
  <si>
    <t>EB</t>
  </si>
  <si>
    <t>dilution</t>
  </si>
  <si>
    <t>Qbit ng/µl</t>
  </si>
  <si>
    <t>Sample</t>
  </si>
  <si>
    <t>#</t>
  </si>
  <si>
    <t>ng/sample</t>
  </si>
  <si>
    <t>ng/µL</t>
  </si>
  <si>
    <t>number of samples</t>
  </si>
  <si>
    <t>µl to add = µl for 40 ng IF this volume is higher then 1, if not maximum volume</t>
  </si>
  <si>
    <t>µl for 40 ng = ng/µl* 40</t>
  </si>
  <si>
    <t>µl to add</t>
  </si>
  <si>
    <t>µl for 40 ng</t>
  </si>
  <si>
    <t>[DNA] ng/µL</t>
  </si>
  <si>
    <t>primerR</t>
  </si>
  <si>
    <t>Sample name</t>
  </si>
  <si>
    <t>Pool_(µl)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</si>
  <si>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</si>
  <si>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</si>
  <si>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</si>
  <si>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</si>
  <si>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</si>
  <si>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</si>
  <si>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</si>
  <si>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</si>
  <si>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</si>
  <si>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</si>
  <si>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</si>
  <si>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</si>
  <si>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</si>
  <si>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</si>
  <si>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</si>
  <si>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</si>
  <si>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</si>
  <si>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</si>
  <si>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</si>
  <si>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</si>
  <si>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</si>
  <si>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</si>
  <si>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</si>
  <si>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</si>
  <si>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</si>
  <si>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</si>
  <si>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</si>
  <si>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</si>
  <si>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</si>
  <si>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</si>
  <si>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</si>
  <si>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</si>
  <si>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</si>
  <si>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</si>
  <si>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</si>
  <si>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</si>
  <si>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</si>
  <si>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</si>
  <si>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sample_39</t>
  </si>
  <si>
    <t>sample_40</t>
  </si>
  <si>
    <t>sample_41</t>
  </si>
  <si>
    <t>sample_42</t>
  </si>
  <si>
    <t>sample_43</t>
  </si>
  <si>
    <t>sample_44</t>
  </si>
  <si>
    <t>sample_45</t>
  </si>
  <si>
    <t>sample_46</t>
  </si>
  <si>
    <t>sample_47</t>
  </si>
  <si>
    <t>sample_48</t>
  </si>
  <si>
    <t>sample_49</t>
  </si>
  <si>
    <t>sample_50</t>
  </si>
  <si>
    <t>sample_51</t>
  </si>
  <si>
    <t>sample_52</t>
  </si>
  <si>
    <t>sample_53</t>
  </si>
  <si>
    <t>sample_54</t>
  </si>
  <si>
    <t>sample_55</t>
  </si>
  <si>
    <t>sample_56</t>
  </si>
  <si>
    <t>sample_57</t>
  </si>
  <si>
    <t>sample_58</t>
  </si>
  <si>
    <t>sample_59</t>
  </si>
  <si>
    <t>sample_60</t>
  </si>
  <si>
    <t>sample_61</t>
  </si>
  <si>
    <t>sample_62</t>
  </si>
  <si>
    <t>sample_63</t>
  </si>
  <si>
    <t>sample_64</t>
  </si>
  <si>
    <t>sample_65</t>
  </si>
  <si>
    <t>sample_66</t>
  </si>
  <si>
    <t>sample_67</t>
  </si>
  <si>
    <t>sample_68</t>
  </si>
  <si>
    <t>sample_69</t>
  </si>
  <si>
    <t>sample_70</t>
  </si>
  <si>
    <t>sample_71</t>
  </si>
  <si>
    <t>sample_72</t>
  </si>
  <si>
    <t>sample_73</t>
  </si>
  <si>
    <t>sample_74</t>
  </si>
  <si>
    <t>sample_75</t>
  </si>
  <si>
    <t>sample_76</t>
  </si>
  <si>
    <t>sample_77</t>
  </si>
  <si>
    <t>sample_78</t>
  </si>
  <si>
    <t>sample_79</t>
  </si>
  <si>
    <t>sample_80</t>
  </si>
  <si>
    <t>sample_81</t>
  </si>
  <si>
    <t>sample_82</t>
  </si>
  <si>
    <t>sample_83</t>
  </si>
  <si>
    <t>sample_84</t>
  </si>
  <si>
    <t>sample_85</t>
  </si>
  <si>
    <t>sample_86</t>
  </si>
  <si>
    <t>sample_87</t>
  </si>
  <si>
    <t>sample_88</t>
  </si>
  <si>
    <t>sample_89</t>
  </si>
  <si>
    <t>sample_90</t>
  </si>
  <si>
    <t>sample_91</t>
  </si>
  <si>
    <t>sample_92</t>
  </si>
  <si>
    <t>sample_93</t>
  </si>
  <si>
    <t>sample_94</t>
  </si>
  <si>
    <t>sample_95</t>
  </si>
  <si>
    <t>sample_96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</si>
</sst>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vertAlign val="superscript"/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2" tint="-0.249977111117893"/>
      <name val="Calibri"/>
      <family val="2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sz val="11"/>
      <color theme="5"/>
      <name val="Calibri"/>
      <family val="2"/>
    </font>
    <font>
      <sz val="11"/>
      <color theme="9"/>
      <name val="Calibri"/>
      <family val="2"/>
    </font>
    <font>
      <b/>
      <sz val="11"/>
      <color theme="1"/>
      <name val="Calibri"/>
      <family val="2"/>
    </font>
    <font>
      <b/>
      <sz val="10"/>
      <name val="Calibri"/>
      <family val="2"/>
    </font>
    <font>
      <sz val="11"/>
      <color rgb="FF9C6500"/>
      <name val="Calibri"/>
      <family val="2"/>
    </font>
    <font>
      <b/>
      <sz val="15"/>
      <color theme="3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/>
      <top style="thick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/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 style="slantDashDot">
        <color theme="4"/>
      </right>
      <top style="medium">
        <color theme="4"/>
      </top>
      <bottom style="thin">
        <color indexed="64"/>
      </bottom>
      <diagonal/>
    </border>
    <border>
      <left style="medium">
        <color theme="4"/>
      </left>
      <right style="slantDashDot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slantDashDot">
        <color theme="4"/>
      </right>
      <top style="thin">
        <color indexed="64"/>
      </top>
      <bottom style="medium">
        <color theme="4"/>
      </bottom>
      <diagonal/>
    </border>
    <border>
      <left style="slantDashDot">
        <color theme="4"/>
      </left>
      <right style="thin">
        <color indexed="6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slantDashDot">
        <color theme="4"/>
      </bottom>
      <diagonal/>
    </border>
    <border>
      <left/>
      <right style="medium">
        <color theme="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slantDashDot">
        <color theme="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slantDashDot">
        <color theme="4"/>
      </right>
      <top/>
      <bottom style="thin">
        <color indexed="64"/>
      </bottom>
      <diagonal/>
    </border>
    <border>
      <left style="thin">
        <color indexed="64"/>
      </left>
      <right style="slantDashDot">
        <color theme="4"/>
      </right>
      <top style="thin">
        <color indexed="64"/>
      </top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5" fillId="0" borderId="0"/>
    <xf numFmtId="0" fontId="5" fillId="0" borderId="0"/>
    <xf numFmtId="0" fontId="1" fillId="0" borderId="0"/>
    <xf numFmtId="0" fontId="5" fillId="0" borderId="0"/>
    <xf numFmtId="0" fontId="20" fillId="2" borderId="0" applyNumberFormat="0" applyBorder="0" applyAlignment="0" applyProtection="0"/>
    <xf numFmtId="0" fontId="21" fillId="0" borderId="1" applyNumberFormat="0" applyFill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Border="1"/>
    <xf numFmtId="0" fontId="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0" borderId="0" xfId="3"/>
    <xf numFmtId="0" fontId="6" fillId="0" borderId="0" xfId="3" applyFont="1" applyBorder="1"/>
    <xf numFmtId="0" fontId="7" fillId="0" borderId="0" xfId="3" applyFont="1" applyBorder="1" applyAlignment="1">
      <alignment horizontal="right"/>
    </xf>
    <xf numFmtId="0" fontId="7" fillId="0" borderId="0" xfId="3" applyFont="1" applyBorder="1"/>
    <xf numFmtId="0" fontId="6" fillId="0" borderId="0" xfId="3" applyFont="1" applyBorder="1" applyAlignment="1">
      <alignment horizontal="right"/>
    </xf>
    <xf numFmtId="0" fontId="7" fillId="0" borderId="0" xfId="3" applyFont="1" applyAlignment="1">
      <alignment horizontal="left"/>
    </xf>
    <xf numFmtId="0" fontId="6" fillId="0" borderId="0" xfId="3" applyFont="1"/>
    <xf numFmtId="14" fontId="6" fillId="0" borderId="0" xfId="3" applyNumberFormat="1" applyFont="1" applyAlignment="1">
      <alignment horizontal="left"/>
    </xf>
    <xf numFmtId="0" fontId="6" fillId="0" borderId="0" xfId="3" applyFont="1" applyAlignment="1">
      <alignment horizontal="right"/>
    </xf>
    <xf numFmtId="0" fontId="8" fillId="0" borderId="0" xfId="3" applyFont="1"/>
    <xf numFmtId="2" fontId="6" fillId="0" borderId="0" xfId="3" applyNumberFormat="1" applyFont="1" applyBorder="1"/>
    <xf numFmtId="14" fontId="6" fillId="0" borderId="21" xfId="3" applyNumberFormat="1" applyFont="1" applyBorder="1" applyAlignment="1">
      <alignment horizontal="right"/>
    </xf>
    <xf numFmtId="14" fontId="6" fillId="0" borderId="22" xfId="3" applyNumberFormat="1" applyFont="1" applyBorder="1" applyAlignment="1">
      <alignment horizontal="right"/>
    </xf>
    <xf numFmtId="14" fontId="6" fillId="0" borderId="4" xfId="3" applyNumberFormat="1" applyFont="1" applyBorder="1" applyAlignment="1">
      <alignment horizontal="right"/>
    </xf>
    <xf numFmtId="0" fontId="6" fillId="0" borderId="21" xfId="3" applyFont="1" applyBorder="1" applyAlignment="1">
      <alignment horizontal="right"/>
    </xf>
    <xf numFmtId="0" fontId="8" fillId="0" borderId="21" xfId="3" applyFont="1" applyBorder="1"/>
    <xf numFmtId="2" fontId="6" fillId="0" borderId="21" xfId="3" applyNumberFormat="1" applyFont="1" applyBorder="1"/>
    <xf numFmtId="0" fontId="6" fillId="0" borderId="21" xfId="3" applyFont="1" applyBorder="1"/>
    <xf numFmtId="14" fontId="6" fillId="0" borderId="0" xfId="3" applyNumberFormat="1" applyFont="1" applyBorder="1" applyAlignment="1">
      <alignment horizontal="right"/>
    </xf>
    <xf numFmtId="2" fontId="7" fillId="0" borderId="0" xfId="3" applyNumberFormat="1" applyFont="1" applyBorder="1"/>
    <xf numFmtId="2" fontId="5" fillId="0" borderId="0" xfId="3" applyNumberFormat="1"/>
    <xf numFmtId="14" fontId="6" fillId="0" borderId="0" xfId="3" applyNumberFormat="1" applyFont="1" applyFill="1" applyBorder="1" applyAlignment="1">
      <alignment horizontal="right"/>
    </xf>
    <xf numFmtId="0" fontId="6" fillId="0" borderId="0" xfId="3" applyFont="1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7" fillId="0" borderId="0" xfId="4" applyFont="1" applyBorder="1" applyAlignment="1">
      <alignment horizontal="right"/>
    </xf>
    <xf numFmtId="0" fontId="7" fillId="0" borderId="0" xfId="4" applyFont="1" applyBorder="1"/>
    <xf numFmtId="2" fontId="6" fillId="0" borderId="0" xfId="4" applyNumberFormat="1" applyFont="1"/>
    <xf numFmtId="0" fontId="6" fillId="0" borderId="0" xfId="4" applyFont="1" applyAlignment="1">
      <alignment horizontal="right"/>
    </xf>
    <xf numFmtId="0" fontId="6" fillId="0" borderId="21" xfId="4" applyFont="1" applyBorder="1" applyAlignment="1">
      <alignment horizontal="right"/>
    </xf>
    <xf numFmtId="0" fontId="5" fillId="0" borderId="0" xfId="3"/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6" xfId="0" applyBorder="1"/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2" xfId="0" applyFont="1" applyBorder="1" applyAlignment="1">
      <alignment horizontal="center"/>
    </xf>
    <xf numFmtId="0" fontId="13" fillId="0" borderId="0" xfId="0" applyFont="1"/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/>
    <xf numFmtId="0" fontId="15" fillId="0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6" fillId="0" borderId="0" xfId="0" applyFont="1"/>
    <xf numFmtId="0" fontId="17" fillId="0" borderId="0" xfId="0" applyFont="1"/>
    <xf numFmtId="0" fontId="4" fillId="0" borderId="0" xfId="0" applyFont="1"/>
    <xf numFmtId="2" fontId="0" fillId="0" borderId="0" xfId="0" applyNumberFormat="1"/>
    <xf numFmtId="0" fontId="12" fillId="0" borderId="0" xfId="0" applyFont="1"/>
    <xf numFmtId="2" fontId="12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left"/>
    </xf>
    <xf numFmtId="0" fontId="5" fillId="0" borderId="0" xfId="5"/>
    <xf numFmtId="2" fontId="5" fillId="0" borderId="0" xfId="5" applyNumberFormat="1"/>
    <xf numFmtId="0" fontId="18" fillId="0" borderId="0" xfId="5" applyFont="1" applyAlignment="1">
      <alignment horizontal="center"/>
    </xf>
    <xf numFmtId="0" fontId="5" fillId="3" borderId="3" xfId="5" applyFill="1" applyBorder="1" applyAlignment="1">
      <alignment horizontal="center"/>
    </xf>
    <xf numFmtId="2" fontId="5" fillId="4" borderId="2" xfId="5" applyNumberFormat="1" applyFill="1" applyBorder="1" applyAlignment="1">
      <alignment horizontal="center"/>
    </xf>
    <xf numFmtId="0" fontId="5" fillId="0" borderId="2" xfId="5" applyBorder="1" applyAlignment="1">
      <alignment horizontal="center"/>
    </xf>
    <xf numFmtId="164" fontId="5" fillId="0" borderId="2" xfId="5" applyNumberFormat="1" applyBorder="1" applyAlignment="1">
      <alignment horizontal="center"/>
    </xf>
    <xf numFmtId="0" fontId="18" fillId="0" borderId="2" xfId="5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2" borderId="0" xfId="6" applyAlignment="1">
      <alignment horizontal="center"/>
    </xf>
    <xf numFmtId="0" fontId="18" fillId="0" borderId="0" xfId="5" applyFont="1"/>
    <xf numFmtId="0" fontId="18" fillId="5" borderId="3" xfId="5" applyFont="1" applyFill="1" applyBorder="1" applyAlignment="1">
      <alignment horizontal="center"/>
    </xf>
    <xf numFmtId="2" fontId="18" fillId="5" borderId="2" xfId="5" applyNumberFormat="1" applyFont="1" applyFill="1" applyBorder="1" applyAlignment="1">
      <alignment horizontal="center"/>
    </xf>
    <xf numFmtId="0" fontId="18" fillId="5" borderId="2" xfId="5" applyFont="1" applyFill="1" applyBorder="1" applyAlignment="1">
      <alignment horizontal="center"/>
    </xf>
    <xf numFmtId="0" fontId="20" fillId="2" borderId="5" xfId="6" applyBorder="1" applyAlignment="1">
      <alignment horizontal="center"/>
    </xf>
    <xf numFmtId="0" fontId="5" fillId="0" borderId="0" xfId="5" applyFont="1" applyAlignment="1">
      <alignment horizontal="right"/>
    </xf>
    <xf numFmtId="0" fontId="18" fillId="0" borderId="0" xfId="5" applyFont="1" applyAlignment="1">
      <alignment horizontal="right"/>
    </xf>
    <xf numFmtId="2" fontId="5" fillId="0" borderId="2" xfId="5" applyNumberFormat="1" applyBorder="1"/>
    <xf numFmtId="0" fontId="5" fillId="0" borderId="2" xfId="5" applyFill="1" applyBorder="1"/>
    <xf numFmtId="0" fontId="21" fillId="0" borderId="1" xfId="7" applyFill="1"/>
    <xf numFmtId="2" fontId="21" fillId="0" borderId="1" xfId="7" applyNumberFormat="1" applyFill="1"/>
    <xf numFmtId="2" fontId="21" fillId="0" borderId="1" xfId="7" applyNumberFormat="1"/>
    <xf numFmtId="0" fontId="21" fillId="0" borderId="1" xfId="7"/>
    <xf numFmtId="0" fontId="6" fillId="0" borderId="0" xfId="3" applyFont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" xfId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8">
    <cellStyle name="Heading 1" xfId="1" builtinId="16"/>
    <cellStyle name="Heading 1 2" xfId="7" xr:uid="{2048B92E-20DA-4879-B543-C0E48DD29439}"/>
    <cellStyle name="Neutral 2" xfId="6" xr:uid="{883318C0-760C-470A-B804-0CEF67AA5904}"/>
    <cellStyle name="Normal" xfId="0" builtinId="0"/>
    <cellStyle name="Normal 2" xfId="4" xr:uid="{B01EFE4F-EDEC-4B98-86C3-60145CF909EA}"/>
    <cellStyle name="Normal 2 2" xfId="5" xr:uid="{247B4C85-6366-4FFE-B819-4D5310786FBF}"/>
    <cellStyle name="Normal 3" xfId="3" xr:uid="{00000000-0005-0000-0000-000001000000}"/>
    <cellStyle name="Normal 4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5409542253821"/>
          <c:y val="8.5813621480558211E-2"/>
          <c:w val="0.7986367605200122"/>
          <c:h val="0.76000851143341097"/>
        </c:manualLayout>
      </c:layout>
      <c:scatterChart>
        <c:scatterStyle val="lineMarker"/>
        <c:varyColors val="0"/>
        <c:ser>
          <c:idx val="1"/>
          <c:order val="0"/>
          <c:tx>
            <c:v>20-10-1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01231576822129"/>
                  <c:y val="-0.26230244272514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'Gel quantification'!$D$2:$D$4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</c:v>
                </c:pt>
              </c:numCache>
            </c:numRef>
          </c:xVal>
          <c:yVal>
            <c:numRef>
              <c:f>'Gel quantification'!$C$2:$C$4</c:f>
              <c:numCache>
                <c:formatCode>General</c:formatCode>
                <c:ptCount val="3"/>
                <c:pt idx="0">
                  <c:v>1108123</c:v>
                </c:pt>
                <c:pt idx="1">
                  <c:v>983726</c:v>
                </c:pt>
                <c:pt idx="2">
                  <c:v>746807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A-474F-903B-315E4185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15631"/>
        <c:axId val="844845775"/>
      </c:scatterChart>
      <c:valAx>
        <c:axId val="9910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ng/µl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4845775"/>
        <c:crosses val="autoZero"/>
        <c:crossBetween val="midCat"/>
      </c:valAx>
      <c:valAx>
        <c:axId val="8448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Volume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910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123824</xdr:rowOff>
    </xdr:from>
    <xdr:to>
      <xdr:col>13</xdr:col>
      <xdr:colOff>190500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FBE29-64DF-4A32-8AC7-AA575A257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23</xdr:row>
      <xdr:rowOff>190499</xdr:rowOff>
    </xdr:from>
    <xdr:to>
      <xdr:col>8</xdr:col>
      <xdr:colOff>581024</xdr:colOff>
      <xdr:row>46</xdr:row>
      <xdr:rowOff>76198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3BE20C-F302-429F-8C57-87A73777C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1999"/>
          <a:ext cx="6400799" cy="4267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19</xdr:col>
      <xdr:colOff>85725</xdr:colOff>
      <xdr:row>33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224886-5406-466E-A22D-A4F57D0C7C61}"/>
            </a:ext>
          </a:extLst>
        </xdr:cNvPr>
        <xdr:cNvSpPr txBox="1"/>
      </xdr:nvSpPr>
      <xdr:spPr>
        <a:xfrm>
          <a:off x="5623560" y="2011680"/>
          <a:ext cx="6334125" cy="446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Dilutions</a:t>
          </a:r>
          <a:r>
            <a:rPr lang="en-US" sz="1100" b="1" baseline="0"/>
            <a:t> and pooling (05-07-18):</a:t>
          </a:r>
        </a:p>
        <a:p>
          <a:endParaRPr lang="en-US" sz="1100" b="1" baseline="0"/>
        </a:p>
        <a:p>
          <a:r>
            <a:rPr lang="en-US" sz="1100"/>
            <a:t>- All</a:t>
          </a:r>
          <a:r>
            <a:rPr lang="en-US" sz="1100" baseline="0"/>
            <a:t> samples (gel extracts) that had a higher concentration than 4 ng/µl where diluted with EB to 4 ng/µl. This was done by adding a certain amount of EB to 10 µl of DNA (see table beside). When pooling the goal was to add 40 ng of DNA per sample. For each sample that had a concentration of 4 ng/µl, or that was diluted to that concentration, 10 µl of gel extract/dilution was added. For each sample that had a lower concentration than 4 ng/µl, the amount of µl that was needed to achieve 10 ng was added when possible.</a:t>
          </a:r>
        </a:p>
        <a:p>
          <a:endParaRPr lang="en-US" sz="1100" baseline="0"/>
        </a:p>
        <a:p>
          <a:r>
            <a:rPr lang="en-US" sz="1100" b="1" u="sng" baseline="0"/>
            <a:t>PCR purification</a:t>
          </a:r>
        </a:p>
        <a:p>
          <a:r>
            <a:rPr lang="en-US" sz="1100" baseline="0"/>
            <a:t>- Samples were pooled in a 15 ml tube</a:t>
          </a:r>
        </a:p>
        <a:p>
          <a:r>
            <a:rPr lang="en-US" sz="1100" baseline="0"/>
            <a:t>- ....... µl of buffer PB was added (total volume of samples is approximately .......µl, amount of PB is sample volume x 5), to this ....... µl of pH indicator from the PCR purification kit was added (1:250 dilution).</a:t>
          </a:r>
        </a:p>
        <a:p>
          <a:r>
            <a:rPr lang="en-US" sz="1100" baseline="0"/>
            <a:t>- the mixture of PB/pH indicator was added to the sample by pooring, the color turned orange so 10 µl of 3 M sodium acetate (NaAc) pH 5.0 was added according to the PCR purification protocol</a:t>
          </a:r>
        </a:p>
        <a:p>
          <a:r>
            <a:rPr lang="en-US" sz="1100" baseline="0"/>
            <a:t>- the QiaQuick PCR purification protocol was followed from step 2 on, using the vacuum manifold and eluting in 100 µl of buffer EB.</a:t>
          </a:r>
        </a:p>
        <a:p>
          <a:endParaRPr lang="en-US" sz="1100" baseline="0"/>
        </a:p>
        <a:p>
          <a:r>
            <a:rPr lang="en-US" sz="1100" baseline="0"/>
            <a:t>- The concentration of the final elution was measured using the Qubit (3 µl) at </a:t>
          </a:r>
          <a:r>
            <a:rPr lang="en-US" sz="1100" b="1" baseline="0"/>
            <a:t>...... ng/µl </a:t>
          </a:r>
          <a:r>
            <a:rPr lang="en-US" sz="1100" baseline="0"/>
            <a:t>(........ ng in 40 µl, this was transferred to a seperate tube for sending). Also 5 µl was used to put on a small 2% agarose gel (1 g agarose + 50 ml 1x TAE), combined with 1 µl of loading dye. A 10.000 bp ladder was loaded next to the sample. The gel was ran for 70 minutes at 75 V and post-stained with Ethidium Bromide (20 minutes stain - 10 minutes destain) prior to picturing the gel using the imager. The remaining product (after using 3 µl for the Qubit and 5 µl for the gel, 52 µl is left and kept in storage).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C19B-37B1-415A-8971-8A9F863F4218}">
  <dimension ref="A1:N44"/>
  <sheetViews>
    <sheetView zoomScale="90" zoomScaleNormal="90" workbookViewId="0">
      <selection activeCell="F2" sqref="F2:I6"/>
    </sheetView>
  </sheetViews>
  <sheetFormatPr defaultRowHeight="15" x14ac:dyDescent="0.25"/>
  <cols>
    <col min="1" max="1" width="14.85546875" bestFit="1" customWidth="1"/>
    <col min="2" max="2" width="14.7109375" bestFit="1" customWidth="1"/>
    <col min="4" max="4" width="30.42578125" bestFit="1" customWidth="1"/>
    <col min="6" max="6" width="14.85546875" bestFit="1" customWidth="1"/>
    <col min="7" max="7" width="14.7109375" bestFit="1" customWidth="1"/>
    <col min="8" max="8" width="8.85546875" bestFit="1" customWidth="1"/>
    <col min="9" max="9" width="31.42578125" bestFit="1" customWidth="1"/>
    <col min="11" max="11" width="14.85546875" bestFit="1" customWidth="1"/>
    <col min="12" max="12" width="14.7109375" bestFit="1" customWidth="1"/>
    <col min="13" max="13" width="9.85546875" bestFit="1" customWidth="1"/>
    <col min="14" max="14" width="31.42578125" bestFit="1" customWidth="1"/>
  </cols>
  <sheetData>
    <row r="1" spans="1:14" x14ac:dyDescent="0.25">
      <c r="A1" s="3" t="s">
        <v>137</v>
      </c>
      <c r="B1" s="3" t="s">
        <v>138</v>
      </c>
      <c r="C1" s="3" t="s">
        <v>139</v>
      </c>
      <c r="D1" s="3" t="s">
        <v>140</v>
      </c>
      <c r="E1" s="2"/>
      <c r="F1" s="3" t="s">
        <v>137</v>
      </c>
      <c r="G1" s="3" t="s">
        <v>138</v>
      </c>
      <c r="H1" s="3" t="s">
        <v>139</v>
      </c>
      <c r="I1" s="3" t="s">
        <v>140</v>
      </c>
      <c r="J1" s="2"/>
      <c r="K1" s="3" t="s">
        <v>137</v>
      </c>
      <c r="L1" s="3" t="s">
        <v>138</v>
      </c>
      <c r="M1" s="3" t="s">
        <v>139</v>
      </c>
      <c r="N1" s="3" t="s">
        <v>140</v>
      </c>
    </row>
    <row r="2" spans="1:14" x14ac:dyDescent="0.25">
      <c r="A2" s="2" t="s">
        <v>141</v>
      </c>
      <c r="B2" s="2" t="s">
        <v>142</v>
      </c>
      <c r="C2" s="3" t="s">
        <v>33</v>
      </c>
      <c r="D2" s="17" t="s">
        <v>143</v>
      </c>
      <c r="E2" s="2"/>
      <c r="F2" s="2" t="s">
        <v>144</v>
      </c>
      <c r="G2" s="2" t="s">
        <v>145</v>
      </c>
      <c r="H2" s="3" t="s">
        <v>102</v>
      </c>
      <c r="I2" s="17" t="s">
        <v>156</v>
      </c>
      <c r="J2" s="2"/>
      <c r="K2" s="2" t="s">
        <v>147</v>
      </c>
      <c r="L2" s="2" t="s">
        <v>148</v>
      </c>
      <c r="M2" s="3" t="s">
        <v>169</v>
      </c>
      <c r="N2" s="17" t="s">
        <v>170</v>
      </c>
    </row>
    <row r="3" spans="1:14" x14ac:dyDescent="0.25">
      <c r="A3" s="2" t="s">
        <v>151</v>
      </c>
      <c r="B3" s="2" t="s">
        <v>152</v>
      </c>
      <c r="C3" s="3" t="s">
        <v>34</v>
      </c>
      <c r="D3" s="17" t="s">
        <v>153</v>
      </c>
      <c r="E3" s="2"/>
      <c r="F3" s="2" t="s">
        <v>154</v>
      </c>
      <c r="G3" s="2" t="s">
        <v>155</v>
      </c>
      <c r="H3" s="3" t="s">
        <v>103</v>
      </c>
      <c r="I3" s="17" t="s">
        <v>166</v>
      </c>
      <c r="J3" s="2"/>
      <c r="K3" s="2" t="s">
        <v>157</v>
      </c>
      <c r="L3" s="2" t="s">
        <v>158</v>
      </c>
      <c r="M3" s="3" t="s">
        <v>179</v>
      </c>
      <c r="N3" s="17" t="s">
        <v>180</v>
      </c>
    </row>
    <row r="4" spans="1:14" x14ac:dyDescent="0.25">
      <c r="A4" s="2" t="s">
        <v>161</v>
      </c>
      <c r="B4" s="2" t="s">
        <v>162</v>
      </c>
      <c r="C4" s="3" t="s">
        <v>35</v>
      </c>
      <c r="D4" s="17" t="s">
        <v>163</v>
      </c>
      <c r="E4" s="2"/>
      <c r="F4" s="2" t="s">
        <v>164</v>
      </c>
      <c r="G4" s="2" t="s">
        <v>165</v>
      </c>
      <c r="H4" s="3" t="s">
        <v>104</v>
      </c>
      <c r="I4" s="17" t="s">
        <v>176</v>
      </c>
      <c r="J4" s="2"/>
      <c r="K4" s="2" t="s">
        <v>167</v>
      </c>
      <c r="L4" s="2" t="s">
        <v>168</v>
      </c>
      <c r="M4" s="3" t="s">
        <v>189</v>
      </c>
      <c r="N4" s="17" t="s">
        <v>190</v>
      </c>
    </row>
    <row r="5" spans="1:14" x14ac:dyDescent="0.25">
      <c r="A5" s="2" t="s">
        <v>171</v>
      </c>
      <c r="B5" s="2" t="s">
        <v>172</v>
      </c>
      <c r="C5" s="3" t="s">
        <v>36</v>
      </c>
      <c r="D5" s="17" t="s">
        <v>173</v>
      </c>
      <c r="E5" s="2"/>
      <c r="F5" s="2" t="s">
        <v>174</v>
      </c>
      <c r="G5" s="2" t="s">
        <v>175</v>
      </c>
      <c r="H5" s="3" t="s">
        <v>105</v>
      </c>
      <c r="I5" s="17" t="s">
        <v>186</v>
      </c>
      <c r="J5" s="2"/>
      <c r="K5" s="2" t="s">
        <v>177</v>
      </c>
      <c r="L5" s="2" t="s">
        <v>178</v>
      </c>
      <c r="M5" s="3" t="s">
        <v>199</v>
      </c>
      <c r="N5" s="17" t="s">
        <v>200</v>
      </c>
    </row>
    <row r="6" spans="1:14" x14ac:dyDescent="0.25">
      <c r="A6" s="2" t="s">
        <v>181</v>
      </c>
      <c r="B6" s="2" t="s">
        <v>182</v>
      </c>
      <c r="C6" s="3" t="s">
        <v>37</v>
      </c>
      <c r="D6" s="17" t="s">
        <v>183</v>
      </c>
      <c r="E6" s="2"/>
      <c r="F6" s="2" t="s">
        <v>184</v>
      </c>
      <c r="G6" s="2" t="s">
        <v>185</v>
      </c>
      <c r="H6" s="3" t="s">
        <v>106</v>
      </c>
      <c r="I6" s="17" t="s">
        <v>196</v>
      </c>
      <c r="J6" s="2"/>
      <c r="K6" s="2" t="s">
        <v>187</v>
      </c>
      <c r="L6" s="2" t="s">
        <v>188</v>
      </c>
      <c r="M6" s="3" t="s">
        <v>210</v>
      </c>
      <c r="N6" s="17" t="s">
        <v>211</v>
      </c>
    </row>
    <row r="7" spans="1:14" x14ac:dyDescent="0.25">
      <c r="A7" s="2" t="s">
        <v>191</v>
      </c>
      <c r="B7" s="2" t="s">
        <v>192</v>
      </c>
      <c r="C7" s="3" t="s">
        <v>38</v>
      </c>
      <c r="D7" s="17" t="s">
        <v>193</v>
      </c>
      <c r="E7" s="2"/>
      <c r="F7" s="2" t="s">
        <v>194</v>
      </c>
      <c r="G7" s="2" t="s">
        <v>195</v>
      </c>
      <c r="H7" s="3" t="s">
        <v>206</v>
      </c>
      <c r="I7" s="17" t="s">
        <v>207</v>
      </c>
      <c r="J7" s="2"/>
      <c r="K7" s="2" t="s">
        <v>197</v>
      </c>
      <c r="L7" s="2" t="s">
        <v>198</v>
      </c>
      <c r="M7" s="3" t="s">
        <v>221</v>
      </c>
      <c r="N7" s="17" t="s">
        <v>222</v>
      </c>
    </row>
    <row r="8" spans="1:14" x14ac:dyDescent="0.25">
      <c r="A8" s="2" t="s">
        <v>201</v>
      </c>
      <c r="B8" s="2" t="s">
        <v>202</v>
      </c>
      <c r="C8" s="3" t="s">
        <v>39</v>
      </c>
      <c r="D8" s="17" t="s">
        <v>203</v>
      </c>
      <c r="E8" s="2"/>
      <c r="F8" s="2" t="s">
        <v>204</v>
      </c>
      <c r="G8" s="2" t="s">
        <v>205</v>
      </c>
      <c r="H8" s="3" t="s">
        <v>217</v>
      </c>
      <c r="I8" s="17" t="s">
        <v>218</v>
      </c>
      <c r="J8" s="2"/>
      <c r="K8" s="2" t="s">
        <v>208</v>
      </c>
      <c r="L8" s="2" t="s">
        <v>209</v>
      </c>
      <c r="M8" s="3" t="s">
        <v>232</v>
      </c>
      <c r="N8" s="17" t="s">
        <v>233</v>
      </c>
    </row>
    <row r="9" spans="1:14" x14ac:dyDescent="0.25">
      <c r="A9" s="2" t="s">
        <v>212</v>
      </c>
      <c r="B9" s="2" t="s">
        <v>213</v>
      </c>
      <c r="C9" s="3" t="s">
        <v>40</v>
      </c>
      <c r="D9" s="17" t="s">
        <v>214</v>
      </c>
      <c r="E9" s="2"/>
      <c r="F9" s="2" t="s">
        <v>215</v>
      </c>
      <c r="G9" s="2" t="s">
        <v>216</v>
      </c>
      <c r="H9" s="3" t="s">
        <v>228</v>
      </c>
      <c r="I9" s="17" t="s">
        <v>229</v>
      </c>
      <c r="J9" s="2"/>
      <c r="K9" s="2" t="s">
        <v>219</v>
      </c>
      <c r="L9" s="2" t="s">
        <v>220</v>
      </c>
      <c r="M9" s="3" t="s">
        <v>243</v>
      </c>
      <c r="N9" s="17" t="s">
        <v>244</v>
      </c>
    </row>
    <row r="10" spans="1:14" x14ac:dyDescent="0.25">
      <c r="A10" s="2" t="s">
        <v>223</v>
      </c>
      <c r="B10" s="2" t="s">
        <v>224</v>
      </c>
      <c r="C10" s="3" t="s">
        <v>41</v>
      </c>
      <c r="D10" s="17" t="s">
        <v>225</v>
      </c>
      <c r="E10" s="2"/>
      <c r="F10" s="2" t="s">
        <v>226</v>
      </c>
      <c r="G10" s="2" t="s">
        <v>227</v>
      </c>
      <c r="H10" s="3" t="s">
        <v>239</v>
      </c>
      <c r="I10" s="17" t="s">
        <v>240</v>
      </c>
      <c r="J10" s="2"/>
      <c r="K10" s="2" t="s">
        <v>230</v>
      </c>
      <c r="L10" s="2" t="s">
        <v>231</v>
      </c>
      <c r="M10" s="3" t="s">
        <v>254</v>
      </c>
      <c r="N10" s="17" t="s">
        <v>255</v>
      </c>
    </row>
    <row r="11" spans="1:14" x14ac:dyDescent="0.25">
      <c r="A11" s="2" t="s">
        <v>234</v>
      </c>
      <c r="B11" s="2" t="s">
        <v>235</v>
      </c>
      <c r="C11" s="3" t="s">
        <v>42</v>
      </c>
      <c r="D11" s="17" t="s">
        <v>236</v>
      </c>
      <c r="E11" s="2"/>
      <c r="F11" s="2" t="s">
        <v>237</v>
      </c>
      <c r="G11" s="2" t="s">
        <v>238</v>
      </c>
      <c r="H11" s="3" t="s">
        <v>250</v>
      </c>
      <c r="I11" s="17" t="s">
        <v>251</v>
      </c>
      <c r="J11" s="2"/>
      <c r="K11" s="2" t="s">
        <v>241</v>
      </c>
      <c r="L11" s="2" t="s">
        <v>242</v>
      </c>
      <c r="M11" s="3" t="s">
        <v>265</v>
      </c>
      <c r="N11" s="17" t="s">
        <v>266</v>
      </c>
    </row>
    <row r="12" spans="1:14" x14ac:dyDescent="0.25">
      <c r="A12" s="2" t="s">
        <v>245</v>
      </c>
      <c r="B12" s="2" t="s">
        <v>246</v>
      </c>
      <c r="C12" s="3" t="s">
        <v>43</v>
      </c>
      <c r="D12" s="17" t="s">
        <v>247</v>
      </c>
      <c r="E12" s="2"/>
      <c r="F12" s="2" t="s">
        <v>248</v>
      </c>
      <c r="G12" s="2" t="s">
        <v>249</v>
      </c>
      <c r="H12" s="3" t="s">
        <v>261</v>
      </c>
      <c r="I12" s="17" t="s">
        <v>262</v>
      </c>
      <c r="J12" s="2"/>
      <c r="K12" s="2" t="s">
        <v>252</v>
      </c>
      <c r="L12" s="2" t="s">
        <v>253</v>
      </c>
      <c r="M12" s="3" t="s">
        <v>276</v>
      </c>
      <c r="N12" s="17" t="s">
        <v>277</v>
      </c>
    </row>
    <row r="13" spans="1:14" x14ac:dyDescent="0.25">
      <c r="A13" s="2" t="s">
        <v>256</v>
      </c>
      <c r="B13" s="2" t="s">
        <v>257</v>
      </c>
      <c r="C13" s="3" t="s">
        <v>44</v>
      </c>
      <c r="D13" s="17" t="s">
        <v>258</v>
      </c>
      <c r="E13" s="2"/>
      <c r="F13" s="2" t="s">
        <v>259</v>
      </c>
      <c r="G13" s="2" t="s">
        <v>260</v>
      </c>
      <c r="H13" s="3" t="s">
        <v>272</v>
      </c>
      <c r="I13" s="17" t="s">
        <v>273</v>
      </c>
      <c r="J13" s="2"/>
      <c r="K13" s="2" t="s">
        <v>263</v>
      </c>
      <c r="L13" s="2" t="s">
        <v>264</v>
      </c>
      <c r="M13" s="3" t="s">
        <v>287</v>
      </c>
      <c r="N13" s="17" t="s">
        <v>288</v>
      </c>
    </row>
    <row r="14" spans="1:14" x14ac:dyDescent="0.25">
      <c r="A14" s="2" t="s">
        <v>267</v>
      </c>
      <c r="B14" s="2" t="s">
        <v>268</v>
      </c>
      <c r="C14" s="3" t="s">
        <v>45</v>
      </c>
      <c r="D14" s="17" t="s">
        <v>269</v>
      </c>
      <c r="E14" s="2"/>
      <c r="F14" s="2" t="s">
        <v>270</v>
      </c>
      <c r="G14" s="2" t="s">
        <v>271</v>
      </c>
      <c r="H14" s="3" t="s">
        <v>283</v>
      </c>
      <c r="I14" s="17" t="s">
        <v>284</v>
      </c>
      <c r="J14" s="2"/>
      <c r="K14" s="2" t="s">
        <v>274</v>
      </c>
      <c r="L14" s="2" t="s">
        <v>275</v>
      </c>
      <c r="M14" s="3" t="s">
        <v>298</v>
      </c>
      <c r="N14" s="17" t="s">
        <v>299</v>
      </c>
    </row>
    <row r="15" spans="1:14" x14ac:dyDescent="0.25">
      <c r="A15" s="2" t="s">
        <v>278</v>
      </c>
      <c r="B15" s="2" t="s">
        <v>279</v>
      </c>
      <c r="C15" s="3" t="s">
        <v>46</v>
      </c>
      <c r="D15" s="17" t="s">
        <v>280</v>
      </c>
      <c r="E15" s="2"/>
      <c r="F15" s="2" t="s">
        <v>281</v>
      </c>
      <c r="G15" s="2" t="s">
        <v>282</v>
      </c>
      <c r="H15" s="3" t="s">
        <v>294</v>
      </c>
      <c r="I15" s="17" t="s">
        <v>295</v>
      </c>
      <c r="J15" s="2"/>
      <c r="K15" s="2" t="s">
        <v>285</v>
      </c>
      <c r="L15" s="2" t="s">
        <v>286</v>
      </c>
      <c r="M15" s="3" t="s">
        <v>309</v>
      </c>
      <c r="N15" s="17" t="s">
        <v>310</v>
      </c>
    </row>
    <row r="16" spans="1:14" x14ac:dyDescent="0.25">
      <c r="A16" s="2" t="s">
        <v>289</v>
      </c>
      <c r="B16" s="2" t="s">
        <v>290</v>
      </c>
      <c r="C16" s="3" t="s">
        <v>47</v>
      </c>
      <c r="D16" s="17" t="s">
        <v>291</v>
      </c>
      <c r="E16" s="2"/>
      <c r="F16" s="2" t="s">
        <v>292</v>
      </c>
      <c r="G16" s="2" t="s">
        <v>293</v>
      </c>
      <c r="H16" s="3" t="s">
        <v>305</v>
      </c>
      <c r="I16" s="17" t="s">
        <v>306</v>
      </c>
      <c r="J16" s="2"/>
      <c r="K16" s="2" t="s">
        <v>296</v>
      </c>
      <c r="L16" s="2" t="s">
        <v>297</v>
      </c>
      <c r="M16" s="3" t="s">
        <v>320</v>
      </c>
      <c r="N16" s="17" t="s">
        <v>321</v>
      </c>
    </row>
    <row r="17" spans="1:14" x14ac:dyDescent="0.25">
      <c r="A17" s="2" t="s">
        <v>300</v>
      </c>
      <c r="B17" s="2" t="s">
        <v>301</v>
      </c>
      <c r="C17" s="3" t="s">
        <v>48</v>
      </c>
      <c r="D17" s="17" t="s">
        <v>302</v>
      </c>
      <c r="E17" s="2"/>
      <c r="F17" s="2" t="s">
        <v>303</v>
      </c>
      <c r="G17" s="2" t="s">
        <v>304</v>
      </c>
      <c r="H17" s="3" t="s">
        <v>316</v>
      </c>
      <c r="I17" s="17" t="s">
        <v>317</v>
      </c>
      <c r="J17" s="2"/>
      <c r="K17" s="2" t="s">
        <v>307</v>
      </c>
      <c r="L17" s="2" t="s">
        <v>308</v>
      </c>
      <c r="M17" s="3" t="s">
        <v>331</v>
      </c>
      <c r="N17" s="17" t="s">
        <v>332</v>
      </c>
    </row>
    <row r="18" spans="1:14" x14ac:dyDescent="0.25">
      <c r="A18" s="2" t="s">
        <v>311</v>
      </c>
      <c r="B18" s="2" t="s">
        <v>312</v>
      </c>
      <c r="C18" s="3" t="s">
        <v>49</v>
      </c>
      <c r="D18" s="17" t="s">
        <v>313</v>
      </c>
      <c r="E18" s="2"/>
      <c r="F18" s="2" t="s">
        <v>314</v>
      </c>
      <c r="G18" s="2" t="s">
        <v>315</v>
      </c>
      <c r="H18" s="3" t="s">
        <v>327</v>
      </c>
      <c r="I18" s="17" t="s">
        <v>328</v>
      </c>
      <c r="J18" s="2"/>
      <c r="K18" s="2" t="s">
        <v>318</v>
      </c>
      <c r="L18" s="2" t="s">
        <v>319</v>
      </c>
      <c r="M18" s="3" t="s">
        <v>342</v>
      </c>
      <c r="N18" s="17" t="s">
        <v>343</v>
      </c>
    </row>
    <row r="19" spans="1:14" x14ac:dyDescent="0.25">
      <c r="A19" s="2" t="s">
        <v>322</v>
      </c>
      <c r="B19" s="2" t="s">
        <v>323</v>
      </c>
      <c r="C19" s="3" t="s">
        <v>50</v>
      </c>
      <c r="D19" s="17" t="s">
        <v>324</v>
      </c>
      <c r="E19" s="2"/>
      <c r="F19" s="2" t="s">
        <v>325</v>
      </c>
      <c r="G19" s="2" t="s">
        <v>326</v>
      </c>
      <c r="H19" s="3" t="s">
        <v>338</v>
      </c>
      <c r="I19" s="17" t="s">
        <v>339</v>
      </c>
      <c r="J19" s="2"/>
      <c r="K19" s="2" t="s">
        <v>329</v>
      </c>
      <c r="L19" s="2" t="s">
        <v>330</v>
      </c>
      <c r="M19" s="3" t="s">
        <v>353</v>
      </c>
      <c r="N19" s="17" t="s">
        <v>354</v>
      </c>
    </row>
    <row r="20" spans="1:14" x14ac:dyDescent="0.25">
      <c r="A20" s="2" t="s">
        <v>333</v>
      </c>
      <c r="B20" s="2" t="s">
        <v>334</v>
      </c>
      <c r="C20" s="3" t="s">
        <v>51</v>
      </c>
      <c r="D20" s="17" t="s">
        <v>335</v>
      </c>
      <c r="E20" s="2"/>
      <c r="F20" s="2" t="s">
        <v>336</v>
      </c>
      <c r="G20" s="2" t="s">
        <v>337</v>
      </c>
      <c r="H20" s="3" t="s">
        <v>349</v>
      </c>
      <c r="I20" s="17" t="s">
        <v>350</v>
      </c>
      <c r="J20" s="2"/>
      <c r="K20" s="2" t="s">
        <v>340</v>
      </c>
      <c r="L20" s="2" t="s">
        <v>341</v>
      </c>
      <c r="M20" s="3" t="s">
        <v>364</v>
      </c>
      <c r="N20" s="17" t="s">
        <v>365</v>
      </c>
    </row>
    <row r="21" spans="1:14" x14ac:dyDescent="0.25">
      <c r="A21" s="2" t="s">
        <v>344</v>
      </c>
      <c r="B21" s="2" t="s">
        <v>345</v>
      </c>
      <c r="C21" s="3" t="s">
        <v>52</v>
      </c>
      <c r="D21" s="17" t="s">
        <v>346</v>
      </c>
      <c r="E21" s="2"/>
      <c r="F21" s="2" t="s">
        <v>347</v>
      </c>
      <c r="G21" s="2" t="s">
        <v>348</v>
      </c>
      <c r="H21" s="3" t="s">
        <v>360</v>
      </c>
      <c r="I21" s="17" t="s">
        <v>361</v>
      </c>
      <c r="J21" s="2"/>
      <c r="K21" s="2" t="s">
        <v>351</v>
      </c>
      <c r="L21" s="2" t="s">
        <v>352</v>
      </c>
      <c r="M21" s="3" t="s">
        <v>375</v>
      </c>
      <c r="N21" s="17" t="s">
        <v>376</v>
      </c>
    </row>
    <row r="22" spans="1:14" x14ac:dyDescent="0.25">
      <c r="A22" s="2" t="s">
        <v>355</v>
      </c>
      <c r="B22" s="2" t="s">
        <v>356</v>
      </c>
      <c r="C22" s="3" t="s">
        <v>53</v>
      </c>
      <c r="D22" s="17" t="s">
        <v>357</v>
      </c>
      <c r="E22" s="2"/>
      <c r="F22" s="2" t="s">
        <v>358</v>
      </c>
      <c r="G22" s="2" t="s">
        <v>359</v>
      </c>
      <c r="H22" s="3" t="s">
        <v>371</v>
      </c>
      <c r="I22" s="17" t="s">
        <v>372</v>
      </c>
      <c r="J22" s="2"/>
      <c r="K22" s="2" t="s">
        <v>362</v>
      </c>
      <c r="L22" s="2" t="s">
        <v>363</v>
      </c>
      <c r="M22" s="3" t="s">
        <v>386</v>
      </c>
      <c r="N22" s="17" t="s">
        <v>387</v>
      </c>
    </row>
    <row r="23" spans="1:14" x14ac:dyDescent="0.25">
      <c r="A23" s="2" t="s">
        <v>366</v>
      </c>
      <c r="B23" s="2" t="s">
        <v>367</v>
      </c>
      <c r="C23" s="3" t="s">
        <v>54</v>
      </c>
      <c r="D23" s="17" t="s">
        <v>368</v>
      </c>
      <c r="E23" s="2"/>
      <c r="F23" s="2" t="s">
        <v>369</v>
      </c>
      <c r="G23" s="2" t="s">
        <v>370</v>
      </c>
      <c r="H23" s="3" t="s">
        <v>382</v>
      </c>
      <c r="I23" s="17" t="s">
        <v>383</v>
      </c>
      <c r="J23" s="2"/>
      <c r="K23" s="2" t="s">
        <v>373</v>
      </c>
      <c r="L23" s="2" t="s">
        <v>374</v>
      </c>
      <c r="M23" s="3" t="s">
        <v>397</v>
      </c>
      <c r="N23" s="17" t="s">
        <v>398</v>
      </c>
    </row>
    <row r="24" spans="1:14" x14ac:dyDescent="0.25">
      <c r="A24" s="2" t="s">
        <v>377</v>
      </c>
      <c r="B24" s="2" t="s">
        <v>378</v>
      </c>
      <c r="C24" s="3" t="s">
        <v>55</v>
      </c>
      <c r="D24" s="17" t="s">
        <v>379</v>
      </c>
      <c r="E24" s="2"/>
      <c r="F24" s="2" t="s">
        <v>380</v>
      </c>
      <c r="G24" s="2" t="s">
        <v>381</v>
      </c>
      <c r="H24" s="3" t="s">
        <v>393</v>
      </c>
      <c r="I24" s="17" t="s">
        <v>394</v>
      </c>
      <c r="J24" s="2"/>
      <c r="K24" s="2" t="s">
        <v>384</v>
      </c>
      <c r="L24" s="2" t="s">
        <v>385</v>
      </c>
      <c r="M24" s="3" t="s">
        <v>408</v>
      </c>
      <c r="N24" s="17" t="s">
        <v>409</v>
      </c>
    </row>
    <row r="25" spans="1:14" x14ac:dyDescent="0.25">
      <c r="A25" s="2" t="s">
        <v>388</v>
      </c>
      <c r="B25" s="2" t="s">
        <v>389</v>
      </c>
      <c r="C25" s="3" t="s">
        <v>56</v>
      </c>
      <c r="D25" s="17" t="s">
        <v>390</v>
      </c>
      <c r="E25" s="2"/>
      <c r="F25" s="2" t="s">
        <v>391</v>
      </c>
      <c r="G25" s="2" t="s">
        <v>392</v>
      </c>
      <c r="H25" s="3" t="s">
        <v>404</v>
      </c>
      <c r="I25" s="17" t="s">
        <v>405</v>
      </c>
      <c r="J25" s="2"/>
      <c r="K25" s="2" t="s">
        <v>395</v>
      </c>
      <c r="L25" s="2" t="s">
        <v>396</v>
      </c>
      <c r="M25" s="3" t="s">
        <v>419</v>
      </c>
      <c r="N25" s="17" t="s">
        <v>420</v>
      </c>
    </row>
    <row r="26" spans="1:14" x14ac:dyDescent="0.25">
      <c r="A26" s="2" t="s">
        <v>399</v>
      </c>
      <c r="B26" s="2" t="s">
        <v>400</v>
      </c>
      <c r="C26" s="3" t="s">
        <v>83</v>
      </c>
      <c r="D26" s="17" t="s">
        <v>401</v>
      </c>
      <c r="E26" s="2"/>
      <c r="F26" s="2" t="s">
        <v>402</v>
      </c>
      <c r="G26" s="2" t="s">
        <v>403</v>
      </c>
      <c r="H26" s="3" t="s">
        <v>415</v>
      </c>
      <c r="I26" s="17" t="s">
        <v>416</v>
      </c>
      <c r="J26" s="2"/>
      <c r="K26" s="2" t="s">
        <v>406</v>
      </c>
      <c r="L26" s="2" t="s">
        <v>407</v>
      </c>
      <c r="M26" s="3" t="s">
        <v>430</v>
      </c>
      <c r="N26" s="17" t="s">
        <v>431</v>
      </c>
    </row>
    <row r="27" spans="1:14" x14ac:dyDescent="0.25">
      <c r="A27" s="2" t="s">
        <v>410</v>
      </c>
      <c r="B27" s="2" t="s">
        <v>411</v>
      </c>
      <c r="C27" s="3" t="s">
        <v>84</v>
      </c>
      <c r="D27" s="17" t="s">
        <v>412</v>
      </c>
      <c r="E27" s="2"/>
      <c r="F27" s="2" t="s">
        <v>413</v>
      </c>
      <c r="G27" s="2" t="s">
        <v>414</v>
      </c>
      <c r="H27" s="3" t="s">
        <v>426</v>
      </c>
      <c r="I27" s="17" t="s">
        <v>427</v>
      </c>
      <c r="J27" s="2"/>
      <c r="K27" s="2" t="s">
        <v>417</v>
      </c>
      <c r="L27" s="2" t="s">
        <v>418</v>
      </c>
      <c r="M27" s="3" t="s">
        <v>441</v>
      </c>
      <c r="N27" s="17" t="s">
        <v>442</v>
      </c>
    </row>
    <row r="28" spans="1:14" x14ac:dyDescent="0.25">
      <c r="A28" s="2" t="s">
        <v>421</v>
      </c>
      <c r="B28" s="2" t="s">
        <v>422</v>
      </c>
      <c r="C28" s="3" t="s">
        <v>85</v>
      </c>
      <c r="D28" s="17" t="s">
        <v>423</v>
      </c>
      <c r="E28" s="2"/>
      <c r="F28" s="2" t="s">
        <v>424</v>
      </c>
      <c r="G28" s="2" t="s">
        <v>425</v>
      </c>
      <c r="H28" s="3" t="s">
        <v>437</v>
      </c>
      <c r="I28" s="17" t="s">
        <v>438</v>
      </c>
      <c r="J28" s="2"/>
      <c r="K28" s="2" t="s">
        <v>428</v>
      </c>
      <c r="L28" s="2" t="s">
        <v>429</v>
      </c>
      <c r="M28" s="3" t="s">
        <v>452</v>
      </c>
      <c r="N28" s="17" t="s">
        <v>453</v>
      </c>
    </row>
    <row r="29" spans="1:14" x14ac:dyDescent="0.25">
      <c r="A29" s="2" t="s">
        <v>432</v>
      </c>
      <c r="B29" s="2" t="s">
        <v>433</v>
      </c>
      <c r="C29" s="3" t="s">
        <v>86</v>
      </c>
      <c r="D29" s="17" t="s">
        <v>434</v>
      </c>
      <c r="E29" s="2"/>
      <c r="F29" s="2" t="s">
        <v>435</v>
      </c>
      <c r="G29" s="2" t="s">
        <v>436</v>
      </c>
      <c r="H29" s="3" t="s">
        <v>448</v>
      </c>
      <c r="I29" s="17" t="s">
        <v>449</v>
      </c>
      <c r="J29" s="2"/>
      <c r="K29" s="2" t="s">
        <v>439</v>
      </c>
      <c r="L29" s="2" t="s">
        <v>440</v>
      </c>
      <c r="M29" s="3" t="s">
        <v>463</v>
      </c>
      <c r="N29" s="17" t="s">
        <v>464</v>
      </c>
    </row>
    <row r="30" spans="1:14" x14ac:dyDescent="0.25">
      <c r="A30" s="2" t="s">
        <v>443</v>
      </c>
      <c r="B30" s="2" t="s">
        <v>444</v>
      </c>
      <c r="C30" s="3" t="s">
        <v>87</v>
      </c>
      <c r="D30" s="17" t="s">
        <v>445</v>
      </c>
      <c r="E30" s="2"/>
      <c r="F30" s="2" t="s">
        <v>446</v>
      </c>
      <c r="G30" s="2" t="s">
        <v>447</v>
      </c>
      <c r="H30" s="3" t="s">
        <v>459</v>
      </c>
      <c r="I30" s="17" t="s">
        <v>460</v>
      </c>
      <c r="J30" s="2"/>
      <c r="K30" s="2" t="s">
        <v>450</v>
      </c>
      <c r="L30" s="2" t="s">
        <v>451</v>
      </c>
      <c r="M30" s="3" t="s">
        <v>474</v>
      </c>
      <c r="N30" s="17" t="s">
        <v>475</v>
      </c>
    </row>
    <row r="31" spans="1:14" x14ac:dyDescent="0.25">
      <c r="A31" s="2" t="s">
        <v>454</v>
      </c>
      <c r="B31" s="2" t="s">
        <v>455</v>
      </c>
      <c r="C31" s="3" t="s">
        <v>88</v>
      </c>
      <c r="D31" s="17" t="s">
        <v>456</v>
      </c>
      <c r="E31" s="2"/>
      <c r="F31" s="2" t="s">
        <v>457</v>
      </c>
      <c r="G31" s="2" t="s">
        <v>458</v>
      </c>
      <c r="H31" s="3" t="s">
        <v>470</v>
      </c>
      <c r="I31" s="17" t="s">
        <v>471</v>
      </c>
      <c r="J31" s="2"/>
      <c r="K31" s="2" t="s">
        <v>461</v>
      </c>
      <c r="L31" s="2" t="s">
        <v>462</v>
      </c>
      <c r="M31" s="3" t="s">
        <v>485</v>
      </c>
      <c r="N31" s="17" t="s">
        <v>486</v>
      </c>
    </row>
    <row r="32" spans="1:14" x14ac:dyDescent="0.25">
      <c r="A32" s="2" t="s">
        <v>465</v>
      </c>
      <c r="B32" s="2" t="s">
        <v>466</v>
      </c>
      <c r="C32" s="3" t="s">
        <v>89</v>
      </c>
      <c r="D32" s="17" t="s">
        <v>467</v>
      </c>
      <c r="E32" s="2"/>
      <c r="F32" s="2" t="s">
        <v>468</v>
      </c>
      <c r="G32" s="2" t="s">
        <v>469</v>
      </c>
      <c r="H32" s="3" t="s">
        <v>481</v>
      </c>
      <c r="I32" s="17" t="s">
        <v>482</v>
      </c>
      <c r="J32" s="2"/>
      <c r="K32" s="2" t="s">
        <v>472</v>
      </c>
      <c r="L32" s="2" t="s">
        <v>473</v>
      </c>
      <c r="M32" s="3" t="s">
        <v>496</v>
      </c>
      <c r="N32" s="17" t="s">
        <v>497</v>
      </c>
    </row>
    <row r="33" spans="1:14" x14ac:dyDescent="0.25">
      <c r="A33" s="2" t="s">
        <v>476</v>
      </c>
      <c r="B33" s="2" t="s">
        <v>477</v>
      </c>
      <c r="C33" s="3" t="s">
        <v>90</v>
      </c>
      <c r="D33" s="17" t="s">
        <v>478</v>
      </c>
      <c r="E33" s="2"/>
      <c r="F33" s="2" t="s">
        <v>479</v>
      </c>
      <c r="G33" s="2" t="s">
        <v>480</v>
      </c>
      <c r="H33" s="3" t="s">
        <v>492</v>
      </c>
      <c r="I33" s="17" t="s">
        <v>493</v>
      </c>
      <c r="J33" s="2"/>
      <c r="K33" s="2" t="s">
        <v>483</v>
      </c>
      <c r="L33" s="2" t="s">
        <v>484</v>
      </c>
      <c r="M33" s="3" t="s">
        <v>594</v>
      </c>
      <c r="N33" s="17" t="s">
        <v>603</v>
      </c>
    </row>
    <row r="34" spans="1:14" x14ac:dyDescent="0.25">
      <c r="A34" s="2" t="s">
        <v>487</v>
      </c>
      <c r="B34" s="2" t="s">
        <v>488</v>
      </c>
      <c r="C34" s="3" t="s">
        <v>91</v>
      </c>
      <c r="D34" s="17" t="s">
        <v>489</v>
      </c>
      <c r="E34" s="2"/>
      <c r="F34" s="2" t="s">
        <v>490</v>
      </c>
      <c r="G34" s="2" t="s">
        <v>491</v>
      </c>
      <c r="H34" s="3" t="s">
        <v>503</v>
      </c>
      <c r="I34" s="17" t="s">
        <v>504</v>
      </c>
      <c r="J34" s="2"/>
      <c r="K34" s="2" t="s">
        <v>494</v>
      </c>
      <c r="L34" s="2" t="s">
        <v>495</v>
      </c>
      <c r="M34" s="3" t="s">
        <v>593</v>
      </c>
      <c r="N34" s="17" t="s">
        <v>604</v>
      </c>
    </row>
    <row r="35" spans="1:14" x14ac:dyDescent="0.25">
      <c r="A35" s="2" t="s">
        <v>498</v>
      </c>
      <c r="B35" s="2" t="s">
        <v>499</v>
      </c>
      <c r="C35" s="3" t="s">
        <v>92</v>
      </c>
      <c r="D35" s="17" t="s">
        <v>500</v>
      </c>
      <c r="E35" s="2"/>
      <c r="F35" s="2" t="s">
        <v>501</v>
      </c>
      <c r="G35" s="2" t="s">
        <v>502</v>
      </c>
      <c r="H35" s="3" t="s">
        <v>512</v>
      </c>
      <c r="I35" s="17" t="s">
        <v>513</v>
      </c>
      <c r="J35" s="2"/>
      <c r="K35" s="2" t="s">
        <v>505</v>
      </c>
      <c r="L35" s="2" t="s">
        <v>506</v>
      </c>
      <c r="M35" s="3" t="s">
        <v>592</v>
      </c>
      <c r="N35" s="17" t="s">
        <v>601</v>
      </c>
    </row>
    <row r="36" spans="1:14" x14ac:dyDescent="0.25">
      <c r="A36" s="2" t="s">
        <v>507</v>
      </c>
      <c r="B36" s="2" t="s">
        <v>508</v>
      </c>
      <c r="C36" s="3" t="s">
        <v>93</v>
      </c>
      <c r="D36" s="17" t="s">
        <v>509</v>
      </c>
      <c r="E36" s="2"/>
      <c r="F36" s="2" t="s">
        <v>510</v>
      </c>
      <c r="G36" s="2" t="s">
        <v>511</v>
      </c>
      <c r="H36" s="3" t="s">
        <v>521</v>
      </c>
      <c r="I36" s="17" t="s">
        <v>522</v>
      </c>
      <c r="J36" s="2"/>
      <c r="K36" s="2" t="s">
        <v>514</v>
      </c>
      <c r="L36" s="2" t="s">
        <v>515</v>
      </c>
      <c r="M36" s="3" t="s">
        <v>591</v>
      </c>
      <c r="N36" s="17" t="s">
        <v>602</v>
      </c>
    </row>
    <row r="37" spans="1:14" x14ac:dyDescent="0.25">
      <c r="A37" s="2" t="s">
        <v>516</v>
      </c>
      <c r="B37" s="2" t="s">
        <v>517</v>
      </c>
      <c r="C37" s="3" t="s">
        <v>94</v>
      </c>
      <c r="D37" s="17" t="s">
        <v>518</v>
      </c>
      <c r="E37" s="2"/>
      <c r="F37" s="2" t="s">
        <v>519</v>
      </c>
      <c r="G37" s="2" t="s">
        <v>520</v>
      </c>
      <c r="H37" s="3" t="s">
        <v>530</v>
      </c>
      <c r="I37" s="17" t="s">
        <v>531</v>
      </c>
      <c r="J37" s="2"/>
      <c r="K37" s="2" t="s">
        <v>523</v>
      </c>
      <c r="L37" s="2" t="s">
        <v>524</v>
      </c>
      <c r="M37" s="3" t="s">
        <v>590</v>
      </c>
      <c r="N37" s="17" t="s">
        <v>597</v>
      </c>
    </row>
    <row r="38" spans="1:14" x14ac:dyDescent="0.25">
      <c r="A38" s="2" t="s">
        <v>525</v>
      </c>
      <c r="B38" s="2" t="s">
        <v>526</v>
      </c>
      <c r="C38" s="3" t="s">
        <v>95</v>
      </c>
      <c r="D38" s="17" t="s">
        <v>527</v>
      </c>
      <c r="E38" s="2"/>
      <c r="F38" s="2" t="s">
        <v>528</v>
      </c>
      <c r="G38" s="2" t="s">
        <v>529</v>
      </c>
      <c r="H38" s="3" t="s">
        <v>539</v>
      </c>
      <c r="I38" s="17" t="s">
        <v>540</v>
      </c>
      <c r="J38" s="2"/>
      <c r="K38" s="2" t="s">
        <v>532</v>
      </c>
      <c r="L38" s="2" t="s">
        <v>533</v>
      </c>
      <c r="M38" s="3" t="s">
        <v>589</v>
      </c>
      <c r="N38" s="17" t="s">
        <v>598</v>
      </c>
    </row>
    <row r="39" spans="1:14" x14ac:dyDescent="0.25">
      <c r="A39" s="2" t="s">
        <v>534</v>
      </c>
      <c r="B39" s="2" t="s">
        <v>535</v>
      </c>
      <c r="C39" s="3" t="s">
        <v>96</v>
      </c>
      <c r="D39" s="17" t="s">
        <v>536</v>
      </c>
      <c r="E39" s="2"/>
      <c r="F39" s="2" t="s">
        <v>537</v>
      </c>
      <c r="G39" s="2" t="s">
        <v>538</v>
      </c>
      <c r="H39" s="3" t="s">
        <v>548</v>
      </c>
      <c r="I39" s="17" t="s">
        <v>549</v>
      </c>
      <c r="J39" s="2"/>
      <c r="K39" s="2" t="s">
        <v>541</v>
      </c>
      <c r="L39" s="2" t="s">
        <v>542</v>
      </c>
      <c r="M39" s="3" t="s">
        <v>588</v>
      </c>
      <c r="N39" s="17" t="s">
        <v>599</v>
      </c>
    </row>
    <row r="40" spans="1:14" x14ac:dyDescent="0.25">
      <c r="A40" s="2" t="s">
        <v>543</v>
      </c>
      <c r="B40" s="2" t="s">
        <v>544</v>
      </c>
      <c r="C40" s="3" t="s">
        <v>97</v>
      </c>
      <c r="D40" s="17" t="s">
        <v>545</v>
      </c>
      <c r="E40" s="2"/>
      <c r="F40" s="2" t="s">
        <v>546</v>
      </c>
      <c r="G40" s="2" t="s">
        <v>547</v>
      </c>
      <c r="H40" s="3" t="s">
        <v>557</v>
      </c>
      <c r="I40" s="17" t="s">
        <v>558</v>
      </c>
      <c r="J40" s="2"/>
      <c r="K40" s="2" t="s">
        <v>550</v>
      </c>
      <c r="L40" s="2" t="s">
        <v>551</v>
      </c>
      <c r="M40" s="3" t="s">
        <v>587</v>
      </c>
      <c r="N40" s="17" t="s">
        <v>600</v>
      </c>
    </row>
    <row r="41" spans="1:14" x14ac:dyDescent="0.25">
      <c r="A41" s="2" t="s">
        <v>552</v>
      </c>
      <c r="B41" s="2" t="s">
        <v>553</v>
      </c>
      <c r="C41" s="3" t="s">
        <v>98</v>
      </c>
      <c r="D41" s="17" t="s">
        <v>554</v>
      </c>
      <c r="E41" s="2"/>
      <c r="F41" s="2" t="s">
        <v>555</v>
      </c>
      <c r="G41" s="2" t="s">
        <v>556</v>
      </c>
      <c r="H41" s="3" t="s">
        <v>566</v>
      </c>
      <c r="I41" s="17" t="s">
        <v>567</v>
      </c>
      <c r="J41" s="2"/>
      <c r="K41" s="2" t="s">
        <v>559</v>
      </c>
      <c r="L41" s="2" t="s">
        <v>560</v>
      </c>
      <c r="M41" s="3" t="s">
        <v>586</v>
      </c>
      <c r="N41" s="17" t="s">
        <v>596</v>
      </c>
    </row>
    <row r="42" spans="1:14" x14ac:dyDescent="0.25">
      <c r="A42" s="2" t="s">
        <v>561</v>
      </c>
      <c r="B42" s="2" t="s">
        <v>562</v>
      </c>
      <c r="C42" s="3" t="s">
        <v>99</v>
      </c>
      <c r="D42" s="17" t="s">
        <v>563</v>
      </c>
      <c r="E42" s="2"/>
      <c r="F42" s="2" t="s">
        <v>564</v>
      </c>
      <c r="G42" s="2" t="s">
        <v>565</v>
      </c>
      <c r="H42" s="3" t="s">
        <v>575</v>
      </c>
      <c r="I42" s="17" t="s">
        <v>576</v>
      </c>
      <c r="J42" s="2"/>
      <c r="K42" s="2" t="s">
        <v>568</v>
      </c>
      <c r="L42" s="2" t="s">
        <v>569</v>
      </c>
      <c r="M42" s="3" t="s">
        <v>585</v>
      </c>
      <c r="N42" s="17" t="s">
        <v>595</v>
      </c>
    </row>
    <row r="43" spans="1:14" x14ac:dyDescent="0.25">
      <c r="A43" s="2" t="s">
        <v>570</v>
      </c>
      <c r="B43" s="2" t="s">
        <v>571</v>
      </c>
      <c r="C43" s="3" t="s">
        <v>100</v>
      </c>
      <c r="D43" s="17" t="s">
        <v>572</v>
      </c>
      <c r="E43" s="2"/>
      <c r="F43" s="2" t="s">
        <v>573</v>
      </c>
      <c r="G43" s="2" t="s">
        <v>574</v>
      </c>
      <c r="H43" s="3" t="s">
        <v>149</v>
      </c>
      <c r="I43" s="17" t="s">
        <v>150</v>
      </c>
      <c r="J43" s="2"/>
      <c r="K43" s="2" t="s">
        <v>577</v>
      </c>
      <c r="L43" s="2" t="s">
        <v>578</v>
      </c>
      <c r="M43" s="3" t="s">
        <v>583</v>
      </c>
      <c r="N43" s="17" t="s">
        <v>584</v>
      </c>
    </row>
    <row r="44" spans="1:14" x14ac:dyDescent="0.25">
      <c r="A44" s="2" t="s">
        <v>579</v>
      </c>
      <c r="B44" s="2" t="s">
        <v>580</v>
      </c>
      <c r="C44" s="3" t="s">
        <v>101</v>
      </c>
      <c r="D44" s="17" t="s">
        <v>146</v>
      </c>
      <c r="E44" s="2"/>
      <c r="F44" s="2" t="s">
        <v>581</v>
      </c>
      <c r="G44" s="2" t="s">
        <v>582</v>
      </c>
      <c r="H44" s="3" t="s">
        <v>159</v>
      </c>
      <c r="I44" s="17" t="s">
        <v>160</v>
      </c>
      <c r="J44" s="2"/>
      <c r="K44" s="2"/>
      <c r="L44" s="2"/>
      <c r="M44" s="2"/>
      <c r="N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9046-5CA0-415B-8FCD-FEED98A8C089}">
  <dimension ref="A1:J11"/>
  <sheetViews>
    <sheetView workbookViewId="0">
      <selection activeCell="H34" sqref="H34"/>
    </sheetView>
  </sheetViews>
  <sheetFormatPr defaultRowHeight="15" x14ac:dyDescent="0.25"/>
  <cols>
    <col min="1" max="1" width="19.85546875" customWidth="1"/>
    <col min="3" max="3" width="3.140625" customWidth="1"/>
    <col min="4" max="4" width="15.42578125" customWidth="1"/>
    <col min="6" max="6" width="3" customWidth="1"/>
  </cols>
  <sheetData>
    <row r="1" spans="1:10" x14ac:dyDescent="0.25">
      <c r="A1" s="19"/>
      <c r="B1" s="18"/>
      <c r="C1" s="19"/>
      <c r="D1" s="20" t="s">
        <v>108</v>
      </c>
      <c r="E1" s="21">
        <v>26</v>
      </c>
      <c r="F1" s="19"/>
      <c r="G1" s="22"/>
      <c r="H1" s="23" t="s">
        <v>109</v>
      </c>
      <c r="I1" s="24"/>
      <c r="J1" s="25"/>
    </row>
    <row r="2" spans="1:10" x14ac:dyDescent="0.25">
      <c r="A2" s="19"/>
      <c r="B2" s="42" t="s">
        <v>110</v>
      </c>
      <c r="C2" s="19"/>
      <c r="D2" s="42" t="s">
        <v>111</v>
      </c>
      <c r="E2" s="43">
        <f>ROUNDUP((E1+(E1*10%)),0)</f>
        <v>29</v>
      </c>
      <c r="F2" s="19"/>
      <c r="G2" s="22"/>
      <c r="H2" s="23"/>
      <c r="I2" s="24"/>
      <c r="J2" s="25"/>
    </row>
    <row r="3" spans="1:10" x14ac:dyDescent="0.25">
      <c r="A3" s="26" t="s">
        <v>112</v>
      </c>
      <c r="B3" s="44">
        <f>25-B4-B5-B6-B7-E9-E11</f>
        <v>11.25</v>
      </c>
      <c r="C3" s="27" t="s">
        <v>113</v>
      </c>
      <c r="D3" s="26" t="s">
        <v>112</v>
      </c>
      <c r="E3" s="28">
        <f>B3*$E$2</f>
        <v>326.25</v>
      </c>
      <c r="F3" s="19" t="s">
        <v>114</v>
      </c>
      <c r="G3" s="22"/>
      <c r="H3" s="26" t="s">
        <v>115</v>
      </c>
      <c r="I3" s="29" t="s">
        <v>116</v>
      </c>
      <c r="J3" s="24"/>
    </row>
    <row r="4" spans="1:10" x14ac:dyDescent="0.25">
      <c r="A4" s="26" t="s">
        <v>117</v>
      </c>
      <c r="B4" s="45">
        <v>5</v>
      </c>
      <c r="C4" s="27" t="s">
        <v>113</v>
      </c>
      <c r="D4" s="26" t="s">
        <v>118</v>
      </c>
      <c r="E4" s="28">
        <f>B4*$E$2</f>
        <v>145</v>
      </c>
      <c r="F4" s="19" t="s">
        <v>114</v>
      </c>
      <c r="G4" s="24"/>
      <c r="H4" s="26" t="s">
        <v>119</v>
      </c>
      <c r="I4" s="30" t="s">
        <v>120</v>
      </c>
      <c r="J4" s="24"/>
    </row>
    <row r="5" spans="1:10" x14ac:dyDescent="0.25">
      <c r="A5" s="26" t="s">
        <v>121</v>
      </c>
      <c r="B5" s="45">
        <v>2</v>
      </c>
      <c r="C5" s="27" t="s">
        <v>113</v>
      </c>
      <c r="D5" s="26" t="s">
        <v>121</v>
      </c>
      <c r="E5" s="28">
        <f>B5*$E$2</f>
        <v>58</v>
      </c>
      <c r="F5" s="19" t="s">
        <v>114</v>
      </c>
      <c r="G5" s="24"/>
      <c r="H5" s="26" t="s">
        <v>122</v>
      </c>
      <c r="I5" s="30" t="s">
        <v>123</v>
      </c>
      <c r="J5" s="24" t="s">
        <v>124</v>
      </c>
    </row>
    <row r="6" spans="1:10" x14ac:dyDescent="0.25">
      <c r="A6" s="22" t="s">
        <v>125</v>
      </c>
      <c r="B6" s="18">
        <v>1</v>
      </c>
      <c r="C6" s="27" t="s">
        <v>113</v>
      </c>
      <c r="D6" s="22" t="s">
        <v>125</v>
      </c>
      <c r="E6" s="28">
        <f>B6*$E$2</f>
        <v>29</v>
      </c>
      <c r="F6" s="19" t="s">
        <v>114</v>
      </c>
      <c r="G6" s="24"/>
      <c r="H6" s="26" t="s">
        <v>115</v>
      </c>
      <c r="I6" s="31" t="s">
        <v>126</v>
      </c>
      <c r="J6" s="24"/>
    </row>
    <row r="7" spans="1:10" x14ac:dyDescent="0.25">
      <c r="A7" s="32" t="s">
        <v>127</v>
      </c>
      <c r="B7" s="46">
        <v>0.25</v>
      </c>
      <c r="C7" s="33" t="s">
        <v>113</v>
      </c>
      <c r="D7" s="32" t="s">
        <v>128</v>
      </c>
      <c r="E7" s="34">
        <f>B7*$E$2</f>
        <v>7.25</v>
      </c>
      <c r="F7" s="35" t="s">
        <v>114</v>
      </c>
      <c r="G7" s="24"/>
      <c r="H7" s="22" t="s">
        <v>129</v>
      </c>
      <c r="I7" s="36" t="s">
        <v>130</v>
      </c>
      <c r="J7" s="24"/>
    </row>
    <row r="8" spans="1:10" x14ac:dyDescent="0.25">
      <c r="A8" s="19"/>
      <c r="B8" s="19"/>
      <c r="C8" s="19"/>
      <c r="D8" s="19"/>
      <c r="E8" s="37">
        <f>25-SUM(E9:E11)</f>
        <v>19.5</v>
      </c>
      <c r="F8" s="27" t="s">
        <v>113</v>
      </c>
      <c r="G8" s="24"/>
      <c r="H8" s="38">
        <v>5</v>
      </c>
      <c r="I8" s="39" t="s">
        <v>131</v>
      </c>
      <c r="J8" s="19"/>
    </row>
    <row r="9" spans="1:10" x14ac:dyDescent="0.25">
      <c r="A9" s="19"/>
      <c r="B9" s="19"/>
      <c r="C9" s="19"/>
      <c r="D9" s="26" t="s">
        <v>132</v>
      </c>
      <c r="E9" s="131">
        <v>3</v>
      </c>
      <c r="F9" s="27" t="s">
        <v>113</v>
      </c>
      <c r="G9" s="24"/>
      <c r="H9" s="40" t="s">
        <v>133</v>
      </c>
      <c r="I9" s="36" t="s">
        <v>134</v>
      </c>
      <c r="J9" s="41"/>
    </row>
    <row r="10" spans="1:10" x14ac:dyDescent="0.25">
      <c r="A10" s="19"/>
      <c r="B10" s="19"/>
      <c r="C10" s="19"/>
      <c r="D10" s="26" t="s">
        <v>135</v>
      </c>
      <c r="E10" s="131"/>
      <c r="F10" s="27" t="s">
        <v>113</v>
      </c>
      <c r="G10" s="24"/>
      <c r="H10" s="19"/>
      <c r="I10" s="19"/>
      <c r="J10" s="41"/>
    </row>
    <row r="11" spans="1:10" x14ac:dyDescent="0.25">
      <c r="A11" s="19"/>
      <c r="B11" s="19"/>
      <c r="C11" s="19"/>
      <c r="D11" s="26" t="s">
        <v>136</v>
      </c>
      <c r="E11" s="24">
        <v>2.5</v>
      </c>
      <c r="F11" s="27" t="s">
        <v>113</v>
      </c>
      <c r="G11" s="24"/>
      <c r="H11" s="19"/>
      <c r="I11" s="19"/>
      <c r="J11" s="24"/>
    </row>
  </sheetData>
  <mergeCells count="1">
    <mergeCell ref="E9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3A16-F9FC-4E97-A151-C59BD1D9D37D}">
  <dimension ref="A1:AA59"/>
  <sheetViews>
    <sheetView topLeftCell="B4" zoomScale="90" zoomScaleNormal="90" workbookViewId="0">
      <selection activeCell="J44" sqref="J44"/>
    </sheetView>
  </sheetViews>
  <sheetFormatPr defaultRowHeight="15" x14ac:dyDescent="0.25"/>
  <cols>
    <col min="12" max="12" width="14.85546875" bestFit="1" customWidth="1"/>
    <col min="13" max="13" width="14.7109375" bestFit="1" customWidth="1"/>
    <col min="14" max="14" width="8.85546875" bestFit="1" customWidth="1"/>
    <col min="15" max="15" width="30.42578125" bestFit="1" customWidth="1"/>
  </cols>
  <sheetData>
    <row r="1" spans="1:27" ht="20.25" thickBot="1" x14ac:dyDescent="0.35">
      <c r="A1" s="135" t="s">
        <v>605</v>
      </c>
      <c r="B1" s="135"/>
      <c r="C1" s="135"/>
      <c r="D1" s="135"/>
      <c r="E1" s="135"/>
      <c r="F1" s="135"/>
      <c r="G1" s="135"/>
      <c r="H1" s="135"/>
      <c r="I1" s="135"/>
      <c r="J1" s="135"/>
      <c r="K1" s="52"/>
      <c r="L1" s="62" t="s">
        <v>137</v>
      </c>
      <c r="M1" s="55" t="s">
        <v>138</v>
      </c>
      <c r="N1" s="55" t="s">
        <v>139</v>
      </c>
      <c r="O1" s="55" t="s">
        <v>140</v>
      </c>
      <c r="P1" s="63"/>
      <c r="R1" s="135" t="s">
        <v>608</v>
      </c>
      <c r="S1" s="135"/>
      <c r="T1" s="135"/>
      <c r="U1" s="135"/>
      <c r="V1" s="135"/>
      <c r="W1" s="135"/>
      <c r="X1" s="135"/>
      <c r="Y1" s="135"/>
      <c r="Z1" s="135"/>
      <c r="AA1" s="135"/>
    </row>
    <row r="2" spans="1:27" ht="16.5" thickTop="1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52"/>
      <c r="L2" s="58" t="s">
        <v>141</v>
      </c>
      <c r="M2" s="48" t="s">
        <v>142</v>
      </c>
      <c r="N2" s="59" t="s">
        <v>33</v>
      </c>
      <c r="O2" s="60" t="s">
        <v>143</v>
      </c>
      <c r="P2" s="136" t="s">
        <v>29</v>
      </c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thickBot="1" x14ac:dyDescent="0.3">
      <c r="A3" s="132" t="s">
        <v>0</v>
      </c>
      <c r="B3" s="11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4">
        <v>8</v>
      </c>
      <c r="J3" s="13"/>
      <c r="K3" s="52"/>
      <c r="L3" s="51" t="s">
        <v>151</v>
      </c>
      <c r="M3" s="50" t="s">
        <v>152</v>
      </c>
      <c r="N3" s="49" t="s">
        <v>34</v>
      </c>
      <c r="O3" s="56" t="s">
        <v>153</v>
      </c>
      <c r="P3" s="137"/>
      <c r="R3" s="132" t="s">
        <v>0</v>
      </c>
      <c r="S3" s="11">
        <v>1</v>
      </c>
      <c r="T3" s="12">
        <v>2</v>
      </c>
      <c r="U3" s="12">
        <v>3</v>
      </c>
      <c r="V3" s="12">
        <v>4</v>
      </c>
      <c r="W3" s="12">
        <v>5</v>
      </c>
      <c r="X3" s="12">
        <v>6</v>
      </c>
      <c r="Y3" s="12">
        <v>7</v>
      </c>
      <c r="Z3" s="14">
        <v>8</v>
      </c>
      <c r="AA3" s="13"/>
    </row>
    <row r="4" spans="1:27" x14ac:dyDescent="0.25">
      <c r="A4" s="133"/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15" t="s">
        <v>11</v>
      </c>
      <c r="J4" s="9" t="s">
        <v>30</v>
      </c>
      <c r="K4" s="52"/>
      <c r="L4" s="51" t="s">
        <v>161</v>
      </c>
      <c r="M4" s="50" t="s">
        <v>162</v>
      </c>
      <c r="N4" s="49" t="s">
        <v>35</v>
      </c>
      <c r="O4" s="56" t="s">
        <v>163</v>
      </c>
      <c r="P4" s="137"/>
      <c r="R4" s="133"/>
      <c r="S4" s="64" t="s">
        <v>4</v>
      </c>
      <c r="T4" s="5" t="s">
        <v>5</v>
      </c>
      <c r="U4" s="5" t="s">
        <v>6</v>
      </c>
      <c r="V4" s="5" t="s">
        <v>7</v>
      </c>
      <c r="W4" s="5" t="s">
        <v>8</v>
      </c>
      <c r="X4" s="5" t="s">
        <v>9</v>
      </c>
      <c r="Y4" s="5" t="s">
        <v>10</v>
      </c>
      <c r="Z4" s="15" t="s">
        <v>11</v>
      </c>
      <c r="AA4" s="9" t="s">
        <v>30</v>
      </c>
    </row>
    <row r="5" spans="1:27" ht="15.75" thickBot="1" x14ac:dyDescent="0.3">
      <c r="A5" s="134"/>
      <c r="B5" s="8" t="s">
        <v>33</v>
      </c>
      <c r="C5" s="6" t="s">
        <v>34</v>
      </c>
      <c r="D5" s="6" t="s">
        <v>35</v>
      </c>
      <c r="E5" s="8" t="s">
        <v>36</v>
      </c>
      <c r="F5" s="6" t="s">
        <v>37</v>
      </c>
      <c r="G5" s="6" t="s">
        <v>38</v>
      </c>
      <c r="H5" s="8" t="s">
        <v>39</v>
      </c>
      <c r="I5" s="8" t="s">
        <v>40</v>
      </c>
      <c r="J5" s="10" t="s">
        <v>31</v>
      </c>
      <c r="K5" s="52"/>
      <c r="L5" s="51" t="s">
        <v>171</v>
      </c>
      <c r="M5" s="50" t="s">
        <v>172</v>
      </c>
      <c r="N5" s="49" t="s">
        <v>36</v>
      </c>
      <c r="O5" s="56" t="s">
        <v>173</v>
      </c>
      <c r="P5" s="137"/>
      <c r="R5" s="134"/>
      <c r="S5" s="65" t="s">
        <v>33</v>
      </c>
      <c r="T5" s="6" t="s">
        <v>34</v>
      </c>
      <c r="U5" s="6" t="s">
        <v>35</v>
      </c>
      <c r="V5" s="8" t="s">
        <v>36</v>
      </c>
      <c r="W5" s="6" t="s">
        <v>37</v>
      </c>
      <c r="X5" s="6" t="s">
        <v>38</v>
      </c>
      <c r="Y5" s="8" t="s">
        <v>39</v>
      </c>
      <c r="Z5" s="8" t="s">
        <v>40</v>
      </c>
      <c r="AA5" s="10" t="s">
        <v>31</v>
      </c>
    </row>
    <row r="6" spans="1:27" ht="15.75" thickBot="1" x14ac:dyDescent="0.3">
      <c r="B6" s="1"/>
      <c r="C6" s="1"/>
      <c r="D6" s="1"/>
      <c r="E6" s="1"/>
      <c r="F6" s="1"/>
      <c r="G6" s="1"/>
      <c r="H6" s="1"/>
      <c r="I6" s="1"/>
      <c r="K6" s="52"/>
      <c r="L6" s="51" t="s">
        <v>181</v>
      </c>
      <c r="M6" s="50" t="s">
        <v>182</v>
      </c>
      <c r="N6" s="49" t="s">
        <v>37</v>
      </c>
      <c r="O6" s="56" t="s">
        <v>183</v>
      </c>
      <c r="P6" s="137"/>
      <c r="S6" s="1"/>
      <c r="T6" s="1"/>
      <c r="U6" s="1"/>
      <c r="V6" s="1"/>
      <c r="W6" s="1"/>
      <c r="X6" s="1"/>
      <c r="Y6" s="1"/>
      <c r="Z6" s="1"/>
    </row>
    <row r="7" spans="1:27" ht="15.75" thickBot="1" x14ac:dyDescent="0.3">
      <c r="A7" s="132" t="s">
        <v>1</v>
      </c>
      <c r="B7" s="11">
        <v>1</v>
      </c>
      <c r="C7" s="12">
        <v>2</v>
      </c>
      <c r="D7" s="12">
        <v>3</v>
      </c>
      <c r="E7" s="12">
        <v>4</v>
      </c>
      <c r="F7" s="12">
        <v>5</v>
      </c>
      <c r="G7" s="12">
        <v>6</v>
      </c>
      <c r="H7" s="12">
        <v>7</v>
      </c>
      <c r="I7" s="14">
        <v>8</v>
      </c>
      <c r="J7" s="13"/>
      <c r="K7" s="52"/>
      <c r="L7" s="51" t="s">
        <v>191</v>
      </c>
      <c r="M7" s="50" t="s">
        <v>192</v>
      </c>
      <c r="N7" s="49" t="s">
        <v>38</v>
      </c>
      <c r="O7" s="56" t="s">
        <v>193</v>
      </c>
      <c r="P7" s="137"/>
      <c r="R7" s="132" t="s">
        <v>1</v>
      </c>
      <c r="S7" s="11">
        <v>1</v>
      </c>
      <c r="T7" s="12">
        <v>2</v>
      </c>
      <c r="U7" s="12">
        <v>3</v>
      </c>
      <c r="V7" s="12">
        <v>4</v>
      </c>
      <c r="W7" s="12">
        <v>5</v>
      </c>
      <c r="X7" s="12">
        <v>6</v>
      </c>
      <c r="Y7" s="12">
        <v>7</v>
      </c>
      <c r="Z7" s="14">
        <v>8</v>
      </c>
      <c r="AA7" s="13"/>
    </row>
    <row r="8" spans="1:27" x14ac:dyDescent="0.25">
      <c r="A8" s="133"/>
      <c r="B8" s="4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5" t="s">
        <v>18</v>
      </c>
      <c r="I8" s="15" t="s">
        <v>19</v>
      </c>
      <c r="J8" s="9" t="s">
        <v>30</v>
      </c>
      <c r="K8" s="52"/>
      <c r="L8" s="51" t="s">
        <v>201</v>
      </c>
      <c r="M8" s="50" t="s">
        <v>202</v>
      </c>
      <c r="N8" s="49" t="s">
        <v>39</v>
      </c>
      <c r="O8" s="56" t="s">
        <v>203</v>
      </c>
      <c r="P8" s="137"/>
      <c r="R8" s="133"/>
      <c r="S8" s="64" t="s">
        <v>4</v>
      </c>
      <c r="T8" s="5" t="s">
        <v>5</v>
      </c>
      <c r="U8" s="5" t="s">
        <v>6</v>
      </c>
      <c r="V8" s="5" t="s">
        <v>7</v>
      </c>
      <c r="W8" s="5" t="s">
        <v>8</v>
      </c>
      <c r="X8" s="5" t="s">
        <v>9</v>
      </c>
      <c r="Y8" s="5" t="s">
        <v>10</v>
      </c>
      <c r="Z8" s="15" t="s">
        <v>11</v>
      </c>
      <c r="AA8" s="9" t="s">
        <v>30</v>
      </c>
    </row>
    <row r="9" spans="1:27" ht="15.75" thickBot="1" x14ac:dyDescent="0.3">
      <c r="A9" s="134"/>
      <c r="B9" s="8" t="s">
        <v>41</v>
      </c>
      <c r="C9" s="8" t="s">
        <v>42</v>
      </c>
      <c r="D9" s="8" t="s">
        <v>43</v>
      </c>
      <c r="E9" s="8" t="s">
        <v>44</v>
      </c>
      <c r="F9" s="8" t="s">
        <v>45</v>
      </c>
      <c r="G9" s="8" t="s">
        <v>46</v>
      </c>
      <c r="H9" s="8" t="s">
        <v>47</v>
      </c>
      <c r="I9" s="8" t="s">
        <v>48</v>
      </c>
      <c r="J9" s="10" t="s">
        <v>31</v>
      </c>
      <c r="K9" s="52"/>
      <c r="L9" s="51" t="s">
        <v>212</v>
      </c>
      <c r="M9" s="50" t="s">
        <v>213</v>
      </c>
      <c r="N9" s="49" t="s">
        <v>40</v>
      </c>
      <c r="O9" s="56" t="s">
        <v>214</v>
      </c>
      <c r="P9" s="137"/>
      <c r="R9" s="134"/>
      <c r="S9" s="65" t="s">
        <v>33</v>
      </c>
      <c r="T9" s="6" t="s">
        <v>34</v>
      </c>
      <c r="U9" s="6" t="s">
        <v>35</v>
      </c>
      <c r="V9" s="8" t="s">
        <v>36</v>
      </c>
      <c r="W9" s="6" t="s">
        <v>37</v>
      </c>
      <c r="X9" s="6" t="s">
        <v>38</v>
      </c>
      <c r="Y9" s="8" t="s">
        <v>39</v>
      </c>
      <c r="Z9" s="8" t="s">
        <v>40</v>
      </c>
      <c r="AA9" s="10" t="s">
        <v>31</v>
      </c>
    </row>
    <row r="10" spans="1:27" ht="15.75" thickBot="1" x14ac:dyDescent="0.3">
      <c r="B10" s="1"/>
      <c r="C10" s="1"/>
      <c r="D10" s="1"/>
      <c r="E10" s="1"/>
      <c r="F10" s="1"/>
      <c r="G10" s="1"/>
      <c r="H10" s="1"/>
      <c r="I10" s="1"/>
      <c r="K10" s="52"/>
      <c r="L10" s="51" t="s">
        <v>223</v>
      </c>
      <c r="M10" s="50" t="s">
        <v>224</v>
      </c>
      <c r="N10" s="49" t="s">
        <v>41</v>
      </c>
      <c r="O10" s="56" t="s">
        <v>225</v>
      </c>
      <c r="P10" s="137"/>
      <c r="S10" s="1"/>
      <c r="T10" s="1"/>
      <c r="U10" s="1"/>
      <c r="V10" s="1"/>
      <c r="W10" s="1"/>
      <c r="X10" s="1"/>
      <c r="Y10" s="1"/>
      <c r="Z10" s="1"/>
    </row>
    <row r="11" spans="1:27" ht="15.75" thickBot="1" x14ac:dyDescent="0.3">
      <c r="A11" s="132" t="s">
        <v>2</v>
      </c>
      <c r="B11" s="11">
        <v>1</v>
      </c>
      <c r="C11" s="12">
        <v>2</v>
      </c>
      <c r="D11" s="12">
        <v>3</v>
      </c>
      <c r="E11" s="12">
        <v>4</v>
      </c>
      <c r="F11" s="12">
        <v>5</v>
      </c>
      <c r="G11" s="12">
        <v>6</v>
      </c>
      <c r="H11" s="12">
        <v>7</v>
      </c>
      <c r="I11" s="14">
        <v>8</v>
      </c>
      <c r="J11" s="13"/>
      <c r="K11" s="52"/>
      <c r="L11" s="51" t="s">
        <v>234</v>
      </c>
      <c r="M11" s="50" t="s">
        <v>235</v>
      </c>
      <c r="N11" s="49" t="s">
        <v>42</v>
      </c>
      <c r="O11" s="56" t="s">
        <v>236</v>
      </c>
      <c r="P11" s="137"/>
      <c r="R11" s="132" t="s">
        <v>2</v>
      </c>
      <c r="S11" s="11">
        <v>1</v>
      </c>
      <c r="T11" s="12">
        <v>2</v>
      </c>
      <c r="U11" s="12">
        <v>3</v>
      </c>
      <c r="V11" s="12">
        <v>4</v>
      </c>
      <c r="W11" s="12">
        <v>5</v>
      </c>
      <c r="X11" s="12">
        <v>6</v>
      </c>
      <c r="Y11" s="12">
        <v>7</v>
      </c>
      <c r="Z11" s="14">
        <v>8</v>
      </c>
      <c r="AA11" s="13"/>
    </row>
    <row r="12" spans="1:27" x14ac:dyDescent="0.25">
      <c r="A12" s="133"/>
      <c r="B12" s="4" t="s">
        <v>20</v>
      </c>
      <c r="C12" s="5" t="s">
        <v>21</v>
      </c>
      <c r="D12" s="5" t="s">
        <v>22</v>
      </c>
      <c r="E12" s="5" t="s">
        <v>23</v>
      </c>
      <c r="F12" s="5" t="s">
        <v>24</v>
      </c>
      <c r="G12" s="5" t="s">
        <v>25</v>
      </c>
      <c r="H12" s="5" t="s">
        <v>26</v>
      </c>
      <c r="I12" s="15" t="s">
        <v>27</v>
      </c>
      <c r="J12" s="9" t="s">
        <v>30</v>
      </c>
      <c r="K12" s="52"/>
      <c r="L12" s="51" t="s">
        <v>245</v>
      </c>
      <c r="M12" s="50" t="s">
        <v>246</v>
      </c>
      <c r="N12" s="49" t="s">
        <v>43</v>
      </c>
      <c r="O12" s="56" t="s">
        <v>247</v>
      </c>
      <c r="P12" s="137"/>
      <c r="R12" s="133"/>
      <c r="S12" s="4" t="s">
        <v>12</v>
      </c>
      <c r="T12" s="5" t="s">
        <v>13</v>
      </c>
      <c r="U12" s="66" t="s">
        <v>14</v>
      </c>
      <c r="V12" s="5" t="s">
        <v>15</v>
      </c>
      <c r="W12" s="5" t="s">
        <v>16</v>
      </c>
      <c r="X12" s="66" t="s">
        <v>17</v>
      </c>
      <c r="Y12" s="5" t="s">
        <v>18</v>
      </c>
      <c r="Z12" s="15" t="s">
        <v>19</v>
      </c>
      <c r="AA12" s="9" t="s">
        <v>30</v>
      </c>
    </row>
    <row r="13" spans="1:27" ht="15.75" thickBot="1" x14ac:dyDescent="0.3">
      <c r="A13" s="134"/>
      <c r="B13" s="8" t="s">
        <v>49</v>
      </c>
      <c r="C13" s="8" t="s">
        <v>50</v>
      </c>
      <c r="D13" s="8" t="s">
        <v>51</v>
      </c>
      <c r="E13" s="8" t="s">
        <v>52</v>
      </c>
      <c r="F13" s="8" t="s">
        <v>53</v>
      </c>
      <c r="G13" s="8" t="s">
        <v>54</v>
      </c>
      <c r="H13" s="8" t="s">
        <v>55</v>
      </c>
      <c r="I13" s="8" t="s">
        <v>56</v>
      </c>
      <c r="J13" s="10" t="s">
        <v>31</v>
      </c>
      <c r="K13" s="52"/>
      <c r="L13" s="51" t="s">
        <v>256</v>
      </c>
      <c r="M13" s="50" t="s">
        <v>257</v>
      </c>
      <c r="N13" s="49" t="s">
        <v>44</v>
      </c>
      <c r="O13" s="56" t="s">
        <v>258</v>
      </c>
      <c r="P13" s="137"/>
      <c r="R13" s="134"/>
      <c r="S13" s="8" t="s">
        <v>41</v>
      </c>
      <c r="T13" s="8" t="s">
        <v>42</v>
      </c>
      <c r="U13" s="67" t="s">
        <v>43</v>
      </c>
      <c r="V13" s="8" t="s">
        <v>44</v>
      </c>
      <c r="W13" s="8" t="s">
        <v>45</v>
      </c>
      <c r="X13" s="67" t="s">
        <v>46</v>
      </c>
      <c r="Y13" s="8" t="s">
        <v>47</v>
      </c>
      <c r="Z13" s="8" t="s">
        <v>48</v>
      </c>
      <c r="AA13" s="10" t="s">
        <v>31</v>
      </c>
    </row>
    <row r="14" spans="1:27" ht="15.75" thickBot="1" x14ac:dyDescent="0.3">
      <c r="B14" s="1"/>
      <c r="C14" s="1"/>
      <c r="D14" s="1"/>
      <c r="E14" s="1"/>
      <c r="F14" s="1"/>
      <c r="G14" s="1"/>
      <c r="H14" s="1"/>
      <c r="I14" s="1"/>
      <c r="K14" s="52"/>
      <c r="L14" s="51" t="s">
        <v>267</v>
      </c>
      <c r="M14" s="50" t="s">
        <v>268</v>
      </c>
      <c r="N14" s="49" t="s">
        <v>45</v>
      </c>
      <c r="O14" s="56" t="s">
        <v>269</v>
      </c>
      <c r="P14" s="137"/>
      <c r="S14" s="1"/>
      <c r="T14" s="1"/>
      <c r="U14" s="1"/>
      <c r="V14" s="1"/>
      <c r="W14" s="1"/>
      <c r="X14" s="1"/>
      <c r="Y14" s="1"/>
      <c r="Z14" s="1"/>
    </row>
    <row r="15" spans="1:27" ht="15.75" thickBot="1" x14ac:dyDescent="0.3">
      <c r="A15" s="132" t="s">
        <v>3</v>
      </c>
      <c r="B15" s="11">
        <v>1</v>
      </c>
      <c r="C15" s="12">
        <v>2</v>
      </c>
      <c r="D15" s="12">
        <v>3</v>
      </c>
      <c r="E15" s="12">
        <v>4</v>
      </c>
      <c r="F15" s="12">
        <v>5</v>
      </c>
      <c r="G15" s="12">
        <v>6</v>
      </c>
      <c r="H15" s="12">
        <v>7</v>
      </c>
      <c r="I15" s="14">
        <v>8</v>
      </c>
      <c r="J15" s="13"/>
      <c r="K15" s="52"/>
      <c r="L15" s="51" t="s">
        <v>278</v>
      </c>
      <c r="M15" s="50" t="s">
        <v>279</v>
      </c>
      <c r="N15" s="49" t="s">
        <v>46</v>
      </c>
      <c r="O15" s="56" t="s">
        <v>280</v>
      </c>
      <c r="P15" s="137"/>
      <c r="R15" s="132" t="s">
        <v>3</v>
      </c>
      <c r="S15" s="11">
        <v>1</v>
      </c>
      <c r="T15" s="12">
        <v>2</v>
      </c>
      <c r="U15" s="12">
        <v>3</v>
      </c>
      <c r="V15" s="12">
        <v>4</v>
      </c>
      <c r="W15" s="12">
        <v>5</v>
      </c>
      <c r="X15" s="12">
        <v>6</v>
      </c>
      <c r="Y15" s="12">
        <v>7</v>
      </c>
      <c r="Z15" s="14">
        <v>8</v>
      </c>
      <c r="AA15" s="13"/>
    </row>
    <row r="16" spans="1:27" x14ac:dyDescent="0.25">
      <c r="A16" s="133"/>
      <c r="B16" s="4" t="s">
        <v>28</v>
      </c>
      <c r="C16" s="5" t="s">
        <v>28</v>
      </c>
      <c r="D16" s="5"/>
      <c r="E16" s="5"/>
      <c r="F16" s="5"/>
      <c r="G16" s="5"/>
      <c r="H16" s="5"/>
      <c r="I16" s="15"/>
      <c r="J16" s="9" t="s">
        <v>30</v>
      </c>
      <c r="K16" s="52"/>
      <c r="L16" s="51" t="s">
        <v>289</v>
      </c>
      <c r="M16" s="50" t="s">
        <v>290</v>
      </c>
      <c r="N16" s="49" t="s">
        <v>47</v>
      </c>
      <c r="O16" s="56" t="s">
        <v>291</v>
      </c>
      <c r="P16" s="137"/>
      <c r="R16" s="133"/>
      <c r="S16" s="4" t="s">
        <v>12</v>
      </c>
      <c r="T16" s="5" t="s">
        <v>13</v>
      </c>
      <c r="U16" s="66" t="s">
        <v>14</v>
      </c>
      <c r="V16" s="5" t="s">
        <v>15</v>
      </c>
      <c r="W16" s="5" t="s">
        <v>16</v>
      </c>
      <c r="X16" s="66" t="s">
        <v>17</v>
      </c>
      <c r="Y16" s="5" t="s">
        <v>18</v>
      </c>
      <c r="Z16" s="15" t="s">
        <v>19</v>
      </c>
      <c r="AA16" s="9" t="s">
        <v>30</v>
      </c>
    </row>
    <row r="17" spans="1:27" ht="15.75" thickBot="1" x14ac:dyDescent="0.3">
      <c r="A17" s="134"/>
      <c r="B17" s="8" t="s">
        <v>57</v>
      </c>
      <c r="C17" s="6" t="s">
        <v>58</v>
      </c>
      <c r="D17" s="6"/>
      <c r="E17" s="6"/>
      <c r="F17" s="6"/>
      <c r="G17" s="6"/>
      <c r="H17" s="6"/>
      <c r="I17" s="16"/>
      <c r="J17" s="10" t="s">
        <v>31</v>
      </c>
      <c r="K17" s="52"/>
      <c r="L17" s="51" t="s">
        <v>300</v>
      </c>
      <c r="M17" s="50" t="s">
        <v>301</v>
      </c>
      <c r="N17" s="49" t="s">
        <v>48</v>
      </c>
      <c r="O17" s="56" t="s">
        <v>302</v>
      </c>
      <c r="P17" s="137"/>
      <c r="R17" s="134"/>
      <c r="S17" s="8" t="s">
        <v>41</v>
      </c>
      <c r="T17" s="8" t="s">
        <v>42</v>
      </c>
      <c r="U17" s="67" t="s">
        <v>43</v>
      </c>
      <c r="V17" s="8" t="s">
        <v>44</v>
      </c>
      <c r="W17" s="8" t="s">
        <v>45</v>
      </c>
      <c r="X17" s="67" t="s">
        <v>46</v>
      </c>
      <c r="Y17" s="8" t="s">
        <v>47</v>
      </c>
      <c r="Z17" s="8" t="s">
        <v>48</v>
      </c>
      <c r="AA17" s="10" t="s">
        <v>31</v>
      </c>
    </row>
    <row r="18" spans="1:27" ht="15.75" thickBot="1" x14ac:dyDescent="0.3">
      <c r="K18" s="52"/>
      <c r="L18" s="51" t="s">
        <v>311</v>
      </c>
      <c r="M18" s="50" t="s">
        <v>312</v>
      </c>
      <c r="N18" s="49" t="s">
        <v>49</v>
      </c>
      <c r="O18" s="56" t="s">
        <v>313</v>
      </c>
      <c r="P18" s="137"/>
    </row>
    <row r="19" spans="1:27" ht="15.75" thickBot="1" x14ac:dyDescent="0.3">
      <c r="K19" s="52"/>
      <c r="L19" s="51" t="s">
        <v>322</v>
      </c>
      <c r="M19" s="50" t="s">
        <v>323</v>
      </c>
      <c r="N19" s="49" t="s">
        <v>50</v>
      </c>
      <c r="O19" s="56" t="s">
        <v>324</v>
      </c>
      <c r="P19" s="137"/>
      <c r="R19" s="132" t="s">
        <v>607</v>
      </c>
      <c r="S19" s="11">
        <v>1</v>
      </c>
      <c r="T19" s="12">
        <v>2</v>
      </c>
      <c r="U19" s="12">
        <v>3</v>
      </c>
      <c r="V19" s="12">
        <v>4</v>
      </c>
      <c r="W19" s="12">
        <v>5</v>
      </c>
      <c r="X19" s="12">
        <v>6</v>
      </c>
      <c r="Y19" s="12">
        <v>7</v>
      </c>
      <c r="Z19" s="14">
        <v>8</v>
      </c>
      <c r="AA19" s="13"/>
    </row>
    <row r="20" spans="1:27" ht="20.25" thickBot="1" x14ac:dyDescent="0.35">
      <c r="A20" s="135" t="s">
        <v>606</v>
      </c>
      <c r="B20" s="135"/>
      <c r="C20" s="135"/>
      <c r="D20" s="135"/>
      <c r="E20" s="135"/>
      <c r="F20" s="135"/>
      <c r="G20" s="135"/>
      <c r="H20" s="135"/>
      <c r="I20" s="135"/>
      <c r="J20" s="135"/>
      <c r="K20" s="52"/>
      <c r="L20" s="51" t="s">
        <v>333</v>
      </c>
      <c r="M20" s="50" t="s">
        <v>334</v>
      </c>
      <c r="N20" s="49" t="s">
        <v>51</v>
      </c>
      <c r="O20" s="56" t="s">
        <v>335</v>
      </c>
      <c r="P20" s="137"/>
      <c r="R20" s="133"/>
      <c r="S20" s="4" t="s">
        <v>20</v>
      </c>
      <c r="T20" s="5" t="s">
        <v>21</v>
      </c>
      <c r="U20" s="5" t="s">
        <v>22</v>
      </c>
      <c r="V20" s="5" t="s">
        <v>23</v>
      </c>
      <c r="W20" s="5" t="s">
        <v>24</v>
      </c>
      <c r="X20" s="5" t="s">
        <v>25</v>
      </c>
      <c r="Y20" s="5" t="s">
        <v>26</v>
      </c>
      <c r="Z20" s="15" t="s">
        <v>27</v>
      </c>
      <c r="AA20" s="9" t="s">
        <v>30</v>
      </c>
    </row>
    <row r="21" spans="1:27" ht="16.5" thickTop="1" thickBo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52"/>
      <c r="L21" s="51" t="s">
        <v>344</v>
      </c>
      <c r="M21" s="50" t="s">
        <v>345</v>
      </c>
      <c r="N21" s="49" t="s">
        <v>52</v>
      </c>
      <c r="O21" s="56" t="s">
        <v>346</v>
      </c>
      <c r="P21" s="137"/>
      <c r="R21" s="134"/>
      <c r="S21" s="8" t="s">
        <v>49</v>
      </c>
      <c r="T21" s="8" t="s">
        <v>50</v>
      </c>
      <c r="U21" s="8" t="s">
        <v>51</v>
      </c>
      <c r="V21" s="8" t="s">
        <v>52</v>
      </c>
      <c r="W21" s="8" t="s">
        <v>53</v>
      </c>
      <c r="X21" s="8" t="s">
        <v>54</v>
      </c>
      <c r="Y21" s="8" t="s">
        <v>55</v>
      </c>
      <c r="Z21" s="8" t="s">
        <v>56</v>
      </c>
      <c r="AA21" s="10" t="s">
        <v>31</v>
      </c>
    </row>
    <row r="22" spans="1:27" ht="15.75" thickBot="1" x14ac:dyDescent="0.3">
      <c r="A22" s="132" t="s">
        <v>0</v>
      </c>
      <c r="B22" s="11">
        <v>1</v>
      </c>
      <c r="C22" s="12">
        <v>2</v>
      </c>
      <c r="D22" s="12">
        <v>3</v>
      </c>
      <c r="E22" s="12">
        <v>4</v>
      </c>
      <c r="F22" s="12">
        <v>5</v>
      </c>
      <c r="G22" s="12">
        <v>6</v>
      </c>
      <c r="H22" s="12">
        <v>7</v>
      </c>
      <c r="I22" s="14">
        <v>8</v>
      </c>
      <c r="J22" s="13"/>
      <c r="K22" s="52"/>
      <c r="L22" s="51" t="s">
        <v>355</v>
      </c>
      <c r="M22" s="50" t="s">
        <v>356</v>
      </c>
      <c r="N22" s="49" t="s">
        <v>53</v>
      </c>
      <c r="O22" s="56" t="s">
        <v>357</v>
      </c>
      <c r="P22" s="137"/>
    </row>
    <row r="23" spans="1:27" ht="15.75" thickBot="1" x14ac:dyDescent="0.3">
      <c r="A23" s="133"/>
      <c r="B23" s="4" t="s">
        <v>59</v>
      </c>
      <c r="C23" s="5" t="s">
        <v>60</v>
      </c>
      <c r="D23" s="5" t="s">
        <v>61</v>
      </c>
      <c r="E23" s="5" t="s">
        <v>62</v>
      </c>
      <c r="F23" s="5" t="s">
        <v>63</v>
      </c>
      <c r="G23" s="5" t="s">
        <v>64</v>
      </c>
      <c r="H23" s="5" t="s">
        <v>65</v>
      </c>
      <c r="I23" s="15" t="s">
        <v>66</v>
      </c>
      <c r="J23" s="9" t="s">
        <v>30</v>
      </c>
      <c r="K23" s="52"/>
      <c r="L23" s="51" t="s">
        <v>366</v>
      </c>
      <c r="M23" s="50" t="s">
        <v>367</v>
      </c>
      <c r="N23" s="49" t="s">
        <v>54</v>
      </c>
      <c r="O23" s="56" t="s">
        <v>368</v>
      </c>
      <c r="P23" s="137"/>
      <c r="R23" s="132" t="s">
        <v>609</v>
      </c>
      <c r="S23" s="11">
        <v>1</v>
      </c>
      <c r="T23" s="12">
        <v>2</v>
      </c>
      <c r="U23" s="12">
        <v>3</v>
      </c>
      <c r="V23" s="12">
        <v>4</v>
      </c>
      <c r="W23" s="12">
        <v>5</v>
      </c>
      <c r="X23" s="12">
        <v>6</v>
      </c>
      <c r="Y23" s="12">
        <v>7</v>
      </c>
      <c r="Z23" s="14">
        <v>8</v>
      </c>
      <c r="AA23" s="13"/>
    </row>
    <row r="24" spans="1:27" ht="15.75" thickBot="1" x14ac:dyDescent="0.3">
      <c r="A24" s="134"/>
      <c r="B24" s="8" t="s">
        <v>83</v>
      </c>
      <c r="C24" s="8" t="s">
        <v>84</v>
      </c>
      <c r="D24" s="8" t="s">
        <v>85</v>
      </c>
      <c r="E24" s="8" t="s">
        <v>86</v>
      </c>
      <c r="F24" s="8" t="s">
        <v>87</v>
      </c>
      <c r="G24" s="8" t="s">
        <v>88</v>
      </c>
      <c r="H24" s="8" t="s">
        <v>89</v>
      </c>
      <c r="I24" s="8" t="s">
        <v>90</v>
      </c>
      <c r="J24" s="10" t="s">
        <v>31</v>
      </c>
      <c r="K24" s="52"/>
      <c r="L24" s="51" t="s">
        <v>377</v>
      </c>
      <c r="M24" s="50" t="s">
        <v>378</v>
      </c>
      <c r="N24" s="49" t="s">
        <v>55</v>
      </c>
      <c r="O24" s="56" t="s">
        <v>379</v>
      </c>
      <c r="P24" s="137"/>
      <c r="R24" s="133"/>
      <c r="S24" s="4" t="s">
        <v>20</v>
      </c>
      <c r="T24" s="5" t="s">
        <v>21</v>
      </c>
      <c r="U24" s="5" t="s">
        <v>22</v>
      </c>
      <c r="V24" s="5" t="s">
        <v>23</v>
      </c>
      <c r="W24" s="5" t="s">
        <v>24</v>
      </c>
      <c r="X24" s="5" t="s">
        <v>25</v>
      </c>
      <c r="Y24" s="5" t="s">
        <v>26</v>
      </c>
      <c r="Z24" s="15" t="s">
        <v>27</v>
      </c>
      <c r="AA24" s="9" t="s">
        <v>30</v>
      </c>
    </row>
    <row r="25" spans="1:27" ht="15.75" thickBot="1" x14ac:dyDescent="0.3">
      <c r="B25" s="1"/>
      <c r="C25" s="1"/>
      <c r="D25" s="1"/>
      <c r="E25" s="1"/>
      <c r="F25" s="1"/>
      <c r="G25" s="1"/>
      <c r="H25" s="1"/>
      <c r="I25" s="1"/>
      <c r="K25" s="52"/>
      <c r="L25" s="61" t="s">
        <v>388</v>
      </c>
      <c r="M25" s="54" t="s">
        <v>389</v>
      </c>
      <c r="N25" s="55" t="s">
        <v>56</v>
      </c>
      <c r="O25" s="57" t="s">
        <v>390</v>
      </c>
      <c r="P25" s="138"/>
      <c r="R25" s="134"/>
      <c r="S25" s="8" t="s">
        <v>49</v>
      </c>
      <c r="T25" s="8" t="s">
        <v>50</v>
      </c>
      <c r="U25" s="8" t="s">
        <v>51</v>
      </c>
      <c r="V25" s="8" t="s">
        <v>52</v>
      </c>
      <c r="W25" s="8" t="s">
        <v>53</v>
      </c>
      <c r="X25" s="8" t="s">
        <v>54</v>
      </c>
      <c r="Y25" s="8" t="s">
        <v>55</v>
      </c>
      <c r="Z25" s="8" t="s">
        <v>56</v>
      </c>
      <c r="AA25" s="10" t="s">
        <v>31</v>
      </c>
    </row>
    <row r="26" spans="1:27" ht="15.75" thickBot="1" x14ac:dyDescent="0.3">
      <c r="A26" s="132" t="s">
        <v>1</v>
      </c>
      <c r="B26" s="11">
        <v>1</v>
      </c>
      <c r="C26" s="12">
        <v>2</v>
      </c>
      <c r="D26" s="12">
        <v>3</v>
      </c>
      <c r="E26" s="12">
        <v>4</v>
      </c>
      <c r="F26" s="12">
        <v>5</v>
      </c>
      <c r="G26" s="12">
        <v>6</v>
      </c>
      <c r="H26" s="12">
        <v>7</v>
      </c>
      <c r="I26" s="14">
        <v>8</v>
      </c>
      <c r="J26" s="13"/>
      <c r="K26" s="52"/>
      <c r="L26" s="58" t="s">
        <v>399</v>
      </c>
      <c r="M26" s="48" t="s">
        <v>400</v>
      </c>
      <c r="N26" s="59" t="s">
        <v>83</v>
      </c>
      <c r="O26" s="60" t="s">
        <v>401</v>
      </c>
      <c r="P26" s="136" t="s">
        <v>32</v>
      </c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thickBot="1" x14ac:dyDescent="0.3">
      <c r="A27" s="133"/>
      <c r="B27" s="4" t="s">
        <v>67</v>
      </c>
      <c r="C27" s="5" t="s">
        <v>68</v>
      </c>
      <c r="D27" s="5" t="s">
        <v>69</v>
      </c>
      <c r="E27" s="5" t="s">
        <v>70</v>
      </c>
      <c r="F27" s="5" t="s">
        <v>71</v>
      </c>
      <c r="G27" s="5" t="s">
        <v>72</v>
      </c>
      <c r="H27" s="5" t="s">
        <v>73</v>
      </c>
      <c r="I27" s="15" t="s">
        <v>74</v>
      </c>
      <c r="J27" s="9" t="s">
        <v>30</v>
      </c>
      <c r="K27" s="52"/>
      <c r="L27" s="51" t="s">
        <v>410</v>
      </c>
      <c r="M27" s="50" t="s">
        <v>411</v>
      </c>
      <c r="N27" s="49" t="s">
        <v>84</v>
      </c>
      <c r="O27" s="56" t="s">
        <v>412</v>
      </c>
      <c r="P27" s="137"/>
      <c r="R27" s="132" t="s">
        <v>610</v>
      </c>
      <c r="S27" s="11">
        <v>1</v>
      </c>
      <c r="T27" s="12">
        <v>2</v>
      </c>
      <c r="U27" s="12">
        <v>3</v>
      </c>
      <c r="V27" s="12">
        <v>4</v>
      </c>
      <c r="W27" s="12">
        <v>5</v>
      </c>
      <c r="X27" s="12">
        <v>6</v>
      </c>
      <c r="Y27" s="12">
        <v>7</v>
      </c>
      <c r="Z27" s="14">
        <v>8</v>
      </c>
      <c r="AA27" s="13"/>
    </row>
    <row r="28" spans="1:27" ht="15.75" thickBot="1" x14ac:dyDescent="0.3">
      <c r="A28" s="134"/>
      <c r="B28" s="8" t="s">
        <v>91</v>
      </c>
      <c r="C28" s="8" t="s">
        <v>92</v>
      </c>
      <c r="D28" s="8" t="s">
        <v>93</v>
      </c>
      <c r="E28" s="8" t="s">
        <v>94</v>
      </c>
      <c r="F28" s="8" t="s">
        <v>95</v>
      </c>
      <c r="G28" s="8" t="s">
        <v>96</v>
      </c>
      <c r="H28" s="8" t="s">
        <v>97</v>
      </c>
      <c r="I28" s="8" t="s">
        <v>98</v>
      </c>
      <c r="J28" s="10" t="s">
        <v>31</v>
      </c>
      <c r="K28" s="52"/>
      <c r="L28" s="51" t="s">
        <v>421</v>
      </c>
      <c r="M28" s="50" t="s">
        <v>422</v>
      </c>
      <c r="N28" s="49" t="s">
        <v>85</v>
      </c>
      <c r="O28" s="56" t="s">
        <v>423</v>
      </c>
      <c r="P28" s="137"/>
      <c r="R28" s="133"/>
      <c r="S28" s="4" t="s">
        <v>28</v>
      </c>
      <c r="T28" s="5" t="s">
        <v>28</v>
      </c>
      <c r="U28" s="5"/>
      <c r="V28" s="5"/>
      <c r="W28" s="5"/>
      <c r="X28" s="5"/>
      <c r="Y28" s="5"/>
      <c r="Z28" s="15"/>
      <c r="AA28" s="9" t="s">
        <v>30</v>
      </c>
    </row>
    <row r="29" spans="1:27" ht="15.75" thickBot="1" x14ac:dyDescent="0.3">
      <c r="B29" s="1"/>
      <c r="C29" s="1"/>
      <c r="D29" s="1"/>
      <c r="E29" s="1"/>
      <c r="F29" s="1"/>
      <c r="G29" s="1"/>
      <c r="H29" s="1"/>
      <c r="I29" s="1"/>
      <c r="K29" s="52"/>
      <c r="L29" s="51" t="s">
        <v>432</v>
      </c>
      <c r="M29" s="50" t="s">
        <v>433</v>
      </c>
      <c r="N29" s="49" t="s">
        <v>86</v>
      </c>
      <c r="O29" s="56" t="s">
        <v>434</v>
      </c>
      <c r="P29" s="137"/>
      <c r="R29" s="134"/>
      <c r="S29" s="8" t="s">
        <v>57</v>
      </c>
      <c r="T29" s="6" t="s">
        <v>58</v>
      </c>
      <c r="U29" s="6"/>
      <c r="V29" s="6"/>
      <c r="W29" s="6"/>
      <c r="X29" s="6"/>
      <c r="Y29" s="6"/>
      <c r="Z29" s="16"/>
      <c r="AA29" s="10" t="s">
        <v>31</v>
      </c>
    </row>
    <row r="30" spans="1:27" ht="15.75" thickBot="1" x14ac:dyDescent="0.3">
      <c r="A30" s="132" t="s">
        <v>2</v>
      </c>
      <c r="B30" s="11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4">
        <v>8</v>
      </c>
      <c r="J30" s="13"/>
      <c r="K30" s="52"/>
      <c r="L30" s="51" t="s">
        <v>443</v>
      </c>
      <c r="M30" s="50" t="s">
        <v>444</v>
      </c>
      <c r="N30" s="49" t="s">
        <v>87</v>
      </c>
      <c r="O30" s="56" t="s">
        <v>445</v>
      </c>
      <c r="P30" s="13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20.25" thickBot="1" x14ac:dyDescent="0.35">
      <c r="A31" s="133"/>
      <c r="B31" s="4" t="s">
        <v>75</v>
      </c>
      <c r="C31" s="5" t="s">
        <v>76</v>
      </c>
      <c r="D31" s="5" t="s">
        <v>77</v>
      </c>
      <c r="E31" s="5" t="s">
        <v>78</v>
      </c>
      <c r="F31" s="5" t="s">
        <v>79</v>
      </c>
      <c r="G31" s="5" t="s">
        <v>80</v>
      </c>
      <c r="H31" s="5" t="s">
        <v>81</v>
      </c>
      <c r="I31" s="15" t="s">
        <v>82</v>
      </c>
      <c r="J31" s="9" t="s">
        <v>30</v>
      </c>
      <c r="K31" s="52"/>
      <c r="L31" s="51" t="s">
        <v>454</v>
      </c>
      <c r="M31" s="50" t="s">
        <v>455</v>
      </c>
      <c r="N31" s="49" t="s">
        <v>88</v>
      </c>
      <c r="O31" s="56" t="s">
        <v>456</v>
      </c>
      <c r="P31" s="137"/>
      <c r="R31" s="135" t="s">
        <v>611</v>
      </c>
      <c r="S31" s="135"/>
      <c r="T31" s="135"/>
      <c r="U31" s="135"/>
      <c r="V31" s="135"/>
      <c r="W31" s="135"/>
      <c r="X31" s="135"/>
      <c r="Y31" s="135"/>
      <c r="Z31" s="135"/>
      <c r="AA31" s="135"/>
    </row>
    <row r="32" spans="1:27" ht="16.5" thickTop="1" thickBot="1" x14ac:dyDescent="0.3">
      <c r="A32" s="134"/>
      <c r="B32" s="8" t="s">
        <v>99</v>
      </c>
      <c r="C32" s="8" t="s">
        <v>100</v>
      </c>
      <c r="D32" s="8" t="s">
        <v>101</v>
      </c>
      <c r="E32" s="8" t="s">
        <v>102</v>
      </c>
      <c r="F32" s="8" t="s">
        <v>103</v>
      </c>
      <c r="G32" s="8" t="s">
        <v>104</v>
      </c>
      <c r="H32" s="8" t="s">
        <v>105</v>
      </c>
      <c r="I32" s="8" t="s">
        <v>106</v>
      </c>
      <c r="J32" s="10" t="s">
        <v>31</v>
      </c>
      <c r="K32" s="52"/>
      <c r="L32" s="51" t="s">
        <v>465</v>
      </c>
      <c r="M32" s="50" t="s">
        <v>466</v>
      </c>
      <c r="N32" s="49" t="s">
        <v>89</v>
      </c>
      <c r="O32" s="56" t="s">
        <v>467</v>
      </c>
      <c r="P32" s="13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thickBot="1" x14ac:dyDescent="0.3">
      <c r="B33" s="1"/>
      <c r="C33" s="1"/>
      <c r="D33" s="1"/>
      <c r="E33" s="1"/>
      <c r="F33" s="1"/>
      <c r="G33" s="1"/>
      <c r="H33" s="1"/>
      <c r="I33" s="1"/>
      <c r="K33" s="52"/>
      <c r="L33" s="51" t="s">
        <v>476</v>
      </c>
      <c r="M33" s="50" t="s">
        <v>477</v>
      </c>
      <c r="N33" s="49" t="s">
        <v>90</v>
      </c>
      <c r="O33" s="56" t="s">
        <v>478</v>
      </c>
      <c r="P33" s="137"/>
      <c r="R33" s="132" t="s">
        <v>0</v>
      </c>
      <c r="S33" s="11">
        <v>1</v>
      </c>
      <c r="T33" s="12">
        <v>2</v>
      </c>
      <c r="U33" s="12">
        <v>3</v>
      </c>
      <c r="V33" s="12">
        <v>4</v>
      </c>
      <c r="W33" s="12">
        <v>5</v>
      </c>
      <c r="X33" s="12">
        <v>6</v>
      </c>
      <c r="Y33" s="12">
        <v>7</v>
      </c>
      <c r="Z33" s="14">
        <v>8</v>
      </c>
      <c r="AA33" s="13"/>
    </row>
    <row r="34" spans="1:27" ht="15.75" thickBot="1" x14ac:dyDescent="0.3">
      <c r="A34" s="132" t="s">
        <v>3</v>
      </c>
      <c r="B34" s="11">
        <v>1</v>
      </c>
      <c r="C34" s="12">
        <v>2</v>
      </c>
      <c r="D34" s="12">
        <v>3</v>
      </c>
      <c r="E34" s="12">
        <v>4</v>
      </c>
      <c r="F34" s="12">
        <v>5</v>
      </c>
      <c r="G34" s="12">
        <v>6</v>
      </c>
      <c r="H34" s="12">
        <v>7</v>
      </c>
      <c r="I34" s="14">
        <v>8</v>
      </c>
      <c r="J34" s="13"/>
      <c r="K34" s="52"/>
      <c r="L34" s="51" t="s">
        <v>487</v>
      </c>
      <c r="M34" s="50" t="s">
        <v>488</v>
      </c>
      <c r="N34" s="49" t="s">
        <v>91</v>
      </c>
      <c r="O34" s="56" t="s">
        <v>489</v>
      </c>
      <c r="P34" s="137"/>
      <c r="R34" s="133"/>
      <c r="S34" s="68" t="s">
        <v>59</v>
      </c>
      <c r="T34" s="5" t="s">
        <v>60</v>
      </c>
      <c r="U34" s="70" t="s">
        <v>61</v>
      </c>
      <c r="V34" s="70" t="s">
        <v>62</v>
      </c>
      <c r="W34" s="70" t="s">
        <v>63</v>
      </c>
      <c r="X34" s="70" t="s">
        <v>64</v>
      </c>
      <c r="Y34" s="70" t="s">
        <v>65</v>
      </c>
      <c r="Z34" s="71" t="s">
        <v>66</v>
      </c>
      <c r="AA34" s="9" t="s">
        <v>30</v>
      </c>
    </row>
    <row r="35" spans="1:27" ht="15.75" thickBot="1" x14ac:dyDescent="0.3">
      <c r="A35" s="133"/>
      <c r="B35" s="4" t="s">
        <v>107</v>
      </c>
      <c r="C35" s="5" t="s">
        <v>107</v>
      </c>
      <c r="D35" s="5"/>
      <c r="E35" s="5"/>
      <c r="F35" s="5"/>
      <c r="G35" s="5"/>
      <c r="H35" s="5"/>
      <c r="I35" s="15"/>
      <c r="J35" s="9" t="s">
        <v>30</v>
      </c>
      <c r="K35" s="52"/>
      <c r="L35" s="51" t="s">
        <v>498</v>
      </c>
      <c r="M35" s="50" t="s">
        <v>499</v>
      </c>
      <c r="N35" s="49" t="s">
        <v>92</v>
      </c>
      <c r="O35" s="56" t="s">
        <v>500</v>
      </c>
      <c r="P35" s="137"/>
      <c r="R35" s="134"/>
      <c r="S35" s="69" t="s">
        <v>83</v>
      </c>
      <c r="T35" s="8" t="s">
        <v>84</v>
      </c>
      <c r="U35" s="69" t="s">
        <v>85</v>
      </c>
      <c r="V35" s="69" t="s">
        <v>86</v>
      </c>
      <c r="W35" s="69" t="s">
        <v>87</v>
      </c>
      <c r="X35" s="69" t="s">
        <v>88</v>
      </c>
      <c r="Y35" s="69" t="s">
        <v>89</v>
      </c>
      <c r="Z35" s="69" t="s">
        <v>90</v>
      </c>
      <c r="AA35" s="10" t="s">
        <v>31</v>
      </c>
    </row>
    <row r="36" spans="1:27" ht="15.75" thickBot="1" x14ac:dyDescent="0.3">
      <c r="A36" s="134"/>
      <c r="B36" s="8" t="s">
        <v>57</v>
      </c>
      <c r="C36" s="8" t="s">
        <v>58</v>
      </c>
      <c r="D36" s="6"/>
      <c r="E36" s="6"/>
      <c r="F36" s="6"/>
      <c r="G36" s="6"/>
      <c r="H36" s="6"/>
      <c r="I36" s="16"/>
      <c r="J36" s="10" t="s">
        <v>31</v>
      </c>
      <c r="K36" s="52"/>
      <c r="L36" s="51" t="s">
        <v>507</v>
      </c>
      <c r="M36" s="50" t="s">
        <v>508</v>
      </c>
      <c r="N36" s="49" t="s">
        <v>93</v>
      </c>
      <c r="O36" s="56" t="s">
        <v>509</v>
      </c>
      <c r="P36" s="137"/>
      <c r="S36" s="1"/>
      <c r="T36" s="1"/>
      <c r="U36" s="1"/>
      <c r="V36" s="1"/>
      <c r="W36" s="1"/>
      <c r="X36" s="1"/>
      <c r="Y36" s="1"/>
      <c r="Z36" s="1"/>
    </row>
    <row r="37" spans="1:27" ht="15.75" thickBot="1" x14ac:dyDescent="0.3">
      <c r="K37" s="52"/>
      <c r="L37" s="51" t="s">
        <v>516</v>
      </c>
      <c r="M37" s="50" t="s">
        <v>517</v>
      </c>
      <c r="N37" s="49" t="s">
        <v>94</v>
      </c>
      <c r="O37" s="56" t="s">
        <v>518</v>
      </c>
      <c r="P37" s="137"/>
      <c r="R37" s="132" t="s">
        <v>1</v>
      </c>
      <c r="S37" s="11">
        <v>1</v>
      </c>
      <c r="T37" s="12">
        <v>2</v>
      </c>
      <c r="U37" s="12">
        <v>3</v>
      </c>
      <c r="V37" s="12">
        <v>4</v>
      </c>
      <c r="W37" s="12">
        <v>5</v>
      </c>
      <c r="X37" s="12">
        <v>6</v>
      </c>
      <c r="Y37" s="12">
        <v>7</v>
      </c>
      <c r="Z37" s="14">
        <v>8</v>
      </c>
      <c r="AA37" s="13"/>
    </row>
    <row r="38" spans="1:27" x14ac:dyDescent="0.25">
      <c r="K38" s="52"/>
      <c r="L38" s="51" t="s">
        <v>525</v>
      </c>
      <c r="M38" s="50" t="s">
        <v>526</v>
      </c>
      <c r="N38" s="49" t="s">
        <v>95</v>
      </c>
      <c r="O38" s="56" t="s">
        <v>527</v>
      </c>
      <c r="P38" s="137"/>
      <c r="R38" s="133"/>
      <c r="S38" s="68" t="s">
        <v>59</v>
      </c>
      <c r="T38" s="5" t="s">
        <v>60</v>
      </c>
      <c r="U38" s="70" t="s">
        <v>61</v>
      </c>
      <c r="V38" s="70" t="s">
        <v>62</v>
      </c>
      <c r="W38" s="70" t="s">
        <v>63</v>
      </c>
      <c r="X38" s="70" t="s">
        <v>64</v>
      </c>
      <c r="Y38" s="70" t="s">
        <v>65</v>
      </c>
      <c r="Z38" s="71" t="s">
        <v>66</v>
      </c>
      <c r="AA38" s="9" t="s">
        <v>30</v>
      </c>
    </row>
    <row r="39" spans="1:27" ht="15.75" thickBot="1" x14ac:dyDescent="0.3">
      <c r="K39" s="52"/>
      <c r="L39" s="51" t="s">
        <v>534</v>
      </c>
      <c r="M39" s="50" t="s">
        <v>535</v>
      </c>
      <c r="N39" s="49" t="s">
        <v>96</v>
      </c>
      <c r="O39" s="56" t="s">
        <v>536</v>
      </c>
      <c r="P39" s="137"/>
      <c r="R39" s="134"/>
      <c r="S39" s="69" t="s">
        <v>83</v>
      </c>
      <c r="T39" s="8" t="s">
        <v>84</v>
      </c>
      <c r="U39" s="69" t="s">
        <v>85</v>
      </c>
      <c r="V39" s="69" t="s">
        <v>86</v>
      </c>
      <c r="W39" s="69" t="s">
        <v>87</v>
      </c>
      <c r="X39" s="69" t="s">
        <v>88</v>
      </c>
      <c r="Y39" s="69" t="s">
        <v>89</v>
      </c>
      <c r="Z39" s="69" t="s">
        <v>90</v>
      </c>
      <c r="AA39" s="10" t="s">
        <v>31</v>
      </c>
    </row>
    <row r="40" spans="1:27" ht="15.75" thickBot="1" x14ac:dyDescent="0.3">
      <c r="K40" s="52"/>
      <c r="L40" s="51" t="s">
        <v>543</v>
      </c>
      <c r="M40" s="50" t="s">
        <v>544</v>
      </c>
      <c r="N40" s="49" t="s">
        <v>97</v>
      </c>
      <c r="O40" s="56" t="s">
        <v>545</v>
      </c>
      <c r="P40" s="137"/>
      <c r="S40" s="1"/>
      <c r="T40" s="1"/>
      <c r="U40" s="1"/>
      <c r="V40" s="1"/>
      <c r="W40" s="1"/>
      <c r="X40" s="1"/>
      <c r="Y40" s="1"/>
      <c r="Z40" s="1"/>
    </row>
    <row r="41" spans="1:27" ht="15.75" thickBot="1" x14ac:dyDescent="0.3">
      <c r="K41" s="52"/>
      <c r="L41" s="51" t="s">
        <v>552</v>
      </c>
      <c r="M41" s="50" t="s">
        <v>553</v>
      </c>
      <c r="N41" s="49" t="s">
        <v>98</v>
      </c>
      <c r="O41" s="56" t="s">
        <v>554</v>
      </c>
      <c r="P41" s="137"/>
      <c r="R41" s="132" t="s">
        <v>2</v>
      </c>
      <c r="S41" s="11">
        <v>1</v>
      </c>
      <c r="T41" s="12">
        <v>2</v>
      </c>
      <c r="U41" s="12">
        <v>3</v>
      </c>
      <c r="V41" s="12">
        <v>4</v>
      </c>
      <c r="W41" s="12">
        <v>5</v>
      </c>
      <c r="X41" s="12">
        <v>6</v>
      </c>
      <c r="Y41" s="12">
        <v>7</v>
      </c>
      <c r="Z41" s="14">
        <v>8</v>
      </c>
      <c r="AA41" s="13"/>
    </row>
    <row r="42" spans="1:27" x14ac:dyDescent="0.25">
      <c r="K42" s="52"/>
      <c r="L42" s="51" t="s">
        <v>561</v>
      </c>
      <c r="M42" s="50" t="s">
        <v>562</v>
      </c>
      <c r="N42" s="49" t="s">
        <v>99</v>
      </c>
      <c r="O42" s="56" t="s">
        <v>563</v>
      </c>
      <c r="P42" s="137"/>
      <c r="R42" s="133"/>
      <c r="S42" s="68" t="s">
        <v>67</v>
      </c>
      <c r="T42" s="70" t="s">
        <v>68</v>
      </c>
      <c r="U42" s="70" t="s">
        <v>69</v>
      </c>
      <c r="V42" s="70" t="s">
        <v>70</v>
      </c>
      <c r="W42" s="5" t="s">
        <v>71</v>
      </c>
      <c r="X42" s="5" t="s">
        <v>72</v>
      </c>
      <c r="Y42" s="66" t="s">
        <v>73</v>
      </c>
      <c r="Z42" s="71" t="s">
        <v>74</v>
      </c>
      <c r="AA42" s="9" t="s">
        <v>30</v>
      </c>
    </row>
    <row r="43" spans="1:27" ht="15.75" thickBot="1" x14ac:dyDescent="0.3">
      <c r="K43" s="52"/>
      <c r="L43" s="51" t="s">
        <v>570</v>
      </c>
      <c r="M43" s="50" t="s">
        <v>571</v>
      </c>
      <c r="N43" s="49" t="s">
        <v>100</v>
      </c>
      <c r="O43" s="56" t="s">
        <v>572</v>
      </c>
      <c r="P43" s="137"/>
      <c r="R43" s="134"/>
      <c r="S43" s="69" t="s">
        <v>91</v>
      </c>
      <c r="T43" s="69" t="s">
        <v>92</v>
      </c>
      <c r="U43" s="69" t="s">
        <v>93</v>
      </c>
      <c r="V43" s="69" t="s">
        <v>94</v>
      </c>
      <c r="W43" s="8" t="s">
        <v>95</v>
      </c>
      <c r="X43" s="8" t="s">
        <v>96</v>
      </c>
      <c r="Y43" s="67" t="s">
        <v>97</v>
      </c>
      <c r="Z43" s="69" t="s">
        <v>98</v>
      </c>
      <c r="AA43" s="10" t="s">
        <v>31</v>
      </c>
    </row>
    <row r="44" spans="1:27" ht="15.75" thickBot="1" x14ac:dyDescent="0.3">
      <c r="K44" s="52"/>
      <c r="L44" s="51" t="s">
        <v>579</v>
      </c>
      <c r="M44" s="50" t="s">
        <v>580</v>
      </c>
      <c r="N44" s="49" t="s">
        <v>101</v>
      </c>
      <c r="O44" s="56" t="s">
        <v>146</v>
      </c>
      <c r="P44" s="137"/>
      <c r="S44" s="1"/>
      <c r="T44" s="1"/>
      <c r="U44" s="1"/>
      <c r="V44" s="1"/>
      <c r="W44" s="1"/>
      <c r="X44" s="1"/>
      <c r="Y44" s="1"/>
      <c r="Z44" s="1"/>
    </row>
    <row r="45" spans="1:27" ht="15.75" thickBot="1" x14ac:dyDescent="0.3">
      <c r="K45" s="52"/>
      <c r="L45" s="51" t="s">
        <v>144</v>
      </c>
      <c r="M45" s="50" t="s">
        <v>145</v>
      </c>
      <c r="N45" s="49" t="s">
        <v>102</v>
      </c>
      <c r="O45" s="56" t="s">
        <v>156</v>
      </c>
      <c r="P45" s="137"/>
      <c r="R45" s="132" t="s">
        <v>3</v>
      </c>
      <c r="S45" s="11">
        <v>1</v>
      </c>
      <c r="T45" s="12">
        <v>2</v>
      </c>
      <c r="U45" s="12">
        <v>3</v>
      </c>
      <c r="V45" s="12">
        <v>4</v>
      </c>
      <c r="W45" s="12">
        <v>5</v>
      </c>
      <c r="X45" s="12">
        <v>6</v>
      </c>
      <c r="Y45" s="12">
        <v>7</v>
      </c>
      <c r="Z45" s="14">
        <v>8</v>
      </c>
      <c r="AA45" s="13"/>
    </row>
    <row r="46" spans="1:27" x14ac:dyDescent="0.25">
      <c r="K46" s="52"/>
      <c r="L46" s="51" t="s">
        <v>154</v>
      </c>
      <c r="M46" s="50" t="s">
        <v>155</v>
      </c>
      <c r="N46" s="49" t="s">
        <v>103</v>
      </c>
      <c r="O46" s="56" t="s">
        <v>166</v>
      </c>
      <c r="P46" s="137"/>
      <c r="R46" s="133"/>
      <c r="S46" s="68" t="s">
        <v>67</v>
      </c>
      <c r="T46" s="70" t="s">
        <v>68</v>
      </c>
      <c r="U46" s="70" t="s">
        <v>69</v>
      </c>
      <c r="V46" s="70" t="s">
        <v>70</v>
      </c>
      <c r="W46" s="5" t="s">
        <v>71</v>
      </c>
      <c r="X46" s="5" t="s">
        <v>72</v>
      </c>
      <c r="Y46" s="66" t="s">
        <v>73</v>
      </c>
      <c r="Z46" s="71" t="s">
        <v>74</v>
      </c>
      <c r="AA46" s="9" t="s">
        <v>30</v>
      </c>
    </row>
    <row r="47" spans="1:27" ht="15.75" thickBot="1" x14ac:dyDescent="0.3">
      <c r="K47" s="52"/>
      <c r="L47" s="51" t="s">
        <v>164</v>
      </c>
      <c r="M47" s="50" t="s">
        <v>165</v>
      </c>
      <c r="N47" s="49" t="s">
        <v>104</v>
      </c>
      <c r="O47" s="56" t="s">
        <v>176</v>
      </c>
      <c r="P47" s="137"/>
      <c r="R47" s="134"/>
      <c r="S47" s="69" t="s">
        <v>91</v>
      </c>
      <c r="T47" s="69" t="s">
        <v>92</v>
      </c>
      <c r="U47" s="69" t="s">
        <v>93</v>
      </c>
      <c r="V47" s="69" t="s">
        <v>94</v>
      </c>
      <c r="W47" s="8" t="s">
        <v>95</v>
      </c>
      <c r="X47" s="8" t="s">
        <v>96</v>
      </c>
      <c r="Y47" s="67" t="s">
        <v>97</v>
      </c>
      <c r="Z47" s="69" t="s">
        <v>98</v>
      </c>
      <c r="AA47" s="10" t="s">
        <v>31</v>
      </c>
    </row>
    <row r="48" spans="1:27" ht="15.75" thickBot="1" x14ac:dyDescent="0.3">
      <c r="K48" s="52"/>
      <c r="L48" s="51" t="s">
        <v>174</v>
      </c>
      <c r="M48" s="50" t="s">
        <v>175</v>
      </c>
      <c r="N48" s="49" t="s">
        <v>105</v>
      </c>
      <c r="O48" s="56" t="s">
        <v>186</v>
      </c>
      <c r="P48" s="137"/>
    </row>
    <row r="49" spans="11:27" ht="15.75" thickBot="1" x14ac:dyDescent="0.3">
      <c r="K49" s="52"/>
      <c r="L49" s="53" t="s">
        <v>184</v>
      </c>
      <c r="M49" s="54" t="s">
        <v>185</v>
      </c>
      <c r="N49" s="55" t="s">
        <v>106</v>
      </c>
      <c r="O49" s="57" t="s">
        <v>196</v>
      </c>
      <c r="P49" s="138"/>
      <c r="R49" s="132" t="s">
        <v>607</v>
      </c>
      <c r="S49" s="11">
        <v>1</v>
      </c>
      <c r="T49" s="12">
        <v>2</v>
      </c>
      <c r="U49" s="12">
        <v>3</v>
      </c>
      <c r="V49" s="12">
        <v>4</v>
      </c>
      <c r="W49" s="12">
        <v>5</v>
      </c>
      <c r="X49" s="12">
        <v>6</v>
      </c>
      <c r="Y49" s="12">
        <v>7</v>
      </c>
      <c r="Z49" s="14">
        <v>8</v>
      </c>
      <c r="AA49" s="13"/>
    </row>
    <row r="50" spans="11:27" x14ac:dyDescent="0.25">
      <c r="R50" s="133"/>
      <c r="S50" s="68" t="s">
        <v>75</v>
      </c>
      <c r="T50" s="5" t="s">
        <v>76</v>
      </c>
      <c r="U50" s="66" t="s">
        <v>77</v>
      </c>
      <c r="V50" s="5" t="s">
        <v>78</v>
      </c>
      <c r="W50" s="66" t="s">
        <v>79</v>
      </c>
      <c r="X50" s="66" t="s">
        <v>80</v>
      </c>
      <c r="Y50" s="5" t="s">
        <v>81</v>
      </c>
      <c r="Z50" s="72" t="s">
        <v>82</v>
      </c>
      <c r="AA50" s="9" t="s">
        <v>30</v>
      </c>
    </row>
    <row r="51" spans="11:27" ht="15.75" thickBot="1" x14ac:dyDescent="0.3">
      <c r="R51" s="134"/>
      <c r="S51" s="69" t="s">
        <v>99</v>
      </c>
      <c r="T51" s="8" t="s">
        <v>100</v>
      </c>
      <c r="U51" s="67" t="s">
        <v>101</v>
      </c>
      <c r="V51" s="8" t="s">
        <v>102</v>
      </c>
      <c r="W51" s="67" t="s">
        <v>103</v>
      </c>
      <c r="X51" s="67" t="s">
        <v>104</v>
      </c>
      <c r="Y51" s="8" t="s">
        <v>105</v>
      </c>
      <c r="Z51" s="67" t="s">
        <v>106</v>
      </c>
      <c r="AA51" s="10" t="s">
        <v>31</v>
      </c>
    </row>
    <row r="52" spans="11:27" ht="15.75" thickBot="1" x14ac:dyDescent="0.3"/>
    <row r="53" spans="11:27" ht="15.75" thickBot="1" x14ac:dyDescent="0.3">
      <c r="R53" s="132" t="s">
        <v>609</v>
      </c>
      <c r="S53" s="11">
        <v>1</v>
      </c>
      <c r="T53" s="12">
        <v>2</v>
      </c>
      <c r="U53" s="12">
        <v>3</v>
      </c>
      <c r="V53" s="12">
        <v>4</v>
      </c>
      <c r="W53" s="12">
        <v>5</v>
      </c>
      <c r="X53" s="12">
        <v>6</v>
      </c>
      <c r="Y53" s="12">
        <v>7</v>
      </c>
      <c r="Z53" s="14">
        <v>8</v>
      </c>
      <c r="AA53" s="13"/>
    </row>
    <row r="54" spans="11:27" x14ac:dyDescent="0.25">
      <c r="R54" s="133"/>
      <c r="S54" s="68" t="s">
        <v>75</v>
      </c>
      <c r="T54" s="5" t="s">
        <v>76</v>
      </c>
      <c r="U54" s="66" t="s">
        <v>77</v>
      </c>
      <c r="V54" s="5" t="s">
        <v>78</v>
      </c>
      <c r="W54" s="66" t="s">
        <v>79</v>
      </c>
      <c r="X54" s="66" t="s">
        <v>80</v>
      </c>
      <c r="Y54" s="5" t="s">
        <v>81</v>
      </c>
      <c r="Z54" s="72" t="s">
        <v>82</v>
      </c>
      <c r="AA54" s="9" t="s">
        <v>30</v>
      </c>
    </row>
    <row r="55" spans="11:27" ht="15.75" thickBot="1" x14ac:dyDescent="0.3">
      <c r="R55" s="134"/>
      <c r="S55" s="69" t="s">
        <v>99</v>
      </c>
      <c r="T55" s="8" t="s">
        <v>100</v>
      </c>
      <c r="U55" s="67" t="s">
        <v>101</v>
      </c>
      <c r="V55" s="8" t="s">
        <v>102</v>
      </c>
      <c r="W55" s="67" t="s">
        <v>103</v>
      </c>
      <c r="X55" s="67" t="s">
        <v>104</v>
      </c>
      <c r="Y55" s="8" t="s">
        <v>105</v>
      </c>
      <c r="Z55" s="67" t="s">
        <v>106</v>
      </c>
      <c r="AA55" s="10" t="s">
        <v>31</v>
      </c>
    </row>
    <row r="56" spans="11:27" ht="15.75" thickBot="1" x14ac:dyDescent="0.3"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1:27" ht="15.75" thickBot="1" x14ac:dyDescent="0.3">
      <c r="R57" s="132" t="s">
        <v>610</v>
      </c>
      <c r="S57" s="11">
        <v>1</v>
      </c>
      <c r="T57" s="12">
        <v>2</v>
      </c>
      <c r="U57" s="12">
        <v>3</v>
      </c>
      <c r="V57" s="12">
        <v>4</v>
      </c>
      <c r="W57" s="12">
        <v>5</v>
      </c>
      <c r="X57" s="12">
        <v>6</v>
      </c>
      <c r="Y57" s="12">
        <v>7</v>
      </c>
      <c r="Z57" s="14">
        <v>8</v>
      </c>
      <c r="AA57" s="13"/>
    </row>
    <row r="58" spans="11:27" x14ac:dyDescent="0.25">
      <c r="R58" s="133"/>
      <c r="S58" s="4" t="s">
        <v>107</v>
      </c>
      <c r="T58" s="5" t="s">
        <v>107</v>
      </c>
      <c r="U58" s="5"/>
      <c r="V58" s="5"/>
      <c r="W58" s="5"/>
      <c r="X58" s="5"/>
      <c r="Y58" s="5"/>
      <c r="Z58" s="15"/>
      <c r="AA58" s="9" t="s">
        <v>30</v>
      </c>
    </row>
    <row r="59" spans="11:27" ht="15.75" thickBot="1" x14ac:dyDescent="0.3">
      <c r="R59" s="134"/>
      <c r="S59" s="8" t="s">
        <v>57</v>
      </c>
      <c r="T59" s="8" t="s">
        <v>58</v>
      </c>
      <c r="U59" s="6"/>
      <c r="V59" s="6"/>
      <c r="W59" s="6"/>
      <c r="X59" s="6"/>
      <c r="Y59" s="6"/>
      <c r="Z59" s="16"/>
      <c r="AA59" s="10" t="s">
        <v>31</v>
      </c>
    </row>
  </sheetData>
  <mergeCells count="28">
    <mergeCell ref="A1:J1"/>
    <mergeCell ref="P2:P25"/>
    <mergeCell ref="P26:P49"/>
    <mergeCell ref="A20:J20"/>
    <mergeCell ref="A22:A24"/>
    <mergeCell ref="A26:A28"/>
    <mergeCell ref="A30:A32"/>
    <mergeCell ref="A34:A36"/>
    <mergeCell ref="A3:A5"/>
    <mergeCell ref="A7:A9"/>
    <mergeCell ref="A11:A13"/>
    <mergeCell ref="A15:A17"/>
    <mergeCell ref="R19:R21"/>
    <mergeCell ref="R33:R35"/>
    <mergeCell ref="R37:R39"/>
    <mergeCell ref="R1:AA1"/>
    <mergeCell ref="R3:R5"/>
    <mergeCell ref="R7:R9"/>
    <mergeCell ref="R11:R13"/>
    <mergeCell ref="R15:R17"/>
    <mergeCell ref="R49:R51"/>
    <mergeCell ref="R53:R55"/>
    <mergeCell ref="R57:R59"/>
    <mergeCell ref="R41:R43"/>
    <mergeCell ref="R23:R25"/>
    <mergeCell ref="R27:R29"/>
    <mergeCell ref="R31:AA31"/>
    <mergeCell ref="R45:R4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304B-941D-40D3-80FA-C9CCF1EBCBE3}">
  <dimension ref="A2:V40"/>
  <sheetViews>
    <sheetView workbookViewId="0">
      <selection activeCell="F24" sqref="F24"/>
    </sheetView>
  </sheetViews>
  <sheetFormatPr defaultRowHeight="15" x14ac:dyDescent="0.25"/>
  <sheetData>
    <row r="2" spans="1:22" x14ac:dyDescent="0.25">
      <c r="A2" t="s">
        <v>612</v>
      </c>
      <c r="B2" s="73"/>
      <c r="C2" s="74">
        <v>1</v>
      </c>
      <c r="D2" s="74">
        <v>2</v>
      </c>
      <c r="E2" s="74">
        <v>3</v>
      </c>
      <c r="F2" s="74">
        <v>4</v>
      </c>
      <c r="G2" s="74">
        <v>5</v>
      </c>
      <c r="H2" s="74">
        <v>6</v>
      </c>
      <c r="I2" s="74">
        <v>7</v>
      </c>
      <c r="J2" s="74">
        <v>8</v>
      </c>
      <c r="K2" s="74">
        <v>9</v>
      </c>
      <c r="L2" s="74">
        <v>10</v>
      </c>
      <c r="M2" s="74">
        <v>11</v>
      </c>
      <c r="N2" s="74">
        <v>12</v>
      </c>
      <c r="O2" s="74">
        <v>13</v>
      </c>
      <c r="P2" s="74">
        <v>14</v>
      </c>
      <c r="Q2" s="74">
        <v>15</v>
      </c>
      <c r="R2" s="74">
        <v>16</v>
      </c>
      <c r="S2" s="74">
        <v>17</v>
      </c>
      <c r="T2" s="74">
        <v>18</v>
      </c>
      <c r="U2" s="74">
        <v>19</v>
      </c>
      <c r="V2" s="74">
        <v>20</v>
      </c>
    </row>
    <row r="3" spans="1:22" x14ac:dyDescent="0.25">
      <c r="B3" s="75"/>
      <c r="C3" s="74" t="s">
        <v>4</v>
      </c>
      <c r="D3" s="74" t="s">
        <v>5</v>
      </c>
      <c r="E3" s="74" t="s">
        <v>6</v>
      </c>
      <c r="F3" s="74" t="s">
        <v>7</v>
      </c>
      <c r="G3" s="74" t="s">
        <v>8</v>
      </c>
      <c r="H3" s="74" t="s">
        <v>9</v>
      </c>
      <c r="I3" s="74" t="s">
        <v>10</v>
      </c>
      <c r="J3" s="74" t="s">
        <v>11</v>
      </c>
      <c r="K3" s="76" t="s">
        <v>613</v>
      </c>
      <c r="L3" s="76" t="s">
        <v>614</v>
      </c>
      <c r="M3" s="76" t="s">
        <v>615</v>
      </c>
      <c r="N3" s="74" t="s">
        <v>12</v>
      </c>
      <c r="O3" s="74" t="s">
        <v>13</v>
      </c>
      <c r="P3" s="74" t="s">
        <v>14</v>
      </c>
      <c r="Q3" s="74" t="s">
        <v>15</v>
      </c>
      <c r="R3" s="77" t="s">
        <v>16</v>
      </c>
      <c r="S3" s="78" t="s">
        <v>17</v>
      </c>
      <c r="T3" s="78" t="s">
        <v>18</v>
      </c>
      <c r="U3" s="79" t="s">
        <v>19</v>
      </c>
      <c r="V3" s="80" t="s">
        <v>20</v>
      </c>
    </row>
    <row r="4" spans="1:22" x14ac:dyDescent="0.25">
      <c r="B4" s="75"/>
      <c r="C4" s="81"/>
      <c r="D4" s="81"/>
      <c r="E4" s="81"/>
      <c r="F4" s="81"/>
      <c r="G4" s="81"/>
      <c r="H4" s="81"/>
      <c r="I4" s="81"/>
      <c r="J4" s="81"/>
      <c r="K4" s="82"/>
      <c r="L4" s="82"/>
      <c r="M4" s="82"/>
      <c r="N4" s="81"/>
      <c r="O4" s="81"/>
      <c r="P4" s="81"/>
      <c r="Q4" s="81"/>
      <c r="R4" s="81"/>
      <c r="S4" s="83"/>
      <c r="T4" s="83"/>
      <c r="U4" s="83"/>
      <c r="V4" s="83"/>
    </row>
    <row r="5" spans="1:22" x14ac:dyDescent="0.25">
      <c r="B5" s="75"/>
      <c r="K5" s="84"/>
      <c r="L5" s="84"/>
      <c r="M5" s="84"/>
    </row>
    <row r="6" spans="1:22" x14ac:dyDescent="0.25">
      <c r="A6" t="s">
        <v>616</v>
      </c>
      <c r="B6" s="73"/>
      <c r="C6" s="74">
        <v>1</v>
      </c>
      <c r="D6" s="74">
        <v>2</v>
      </c>
      <c r="E6" s="74">
        <v>3</v>
      </c>
      <c r="F6" s="74">
        <v>4</v>
      </c>
      <c r="G6" s="74">
        <v>5</v>
      </c>
      <c r="H6" s="74">
        <v>6</v>
      </c>
      <c r="I6" s="74">
        <v>7</v>
      </c>
      <c r="J6" s="74">
        <v>8</v>
      </c>
      <c r="K6" s="74">
        <v>9</v>
      </c>
      <c r="L6" s="74">
        <v>10</v>
      </c>
      <c r="M6" s="74">
        <v>11</v>
      </c>
      <c r="N6" s="74">
        <v>12</v>
      </c>
      <c r="O6" s="74">
        <v>13</v>
      </c>
      <c r="P6" s="74">
        <v>14</v>
      </c>
      <c r="Q6" s="74">
        <v>15</v>
      </c>
      <c r="R6" s="74">
        <v>16</v>
      </c>
      <c r="S6" s="74">
        <v>17</v>
      </c>
      <c r="T6" s="74">
        <v>18</v>
      </c>
      <c r="U6" s="74">
        <v>19</v>
      </c>
      <c r="V6" s="74">
        <v>20</v>
      </c>
    </row>
    <row r="7" spans="1:22" x14ac:dyDescent="0.25">
      <c r="B7" s="75"/>
      <c r="C7" s="79" t="s">
        <v>21</v>
      </c>
      <c r="D7" s="80" t="s">
        <v>22</v>
      </c>
      <c r="E7" s="85" t="s">
        <v>23</v>
      </c>
      <c r="F7" s="85" t="s">
        <v>24</v>
      </c>
      <c r="G7" s="80" t="s">
        <v>25</v>
      </c>
      <c r="H7" s="80" t="s">
        <v>26</v>
      </c>
      <c r="I7" s="80" t="s">
        <v>27</v>
      </c>
      <c r="J7" s="80" t="s">
        <v>59</v>
      </c>
      <c r="K7" s="76" t="s">
        <v>613</v>
      </c>
      <c r="L7" s="76" t="s">
        <v>614</v>
      </c>
      <c r="M7" s="76" t="s">
        <v>615</v>
      </c>
      <c r="N7" s="80" t="s">
        <v>60</v>
      </c>
      <c r="O7" s="80" t="s">
        <v>61</v>
      </c>
      <c r="P7" s="50" t="s">
        <v>62</v>
      </c>
      <c r="Q7" s="86" t="s">
        <v>63</v>
      </c>
      <c r="R7" s="50" t="s">
        <v>64</v>
      </c>
      <c r="S7" s="50" t="s">
        <v>65</v>
      </c>
      <c r="T7" s="87" t="s">
        <v>66</v>
      </c>
      <c r="U7" s="50" t="s">
        <v>67</v>
      </c>
      <c r="V7" s="50" t="s">
        <v>68</v>
      </c>
    </row>
    <row r="8" spans="1:22" x14ac:dyDescent="0.25">
      <c r="B8" s="75"/>
      <c r="C8" s="83"/>
      <c r="D8" s="83"/>
      <c r="E8" s="83"/>
      <c r="F8" s="83"/>
      <c r="G8" s="83"/>
      <c r="H8" s="83"/>
      <c r="I8" s="83"/>
      <c r="J8" s="83"/>
      <c r="K8" s="82"/>
      <c r="L8" s="82"/>
      <c r="M8" s="82"/>
      <c r="N8" s="83"/>
      <c r="O8" s="83"/>
      <c r="P8" s="88"/>
      <c r="Q8" s="88"/>
      <c r="R8" s="88"/>
      <c r="S8" s="88"/>
      <c r="T8" s="88"/>
      <c r="U8" s="88"/>
      <c r="V8" s="88"/>
    </row>
    <row r="9" spans="1:22" x14ac:dyDescent="0.25">
      <c r="B9" s="75"/>
      <c r="K9" s="84"/>
      <c r="L9" s="84"/>
      <c r="M9" s="84"/>
    </row>
    <row r="10" spans="1:22" x14ac:dyDescent="0.25">
      <c r="A10" t="s">
        <v>617</v>
      </c>
      <c r="B10" s="73"/>
      <c r="C10" s="74">
        <v>1</v>
      </c>
      <c r="D10" s="74">
        <v>2</v>
      </c>
      <c r="E10" s="74">
        <v>3</v>
      </c>
      <c r="F10" s="74">
        <v>4</v>
      </c>
      <c r="G10" s="74">
        <v>5</v>
      </c>
      <c r="H10" s="74">
        <v>6</v>
      </c>
      <c r="I10" s="74">
        <v>7</v>
      </c>
      <c r="J10" s="74">
        <v>8</v>
      </c>
      <c r="K10" s="74">
        <v>9</v>
      </c>
      <c r="L10" s="74">
        <v>10</v>
      </c>
      <c r="M10" s="74">
        <v>11</v>
      </c>
      <c r="N10" s="74">
        <v>12</v>
      </c>
      <c r="O10" s="74">
        <v>13</v>
      </c>
      <c r="P10" s="74">
        <v>14</v>
      </c>
      <c r="Q10" s="74">
        <v>15</v>
      </c>
      <c r="R10" s="74">
        <v>16</v>
      </c>
      <c r="S10" s="74">
        <v>17</v>
      </c>
      <c r="T10" s="74">
        <v>18</v>
      </c>
      <c r="U10" s="74">
        <v>19</v>
      </c>
      <c r="V10" s="74">
        <v>20</v>
      </c>
    </row>
    <row r="11" spans="1:22" x14ac:dyDescent="0.25">
      <c r="B11" s="75"/>
      <c r="C11" s="50" t="s">
        <v>69</v>
      </c>
      <c r="D11" s="50" t="s">
        <v>70</v>
      </c>
      <c r="E11" s="50" t="s">
        <v>71</v>
      </c>
      <c r="F11" s="50" t="s">
        <v>72</v>
      </c>
      <c r="G11" s="50" t="s">
        <v>73</v>
      </c>
      <c r="H11" s="87" t="s">
        <v>74</v>
      </c>
      <c r="I11" s="50" t="s">
        <v>75</v>
      </c>
      <c r="J11" s="50" t="s">
        <v>76</v>
      </c>
      <c r="K11" s="76" t="s">
        <v>613</v>
      </c>
      <c r="L11" s="76" t="s">
        <v>614</v>
      </c>
      <c r="M11" s="76" t="s">
        <v>615</v>
      </c>
      <c r="N11" s="50" t="s">
        <v>77</v>
      </c>
      <c r="O11" s="89" t="s">
        <v>78</v>
      </c>
      <c r="P11" s="90" t="s">
        <v>79</v>
      </c>
      <c r="Q11" s="89" t="s">
        <v>618</v>
      </c>
      <c r="R11" s="90" t="s">
        <v>81</v>
      </c>
      <c r="S11" s="91" t="s">
        <v>82</v>
      </c>
      <c r="T11" s="50" t="s">
        <v>619</v>
      </c>
      <c r="U11" s="50" t="s">
        <v>620</v>
      </c>
      <c r="V11" s="50" t="s">
        <v>621</v>
      </c>
    </row>
    <row r="12" spans="1:22" x14ac:dyDescent="0.25">
      <c r="B12" s="75"/>
      <c r="C12" s="88"/>
      <c r="D12" s="88"/>
      <c r="E12" s="88"/>
      <c r="F12" s="88"/>
      <c r="G12" s="88"/>
      <c r="H12" s="88"/>
      <c r="I12" s="88"/>
      <c r="J12" s="88"/>
      <c r="K12" s="82"/>
      <c r="L12" s="82"/>
      <c r="M12" s="82"/>
      <c r="N12" s="88"/>
      <c r="O12" s="92"/>
      <c r="P12" s="92"/>
      <c r="Q12" s="92"/>
      <c r="R12" s="92"/>
      <c r="S12" s="92"/>
      <c r="T12" s="88"/>
      <c r="U12" s="88"/>
      <c r="V12" s="88"/>
    </row>
    <row r="13" spans="1:22" x14ac:dyDescent="0.25">
      <c r="B13" s="75"/>
      <c r="K13" s="84"/>
      <c r="L13" s="84"/>
      <c r="M13" s="84"/>
    </row>
    <row r="14" spans="1:22" x14ac:dyDescent="0.25">
      <c r="A14" t="s">
        <v>622</v>
      </c>
      <c r="B14" s="73"/>
      <c r="C14" s="74">
        <v>1</v>
      </c>
      <c r="D14" s="74">
        <v>2</v>
      </c>
      <c r="E14" s="74">
        <v>3</v>
      </c>
      <c r="F14" s="74">
        <v>4</v>
      </c>
      <c r="G14" s="74">
        <v>5</v>
      </c>
      <c r="H14" s="74">
        <v>6</v>
      </c>
      <c r="I14" s="74">
        <v>7</v>
      </c>
      <c r="J14" s="74">
        <v>8</v>
      </c>
      <c r="K14" s="74">
        <v>9</v>
      </c>
      <c r="L14" s="74">
        <v>10</v>
      </c>
      <c r="M14" s="74">
        <v>11</v>
      </c>
      <c r="N14" s="74">
        <v>12</v>
      </c>
      <c r="O14" s="74">
        <v>13</v>
      </c>
      <c r="P14" s="74">
        <v>14</v>
      </c>
      <c r="Q14" s="74">
        <v>15</v>
      </c>
      <c r="R14" s="74">
        <v>16</v>
      </c>
      <c r="S14" s="74">
        <v>17</v>
      </c>
      <c r="T14" s="74">
        <v>18</v>
      </c>
      <c r="U14" s="74">
        <v>19</v>
      </c>
      <c r="V14" s="74">
        <v>20</v>
      </c>
    </row>
    <row r="15" spans="1:22" x14ac:dyDescent="0.25">
      <c r="B15" s="75"/>
      <c r="C15" s="86" t="s">
        <v>623</v>
      </c>
      <c r="D15" s="86" t="s">
        <v>624</v>
      </c>
      <c r="E15" s="86" t="s">
        <v>625</v>
      </c>
      <c r="F15" s="86" t="s">
        <v>626</v>
      </c>
      <c r="G15" s="93" t="s">
        <v>627</v>
      </c>
      <c r="H15" s="50" t="s">
        <v>628</v>
      </c>
      <c r="I15" s="86" t="s">
        <v>629</v>
      </c>
      <c r="J15" s="86" t="s">
        <v>630</v>
      </c>
      <c r="K15" s="76" t="s">
        <v>613</v>
      </c>
      <c r="L15" s="76" t="s">
        <v>614</v>
      </c>
      <c r="M15" s="76" t="s">
        <v>615</v>
      </c>
      <c r="N15" s="50" t="s">
        <v>631</v>
      </c>
      <c r="O15" s="50" t="s">
        <v>632</v>
      </c>
      <c r="P15" s="86" t="s">
        <v>633</v>
      </c>
      <c r="Q15" s="86" t="s">
        <v>634</v>
      </c>
      <c r="R15" s="93" t="s">
        <v>635</v>
      </c>
      <c r="S15" s="50" t="s">
        <v>636</v>
      </c>
      <c r="T15" s="50" t="s">
        <v>637</v>
      </c>
      <c r="U15" s="86" t="s">
        <v>638</v>
      </c>
      <c r="V15" s="86" t="s">
        <v>639</v>
      </c>
    </row>
    <row r="16" spans="1:22" x14ac:dyDescent="0.25">
      <c r="B16" s="75"/>
      <c r="C16" s="88"/>
      <c r="D16" s="88"/>
      <c r="E16" s="88"/>
      <c r="F16" s="88"/>
      <c r="G16" s="88"/>
      <c r="H16" s="88"/>
      <c r="I16" s="88"/>
      <c r="J16" s="88"/>
      <c r="K16" s="82"/>
      <c r="L16" s="82"/>
      <c r="M16" s="82"/>
      <c r="N16" s="88"/>
      <c r="O16" s="88"/>
      <c r="P16" s="88"/>
      <c r="Q16" s="88"/>
      <c r="R16" s="88"/>
      <c r="S16" s="88"/>
      <c r="T16" s="88"/>
      <c r="U16" s="88"/>
      <c r="V16" s="88"/>
    </row>
    <row r="17" spans="1:22" x14ac:dyDescent="0.25">
      <c r="B17" s="75"/>
      <c r="K17" s="84"/>
      <c r="L17" s="84"/>
      <c r="M17" s="84"/>
    </row>
    <row r="18" spans="1:22" x14ac:dyDescent="0.25">
      <c r="A18" t="s">
        <v>640</v>
      </c>
      <c r="B18" s="73"/>
      <c r="C18" s="74">
        <v>1</v>
      </c>
      <c r="D18" s="74">
        <v>2</v>
      </c>
      <c r="E18" s="74">
        <v>3</v>
      </c>
      <c r="F18" s="74">
        <v>4</v>
      </c>
      <c r="G18" s="74">
        <v>5</v>
      </c>
      <c r="H18" s="74">
        <v>6</v>
      </c>
      <c r="I18" s="74">
        <v>7</v>
      </c>
      <c r="J18" s="74">
        <v>8</v>
      </c>
      <c r="K18" s="74">
        <v>9</v>
      </c>
      <c r="L18" s="74">
        <v>10</v>
      </c>
      <c r="M18" s="74">
        <v>11</v>
      </c>
      <c r="N18" s="74">
        <v>12</v>
      </c>
      <c r="O18" s="74">
        <v>13</v>
      </c>
      <c r="P18" s="74">
        <v>14</v>
      </c>
      <c r="Q18" s="74">
        <v>15</v>
      </c>
      <c r="R18" s="74">
        <v>16</v>
      </c>
      <c r="S18" s="74">
        <v>17</v>
      </c>
      <c r="T18" s="74">
        <v>18</v>
      </c>
      <c r="U18" s="74">
        <v>19</v>
      </c>
      <c r="V18" s="74">
        <v>20</v>
      </c>
    </row>
    <row r="19" spans="1:22" x14ac:dyDescent="0.25">
      <c r="B19" s="75"/>
      <c r="C19" s="50" t="s">
        <v>641</v>
      </c>
      <c r="D19" s="50" t="s">
        <v>642</v>
      </c>
      <c r="E19" s="50" t="s">
        <v>643</v>
      </c>
      <c r="F19" s="86" t="s">
        <v>703</v>
      </c>
      <c r="G19" s="50" t="s">
        <v>644</v>
      </c>
      <c r="H19" s="50" t="s">
        <v>645</v>
      </c>
      <c r="I19" s="86" t="s">
        <v>646</v>
      </c>
      <c r="J19" s="86" t="s">
        <v>647</v>
      </c>
      <c r="K19" s="76" t="s">
        <v>613</v>
      </c>
      <c r="L19" s="76" t="s">
        <v>614</v>
      </c>
      <c r="M19" s="76" t="s">
        <v>615</v>
      </c>
      <c r="N19" s="50" t="s">
        <v>648</v>
      </c>
      <c r="O19" s="86" t="s">
        <v>649</v>
      </c>
      <c r="P19" s="50" t="s">
        <v>650</v>
      </c>
      <c r="Q19" s="50" t="s">
        <v>651</v>
      </c>
      <c r="R19" s="51" t="s">
        <v>652</v>
      </c>
      <c r="S19" s="50" t="s">
        <v>653</v>
      </c>
      <c r="T19" s="50" t="s">
        <v>654</v>
      </c>
      <c r="U19" s="50" t="s">
        <v>655</v>
      </c>
      <c r="V19" s="50" t="s">
        <v>656</v>
      </c>
    </row>
    <row r="20" spans="1:22" x14ac:dyDescent="0.25">
      <c r="B20" s="75"/>
      <c r="C20" s="88"/>
      <c r="D20" s="88"/>
      <c r="E20" s="88"/>
      <c r="F20" s="88"/>
      <c r="G20" s="88"/>
      <c r="H20" s="88"/>
      <c r="I20" s="88"/>
      <c r="J20" s="88"/>
      <c r="K20" s="82"/>
      <c r="L20" s="82"/>
      <c r="M20" s="82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B21" s="75"/>
      <c r="K21" s="84"/>
      <c r="L21" s="84"/>
      <c r="M21" s="84"/>
    </row>
    <row r="22" spans="1:22" x14ac:dyDescent="0.25">
      <c r="A22" t="s">
        <v>657</v>
      </c>
      <c r="B22" s="73"/>
      <c r="C22" s="74">
        <v>1</v>
      </c>
      <c r="D22" s="74">
        <v>2</v>
      </c>
      <c r="E22" s="74">
        <v>3</v>
      </c>
      <c r="F22" s="74">
        <v>4</v>
      </c>
      <c r="G22" s="74">
        <v>5</v>
      </c>
      <c r="H22" s="74">
        <v>6</v>
      </c>
      <c r="I22" s="74">
        <v>7</v>
      </c>
      <c r="J22" s="74">
        <v>8</v>
      </c>
      <c r="K22" s="74">
        <v>9</v>
      </c>
      <c r="L22" s="74">
        <v>10</v>
      </c>
      <c r="M22" s="74">
        <v>11</v>
      </c>
      <c r="N22" s="74">
        <v>12</v>
      </c>
      <c r="O22" s="74">
        <v>13</v>
      </c>
      <c r="P22" s="74">
        <v>14</v>
      </c>
      <c r="Q22" s="74">
        <v>15</v>
      </c>
      <c r="R22" s="74">
        <v>16</v>
      </c>
      <c r="S22" s="74">
        <v>17</v>
      </c>
      <c r="T22" s="74">
        <v>18</v>
      </c>
      <c r="U22" s="74">
        <v>19</v>
      </c>
      <c r="V22" s="74">
        <v>20</v>
      </c>
    </row>
    <row r="23" spans="1:22" x14ac:dyDescent="0.25">
      <c r="B23" s="75"/>
      <c r="C23" s="50" t="s">
        <v>658</v>
      </c>
      <c r="D23" s="94" t="s">
        <v>705</v>
      </c>
      <c r="E23" s="94" t="s">
        <v>704</v>
      </c>
      <c r="F23" s="50" t="s">
        <v>706</v>
      </c>
      <c r="G23" s="50" t="s">
        <v>659</v>
      </c>
      <c r="H23" s="50" t="s">
        <v>660</v>
      </c>
      <c r="I23" s="50" t="s">
        <v>661</v>
      </c>
      <c r="J23" s="50" t="s">
        <v>662</v>
      </c>
      <c r="K23" s="76" t="s">
        <v>613</v>
      </c>
      <c r="L23" s="76" t="s">
        <v>614</v>
      </c>
      <c r="M23" s="76" t="s">
        <v>615</v>
      </c>
      <c r="N23" s="86" t="s">
        <v>663</v>
      </c>
      <c r="O23" s="86" t="s">
        <v>664</v>
      </c>
      <c r="P23" s="87" t="s">
        <v>665</v>
      </c>
      <c r="Q23" s="86" t="s">
        <v>666</v>
      </c>
      <c r="R23" s="50" t="s">
        <v>667</v>
      </c>
      <c r="S23" s="50" t="s">
        <v>668</v>
      </c>
      <c r="T23" s="50" t="s">
        <v>669</v>
      </c>
      <c r="U23" s="50" t="s">
        <v>670</v>
      </c>
      <c r="V23" s="86" t="s">
        <v>671</v>
      </c>
    </row>
    <row r="24" spans="1:22" x14ac:dyDescent="0.25">
      <c r="B24" s="75"/>
      <c r="C24" s="88"/>
      <c r="D24" s="92"/>
      <c r="E24" s="92"/>
      <c r="F24" s="88"/>
      <c r="G24" s="88"/>
      <c r="H24" s="88"/>
      <c r="I24" s="88"/>
      <c r="J24" s="88"/>
      <c r="K24" s="82"/>
      <c r="L24" s="82"/>
      <c r="M24" s="82"/>
      <c r="N24" s="88"/>
      <c r="O24" s="88"/>
      <c r="P24" s="88"/>
      <c r="Q24" s="88"/>
      <c r="R24" s="88"/>
      <c r="S24" s="88"/>
      <c r="T24" s="88"/>
      <c r="U24" s="88"/>
      <c r="V24" s="88"/>
    </row>
    <row r="25" spans="1:22" x14ac:dyDescent="0.25">
      <c r="B25" s="75"/>
      <c r="K25" s="84"/>
      <c r="L25" s="84"/>
      <c r="M25" s="84"/>
    </row>
    <row r="26" spans="1:22" x14ac:dyDescent="0.25">
      <c r="A26" t="s">
        <v>672</v>
      </c>
      <c r="B26" s="73"/>
      <c r="C26" s="74">
        <v>1</v>
      </c>
      <c r="D26" s="74">
        <v>2</v>
      </c>
      <c r="E26" s="74">
        <v>3</v>
      </c>
      <c r="F26" s="74">
        <v>4</v>
      </c>
      <c r="G26" s="74">
        <v>5</v>
      </c>
      <c r="H26" s="74">
        <v>6</v>
      </c>
      <c r="I26" s="74">
        <v>7</v>
      </c>
      <c r="J26" s="74">
        <v>8</v>
      </c>
      <c r="K26" s="74">
        <v>9</v>
      </c>
      <c r="L26" s="74">
        <v>10</v>
      </c>
      <c r="M26" s="74">
        <v>11</v>
      </c>
      <c r="N26" s="74">
        <v>12</v>
      </c>
      <c r="O26" s="74">
        <v>13</v>
      </c>
      <c r="P26" s="74">
        <v>14</v>
      </c>
      <c r="Q26" s="74">
        <v>15</v>
      </c>
      <c r="R26" s="74">
        <v>16</v>
      </c>
      <c r="S26" s="74">
        <v>17</v>
      </c>
      <c r="T26" s="74">
        <v>18</v>
      </c>
      <c r="U26" s="74">
        <v>19</v>
      </c>
      <c r="V26" s="74">
        <v>20</v>
      </c>
    </row>
    <row r="27" spans="1:22" x14ac:dyDescent="0.25">
      <c r="B27" s="75"/>
      <c r="C27" s="50" t="s">
        <v>673</v>
      </c>
      <c r="D27" s="86" t="s">
        <v>674</v>
      </c>
      <c r="E27" s="50" t="s">
        <v>675</v>
      </c>
      <c r="F27" s="50" t="s">
        <v>676</v>
      </c>
      <c r="G27" s="50" t="s">
        <v>677</v>
      </c>
      <c r="H27" s="50" t="s">
        <v>678</v>
      </c>
      <c r="I27" s="50" t="s">
        <v>679</v>
      </c>
      <c r="J27" s="86" t="s">
        <v>680</v>
      </c>
      <c r="K27" s="76" t="s">
        <v>613</v>
      </c>
      <c r="L27" s="76" t="s">
        <v>614</v>
      </c>
      <c r="M27" s="76" t="s">
        <v>615</v>
      </c>
      <c r="N27" s="50" t="s">
        <v>681</v>
      </c>
      <c r="O27" s="50" t="s">
        <v>682</v>
      </c>
      <c r="P27" s="51" t="s">
        <v>683</v>
      </c>
      <c r="Q27" s="86" t="s">
        <v>684</v>
      </c>
      <c r="R27" s="86" t="s">
        <v>685</v>
      </c>
      <c r="S27" s="50" t="s">
        <v>686</v>
      </c>
      <c r="T27" s="50" t="s">
        <v>687</v>
      </c>
      <c r="U27" s="50" t="s">
        <v>688</v>
      </c>
      <c r="V27" s="86" t="s">
        <v>689</v>
      </c>
    </row>
    <row r="28" spans="1:22" x14ac:dyDescent="0.25">
      <c r="B28" s="75"/>
      <c r="C28" s="88"/>
      <c r="D28" s="88"/>
      <c r="E28" s="88"/>
      <c r="F28" s="88"/>
      <c r="G28" s="88"/>
      <c r="H28" s="88"/>
      <c r="I28" s="88"/>
      <c r="J28" s="88"/>
      <c r="K28" s="82"/>
      <c r="L28" s="82"/>
      <c r="M28" s="82"/>
      <c r="N28" s="88"/>
      <c r="O28" s="88"/>
      <c r="P28" s="88"/>
      <c r="Q28" s="92"/>
      <c r="R28" s="88"/>
      <c r="S28" s="88"/>
      <c r="T28" s="88"/>
      <c r="U28" s="88"/>
      <c r="V28" s="88"/>
    </row>
    <row r="29" spans="1:22" x14ac:dyDescent="0.25">
      <c r="B29" s="75"/>
      <c r="K29" s="84"/>
      <c r="L29" s="84"/>
      <c r="M29" s="84"/>
    </row>
    <row r="30" spans="1:22" x14ac:dyDescent="0.25">
      <c r="A30" t="s">
        <v>690</v>
      </c>
      <c r="B30" s="73"/>
      <c r="C30" s="74">
        <v>1</v>
      </c>
      <c r="D30" s="74">
        <v>2</v>
      </c>
      <c r="E30" s="74">
        <v>3</v>
      </c>
      <c r="F30" s="74">
        <v>4</v>
      </c>
      <c r="G30" s="74">
        <v>5</v>
      </c>
      <c r="H30" s="74">
        <v>6</v>
      </c>
      <c r="I30" s="74">
        <v>7</v>
      </c>
      <c r="J30" s="74">
        <v>8</v>
      </c>
      <c r="K30" s="74">
        <v>9</v>
      </c>
      <c r="L30" s="74">
        <v>10</v>
      </c>
      <c r="M30" s="74">
        <v>11</v>
      </c>
      <c r="N30" s="74">
        <v>12</v>
      </c>
      <c r="O30" s="74">
        <v>13</v>
      </c>
      <c r="P30" s="74">
        <v>14</v>
      </c>
      <c r="Q30" s="74">
        <v>15</v>
      </c>
      <c r="R30" s="74">
        <v>16</v>
      </c>
      <c r="S30" s="74">
        <v>17</v>
      </c>
      <c r="T30" s="74">
        <v>18</v>
      </c>
      <c r="U30" s="74">
        <v>19</v>
      </c>
      <c r="V30" s="74">
        <v>20</v>
      </c>
    </row>
    <row r="31" spans="1:22" x14ac:dyDescent="0.25">
      <c r="B31" s="75"/>
      <c r="C31" s="50" t="s">
        <v>585</v>
      </c>
      <c r="D31" s="50" t="s">
        <v>586</v>
      </c>
      <c r="E31" s="95" t="s">
        <v>691</v>
      </c>
      <c r="F31" s="96"/>
      <c r="G31" s="76" t="s">
        <v>613</v>
      </c>
      <c r="H31" s="76" t="s">
        <v>614</v>
      </c>
      <c r="I31" s="76" t="s">
        <v>615</v>
      </c>
      <c r="J31" s="96"/>
      <c r="K31" s="95" t="s">
        <v>692</v>
      </c>
      <c r="L31" s="95" t="s">
        <v>693</v>
      </c>
      <c r="M31" s="95" t="s">
        <v>694</v>
      </c>
      <c r="N31" s="95" t="s">
        <v>695</v>
      </c>
      <c r="O31" s="95" t="s">
        <v>684</v>
      </c>
      <c r="P31" s="95" t="s">
        <v>696</v>
      </c>
      <c r="Q31" s="96"/>
      <c r="R31" s="96"/>
      <c r="S31" s="96"/>
      <c r="T31" s="96"/>
      <c r="U31" s="96"/>
      <c r="V31" s="96"/>
    </row>
    <row r="32" spans="1:22" x14ac:dyDescent="0.25">
      <c r="K32" t="s">
        <v>697</v>
      </c>
    </row>
    <row r="33" spans="1:3" x14ac:dyDescent="0.25">
      <c r="C33" s="97"/>
    </row>
    <row r="34" spans="1:3" x14ac:dyDescent="0.25">
      <c r="C34" s="98"/>
    </row>
    <row r="36" spans="1:3" x14ac:dyDescent="0.25">
      <c r="A36" t="s">
        <v>698</v>
      </c>
    </row>
    <row r="37" spans="1:3" x14ac:dyDescent="0.25">
      <c r="A37" t="s">
        <v>699</v>
      </c>
    </row>
    <row r="38" spans="1:3" x14ac:dyDescent="0.25">
      <c r="A38" t="s">
        <v>700</v>
      </c>
    </row>
    <row r="39" spans="1:3" x14ac:dyDescent="0.25">
      <c r="A39" t="s">
        <v>701</v>
      </c>
    </row>
    <row r="40" spans="1:3" x14ac:dyDescent="0.25">
      <c r="A40" t="s">
        <v>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EB7E-CEE9-49D5-AC84-653E08213663}">
  <dimension ref="A1:K29"/>
  <sheetViews>
    <sheetView workbookViewId="0">
      <selection activeCell="W10" sqref="W10"/>
    </sheetView>
  </sheetViews>
  <sheetFormatPr defaultRowHeight="15" x14ac:dyDescent="0.25"/>
  <cols>
    <col min="3" max="3" width="11.85546875" bestFit="1" customWidth="1"/>
    <col min="5" max="5" width="20.5703125" bestFit="1" customWidth="1"/>
    <col min="10" max="10" width="13.85546875" bestFit="1" customWidth="1"/>
    <col min="11" max="11" width="16.42578125" bestFit="1" customWidth="1"/>
  </cols>
  <sheetData>
    <row r="1" spans="1:5" x14ac:dyDescent="0.25">
      <c r="A1" s="99" t="s">
        <v>140</v>
      </c>
      <c r="B1" s="99" t="s">
        <v>707</v>
      </c>
      <c r="C1" s="99" t="s">
        <v>708</v>
      </c>
      <c r="D1" s="99" t="s">
        <v>709</v>
      </c>
    </row>
    <row r="2" spans="1:5" x14ac:dyDescent="0.25">
      <c r="A2" t="s">
        <v>710</v>
      </c>
      <c r="B2" t="s">
        <v>711</v>
      </c>
      <c r="C2">
        <v>1108123</v>
      </c>
      <c r="D2">
        <v>20</v>
      </c>
    </row>
    <row r="3" spans="1:5" x14ac:dyDescent="0.25">
      <c r="A3" t="s">
        <v>712</v>
      </c>
      <c r="B3" t="s">
        <v>713</v>
      </c>
      <c r="C3">
        <v>983726</v>
      </c>
      <c r="D3">
        <v>10</v>
      </c>
    </row>
    <row r="4" spans="1:5" x14ac:dyDescent="0.25">
      <c r="A4" t="s">
        <v>714</v>
      </c>
      <c r="B4" t="s">
        <v>715</v>
      </c>
      <c r="C4">
        <v>746807</v>
      </c>
      <c r="D4">
        <v>1</v>
      </c>
    </row>
    <row r="6" spans="1:5" x14ac:dyDescent="0.25">
      <c r="A6" s="99" t="s">
        <v>140</v>
      </c>
      <c r="B6" s="99" t="s">
        <v>707</v>
      </c>
      <c r="C6" s="99" t="s">
        <v>708</v>
      </c>
      <c r="D6" s="99" t="s">
        <v>709</v>
      </c>
      <c r="E6" s="99" t="s">
        <v>716</v>
      </c>
    </row>
    <row r="7" spans="1:5" x14ac:dyDescent="0.25">
      <c r="A7" t="s">
        <v>4</v>
      </c>
      <c r="B7" t="s">
        <v>717</v>
      </c>
      <c r="C7">
        <v>733043</v>
      </c>
      <c r="D7" s="100">
        <f>(C7-750967)/18895</f>
        <v>-0.94861074358295849</v>
      </c>
    </row>
    <row r="8" spans="1:5" x14ac:dyDescent="0.25">
      <c r="A8" t="s">
        <v>5</v>
      </c>
      <c r="B8" t="s">
        <v>718</v>
      </c>
      <c r="C8">
        <v>787040</v>
      </c>
      <c r="D8" s="100">
        <f t="shared" ref="D8:D23" si="0">(C8-750967)/18895</f>
        <v>1.9091293993119873</v>
      </c>
    </row>
    <row r="9" spans="1:5" x14ac:dyDescent="0.25">
      <c r="A9" t="s">
        <v>6</v>
      </c>
      <c r="B9" t="s">
        <v>719</v>
      </c>
      <c r="C9">
        <v>743513</v>
      </c>
      <c r="D9" s="100">
        <f t="shared" si="0"/>
        <v>-0.39449589838581633</v>
      </c>
    </row>
    <row r="10" spans="1:5" x14ac:dyDescent="0.25">
      <c r="A10" t="s">
        <v>7</v>
      </c>
      <c r="B10" t="s">
        <v>720</v>
      </c>
      <c r="C10">
        <v>743130</v>
      </c>
      <c r="D10" s="100">
        <f t="shared" si="0"/>
        <v>-0.41476581106112731</v>
      </c>
    </row>
    <row r="11" spans="1:5" x14ac:dyDescent="0.25">
      <c r="A11" t="s">
        <v>8</v>
      </c>
      <c r="B11" t="s">
        <v>721</v>
      </c>
      <c r="C11">
        <v>749383</v>
      </c>
      <c r="D11" s="100">
        <f t="shared" si="0"/>
        <v>-8.3831701508335535E-2</v>
      </c>
    </row>
    <row r="12" spans="1:5" x14ac:dyDescent="0.25">
      <c r="A12" t="s">
        <v>9</v>
      </c>
      <c r="B12" t="s">
        <v>722</v>
      </c>
      <c r="C12">
        <v>722924</v>
      </c>
      <c r="D12" s="100">
        <f t="shared" si="0"/>
        <v>-1.4841492458322307</v>
      </c>
    </row>
    <row r="13" spans="1:5" x14ac:dyDescent="0.25">
      <c r="A13" t="s">
        <v>10</v>
      </c>
      <c r="B13" t="s">
        <v>723</v>
      </c>
      <c r="C13">
        <v>740640</v>
      </c>
      <c r="D13" s="100">
        <f t="shared" si="0"/>
        <v>-0.54654670547763962</v>
      </c>
    </row>
    <row r="14" spans="1:5" x14ac:dyDescent="0.25">
      <c r="A14" t="s">
        <v>11</v>
      </c>
      <c r="B14" t="s">
        <v>724</v>
      </c>
      <c r="C14">
        <v>726290</v>
      </c>
      <c r="D14" s="100">
        <f t="shared" si="0"/>
        <v>-1.3060068801270177</v>
      </c>
    </row>
    <row r="15" spans="1:5" x14ac:dyDescent="0.25">
      <c r="A15" t="s">
        <v>12</v>
      </c>
      <c r="B15" t="s">
        <v>725</v>
      </c>
      <c r="C15">
        <v>725920</v>
      </c>
      <c r="D15" s="100">
        <f t="shared" si="0"/>
        <v>-1.3255887801005557</v>
      </c>
    </row>
    <row r="16" spans="1:5" x14ac:dyDescent="0.25">
      <c r="A16" t="s">
        <v>13</v>
      </c>
      <c r="B16" t="s">
        <v>726</v>
      </c>
      <c r="C16">
        <v>756074</v>
      </c>
      <c r="D16" s="100">
        <f t="shared" si="0"/>
        <v>0.27028314368880657</v>
      </c>
    </row>
    <row r="17" spans="1:11" x14ac:dyDescent="0.25">
      <c r="A17" t="s">
        <v>14</v>
      </c>
      <c r="B17" t="s">
        <v>727</v>
      </c>
      <c r="C17">
        <v>758122</v>
      </c>
      <c r="D17" s="100">
        <f t="shared" si="0"/>
        <v>0.37867160624503837</v>
      </c>
    </row>
    <row r="18" spans="1:11" x14ac:dyDescent="0.25">
      <c r="A18" t="s">
        <v>15</v>
      </c>
      <c r="B18" t="s">
        <v>728</v>
      </c>
      <c r="C18">
        <v>743487</v>
      </c>
      <c r="D18" s="100">
        <f t="shared" si="0"/>
        <v>-0.39587192378936226</v>
      </c>
    </row>
    <row r="19" spans="1:11" x14ac:dyDescent="0.25">
      <c r="A19" s="101" t="s">
        <v>16</v>
      </c>
      <c r="B19" s="101" t="s">
        <v>729</v>
      </c>
      <c r="C19" s="101">
        <v>840869</v>
      </c>
      <c r="D19" s="102">
        <f t="shared" si="0"/>
        <v>4.7579783011378671</v>
      </c>
      <c r="E19" s="100">
        <f>D19*2.5</f>
        <v>11.894945752844668</v>
      </c>
    </row>
    <row r="20" spans="1:11" x14ac:dyDescent="0.25">
      <c r="A20" s="101" t="s">
        <v>17</v>
      </c>
      <c r="B20" s="101" t="s">
        <v>730</v>
      </c>
      <c r="C20" s="101">
        <v>799172</v>
      </c>
      <c r="D20" s="102">
        <f t="shared" si="0"/>
        <v>2.5512040222281027</v>
      </c>
      <c r="E20" s="100">
        <f t="shared" ref="E20:E21" si="1">D20*2.5</f>
        <v>6.3780100555702566</v>
      </c>
    </row>
    <row r="21" spans="1:11" x14ac:dyDescent="0.25">
      <c r="A21" s="101" t="s">
        <v>18</v>
      </c>
      <c r="B21" s="101" t="s">
        <v>731</v>
      </c>
      <c r="C21" s="101">
        <v>775567</v>
      </c>
      <c r="D21" s="102">
        <f t="shared" si="0"/>
        <v>1.3019317279703626</v>
      </c>
      <c r="E21" s="103">
        <f t="shared" si="1"/>
        <v>3.2548293199259066</v>
      </c>
    </row>
    <row r="22" spans="1:11" x14ac:dyDescent="0.25">
      <c r="A22" t="s">
        <v>19</v>
      </c>
      <c r="B22" t="s">
        <v>732</v>
      </c>
      <c r="C22">
        <v>707573</v>
      </c>
      <c r="D22" s="100">
        <f t="shared" si="0"/>
        <v>-2.2965863985181265</v>
      </c>
    </row>
    <row r="23" spans="1:11" x14ac:dyDescent="0.25">
      <c r="A23" t="s">
        <v>20</v>
      </c>
      <c r="B23" t="s">
        <v>733</v>
      </c>
      <c r="C23">
        <v>700885</v>
      </c>
      <c r="D23" s="100">
        <f t="shared" si="0"/>
        <v>-2.650542471553321</v>
      </c>
    </row>
    <row r="25" spans="1:11" x14ac:dyDescent="0.25">
      <c r="J25" s="139" t="s">
        <v>734</v>
      </c>
      <c r="K25" s="139"/>
    </row>
    <row r="26" spans="1:11" x14ac:dyDescent="0.25">
      <c r="J26" t="s">
        <v>735</v>
      </c>
      <c r="K26" t="s">
        <v>736</v>
      </c>
    </row>
    <row r="27" spans="1:11" x14ac:dyDescent="0.25">
      <c r="J27" t="s">
        <v>737</v>
      </c>
      <c r="K27" t="s">
        <v>738</v>
      </c>
    </row>
    <row r="28" spans="1:11" x14ac:dyDescent="0.25">
      <c r="J28" t="s">
        <v>739</v>
      </c>
      <c r="K28" s="104">
        <v>5.9</v>
      </c>
    </row>
    <row r="29" spans="1:11" x14ac:dyDescent="0.25">
      <c r="J29" t="s">
        <v>740</v>
      </c>
      <c r="K29" t="s">
        <v>741</v>
      </c>
    </row>
  </sheetData>
  <mergeCells count="1">
    <mergeCell ref="J25:K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B2D2-A514-4D98-853A-6CF75AFF10FF}">
  <sheetPr>
    <pageSetUpPr fitToPage="1"/>
  </sheetPr>
  <dimension ref="A1:R97"/>
  <sheetViews>
    <sheetView tabSelected="1" workbookViewId="0">
      <selection activeCell="E18" sqref="E18"/>
    </sheetView>
  </sheetViews>
  <sheetFormatPr defaultColWidth="9.140625" defaultRowHeight="15" x14ac:dyDescent="0.25"/>
  <cols>
    <col min="1" max="1" width="4.5703125" style="107" customWidth="1"/>
    <col min="2" max="2" width="19.140625" style="107" customWidth="1"/>
    <col min="3" max="3" width="10.28515625" style="105" bestFit="1" customWidth="1"/>
    <col min="4" max="4" width="10.85546875" style="105" bestFit="1" customWidth="1"/>
    <col min="5" max="5" width="9.140625" style="105"/>
    <col min="6" max="6" width="9.140625" style="106"/>
    <col min="7" max="7" width="9.140625" style="105"/>
    <col min="8" max="8" width="11" style="105" customWidth="1"/>
    <col min="9" max="10" width="9.140625" style="105"/>
    <col min="11" max="11" width="13.85546875" style="105" bestFit="1" customWidth="1"/>
    <col min="12" max="12" width="12.7109375" style="105" customWidth="1"/>
    <col min="13" max="13" width="13.85546875" style="105" bestFit="1" customWidth="1"/>
    <col min="14" max="14" width="10.42578125" style="105" customWidth="1"/>
    <col min="15" max="19" width="9.140625" style="105"/>
    <col min="20" max="20" width="13.85546875" style="105" bestFit="1" customWidth="1"/>
    <col min="21" max="21" width="33.140625" style="105" bestFit="1" customWidth="1"/>
    <col min="22" max="16384" width="9.140625" style="105"/>
  </cols>
  <sheetData>
    <row r="1" spans="1:18" s="118" customFormat="1" x14ac:dyDescent="0.25">
      <c r="A1" s="112" t="s">
        <v>758</v>
      </c>
      <c r="B1" s="112" t="s">
        <v>757</v>
      </c>
      <c r="C1" s="120" t="s">
        <v>756</v>
      </c>
      <c r="D1" s="121" t="s">
        <v>755</v>
      </c>
      <c r="E1" s="120" t="s">
        <v>136</v>
      </c>
      <c r="F1" s="120" t="s">
        <v>754</v>
      </c>
      <c r="G1" s="119" t="s">
        <v>769</v>
      </c>
      <c r="I1" s="124" t="s">
        <v>761</v>
      </c>
      <c r="J1" s="117">
        <v>100</v>
      </c>
      <c r="K1" s="123" t="s">
        <v>760</v>
      </c>
      <c r="L1" s="122">
        <v>4</v>
      </c>
      <c r="M1" s="106"/>
      <c r="N1" s="117">
        <v>40</v>
      </c>
      <c r="O1" s="118" t="s">
        <v>759</v>
      </c>
    </row>
    <row r="2" spans="1:18" x14ac:dyDescent="0.25">
      <c r="A2" s="112">
        <v>1</v>
      </c>
      <c r="B2" s="95"/>
      <c r="C2" s="125">
        <v>10</v>
      </c>
      <c r="D2" s="111">
        <f t="shared" ref="D2:D33" si="0">C2/$L$1</f>
        <v>2.5</v>
      </c>
      <c r="E2" s="110">
        <v>10</v>
      </c>
      <c r="F2" s="109">
        <f t="shared" ref="F2:F33" si="1">((D2*10)-10)</f>
        <v>15</v>
      </c>
      <c r="G2" s="108">
        <f>IF(C2&gt;=$L$1,($N$1/$L$1),($L$1/C2))</f>
        <v>10</v>
      </c>
      <c r="J2"/>
      <c r="K2" s="114"/>
      <c r="L2"/>
      <c r="M2" s="114" t="s">
        <v>753</v>
      </c>
      <c r="N2" s="117">
        <v>100</v>
      </c>
      <c r="O2" s="115" t="s">
        <v>752</v>
      </c>
    </row>
    <row r="3" spans="1:18" x14ac:dyDescent="0.25">
      <c r="A3" s="112">
        <v>2</v>
      </c>
      <c r="B3" s="95"/>
      <c r="C3" s="125">
        <v>150</v>
      </c>
      <c r="D3" s="111">
        <f t="shared" si="0"/>
        <v>37.5</v>
      </c>
      <c r="E3" s="110">
        <v>10</v>
      </c>
      <c r="F3" s="109">
        <f t="shared" si="1"/>
        <v>365</v>
      </c>
      <c r="G3" s="108">
        <f t="shared" ref="G3:G66" si="2">IF(C3&gt;=$L$1,($N$1/$L$1),($L$1/C3))</f>
        <v>10</v>
      </c>
      <c r="J3" t="s">
        <v>751</v>
      </c>
      <c r="K3" s="117"/>
      <c r="L3" s="116" t="s">
        <v>750</v>
      </c>
      <c r="M3" s="114" t="s">
        <v>749</v>
      </c>
      <c r="N3" s="1">
        <f>N1*J1/N2</f>
        <v>40</v>
      </c>
      <c r="O3" s="115" t="s">
        <v>748</v>
      </c>
    </row>
    <row r="4" spans="1:18" x14ac:dyDescent="0.25">
      <c r="A4" s="112">
        <v>3</v>
      </c>
      <c r="B4" s="95"/>
      <c r="C4" s="125">
        <v>36</v>
      </c>
      <c r="D4" s="111">
        <f t="shared" si="0"/>
        <v>9</v>
      </c>
      <c r="E4" s="110">
        <v>10</v>
      </c>
      <c r="F4" s="109">
        <f t="shared" si="1"/>
        <v>80</v>
      </c>
      <c r="G4" s="108">
        <f t="shared" si="2"/>
        <v>10</v>
      </c>
      <c r="J4"/>
      <c r="K4"/>
      <c r="M4"/>
      <c r="N4"/>
      <c r="O4"/>
      <c r="P4"/>
    </row>
    <row r="5" spans="1:18" x14ac:dyDescent="0.25">
      <c r="A5" s="112">
        <v>4</v>
      </c>
      <c r="B5" s="95"/>
      <c r="C5" s="125">
        <v>95</v>
      </c>
      <c r="D5" s="111">
        <f t="shared" si="0"/>
        <v>23.75</v>
      </c>
      <c r="E5" s="110">
        <v>10</v>
      </c>
      <c r="F5" s="109">
        <f t="shared" si="1"/>
        <v>227.5</v>
      </c>
      <c r="G5" s="108">
        <f t="shared" si="2"/>
        <v>10</v>
      </c>
      <c r="J5" s="114" t="s">
        <v>747</v>
      </c>
      <c r="K5" s="114" t="s">
        <v>746</v>
      </c>
      <c r="L5" s="114" t="s">
        <v>745</v>
      </c>
      <c r="M5"/>
      <c r="N5"/>
      <c r="O5"/>
      <c r="P5"/>
    </row>
    <row r="6" spans="1:18" x14ac:dyDescent="0.25">
      <c r="A6" s="112">
        <v>5</v>
      </c>
      <c r="B6" s="95"/>
      <c r="C6" s="125">
        <v>5</v>
      </c>
      <c r="D6" s="111">
        <f t="shared" si="0"/>
        <v>1.25</v>
      </c>
      <c r="E6" s="110">
        <v>10</v>
      </c>
      <c r="F6" s="109">
        <f t="shared" si="1"/>
        <v>2.5</v>
      </c>
      <c r="G6" s="108">
        <f t="shared" si="2"/>
        <v>10</v>
      </c>
      <c r="J6"/>
      <c r="K6" s="114" t="s">
        <v>744</v>
      </c>
      <c r="L6" s="114" t="s">
        <v>743</v>
      </c>
      <c r="M6" s="114" t="s">
        <v>742</v>
      </c>
      <c r="N6"/>
      <c r="O6"/>
      <c r="P6"/>
      <c r="Q6"/>
      <c r="R6"/>
    </row>
    <row r="7" spans="1:18" x14ac:dyDescent="0.25">
      <c r="A7" s="112">
        <v>6</v>
      </c>
      <c r="B7" s="95"/>
      <c r="C7" s="125">
        <v>1.3</v>
      </c>
      <c r="D7" s="111">
        <f t="shared" si="0"/>
        <v>0.32500000000000001</v>
      </c>
      <c r="E7" s="110">
        <v>10</v>
      </c>
      <c r="F7" s="109">
        <f t="shared" si="1"/>
        <v>-6.75</v>
      </c>
      <c r="G7" s="108">
        <f t="shared" si="2"/>
        <v>3.0769230769230766</v>
      </c>
    </row>
    <row r="8" spans="1:18" x14ac:dyDescent="0.25">
      <c r="A8" s="112">
        <v>7</v>
      </c>
      <c r="B8" s="95"/>
      <c r="C8" s="125">
        <v>90</v>
      </c>
      <c r="D8" s="111">
        <f t="shared" si="0"/>
        <v>22.5</v>
      </c>
      <c r="E8" s="110">
        <v>10</v>
      </c>
      <c r="F8" s="109">
        <f t="shared" si="1"/>
        <v>215</v>
      </c>
      <c r="G8" s="108">
        <f t="shared" si="2"/>
        <v>10</v>
      </c>
    </row>
    <row r="9" spans="1:18" x14ac:dyDescent="0.25">
      <c r="A9" s="112">
        <v>8</v>
      </c>
      <c r="B9" s="95"/>
      <c r="C9" s="125">
        <v>40</v>
      </c>
      <c r="D9" s="111">
        <f t="shared" si="0"/>
        <v>10</v>
      </c>
      <c r="E9" s="110">
        <v>10</v>
      </c>
      <c r="F9" s="109">
        <f t="shared" si="1"/>
        <v>90</v>
      </c>
      <c r="G9" s="108">
        <f t="shared" si="2"/>
        <v>10</v>
      </c>
    </row>
    <row r="10" spans="1:18" x14ac:dyDescent="0.25">
      <c r="A10" s="112">
        <v>9</v>
      </c>
      <c r="B10" s="95"/>
      <c r="C10" s="125">
        <v>9</v>
      </c>
      <c r="D10" s="111">
        <f t="shared" si="0"/>
        <v>2.25</v>
      </c>
      <c r="E10" s="110">
        <v>10</v>
      </c>
      <c r="F10" s="109">
        <f t="shared" si="1"/>
        <v>12.5</v>
      </c>
      <c r="G10" s="108">
        <f t="shared" si="2"/>
        <v>10</v>
      </c>
    </row>
    <row r="11" spans="1:18" x14ac:dyDescent="0.25">
      <c r="A11" s="112">
        <v>10</v>
      </c>
      <c r="B11" s="95"/>
      <c r="C11" s="125">
        <v>0.5</v>
      </c>
      <c r="D11" s="111">
        <f t="shared" si="0"/>
        <v>0.125</v>
      </c>
      <c r="E11" s="110">
        <v>10</v>
      </c>
      <c r="F11" s="109">
        <f t="shared" si="1"/>
        <v>-8.75</v>
      </c>
      <c r="G11" s="108">
        <f t="shared" si="2"/>
        <v>8</v>
      </c>
    </row>
    <row r="12" spans="1:18" x14ac:dyDescent="0.25">
      <c r="A12" s="112">
        <v>11</v>
      </c>
      <c r="B12" s="95"/>
      <c r="C12" s="125">
        <v>90</v>
      </c>
      <c r="D12" s="111">
        <f t="shared" si="0"/>
        <v>22.5</v>
      </c>
      <c r="E12" s="110">
        <v>10</v>
      </c>
      <c r="F12" s="109">
        <f t="shared" si="1"/>
        <v>215</v>
      </c>
      <c r="G12" s="108">
        <f t="shared" si="2"/>
        <v>10</v>
      </c>
    </row>
    <row r="13" spans="1:18" x14ac:dyDescent="0.25">
      <c r="A13" s="112">
        <v>12</v>
      </c>
      <c r="B13" s="95"/>
      <c r="C13" s="125">
        <v>3</v>
      </c>
      <c r="D13" s="111">
        <f t="shared" si="0"/>
        <v>0.75</v>
      </c>
      <c r="E13" s="110">
        <v>10</v>
      </c>
      <c r="F13" s="109">
        <f t="shared" si="1"/>
        <v>-2.5</v>
      </c>
      <c r="G13" s="108">
        <f t="shared" si="2"/>
        <v>1.3333333333333333</v>
      </c>
    </row>
    <row r="14" spans="1:18" x14ac:dyDescent="0.25">
      <c r="A14" s="112">
        <v>13</v>
      </c>
      <c r="B14" s="95"/>
      <c r="C14" s="125">
        <v>50</v>
      </c>
      <c r="D14" s="111">
        <f t="shared" si="0"/>
        <v>12.5</v>
      </c>
      <c r="E14" s="110">
        <v>10</v>
      </c>
      <c r="F14" s="109">
        <f t="shared" si="1"/>
        <v>115</v>
      </c>
      <c r="G14" s="108">
        <f t="shared" si="2"/>
        <v>10</v>
      </c>
    </row>
    <row r="15" spans="1:18" x14ac:dyDescent="0.25">
      <c r="A15" s="112">
        <v>14</v>
      </c>
      <c r="B15" s="95"/>
      <c r="C15" s="125">
        <v>150</v>
      </c>
      <c r="D15" s="111">
        <f t="shared" si="0"/>
        <v>37.5</v>
      </c>
      <c r="E15" s="110">
        <v>10</v>
      </c>
      <c r="F15" s="109">
        <f t="shared" si="1"/>
        <v>365</v>
      </c>
      <c r="G15" s="108">
        <f t="shared" si="2"/>
        <v>10</v>
      </c>
    </row>
    <row r="16" spans="1:18" x14ac:dyDescent="0.25">
      <c r="A16" s="112">
        <v>15</v>
      </c>
      <c r="B16" s="95"/>
      <c r="C16" s="125">
        <v>36</v>
      </c>
      <c r="D16" s="111">
        <f t="shared" si="0"/>
        <v>9</v>
      </c>
      <c r="E16" s="110">
        <v>10</v>
      </c>
      <c r="F16" s="109">
        <f t="shared" si="1"/>
        <v>80</v>
      </c>
      <c r="G16" s="108">
        <f t="shared" si="2"/>
        <v>10</v>
      </c>
    </row>
    <row r="17" spans="1:7" x14ac:dyDescent="0.25">
      <c r="A17" s="112">
        <v>16</v>
      </c>
      <c r="B17" s="95"/>
      <c r="C17" s="125">
        <v>95</v>
      </c>
      <c r="D17" s="111">
        <f t="shared" si="0"/>
        <v>23.75</v>
      </c>
      <c r="E17" s="110">
        <v>10</v>
      </c>
      <c r="F17" s="109">
        <f t="shared" si="1"/>
        <v>227.5</v>
      </c>
      <c r="G17" s="108">
        <f t="shared" si="2"/>
        <v>10</v>
      </c>
    </row>
    <row r="18" spans="1:7" x14ac:dyDescent="0.25">
      <c r="A18" s="112">
        <v>17</v>
      </c>
      <c r="B18" s="95"/>
      <c r="C18" s="125">
        <v>1</v>
      </c>
      <c r="D18" s="111">
        <f t="shared" si="0"/>
        <v>0.25</v>
      </c>
      <c r="E18" s="110">
        <v>10</v>
      </c>
      <c r="F18" s="109">
        <f t="shared" si="1"/>
        <v>-7.5</v>
      </c>
      <c r="G18" s="108">
        <f t="shared" si="2"/>
        <v>4</v>
      </c>
    </row>
    <row r="19" spans="1:7" x14ac:dyDescent="0.25">
      <c r="A19" s="112">
        <v>18</v>
      </c>
      <c r="B19" s="95"/>
      <c r="C19" s="125">
        <v>1.3</v>
      </c>
      <c r="D19" s="111">
        <f t="shared" si="0"/>
        <v>0.32500000000000001</v>
      </c>
      <c r="E19" s="110">
        <v>10</v>
      </c>
      <c r="F19" s="109">
        <f t="shared" si="1"/>
        <v>-6.75</v>
      </c>
      <c r="G19" s="108">
        <f t="shared" si="2"/>
        <v>3.0769230769230766</v>
      </c>
    </row>
    <row r="20" spans="1:7" x14ac:dyDescent="0.25">
      <c r="A20" s="112">
        <v>19</v>
      </c>
      <c r="B20" s="113"/>
      <c r="C20" s="125">
        <v>90</v>
      </c>
      <c r="D20" s="111">
        <f t="shared" si="0"/>
        <v>22.5</v>
      </c>
      <c r="E20" s="110">
        <v>10</v>
      </c>
      <c r="F20" s="109">
        <f t="shared" si="1"/>
        <v>215</v>
      </c>
      <c r="G20" s="108">
        <f t="shared" si="2"/>
        <v>10</v>
      </c>
    </row>
    <row r="21" spans="1:7" x14ac:dyDescent="0.25">
      <c r="A21" s="112">
        <v>20</v>
      </c>
      <c r="B21" s="113"/>
      <c r="C21" s="125">
        <v>40</v>
      </c>
      <c r="D21" s="111">
        <f t="shared" si="0"/>
        <v>10</v>
      </c>
      <c r="E21" s="110">
        <v>10</v>
      </c>
      <c r="F21" s="109">
        <f t="shared" si="1"/>
        <v>90</v>
      </c>
      <c r="G21" s="108">
        <f t="shared" si="2"/>
        <v>10</v>
      </c>
    </row>
    <row r="22" spans="1:7" x14ac:dyDescent="0.25">
      <c r="A22" s="112">
        <v>21</v>
      </c>
      <c r="B22" s="113"/>
      <c r="C22" s="125">
        <v>9</v>
      </c>
      <c r="D22" s="111">
        <f t="shared" si="0"/>
        <v>2.25</v>
      </c>
      <c r="E22" s="110">
        <v>10</v>
      </c>
      <c r="F22" s="109">
        <f t="shared" si="1"/>
        <v>12.5</v>
      </c>
      <c r="G22" s="108">
        <f t="shared" si="2"/>
        <v>10</v>
      </c>
    </row>
    <row r="23" spans="1:7" x14ac:dyDescent="0.25">
      <c r="A23" s="112">
        <v>22</v>
      </c>
      <c r="B23" s="113"/>
      <c r="C23" s="125">
        <v>3</v>
      </c>
      <c r="D23" s="111">
        <f t="shared" si="0"/>
        <v>0.75</v>
      </c>
      <c r="E23" s="110">
        <v>10</v>
      </c>
      <c r="F23" s="109">
        <f t="shared" si="1"/>
        <v>-2.5</v>
      </c>
      <c r="G23" s="108">
        <f t="shared" si="2"/>
        <v>1.3333333333333333</v>
      </c>
    </row>
    <row r="24" spans="1:7" x14ac:dyDescent="0.25">
      <c r="A24" s="112">
        <v>23</v>
      </c>
      <c r="B24" s="113"/>
      <c r="C24" s="125">
        <v>90</v>
      </c>
      <c r="D24" s="111">
        <f t="shared" si="0"/>
        <v>22.5</v>
      </c>
      <c r="E24" s="110">
        <v>10</v>
      </c>
      <c r="F24" s="109">
        <f t="shared" si="1"/>
        <v>215</v>
      </c>
      <c r="G24" s="108">
        <f t="shared" si="2"/>
        <v>10</v>
      </c>
    </row>
    <row r="25" spans="1:7" x14ac:dyDescent="0.25">
      <c r="A25" s="112">
        <v>24</v>
      </c>
      <c r="B25" s="113"/>
      <c r="C25" s="125">
        <v>3</v>
      </c>
      <c r="D25" s="111">
        <f t="shared" si="0"/>
        <v>0.75</v>
      </c>
      <c r="E25" s="110">
        <v>10</v>
      </c>
      <c r="F25" s="109">
        <f t="shared" si="1"/>
        <v>-2.5</v>
      </c>
      <c r="G25" s="108">
        <f t="shared" si="2"/>
        <v>1.3333333333333333</v>
      </c>
    </row>
    <row r="26" spans="1:7" x14ac:dyDescent="0.25">
      <c r="A26" s="112">
        <v>25</v>
      </c>
      <c r="B26" s="113"/>
      <c r="C26" s="125">
        <v>1.3</v>
      </c>
      <c r="D26" s="111">
        <f t="shared" si="0"/>
        <v>0.32500000000000001</v>
      </c>
      <c r="E26" s="110">
        <v>10</v>
      </c>
      <c r="F26" s="109">
        <f t="shared" si="1"/>
        <v>-6.75</v>
      </c>
      <c r="G26" s="108">
        <f t="shared" si="2"/>
        <v>3.0769230769230766</v>
      </c>
    </row>
    <row r="27" spans="1:7" x14ac:dyDescent="0.25">
      <c r="A27" s="112">
        <v>26</v>
      </c>
      <c r="B27" s="113"/>
      <c r="C27" s="125">
        <v>90</v>
      </c>
      <c r="D27" s="111">
        <f t="shared" si="0"/>
        <v>22.5</v>
      </c>
      <c r="E27" s="110">
        <v>10</v>
      </c>
      <c r="F27" s="109">
        <f t="shared" si="1"/>
        <v>215</v>
      </c>
      <c r="G27" s="108">
        <f t="shared" si="2"/>
        <v>10</v>
      </c>
    </row>
    <row r="28" spans="1:7" x14ac:dyDescent="0.25">
      <c r="A28" s="112">
        <v>27</v>
      </c>
      <c r="B28" s="113"/>
      <c r="C28" s="125">
        <v>40</v>
      </c>
      <c r="D28" s="111">
        <f t="shared" si="0"/>
        <v>10</v>
      </c>
      <c r="E28" s="110">
        <v>10</v>
      </c>
      <c r="F28" s="109">
        <f t="shared" si="1"/>
        <v>90</v>
      </c>
      <c r="G28" s="108">
        <f t="shared" si="2"/>
        <v>10</v>
      </c>
    </row>
    <row r="29" spans="1:7" x14ac:dyDescent="0.25">
      <c r="A29" s="112">
        <v>28</v>
      </c>
      <c r="B29" s="113"/>
      <c r="C29" s="125">
        <v>9</v>
      </c>
      <c r="D29" s="111">
        <f t="shared" si="0"/>
        <v>2.25</v>
      </c>
      <c r="E29" s="110">
        <v>10</v>
      </c>
      <c r="F29" s="109">
        <f t="shared" si="1"/>
        <v>12.5</v>
      </c>
      <c r="G29" s="108">
        <f t="shared" si="2"/>
        <v>10</v>
      </c>
    </row>
    <row r="30" spans="1:7" x14ac:dyDescent="0.25">
      <c r="A30" s="112">
        <v>29</v>
      </c>
      <c r="B30" s="113"/>
      <c r="C30" s="125">
        <v>3</v>
      </c>
      <c r="D30" s="111">
        <f t="shared" si="0"/>
        <v>0.75</v>
      </c>
      <c r="E30" s="110">
        <v>10</v>
      </c>
      <c r="F30" s="109">
        <f t="shared" si="1"/>
        <v>-2.5</v>
      </c>
      <c r="G30" s="108">
        <f t="shared" si="2"/>
        <v>1.3333333333333333</v>
      </c>
    </row>
    <row r="31" spans="1:7" x14ac:dyDescent="0.25">
      <c r="A31" s="112">
        <v>30</v>
      </c>
      <c r="B31" s="113"/>
      <c r="C31" s="125">
        <v>90</v>
      </c>
      <c r="D31" s="111">
        <f t="shared" si="0"/>
        <v>22.5</v>
      </c>
      <c r="E31" s="110">
        <v>10</v>
      </c>
      <c r="F31" s="109">
        <f t="shared" si="1"/>
        <v>215</v>
      </c>
      <c r="G31" s="108">
        <f t="shared" si="2"/>
        <v>10</v>
      </c>
    </row>
    <row r="32" spans="1:7" x14ac:dyDescent="0.25">
      <c r="A32" s="112">
        <v>31</v>
      </c>
      <c r="B32" s="113"/>
      <c r="C32" s="125">
        <v>3</v>
      </c>
      <c r="D32" s="111">
        <f t="shared" si="0"/>
        <v>0.75</v>
      </c>
      <c r="E32" s="110">
        <v>10</v>
      </c>
      <c r="F32" s="109">
        <f t="shared" si="1"/>
        <v>-2.5</v>
      </c>
      <c r="G32" s="108">
        <f t="shared" si="2"/>
        <v>1.3333333333333333</v>
      </c>
    </row>
    <row r="33" spans="1:7" x14ac:dyDescent="0.25">
      <c r="A33" s="112">
        <v>32</v>
      </c>
      <c r="B33" s="113"/>
      <c r="C33" s="125">
        <v>50</v>
      </c>
      <c r="D33" s="111">
        <f t="shared" si="0"/>
        <v>12.5</v>
      </c>
      <c r="E33" s="110">
        <v>10</v>
      </c>
      <c r="F33" s="109">
        <f t="shared" si="1"/>
        <v>115</v>
      </c>
      <c r="G33" s="108">
        <f t="shared" si="2"/>
        <v>10</v>
      </c>
    </row>
    <row r="34" spans="1:7" x14ac:dyDescent="0.25">
      <c r="A34" s="112">
        <v>33</v>
      </c>
      <c r="B34" s="113"/>
      <c r="C34" s="125">
        <v>150</v>
      </c>
      <c r="D34" s="111">
        <f t="shared" ref="D34:D65" si="3">C34/$L$1</f>
        <v>37.5</v>
      </c>
      <c r="E34" s="110">
        <v>10</v>
      </c>
      <c r="F34" s="109">
        <f t="shared" ref="F34:F65" si="4">((D34*10)-10)</f>
        <v>365</v>
      </c>
      <c r="G34" s="108">
        <f t="shared" si="2"/>
        <v>10</v>
      </c>
    </row>
    <row r="35" spans="1:7" x14ac:dyDescent="0.25">
      <c r="A35" s="112">
        <v>34</v>
      </c>
      <c r="B35" s="113"/>
      <c r="C35" s="125">
        <v>36</v>
      </c>
      <c r="D35" s="111">
        <f t="shared" si="3"/>
        <v>9</v>
      </c>
      <c r="E35" s="110">
        <v>10</v>
      </c>
      <c r="F35" s="109">
        <f t="shared" si="4"/>
        <v>80</v>
      </c>
      <c r="G35" s="108">
        <f t="shared" si="2"/>
        <v>10</v>
      </c>
    </row>
    <row r="36" spans="1:7" x14ac:dyDescent="0.25">
      <c r="A36" s="112">
        <v>35</v>
      </c>
      <c r="B36" s="113"/>
      <c r="C36" s="125">
        <v>95</v>
      </c>
      <c r="D36" s="111">
        <f t="shared" si="3"/>
        <v>23.75</v>
      </c>
      <c r="E36" s="110">
        <v>10</v>
      </c>
      <c r="F36" s="109">
        <f t="shared" si="4"/>
        <v>227.5</v>
      </c>
      <c r="G36" s="108">
        <f t="shared" si="2"/>
        <v>10</v>
      </c>
    </row>
    <row r="37" spans="1:7" x14ac:dyDescent="0.25">
      <c r="A37" s="112">
        <v>36</v>
      </c>
      <c r="B37" s="95"/>
      <c r="C37" s="125">
        <v>5</v>
      </c>
      <c r="D37" s="111">
        <f t="shared" si="3"/>
        <v>1.25</v>
      </c>
      <c r="E37" s="110">
        <v>10</v>
      </c>
      <c r="F37" s="109">
        <f t="shared" si="4"/>
        <v>2.5</v>
      </c>
      <c r="G37" s="108">
        <f t="shared" si="2"/>
        <v>10</v>
      </c>
    </row>
    <row r="38" spans="1:7" x14ac:dyDescent="0.25">
      <c r="A38" s="112">
        <v>37</v>
      </c>
      <c r="B38" s="95"/>
      <c r="C38" s="125">
        <v>1.3</v>
      </c>
      <c r="D38" s="111">
        <f t="shared" si="3"/>
        <v>0.32500000000000001</v>
      </c>
      <c r="E38" s="110">
        <v>10</v>
      </c>
      <c r="F38" s="109">
        <f t="shared" si="4"/>
        <v>-6.75</v>
      </c>
      <c r="G38" s="108">
        <f t="shared" si="2"/>
        <v>3.0769230769230766</v>
      </c>
    </row>
    <row r="39" spans="1:7" x14ac:dyDescent="0.25">
      <c r="A39" s="112">
        <v>38</v>
      </c>
      <c r="B39" s="95"/>
      <c r="C39" s="125">
        <v>90</v>
      </c>
      <c r="D39" s="111">
        <f t="shared" si="3"/>
        <v>22.5</v>
      </c>
      <c r="E39" s="110">
        <v>10</v>
      </c>
      <c r="F39" s="109">
        <f t="shared" si="4"/>
        <v>215</v>
      </c>
      <c r="G39" s="108">
        <f t="shared" si="2"/>
        <v>10</v>
      </c>
    </row>
    <row r="40" spans="1:7" x14ac:dyDescent="0.25">
      <c r="A40" s="112">
        <v>39</v>
      </c>
      <c r="B40" s="95"/>
      <c r="C40" s="125">
        <v>40</v>
      </c>
      <c r="D40" s="111">
        <f t="shared" si="3"/>
        <v>10</v>
      </c>
      <c r="E40" s="110">
        <v>10</v>
      </c>
      <c r="F40" s="109">
        <f t="shared" si="4"/>
        <v>90</v>
      </c>
      <c r="G40" s="108">
        <f t="shared" si="2"/>
        <v>10</v>
      </c>
    </row>
    <row r="41" spans="1:7" x14ac:dyDescent="0.25">
      <c r="A41" s="112">
        <v>40</v>
      </c>
      <c r="B41" s="95"/>
      <c r="C41" s="125">
        <v>9</v>
      </c>
      <c r="D41" s="111">
        <f t="shared" si="3"/>
        <v>2.25</v>
      </c>
      <c r="E41" s="110">
        <v>10</v>
      </c>
      <c r="F41" s="109">
        <f t="shared" si="4"/>
        <v>12.5</v>
      </c>
      <c r="G41" s="108">
        <f t="shared" si="2"/>
        <v>10</v>
      </c>
    </row>
    <row r="42" spans="1:7" x14ac:dyDescent="0.25">
      <c r="A42" s="112">
        <v>41</v>
      </c>
      <c r="B42" s="95"/>
      <c r="C42" s="125">
        <v>40</v>
      </c>
      <c r="D42" s="111">
        <f t="shared" si="3"/>
        <v>10</v>
      </c>
      <c r="E42" s="110">
        <v>10</v>
      </c>
      <c r="F42" s="109">
        <f t="shared" si="4"/>
        <v>90</v>
      </c>
      <c r="G42" s="108">
        <f t="shared" si="2"/>
        <v>10</v>
      </c>
    </row>
    <row r="43" spans="1:7" x14ac:dyDescent="0.25">
      <c r="A43" s="112">
        <v>42</v>
      </c>
      <c r="B43" s="95"/>
      <c r="C43" s="125">
        <v>9</v>
      </c>
      <c r="D43" s="111">
        <f t="shared" si="3"/>
        <v>2.25</v>
      </c>
      <c r="E43" s="110">
        <v>10</v>
      </c>
      <c r="F43" s="109">
        <f t="shared" si="4"/>
        <v>12.5</v>
      </c>
      <c r="G43" s="108">
        <f t="shared" si="2"/>
        <v>10</v>
      </c>
    </row>
    <row r="44" spans="1:7" x14ac:dyDescent="0.25">
      <c r="A44" s="112">
        <v>43</v>
      </c>
      <c r="B44" s="95"/>
      <c r="C44" s="125">
        <v>3</v>
      </c>
      <c r="D44" s="111">
        <f t="shared" si="3"/>
        <v>0.75</v>
      </c>
      <c r="E44" s="110">
        <v>10</v>
      </c>
      <c r="F44" s="109">
        <f t="shared" si="4"/>
        <v>-2.5</v>
      </c>
      <c r="G44" s="108">
        <f t="shared" si="2"/>
        <v>1.3333333333333333</v>
      </c>
    </row>
    <row r="45" spans="1:7" x14ac:dyDescent="0.25">
      <c r="A45" s="112">
        <v>44</v>
      </c>
      <c r="B45" s="95"/>
      <c r="C45" s="125">
        <v>90</v>
      </c>
      <c r="D45" s="111">
        <f t="shared" si="3"/>
        <v>22.5</v>
      </c>
      <c r="E45" s="110">
        <v>10</v>
      </c>
      <c r="F45" s="109">
        <f t="shared" si="4"/>
        <v>215</v>
      </c>
      <c r="G45" s="108">
        <f t="shared" si="2"/>
        <v>10</v>
      </c>
    </row>
    <row r="46" spans="1:7" x14ac:dyDescent="0.25">
      <c r="A46" s="112">
        <v>45</v>
      </c>
      <c r="B46" s="95"/>
      <c r="C46" s="125">
        <v>3</v>
      </c>
      <c r="D46" s="111">
        <f t="shared" si="3"/>
        <v>0.75</v>
      </c>
      <c r="E46" s="110">
        <v>10</v>
      </c>
      <c r="F46" s="109">
        <f t="shared" si="4"/>
        <v>-2.5</v>
      </c>
      <c r="G46" s="108">
        <f t="shared" si="2"/>
        <v>1.3333333333333333</v>
      </c>
    </row>
    <row r="47" spans="1:7" x14ac:dyDescent="0.25">
      <c r="A47" s="112">
        <v>46</v>
      </c>
      <c r="B47" s="95"/>
      <c r="C47" s="125">
        <v>50</v>
      </c>
      <c r="D47" s="111">
        <f t="shared" si="3"/>
        <v>12.5</v>
      </c>
      <c r="E47" s="110">
        <v>10</v>
      </c>
      <c r="F47" s="109">
        <f t="shared" si="4"/>
        <v>115</v>
      </c>
      <c r="G47" s="108">
        <f t="shared" si="2"/>
        <v>10</v>
      </c>
    </row>
    <row r="48" spans="1:7" x14ac:dyDescent="0.25">
      <c r="A48" s="112">
        <v>47</v>
      </c>
      <c r="B48" s="95"/>
      <c r="C48" s="125">
        <v>150</v>
      </c>
      <c r="D48" s="111">
        <f t="shared" si="3"/>
        <v>37.5</v>
      </c>
      <c r="E48" s="110">
        <v>10</v>
      </c>
      <c r="F48" s="109">
        <f t="shared" si="4"/>
        <v>365</v>
      </c>
      <c r="G48" s="108">
        <f t="shared" si="2"/>
        <v>10</v>
      </c>
    </row>
    <row r="49" spans="1:7" x14ac:dyDescent="0.25">
      <c r="A49" s="112">
        <v>48</v>
      </c>
      <c r="B49" s="95"/>
      <c r="C49" s="125">
        <v>36</v>
      </c>
      <c r="D49" s="111">
        <f t="shared" si="3"/>
        <v>9</v>
      </c>
      <c r="E49" s="110">
        <v>10</v>
      </c>
      <c r="F49" s="109">
        <f t="shared" si="4"/>
        <v>80</v>
      </c>
      <c r="G49" s="108">
        <f t="shared" si="2"/>
        <v>10</v>
      </c>
    </row>
    <row r="50" spans="1:7" x14ac:dyDescent="0.25">
      <c r="A50" s="112">
        <v>49</v>
      </c>
      <c r="B50" s="95"/>
      <c r="C50" s="125">
        <v>95</v>
      </c>
      <c r="D50" s="111">
        <f t="shared" si="3"/>
        <v>23.75</v>
      </c>
      <c r="E50" s="110">
        <v>10</v>
      </c>
      <c r="F50" s="109">
        <f t="shared" si="4"/>
        <v>227.5</v>
      </c>
      <c r="G50" s="108">
        <f t="shared" si="2"/>
        <v>10</v>
      </c>
    </row>
    <row r="51" spans="1:7" x14ac:dyDescent="0.25">
      <c r="A51" s="112">
        <v>50</v>
      </c>
      <c r="B51" s="95"/>
      <c r="C51" s="125">
        <v>36</v>
      </c>
      <c r="D51" s="111">
        <f t="shared" si="3"/>
        <v>9</v>
      </c>
      <c r="E51" s="110">
        <v>10</v>
      </c>
      <c r="F51" s="109">
        <f t="shared" si="4"/>
        <v>80</v>
      </c>
      <c r="G51" s="108">
        <f t="shared" si="2"/>
        <v>10</v>
      </c>
    </row>
    <row r="52" spans="1:7" x14ac:dyDescent="0.25">
      <c r="A52" s="112">
        <v>51</v>
      </c>
      <c r="B52" s="95"/>
      <c r="C52" s="125">
        <v>95</v>
      </c>
      <c r="D52" s="111">
        <f t="shared" si="3"/>
        <v>23.75</v>
      </c>
      <c r="E52" s="110">
        <v>10</v>
      </c>
      <c r="F52" s="109">
        <f t="shared" si="4"/>
        <v>227.5</v>
      </c>
      <c r="G52" s="108">
        <f t="shared" si="2"/>
        <v>10</v>
      </c>
    </row>
    <row r="53" spans="1:7" x14ac:dyDescent="0.25">
      <c r="A53" s="112">
        <v>52</v>
      </c>
      <c r="B53" s="95"/>
      <c r="C53" s="125">
        <v>5</v>
      </c>
      <c r="D53" s="111">
        <f t="shared" si="3"/>
        <v>1.25</v>
      </c>
      <c r="E53" s="110">
        <v>10</v>
      </c>
      <c r="F53" s="109">
        <f t="shared" si="4"/>
        <v>2.5</v>
      </c>
      <c r="G53" s="108">
        <f t="shared" si="2"/>
        <v>10</v>
      </c>
    </row>
    <row r="54" spans="1:7" x14ac:dyDescent="0.25">
      <c r="A54" s="112">
        <v>53</v>
      </c>
      <c r="B54" s="95"/>
      <c r="C54" s="125">
        <v>1.3</v>
      </c>
      <c r="D54" s="111">
        <f t="shared" si="3"/>
        <v>0.32500000000000001</v>
      </c>
      <c r="E54" s="110">
        <v>10</v>
      </c>
      <c r="F54" s="109">
        <f t="shared" si="4"/>
        <v>-6.75</v>
      </c>
      <c r="G54" s="108">
        <f t="shared" si="2"/>
        <v>3.0769230769230766</v>
      </c>
    </row>
    <row r="55" spans="1:7" x14ac:dyDescent="0.25">
      <c r="A55" s="112">
        <v>54</v>
      </c>
      <c r="B55" s="95"/>
      <c r="C55" s="125">
        <v>90</v>
      </c>
      <c r="D55" s="111">
        <f t="shared" si="3"/>
        <v>22.5</v>
      </c>
      <c r="E55" s="110">
        <v>10</v>
      </c>
      <c r="F55" s="109">
        <f t="shared" si="4"/>
        <v>215</v>
      </c>
      <c r="G55" s="108">
        <f t="shared" si="2"/>
        <v>10</v>
      </c>
    </row>
    <row r="56" spans="1:7" x14ac:dyDescent="0.25">
      <c r="A56" s="112">
        <v>55</v>
      </c>
      <c r="B56" s="95"/>
      <c r="C56" s="125">
        <v>40</v>
      </c>
      <c r="D56" s="111">
        <f t="shared" si="3"/>
        <v>10</v>
      </c>
      <c r="E56" s="110">
        <v>10</v>
      </c>
      <c r="F56" s="109">
        <f t="shared" si="4"/>
        <v>90</v>
      </c>
      <c r="G56" s="108">
        <f t="shared" si="2"/>
        <v>10</v>
      </c>
    </row>
    <row r="57" spans="1:7" x14ac:dyDescent="0.25">
      <c r="A57" s="112">
        <v>56</v>
      </c>
      <c r="B57" s="95"/>
      <c r="C57" s="125">
        <v>9</v>
      </c>
      <c r="D57" s="111">
        <f t="shared" si="3"/>
        <v>2.25</v>
      </c>
      <c r="E57" s="110">
        <v>10</v>
      </c>
      <c r="F57" s="109">
        <f t="shared" si="4"/>
        <v>12.5</v>
      </c>
      <c r="G57" s="108">
        <f t="shared" si="2"/>
        <v>10</v>
      </c>
    </row>
    <row r="58" spans="1:7" x14ac:dyDescent="0.25">
      <c r="A58" s="112">
        <v>57</v>
      </c>
      <c r="B58" s="95"/>
      <c r="C58" s="125">
        <v>3</v>
      </c>
      <c r="D58" s="111">
        <f t="shared" si="3"/>
        <v>0.75</v>
      </c>
      <c r="E58" s="110">
        <v>10</v>
      </c>
      <c r="F58" s="109">
        <f t="shared" si="4"/>
        <v>-2.5</v>
      </c>
      <c r="G58" s="108">
        <f t="shared" si="2"/>
        <v>1.3333333333333333</v>
      </c>
    </row>
    <row r="59" spans="1:7" x14ac:dyDescent="0.25">
      <c r="A59" s="112">
        <v>58</v>
      </c>
      <c r="B59" s="95"/>
      <c r="C59" s="125">
        <v>90</v>
      </c>
      <c r="D59" s="111">
        <f t="shared" si="3"/>
        <v>22.5</v>
      </c>
      <c r="E59" s="110">
        <v>10</v>
      </c>
      <c r="F59" s="109">
        <f t="shared" si="4"/>
        <v>215</v>
      </c>
      <c r="G59" s="108">
        <f t="shared" si="2"/>
        <v>10</v>
      </c>
    </row>
    <row r="60" spans="1:7" x14ac:dyDescent="0.25">
      <c r="A60" s="112">
        <v>59</v>
      </c>
      <c r="B60" s="95"/>
      <c r="C60" s="125">
        <v>3</v>
      </c>
      <c r="D60" s="111">
        <f t="shared" si="3"/>
        <v>0.75</v>
      </c>
      <c r="E60" s="110">
        <v>10</v>
      </c>
      <c r="F60" s="109">
        <f t="shared" si="4"/>
        <v>-2.5</v>
      </c>
      <c r="G60" s="108">
        <f t="shared" si="2"/>
        <v>1.3333333333333333</v>
      </c>
    </row>
    <row r="61" spans="1:7" x14ac:dyDescent="0.25">
      <c r="A61" s="112">
        <v>60</v>
      </c>
      <c r="B61" s="95"/>
      <c r="C61" s="125">
        <v>1.3</v>
      </c>
      <c r="D61" s="111">
        <f t="shared" si="3"/>
        <v>0.32500000000000001</v>
      </c>
      <c r="E61" s="110">
        <v>10</v>
      </c>
      <c r="F61" s="109">
        <f t="shared" si="4"/>
        <v>-6.75</v>
      </c>
      <c r="G61" s="108">
        <f t="shared" si="2"/>
        <v>3.0769230769230766</v>
      </c>
    </row>
    <row r="62" spans="1:7" x14ac:dyDescent="0.25">
      <c r="A62" s="112">
        <v>61</v>
      </c>
      <c r="B62" s="95"/>
      <c r="C62" s="125">
        <v>90</v>
      </c>
      <c r="D62" s="111">
        <f t="shared" si="3"/>
        <v>22.5</v>
      </c>
      <c r="E62" s="110">
        <v>10</v>
      </c>
      <c r="F62" s="109">
        <f t="shared" si="4"/>
        <v>215</v>
      </c>
      <c r="G62" s="108">
        <f t="shared" si="2"/>
        <v>10</v>
      </c>
    </row>
    <row r="63" spans="1:7" x14ac:dyDescent="0.25">
      <c r="A63" s="112">
        <v>62</v>
      </c>
      <c r="B63" s="95"/>
      <c r="C63" s="125">
        <v>40</v>
      </c>
      <c r="D63" s="111">
        <f t="shared" si="3"/>
        <v>10</v>
      </c>
      <c r="E63" s="110">
        <v>10</v>
      </c>
      <c r="F63" s="109">
        <f t="shared" si="4"/>
        <v>90</v>
      </c>
      <c r="G63" s="108">
        <f t="shared" si="2"/>
        <v>10</v>
      </c>
    </row>
    <row r="64" spans="1:7" x14ac:dyDescent="0.25">
      <c r="A64" s="112">
        <v>63</v>
      </c>
      <c r="B64" s="95"/>
      <c r="C64" s="125">
        <v>9</v>
      </c>
      <c r="D64" s="111">
        <f t="shared" si="3"/>
        <v>2.25</v>
      </c>
      <c r="E64" s="110">
        <v>10</v>
      </c>
      <c r="F64" s="109">
        <f t="shared" si="4"/>
        <v>12.5</v>
      </c>
      <c r="G64" s="108">
        <f t="shared" si="2"/>
        <v>10</v>
      </c>
    </row>
    <row r="65" spans="1:7" x14ac:dyDescent="0.25">
      <c r="A65" s="112">
        <v>64</v>
      </c>
      <c r="B65" s="95"/>
      <c r="C65" s="125">
        <v>3</v>
      </c>
      <c r="D65" s="111">
        <f t="shared" si="3"/>
        <v>0.75</v>
      </c>
      <c r="E65" s="110">
        <v>10</v>
      </c>
      <c r="F65" s="109">
        <f t="shared" si="4"/>
        <v>-2.5</v>
      </c>
      <c r="G65" s="108">
        <f t="shared" si="2"/>
        <v>1.3333333333333333</v>
      </c>
    </row>
    <row r="66" spans="1:7" x14ac:dyDescent="0.25">
      <c r="A66" s="112">
        <v>65</v>
      </c>
      <c r="B66" s="95"/>
      <c r="C66" s="125">
        <v>90</v>
      </c>
      <c r="D66" s="111">
        <f t="shared" ref="D66:D97" si="5">C66/$L$1</f>
        <v>22.5</v>
      </c>
      <c r="E66" s="110">
        <v>10</v>
      </c>
      <c r="F66" s="109">
        <f t="shared" ref="F66:F97" si="6">((D66*10)-10)</f>
        <v>215</v>
      </c>
      <c r="G66" s="108">
        <f t="shared" si="2"/>
        <v>10</v>
      </c>
    </row>
    <row r="67" spans="1:7" x14ac:dyDescent="0.25">
      <c r="A67" s="112">
        <v>66</v>
      </c>
      <c r="B67" s="95"/>
      <c r="C67" s="125">
        <v>3</v>
      </c>
      <c r="D67" s="111">
        <f t="shared" si="5"/>
        <v>0.75</v>
      </c>
      <c r="E67" s="110">
        <v>10</v>
      </c>
      <c r="F67" s="109">
        <f t="shared" si="6"/>
        <v>-2.5</v>
      </c>
      <c r="G67" s="108">
        <f t="shared" ref="G67:G97" si="7">IF(C67&gt;=$L$1,($N$1/$L$1),($L$1/C67))</f>
        <v>1.3333333333333333</v>
      </c>
    </row>
    <row r="68" spans="1:7" x14ac:dyDescent="0.25">
      <c r="A68" s="112">
        <v>67</v>
      </c>
      <c r="B68" s="95"/>
      <c r="C68" s="125">
        <v>36</v>
      </c>
      <c r="D68" s="111">
        <f t="shared" si="5"/>
        <v>9</v>
      </c>
      <c r="E68" s="110">
        <v>10</v>
      </c>
      <c r="F68" s="109">
        <f t="shared" si="6"/>
        <v>80</v>
      </c>
      <c r="G68" s="108">
        <f t="shared" si="7"/>
        <v>10</v>
      </c>
    </row>
    <row r="69" spans="1:7" x14ac:dyDescent="0.25">
      <c r="A69" s="112">
        <v>68</v>
      </c>
      <c r="B69" s="95"/>
      <c r="C69" s="125">
        <v>95</v>
      </c>
      <c r="D69" s="111">
        <f t="shared" si="5"/>
        <v>23.75</v>
      </c>
      <c r="E69" s="110">
        <v>10</v>
      </c>
      <c r="F69" s="109">
        <f t="shared" si="6"/>
        <v>227.5</v>
      </c>
      <c r="G69" s="108">
        <f t="shared" si="7"/>
        <v>10</v>
      </c>
    </row>
    <row r="70" spans="1:7" x14ac:dyDescent="0.25">
      <c r="A70" s="112">
        <v>69</v>
      </c>
      <c r="B70" s="95"/>
      <c r="C70" s="125">
        <v>36</v>
      </c>
      <c r="D70" s="111">
        <f t="shared" si="5"/>
        <v>9</v>
      </c>
      <c r="E70" s="110">
        <v>10</v>
      </c>
      <c r="F70" s="109">
        <f t="shared" si="6"/>
        <v>80</v>
      </c>
      <c r="G70" s="108">
        <f t="shared" si="7"/>
        <v>10</v>
      </c>
    </row>
    <row r="71" spans="1:7" x14ac:dyDescent="0.25">
      <c r="A71" s="112">
        <v>70</v>
      </c>
      <c r="B71" s="95"/>
      <c r="C71" s="125">
        <v>95</v>
      </c>
      <c r="D71" s="111">
        <f t="shared" si="5"/>
        <v>23.75</v>
      </c>
      <c r="E71" s="110">
        <v>10</v>
      </c>
      <c r="F71" s="109">
        <f t="shared" si="6"/>
        <v>227.5</v>
      </c>
      <c r="G71" s="108">
        <f t="shared" si="7"/>
        <v>10</v>
      </c>
    </row>
    <row r="72" spans="1:7" x14ac:dyDescent="0.25">
      <c r="A72" s="112">
        <v>71</v>
      </c>
      <c r="B72" s="95"/>
      <c r="C72" s="125">
        <v>5</v>
      </c>
      <c r="D72" s="111">
        <f t="shared" si="5"/>
        <v>1.25</v>
      </c>
      <c r="E72" s="110">
        <v>10</v>
      </c>
      <c r="F72" s="109">
        <f t="shared" si="6"/>
        <v>2.5</v>
      </c>
      <c r="G72" s="108">
        <f t="shared" si="7"/>
        <v>10</v>
      </c>
    </row>
    <row r="73" spans="1:7" x14ac:dyDescent="0.25">
      <c r="A73" s="112">
        <v>72</v>
      </c>
      <c r="B73" s="95"/>
      <c r="C73" s="125">
        <v>3</v>
      </c>
      <c r="D73" s="111">
        <f t="shared" si="5"/>
        <v>0.75</v>
      </c>
      <c r="E73" s="110">
        <v>10</v>
      </c>
      <c r="F73" s="109">
        <f t="shared" si="6"/>
        <v>-2.5</v>
      </c>
      <c r="G73" s="108">
        <f t="shared" si="7"/>
        <v>1.3333333333333333</v>
      </c>
    </row>
    <row r="74" spans="1:7" x14ac:dyDescent="0.25">
      <c r="A74" s="112">
        <v>73</v>
      </c>
      <c r="B74" s="95"/>
      <c r="C74" s="125">
        <v>90</v>
      </c>
      <c r="D74" s="111">
        <f t="shared" si="5"/>
        <v>22.5</v>
      </c>
      <c r="E74" s="110">
        <v>10</v>
      </c>
      <c r="F74" s="109">
        <f t="shared" si="6"/>
        <v>215</v>
      </c>
      <c r="G74" s="108">
        <f t="shared" si="7"/>
        <v>10</v>
      </c>
    </row>
    <row r="75" spans="1:7" x14ac:dyDescent="0.25">
      <c r="A75" s="112">
        <v>74</v>
      </c>
      <c r="B75" s="95"/>
      <c r="C75" s="125">
        <v>3</v>
      </c>
      <c r="D75" s="111">
        <f t="shared" si="5"/>
        <v>0.75</v>
      </c>
      <c r="E75" s="110">
        <v>10</v>
      </c>
      <c r="F75" s="109">
        <f t="shared" si="6"/>
        <v>-2.5</v>
      </c>
      <c r="G75" s="108">
        <f t="shared" si="7"/>
        <v>1.3333333333333333</v>
      </c>
    </row>
    <row r="76" spans="1:7" x14ac:dyDescent="0.25">
      <c r="A76" s="112">
        <v>75</v>
      </c>
      <c r="B76" s="95"/>
      <c r="C76" s="125">
        <v>50</v>
      </c>
      <c r="D76" s="111">
        <f t="shared" si="5"/>
        <v>12.5</v>
      </c>
      <c r="E76" s="110">
        <v>10</v>
      </c>
      <c r="F76" s="109">
        <f t="shared" si="6"/>
        <v>115</v>
      </c>
      <c r="G76" s="108">
        <f t="shared" si="7"/>
        <v>10</v>
      </c>
    </row>
    <row r="77" spans="1:7" x14ac:dyDescent="0.25">
      <c r="A77" s="112">
        <v>76</v>
      </c>
      <c r="B77" s="95"/>
      <c r="C77" s="125">
        <v>150</v>
      </c>
      <c r="D77" s="111">
        <f t="shared" si="5"/>
        <v>37.5</v>
      </c>
      <c r="E77" s="110">
        <v>10</v>
      </c>
      <c r="F77" s="109">
        <f t="shared" si="6"/>
        <v>365</v>
      </c>
      <c r="G77" s="108">
        <f t="shared" si="7"/>
        <v>10</v>
      </c>
    </row>
    <row r="78" spans="1:7" x14ac:dyDescent="0.25">
      <c r="A78" s="112">
        <v>77</v>
      </c>
      <c r="B78" s="95"/>
      <c r="C78" s="125">
        <v>36</v>
      </c>
      <c r="D78" s="111">
        <f t="shared" si="5"/>
        <v>9</v>
      </c>
      <c r="E78" s="110">
        <v>10</v>
      </c>
      <c r="F78" s="109">
        <f t="shared" si="6"/>
        <v>80</v>
      </c>
      <c r="G78" s="108">
        <f t="shared" si="7"/>
        <v>10</v>
      </c>
    </row>
    <row r="79" spans="1:7" x14ac:dyDescent="0.25">
      <c r="A79" s="112">
        <v>78</v>
      </c>
      <c r="B79" s="95"/>
      <c r="C79" s="125">
        <v>95</v>
      </c>
      <c r="D79" s="111">
        <f t="shared" si="5"/>
        <v>23.75</v>
      </c>
      <c r="E79" s="110">
        <v>10</v>
      </c>
      <c r="F79" s="109">
        <f t="shared" si="6"/>
        <v>227.5</v>
      </c>
      <c r="G79" s="108">
        <f t="shared" si="7"/>
        <v>10</v>
      </c>
    </row>
    <row r="80" spans="1:7" x14ac:dyDescent="0.25">
      <c r="A80" s="112">
        <v>79</v>
      </c>
      <c r="B80" s="95"/>
      <c r="C80" s="125">
        <v>36</v>
      </c>
      <c r="D80" s="111">
        <f t="shared" si="5"/>
        <v>9</v>
      </c>
      <c r="E80" s="110">
        <v>10</v>
      </c>
      <c r="F80" s="109">
        <f t="shared" si="6"/>
        <v>80</v>
      </c>
      <c r="G80" s="108">
        <f t="shared" si="7"/>
        <v>10</v>
      </c>
    </row>
    <row r="81" spans="1:7" x14ac:dyDescent="0.25">
      <c r="A81" s="112">
        <v>80</v>
      </c>
      <c r="B81" s="95"/>
      <c r="C81" s="125">
        <v>95</v>
      </c>
      <c r="D81" s="111">
        <f t="shared" si="5"/>
        <v>23.75</v>
      </c>
      <c r="E81" s="110">
        <v>10</v>
      </c>
      <c r="F81" s="109">
        <f t="shared" si="6"/>
        <v>227.5</v>
      </c>
      <c r="G81" s="108">
        <f t="shared" si="7"/>
        <v>10</v>
      </c>
    </row>
    <row r="82" spans="1:7" x14ac:dyDescent="0.25">
      <c r="A82" s="112">
        <v>81</v>
      </c>
      <c r="B82" s="95"/>
      <c r="C82" s="125">
        <v>5</v>
      </c>
      <c r="D82" s="111">
        <f t="shared" si="5"/>
        <v>1.25</v>
      </c>
      <c r="E82" s="110">
        <v>10</v>
      </c>
      <c r="F82" s="109">
        <f t="shared" si="6"/>
        <v>2.5</v>
      </c>
      <c r="G82" s="108">
        <f t="shared" si="7"/>
        <v>10</v>
      </c>
    </row>
    <row r="83" spans="1:7" x14ac:dyDescent="0.25">
      <c r="A83" s="112">
        <v>82</v>
      </c>
      <c r="B83" s="95"/>
      <c r="C83" s="125">
        <v>1.3</v>
      </c>
      <c r="D83" s="111">
        <f t="shared" si="5"/>
        <v>0.32500000000000001</v>
      </c>
      <c r="E83" s="110">
        <v>10</v>
      </c>
      <c r="F83" s="109">
        <f t="shared" si="6"/>
        <v>-6.75</v>
      </c>
      <c r="G83" s="108">
        <f t="shared" si="7"/>
        <v>3.0769230769230766</v>
      </c>
    </row>
    <row r="84" spans="1:7" x14ac:dyDescent="0.25">
      <c r="A84" s="112">
        <v>83</v>
      </c>
      <c r="B84" s="95"/>
      <c r="C84" s="125">
        <v>90</v>
      </c>
      <c r="D84" s="111">
        <f t="shared" si="5"/>
        <v>22.5</v>
      </c>
      <c r="E84" s="110">
        <v>10</v>
      </c>
      <c r="F84" s="109">
        <f t="shared" si="6"/>
        <v>215</v>
      </c>
      <c r="G84" s="108">
        <f t="shared" si="7"/>
        <v>10</v>
      </c>
    </row>
    <row r="85" spans="1:7" x14ac:dyDescent="0.25">
      <c r="A85" s="112">
        <v>84</v>
      </c>
      <c r="B85" s="95"/>
      <c r="C85" s="125">
        <v>40</v>
      </c>
      <c r="D85" s="111">
        <f t="shared" si="5"/>
        <v>10</v>
      </c>
      <c r="E85" s="110">
        <v>10</v>
      </c>
      <c r="F85" s="109">
        <f t="shared" si="6"/>
        <v>90</v>
      </c>
      <c r="G85" s="108">
        <f t="shared" si="7"/>
        <v>10</v>
      </c>
    </row>
    <row r="86" spans="1:7" x14ac:dyDescent="0.25">
      <c r="A86" s="112">
        <v>85</v>
      </c>
      <c r="B86" s="95"/>
      <c r="C86" s="125">
        <v>9</v>
      </c>
      <c r="D86" s="111">
        <f t="shared" si="5"/>
        <v>2.25</v>
      </c>
      <c r="E86" s="110">
        <v>10</v>
      </c>
      <c r="F86" s="109">
        <f t="shared" si="6"/>
        <v>12.5</v>
      </c>
      <c r="G86" s="108">
        <f t="shared" si="7"/>
        <v>10</v>
      </c>
    </row>
    <row r="87" spans="1:7" x14ac:dyDescent="0.25">
      <c r="A87" s="112">
        <v>86</v>
      </c>
      <c r="B87" s="95"/>
      <c r="C87" s="125">
        <v>3</v>
      </c>
      <c r="D87" s="111">
        <f t="shared" si="5"/>
        <v>0.75</v>
      </c>
      <c r="E87" s="110">
        <v>10</v>
      </c>
      <c r="F87" s="109">
        <f t="shared" si="6"/>
        <v>-2.5</v>
      </c>
      <c r="G87" s="108">
        <f t="shared" si="7"/>
        <v>1.3333333333333333</v>
      </c>
    </row>
    <row r="88" spans="1:7" x14ac:dyDescent="0.25">
      <c r="A88" s="112">
        <v>87</v>
      </c>
      <c r="B88" s="95"/>
      <c r="C88" s="125">
        <v>90</v>
      </c>
      <c r="D88" s="111">
        <f t="shared" si="5"/>
        <v>22.5</v>
      </c>
      <c r="E88" s="110">
        <v>10</v>
      </c>
      <c r="F88" s="109">
        <f t="shared" si="6"/>
        <v>215</v>
      </c>
      <c r="G88" s="108">
        <f t="shared" si="7"/>
        <v>10</v>
      </c>
    </row>
    <row r="89" spans="1:7" x14ac:dyDescent="0.25">
      <c r="A89" s="112">
        <v>88</v>
      </c>
      <c r="B89" s="113"/>
      <c r="C89" s="125">
        <v>3</v>
      </c>
      <c r="D89" s="111">
        <f t="shared" si="5"/>
        <v>0.75</v>
      </c>
      <c r="E89" s="110">
        <v>10</v>
      </c>
      <c r="F89" s="109">
        <f t="shared" si="6"/>
        <v>-2.5</v>
      </c>
      <c r="G89" s="108">
        <f t="shared" si="7"/>
        <v>1.3333333333333333</v>
      </c>
    </row>
    <row r="90" spans="1:7" x14ac:dyDescent="0.25">
      <c r="A90" s="112">
        <v>89</v>
      </c>
      <c r="B90" s="113"/>
      <c r="C90" s="125">
        <v>1.3</v>
      </c>
      <c r="D90" s="111">
        <f t="shared" si="5"/>
        <v>0.32500000000000001</v>
      </c>
      <c r="E90" s="110">
        <v>10</v>
      </c>
      <c r="F90" s="109">
        <f t="shared" si="6"/>
        <v>-6.75</v>
      </c>
      <c r="G90" s="108">
        <f t="shared" si="7"/>
        <v>3.0769230769230766</v>
      </c>
    </row>
    <row r="91" spans="1:7" x14ac:dyDescent="0.25">
      <c r="A91" s="112">
        <v>90</v>
      </c>
      <c r="B91" s="50"/>
      <c r="C91" s="125">
        <v>90</v>
      </c>
      <c r="D91" s="111">
        <f t="shared" si="5"/>
        <v>22.5</v>
      </c>
      <c r="E91" s="110">
        <v>10</v>
      </c>
      <c r="F91" s="109">
        <f t="shared" si="6"/>
        <v>215</v>
      </c>
      <c r="G91" s="108">
        <f t="shared" si="7"/>
        <v>10</v>
      </c>
    </row>
    <row r="92" spans="1:7" x14ac:dyDescent="0.25">
      <c r="A92" s="112">
        <v>91</v>
      </c>
      <c r="B92" s="50"/>
      <c r="C92" s="125">
        <v>40</v>
      </c>
      <c r="D92" s="111">
        <f t="shared" si="5"/>
        <v>10</v>
      </c>
      <c r="E92" s="110">
        <v>10</v>
      </c>
      <c r="F92" s="109">
        <f t="shared" si="6"/>
        <v>90</v>
      </c>
      <c r="G92" s="108">
        <f t="shared" si="7"/>
        <v>10</v>
      </c>
    </row>
    <row r="93" spans="1:7" x14ac:dyDescent="0.25">
      <c r="A93" s="112">
        <v>92</v>
      </c>
      <c r="B93" s="113"/>
      <c r="C93" s="125">
        <v>9</v>
      </c>
      <c r="D93" s="111">
        <f t="shared" si="5"/>
        <v>2.25</v>
      </c>
      <c r="E93" s="110">
        <v>10</v>
      </c>
      <c r="F93" s="109">
        <f t="shared" si="6"/>
        <v>12.5</v>
      </c>
      <c r="G93" s="108">
        <f t="shared" si="7"/>
        <v>10</v>
      </c>
    </row>
    <row r="94" spans="1:7" x14ac:dyDescent="0.25">
      <c r="A94" s="112">
        <v>93</v>
      </c>
      <c r="B94" s="50"/>
      <c r="C94" s="125">
        <v>3</v>
      </c>
      <c r="D94" s="111">
        <f t="shared" si="5"/>
        <v>0.75</v>
      </c>
      <c r="E94" s="110">
        <v>10</v>
      </c>
      <c r="F94" s="109">
        <f t="shared" si="6"/>
        <v>-2.5</v>
      </c>
      <c r="G94" s="108">
        <f t="shared" si="7"/>
        <v>1.3333333333333333</v>
      </c>
    </row>
    <row r="95" spans="1:7" x14ac:dyDescent="0.25">
      <c r="A95" s="112">
        <v>94</v>
      </c>
      <c r="B95" s="50"/>
      <c r="C95" s="125">
        <v>90</v>
      </c>
      <c r="D95" s="111">
        <f t="shared" si="5"/>
        <v>22.5</v>
      </c>
      <c r="E95" s="110">
        <v>10</v>
      </c>
      <c r="F95" s="109">
        <f t="shared" si="6"/>
        <v>215</v>
      </c>
      <c r="G95" s="108">
        <f t="shared" si="7"/>
        <v>10</v>
      </c>
    </row>
    <row r="96" spans="1:7" x14ac:dyDescent="0.25">
      <c r="A96" s="112">
        <v>95</v>
      </c>
      <c r="B96" s="113"/>
      <c r="C96" s="125">
        <v>3</v>
      </c>
      <c r="D96" s="111">
        <f t="shared" si="5"/>
        <v>0.75</v>
      </c>
      <c r="E96" s="110">
        <v>10</v>
      </c>
      <c r="F96" s="109">
        <f t="shared" si="6"/>
        <v>-2.5</v>
      </c>
      <c r="G96" s="108">
        <f t="shared" si="7"/>
        <v>1.3333333333333333</v>
      </c>
    </row>
    <row r="97" spans="1:7" x14ac:dyDescent="0.25">
      <c r="A97" s="112">
        <v>96</v>
      </c>
      <c r="B97" s="50"/>
      <c r="C97" s="125">
        <v>36</v>
      </c>
      <c r="D97" s="111">
        <f t="shared" si="5"/>
        <v>9</v>
      </c>
      <c r="E97" s="110">
        <v>10</v>
      </c>
      <c r="F97" s="109">
        <f t="shared" si="6"/>
        <v>80</v>
      </c>
      <c r="G97" s="108">
        <f t="shared" si="7"/>
        <v>10</v>
      </c>
    </row>
  </sheetData>
  <conditionalFormatting sqref="N71:N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F64-FB97-431A-973F-C63A0FB73C6D}">
  <dimension ref="A1:L123"/>
  <sheetViews>
    <sheetView workbookViewId="0">
      <selection activeCell="F4" sqref="F4"/>
    </sheetView>
  </sheetViews>
  <sheetFormatPr defaultRowHeight="15" x14ac:dyDescent="0.25"/>
  <cols>
    <col min="1" max="1" width="4" bestFit="1" customWidth="1"/>
    <col min="2" max="2" width="18" bestFit="1" customWidth="1"/>
    <col min="3" max="3" width="10.42578125" bestFit="1" customWidth="1"/>
    <col min="4" max="4" width="10.42578125" customWidth="1"/>
    <col min="5" max="5" width="16.42578125" style="100" bestFit="1" customWidth="1"/>
    <col min="6" max="6" width="15" style="100" bestFit="1" customWidth="1"/>
    <col min="7" max="7" width="12.140625" bestFit="1" customWidth="1"/>
  </cols>
  <sheetData>
    <row r="1" spans="1:12" ht="20.25" thickBot="1" x14ac:dyDescent="0.35">
      <c r="A1" s="130" t="s">
        <v>758</v>
      </c>
      <c r="B1" s="130" t="s">
        <v>768</v>
      </c>
      <c r="C1" s="130" t="s">
        <v>767</v>
      </c>
      <c r="D1" s="130" t="s">
        <v>767</v>
      </c>
      <c r="E1" s="129" t="s">
        <v>766</v>
      </c>
      <c r="F1" s="128" t="s">
        <v>765</v>
      </c>
      <c r="G1" s="127" t="s">
        <v>764</v>
      </c>
    </row>
    <row r="2" spans="1:12" ht="15.75" thickTop="1" x14ac:dyDescent="0.25">
      <c r="A2" s="126">
        <v>1</v>
      </c>
      <c r="B2" s="125" t="s">
        <v>770</v>
      </c>
      <c r="C2" s="125"/>
      <c r="D2" s="125"/>
      <c r="E2" s="125">
        <v>10</v>
      </c>
      <c r="F2" s="106">
        <f>ROUND(40/E2,2)</f>
        <v>4</v>
      </c>
      <c r="G2" s="106">
        <f t="shared" ref="G2:G33" si="0">IF(E2&lt;0,150,F2)</f>
        <v>4</v>
      </c>
    </row>
    <row r="3" spans="1:12" x14ac:dyDescent="0.25">
      <c r="A3" s="126">
        <v>2</v>
      </c>
      <c r="B3" s="125" t="s">
        <v>771</v>
      </c>
      <c r="C3" s="125"/>
      <c r="D3" s="125"/>
      <c r="E3" s="125">
        <v>150</v>
      </c>
      <c r="F3" s="106">
        <f t="shared" ref="F3:F66" si="1">ROUND(40/E3,2)</f>
        <v>0.27</v>
      </c>
      <c r="G3" s="106">
        <f t="shared" si="0"/>
        <v>0.27</v>
      </c>
    </row>
    <row r="4" spans="1:12" x14ac:dyDescent="0.25">
      <c r="A4" s="126">
        <v>3</v>
      </c>
      <c r="B4" s="125" t="s">
        <v>772</v>
      </c>
      <c r="C4" s="125"/>
      <c r="D4" s="125"/>
      <c r="E4" s="125">
        <v>36</v>
      </c>
      <c r="F4" s="106">
        <f t="shared" si="1"/>
        <v>1.1100000000000001</v>
      </c>
      <c r="G4" s="106">
        <f t="shared" si="0"/>
        <v>1.1100000000000001</v>
      </c>
      <c r="L4" t="s">
        <v>763</v>
      </c>
    </row>
    <row r="5" spans="1:12" x14ac:dyDescent="0.25">
      <c r="A5" s="126">
        <v>4</v>
      </c>
      <c r="B5" s="125" t="s">
        <v>773</v>
      </c>
      <c r="C5" s="125"/>
      <c r="D5" s="125"/>
      <c r="E5" s="125">
        <v>95</v>
      </c>
      <c r="F5" s="106">
        <f t="shared" si="1"/>
        <v>0.42</v>
      </c>
      <c r="G5" s="106">
        <f t="shared" si="0"/>
        <v>0.42</v>
      </c>
      <c r="L5" t="s">
        <v>762</v>
      </c>
    </row>
    <row r="6" spans="1:12" x14ac:dyDescent="0.25">
      <c r="A6" s="126">
        <v>5</v>
      </c>
      <c r="B6" s="125" t="s">
        <v>774</v>
      </c>
      <c r="C6" s="125"/>
      <c r="D6" s="125"/>
      <c r="E6" s="125">
        <v>5</v>
      </c>
      <c r="F6" s="106">
        <f t="shared" si="1"/>
        <v>8</v>
      </c>
      <c r="G6" s="106">
        <f t="shared" si="0"/>
        <v>8</v>
      </c>
    </row>
    <row r="7" spans="1:12" x14ac:dyDescent="0.25">
      <c r="A7" s="126">
        <v>6</v>
      </c>
      <c r="B7" s="125" t="s">
        <v>775</v>
      </c>
      <c r="C7" s="125"/>
      <c r="D7" s="125"/>
      <c r="E7" s="125">
        <v>1.3</v>
      </c>
      <c r="F7" s="106">
        <f t="shared" si="1"/>
        <v>30.77</v>
      </c>
      <c r="G7" s="106">
        <f t="shared" si="0"/>
        <v>30.77</v>
      </c>
    </row>
    <row r="8" spans="1:12" x14ac:dyDescent="0.25">
      <c r="A8" s="126">
        <v>7</v>
      </c>
      <c r="B8" s="125" t="s">
        <v>776</v>
      </c>
      <c r="C8" s="125"/>
      <c r="D8" s="125"/>
      <c r="E8" s="125">
        <v>90</v>
      </c>
      <c r="F8" s="106">
        <f t="shared" si="1"/>
        <v>0.44</v>
      </c>
      <c r="G8" s="106">
        <f t="shared" si="0"/>
        <v>0.44</v>
      </c>
    </row>
    <row r="9" spans="1:12" x14ac:dyDescent="0.25">
      <c r="A9" s="126">
        <v>8</v>
      </c>
      <c r="B9" s="125" t="s">
        <v>777</v>
      </c>
      <c r="C9" s="125"/>
      <c r="D9" s="125"/>
      <c r="E9" s="125">
        <v>40</v>
      </c>
      <c r="F9" s="106">
        <f t="shared" si="1"/>
        <v>1</v>
      </c>
      <c r="G9" s="106">
        <f t="shared" si="0"/>
        <v>1</v>
      </c>
    </row>
    <row r="10" spans="1:12" x14ac:dyDescent="0.25">
      <c r="A10" s="126">
        <v>9</v>
      </c>
      <c r="B10" s="125" t="s">
        <v>778</v>
      </c>
      <c r="C10" s="125"/>
      <c r="D10" s="125"/>
      <c r="E10" s="125">
        <v>9</v>
      </c>
      <c r="F10" s="106">
        <f t="shared" si="1"/>
        <v>4.4400000000000004</v>
      </c>
      <c r="G10" s="106">
        <f t="shared" si="0"/>
        <v>4.4400000000000004</v>
      </c>
    </row>
    <row r="11" spans="1:12" x14ac:dyDescent="0.25">
      <c r="A11" s="126">
        <v>10</v>
      </c>
      <c r="B11" s="125" t="s">
        <v>779</v>
      </c>
      <c r="C11" s="125"/>
      <c r="D11" s="125"/>
      <c r="E11" s="125">
        <v>0.5</v>
      </c>
      <c r="F11" s="106">
        <f t="shared" si="1"/>
        <v>80</v>
      </c>
      <c r="G11" s="106">
        <f t="shared" si="0"/>
        <v>80</v>
      </c>
    </row>
    <row r="12" spans="1:12" x14ac:dyDescent="0.25">
      <c r="A12" s="126">
        <v>11</v>
      </c>
      <c r="B12" s="125" t="s">
        <v>780</v>
      </c>
      <c r="C12" s="125"/>
      <c r="D12" s="125"/>
      <c r="E12" s="125">
        <v>90</v>
      </c>
      <c r="F12" s="106">
        <f t="shared" si="1"/>
        <v>0.44</v>
      </c>
      <c r="G12" s="106">
        <f t="shared" si="0"/>
        <v>0.44</v>
      </c>
      <c r="I12" s="100"/>
    </row>
    <row r="13" spans="1:12" x14ac:dyDescent="0.25">
      <c r="A13" s="126">
        <v>12</v>
      </c>
      <c r="B13" s="125" t="s">
        <v>781</v>
      </c>
      <c r="C13" s="125"/>
      <c r="D13" s="125"/>
      <c r="E13" s="125">
        <v>3</v>
      </c>
      <c r="F13" s="106">
        <f t="shared" si="1"/>
        <v>13.33</v>
      </c>
      <c r="G13" s="106">
        <f t="shared" si="0"/>
        <v>13.33</v>
      </c>
    </row>
    <row r="14" spans="1:12" x14ac:dyDescent="0.25">
      <c r="A14" s="126">
        <v>13</v>
      </c>
      <c r="B14" s="125" t="s">
        <v>782</v>
      </c>
      <c r="C14" s="125"/>
      <c r="D14" s="125"/>
      <c r="E14" s="125">
        <v>50</v>
      </c>
      <c r="F14" s="106">
        <f t="shared" si="1"/>
        <v>0.8</v>
      </c>
      <c r="G14" s="106">
        <f t="shared" si="0"/>
        <v>0.8</v>
      </c>
    </row>
    <row r="15" spans="1:12" x14ac:dyDescent="0.25">
      <c r="A15" s="126">
        <v>14</v>
      </c>
      <c r="B15" s="125" t="s">
        <v>783</v>
      </c>
      <c r="C15" s="125"/>
      <c r="D15" s="125"/>
      <c r="E15" s="125">
        <v>150</v>
      </c>
      <c r="F15" s="106">
        <f t="shared" si="1"/>
        <v>0.27</v>
      </c>
      <c r="G15" s="106">
        <f t="shared" si="0"/>
        <v>0.27</v>
      </c>
    </row>
    <row r="16" spans="1:12" x14ac:dyDescent="0.25">
      <c r="A16" s="126">
        <v>15</v>
      </c>
      <c r="B16" s="125" t="s">
        <v>784</v>
      </c>
      <c r="C16" s="125"/>
      <c r="D16" s="125"/>
      <c r="E16" s="125">
        <v>36</v>
      </c>
      <c r="F16" s="106">
        <f t="shared" si="1"/>
        <v>1.1100000000000001</v>
      </c>
      <c r="G16" s="106">
        <f t="shared" si="0"/>
        <v>1.1100000000000001</v>
      </c>
    </row>
    <row r="17" spans="1:7" x14ac:dyDescent="0.25">
      <c r="A17" s="126">
        <v>16</v>
      </c>
      <c r="B17" s="125" t="s">
        <v>785</v>
      </c>
      <c r="C17" s="125"/>
      <c r="D17" s="125"/>
      <c r="E17" s="125">
        <v>95</v>
      </c>
      <c r="F17" s="106">
        <f t="shared" si="1"/>
        <v>0.42</v>
      </c>
      <c r="G17" s="106">
        <f t="shared" si="0"/>
        <v>0.42</v>
      </c>
    </row>
    <row r="18" spans="1:7" x14ac:dyDescent="0.25">
      <c r="A18" s="126">
        <v>17</v>
      </c>
      <c r="B18" s="125" t="s">
        <v>786</v>
      </c>
      <c r="C18" s="125"/>
      <c r="D18" s="125"/>
      <c r="E18" s="125">
        <v>1</v>
      </c>
      <c r="F18" s="106">
        <f t="shared" si="1"/>
        <v>40</v>
      </c>
      <c r="G18" s="106">
        <f t="shared" si="0"/>
        <v>40</v>
      </c>
    </row>
    <row r="19" spans="1:7" x14ac:dyDescent="0.25">
      <c r="A19" s="126">
        <v>18</v>
      </c>
      <c r="B19" s="125" t="s">
        <v>787</v>
      </c>
      <c r="C19" s="125"/>
      <c r="D19" s="125"/>
      <c r="E19" s="125">
        <v>1.3</v>
      </c>
      <c r="F19" s="106">
        <f t="shared" si="1"/>
        <v>30.77</v>
      </c>
      <c r="G19" s="106">
        <f t="shared" si="0"/>
        <v>30.77</v>
      </c>
    </row>
    <row r="20" spans="1:7" x14ac:dyDescent="0.25">
      <c r="A20" s="126">
        <v>19</v>
      </c>
      <c r="B20" s="125" t="s">
        <v>788</v>
      </c>
      <c r="C20" s="125"/>
      <c r="D20" s="125"/>
      <c r="E20" s="125">
        <v>90</v>
      </c>
      <c r="F20" s="106">
        <f t="shared" si="1"/>
        <v>0.44</v>
      </c>
      <c r="G20" s="106">
        <f t="shared" si="0"/>
        <v>0.44</v>
      </c>
    </row>
    <row r="21" spans="1:7" x14ac:dyDescent="0.25">
      <c r="A21" s="126">
        <v>20</v>
      </c>
      <c r="B21" s="125" t="s">
        <v>789</v>
      </c>
      <c r="C21" s="125"/>
      <c r="D21" s="125"/>
      <c r="E21" s="125">
        <v>40</v>
      </c>
      <c r="F21" s="106">
        <f t="shared" si="1"/>
        <v>1</v>
      </c>
      <c r="G21" s="106">
        <f t="shared" si="0"/>
        <v>1</v>
      </c>
    </row>
    <row r="22" spans="1:7" x14ac:dyDescent="0.25">
      <c r="A22" s="126">
        <v>21</v>
      </c>
      <c r="B22" s="125" t="s">
        <v>790</v>
      </c>
      <c r="C22" s="125"/>
      <c r="D22" s="125"/>
      <c r="E22" s="125">
        <v>9</v>
      </c>
      <c r="F22" s="106">
        <f t="shared" si="1"/>
        <v>4.4400000000000004</v>
      </c>
      <c r="G22" s="106">
        <f t="shared" si="0"/>
        <v>4.4400000000000004</v>
      </c>
    </row>
    <row r="23" spans="1:7" x14ac:dyDescent="0.25">
      <c r="A23" s="126">
        <v>22</v>
      </c>
      <c r="B23" s="125" t="s">
        <v>791</v>
      </c>
      <c r="C23" s="125"/>
      <c r="D23" s="125"/>
      <c r="E23" s="125">
        <v>3</v>
      </c>
      <c r="F23" s="106">
        <f t="shared" si="1"/>
        <v>13.33</v>
      </c>
      <c r="G23" s="106">
        <f t="shared" si="0"/>
        <v>13.33</v>
      </c>
    </row>
    <row r="24" spans="1:7" x14ac:dyDescent="0.25">
      <c r="A24" s="126">
        <v>23</v>
      </c>
      <c r="B24" s="125" t="s">
        <v>792</v>
      </c>
      <c r="C24" s="125"/>
      <c r="D24" s="125"/>
      <c r="E24" s="125">
        <v>90</v>
      </c>
      <c r="F24" s="106">
        <f t="shared" si="1"/>
        <v>0.44</v>
      </c>
      <c r="G24" s="106">
        <f t="shared" si="0"/>
        <v>0.44</v>
      </c>
    </row>
    <row r="25" spans="1:7" x14ac:dyDescent="0.25">
      <c r="A25" s="126">
        <v>24</v>
      </c>
      <c r="B25" s="125" t="s">
        <v>793</v>
      </c>
      <c r="C25" s="125"/>
      <c r="D25" s="125"/>
      <c r="E25" s="125">
        <v>3</v>
      </c>
      <c r="F25" s="106">
        <f t="shared" si="1"/>
        <v>13.33</v>
      </c>
      <c r="G25" s="106">
        <f t="shared" si="0"/>
        <v>13.33</v>
      </c>
    </row>
    <row r="26" spans="1:7" x14ac:dyDescent="0.25">
      <c r="A26" s="126">
        <v>25</v>
      </c>
      <c r="B26" s="125" t="s">
        <v>794</v>
      </c>
      <c r="C26" s="125"/>
      <c r="D26" s="125"/>
      <c r="E26" s="125">
        <v>1.3</v>
      </c>
      <c r="F26" s="106">
        <f t="shared" si="1"/>
        <v>30.77</v>
      </c>
      <c r="G26" s="106">
        <f t="shared" si="0"/>
        <v>30.77</v>
      </c>
    </row>
    <row r="27" spans="1:7" x14ac:dyDescent="0.25">
      <c r="A27" s="126">
        <v>26</v>
      </c>
      <c r="B27" s="125" t="s">
        <v>795</v>
      </c>
      <c r="C27" s="125"/>
      <c r="D27" s="125"/>
      <c r="E27" s="125">
        <v>90</v>
      </c>
      <c r="F27" s="106">
        <f t="shared" si="1"/>
        <v>0.44</v>
      </c>
      <c r="G27" s="106">
        <f t="shared" si="0"/>
        <v>0.44</v>
      </c>
    </row>
    <row r="28" spans="1:7" x14ac:dyDescent="0.25">
      <c r="A28" s="126">
        <v>27</v>
      </c>
      <c r="B28" s="125" t="s">
        <v>796</v>
      </c>
      <c r="C28" s="125"/>
      <c r="D28" s="125"/>
      <c r="E28" s="125">
        <v>40</v>
      </c>
      <c r="F28" s="106">
        <f t="shared" si="1"/>
        <v>1</v>
      </c>
      <c r="G28" s="106">
        <f t="shared" si="0"/>
        <v>1</v>
      </c>
    </row>
    <row r="29" spans="1:7" x14ac:dyDescent="0.25">
      <c r="A29" s="126">
        <v>28</v>
      </c>
      <c r="B29" s="125" t="s">
        <v>797</v>
      </c>
      <c r="C29" s="125"/>
      <c r="D29" s="125"/>
      <c r="E29" s="125">
        <v>9</v>
      </c>
      <c r="F29" s="106">
        <f t="shared" si="1"/>
        <v>4.4400000000000004</v>
      </c>
      <c r="G29" s="106">
        <f t="shared" si="0"/>
        <v>4.4400000000000004</v>
      </c>
    </row>
    <row r="30" spans="1:7" x14ac:dyDescent="0.25">
      <c r="A30" s="126">
        <v>29</v>
      </c>
      <c r="B30" s="125" t="s">
        <v>798</v>
      </c>
      <c r="C30" s="125"/>
      <c r="D30" s="125"/>
      <c r="E30" s="125">
        <v>3</v>
      </c>
      <c r="F30" s="106">
        <f t="shared" si="1"/>
        <v>13.33</v>
      </c>
      <c r="G30" s="106">
        <f t="shared" si="0"/>
        <v>13.33</v>
      </c>
    </row>
    <row r="31" spans="1:7" x14ac:dyDescent="0.25">
      <c r="A31" s="126">
        <v>30</v>
      </c>
      <c r="B31" s="125" t="s">
        <v>799</v>
      </c>
      <c r="C31" s="125"/>
      <c r="D31" s="125"/>
      <c r="E31" s="125">
        <v>90</v>
      </c>
      <c r="F31" s="106">
        <f t="shared" si="1"/>
        <v>0.44</v>
      </c>
      <c r="G31" s="106">
        <f t="shared" si="0"/>
        <v>0.44</v>
      </c>
    </row>
    <row r="32" spans="1:7" x14ac:dyDescent="0.25">
      <c r="A32" s="126">
        <v>31</v>
      </c>
      <c r="B32" s="125" t="s">
        <v>800</v>
      </c>
      <c r="C32" s="125"/>
      <c r="D32" s="125"/>
      <c r="E32" s="125">
        <v>3</v>
      </c>
      <c r="F32" s="106">
        <f t="shared" si="1"/>
        <v>13.33</v>
      </c>
      <c r="G32" s="106">
        <f t="shared" si="0"/>
        <v>13.33</v>
      </c>
    </row>
    <row r="33" spans="1:7" x14ac:dyDescent="0.25">
      <c r="A33" s="126">
        <v>32</v>
      </c>
      <c r="B33" s="125" t="s">
        <v>801</v>
      </c>
      <c r="C33" s="125"/>
      <c r="D33" s="125"/>
      <c r="E33" s="125">
        <v>50</v>
      </c>
      <c r="F33" s="106">
        <f t="shared" si="1"/>
        <v>0.8</v>
      </c>
      <c r="G33" s="106">
        <f t="shared" si="0"/>
        <v>0.8</v>
      </c>
    </row>
    <row r="34" spans="1:7" x14ac:dyDescent="0.25">
      <c r="A34" s="126">
        <v>33</v>
      </c>
      <c r="B34" s="125" t="s">
        <v>802</v>
      </c>
      <c r="C34" s="125"/>
      <c r="D34" s="125"/>
      <c r="E34" s="125">
        <v>150</v>
      </c>
      <c r="F34" s="106">
        <f t="shared" si="1"/>
        <v>0.27</v>
      </c>
      <c r="G34" s="106">
        <f t="shared" ref="G34:G65" si="2">IF(E34&lt;0,150,F34)</f>
        <v>0.27</v>
      </c>
    </row>
    <row r="35" spans="1:7" x14ac:dyDescent="0.25">
      <c r="A35" s="126">
        <v>34</v>
      </c>
      <c r="B35" s="125" t="s">
        <v>803</v>
      </c>
      <c r="C35" s="125"/>
      <c r="D35" s="125"/>
      <c r="E35" s="125">
        <v>36</v>
      </c>
      <c r="F35" s="106">
        <f t="shared" si="1"/>
        <v>1.1100000000000001</v>
      </c>
      <c r="G35" s="106">
        <f t="shared" si="2"/>
        <v>1.1100000000000001</v>
      </c>
    </row>
    <row r="36" spans="1:7" x14ac:dyDescent="0.25">
      <c r="A36" s="126">
        <v>35</v>
      </c>
      <c r="B36" s="125" t="s">
        <v>804</v>
      </c>
      <c r="C36" s="125"/>
      <c r="D36" s="125"/>
      <c r="E36" s="125">
        <v>95</v>
      </c>
      <c r="F36" s="106">
        <f t="shared" si="1"/>
        <v>0.42</v>
      </c>
      <c r="G36" s="106">
        <f t="shared" si="2"/>
        <v>0.42</v>
      </c>
    </row>
    <row r="37" spans="1:7" x14ac:dyDescent="0.25">
      <c r="A37" s="126">
        <v>36</v>
      </c>
      <c r="B37" s="125" t="s">
        <v>805</v>
      </c>
      <c r="C37" s="125"/>
      <c r="D37" s="125"/>
      <c r="E37" s="125">
        <v>5</v>
      </c>
      <c r="F37" s="106">
        <f t="shared" si="1"/>
        <v>8</v>
      </c>
      <c r="G37" s="106">
        <f t="shared" si="2"/>
        <v>8</v>
      </c>
    </row>
    <row r="38" spans="1:7" x14ac:dyDescent="0.25">
      <c r="A38" s="126">
        <v>37</v>
      </c>
      <c r="B38" s="125" t="s">
        <v>806</v>
      </c>
      <c r="C38" s="125"/>
      <c r="D38" s="125"/>
      <c r="E38" s="125">
        <v>1.3</v>
      </c>
      <c r="F38" s="106">
        <f t="shared" si="1"/>
        <v>30.77</v>
      </c>
      <c r="G38" s="106">
        <f t="shared" si="2"/>
        <v>30.77</v>
      </c>
    </row>
    <row r="39" spans="1:7" x14ac:dyDescent="0.25">
      <c r="A39" s="126">
        <v>38</v>
      </c>
      <c r="B39" s="125" t="s">
        <v>807</v>
      </c>
      <c r="C39" s="125"/>
      <c r="D39" s="125"/>
      <c r="E39" s="125">
        <v>90</v>
      </c>
      <c r="F39" s="106">
        <f t="shared" si="1"/>
        <v>0.44</v>
      </c>
      <c r="G39" s="106">
        <f t="shared" si="2"/>
        <v>0.44</v>
      </c>
    </row>
    <row r="40" spans="1:7" x14ac:dyDescent="0.25">
      <c r="A40" s="126">
        <v>39</v>
      </c>
      <c r="B40" s="125" t="s">
        <v>808</v>
      </c>
      <c r="C40" s="125"/>
      <c r="D40" s="125"/>
      <c r="E40" s="125">
        <v>40</v>
      </c>
      <c r="F40" s="106">
        <f t="shared" si="1"/>
        <v>1</v>
      </c>
      <c r="G40" s="106">
        <f t="shared" si="2"/>
        <v>1</v>
      </c>
    </row>
    <row r="41" spans="1:7" x14ac:dyDescent="0.25">
      <c r="A41" s="126">
        <v>40</v>
      </c>
      <c r="B41" s="125" t="s">
        <v>809</v>
      </c>
      <c r="C41" s="125"/>
      <c r="D41" s="125"/>
      <c r="E41" s="125">
        <v>9</v>
      </c>
      <c r="F41" s="106">
        <f t="shared" si="1"/>
        <v>4.4400000000000004</v>
      </c>
      <c r="G41" s="106">
        <f t="shared" si="2"/>
        <v>4.4400000000000004</v>
      </c>
    </row>
    <row r="42" spans="1:7" x14ac:dyDescent="0.25">
      <c r="A42" s="126">
        <v>41</v>
      </c>
      <c r="B42" s="125" t="s">
        <v>810</v>
      </c>
      <c r="C42" s="125"/>
      <c r="D42" s="125"/>
      <c r="E42" s="125">
        <v>40</v>
      </c>
      <c r="F42" s="106">
        <f t="shared" si="1"/>
        <v>1</v>
      </c>
      <c r="G42" s="106">
        <f t="shared" si="2"/>
        <v>1</v>
      </c>
    </row>
    <row r="43" spans="1:7" x14ac:dyDescent="0.25">
      <c r="A43" s="126">
        <v>42</v>
      </c>
      <c r="B43" s="125" t="s">
        <v>811</v>
      </c>
      <c r="C43" s="125"/>
      <c r="D43" s="125"/>
      <c r="E43" s="125">
        <v>9</v>
      </c>
      <c r="F43" s="106">
        <f t="shared" si="1"/>
        <v>4.4400000000000004</v>
      </c>
      <c r="G43" s="106">
        <f t="shared" si="2"/>
        <v>4.4400000000000004</v>
      </c>
    </row>
    <row r="44" spans="1:7" x14ac:dyDescent="0.25">
      <c r="A44" s="126">
        <v>43</v>
      </c>
      <c r="B44" s="125" t="s">
        <v>812</v>
      </c>
      <c r="C44" s="125"/>
      <c r="D44" s="125"/>
      <c r="E44" s="125">
        <v>3</v>
      </c>
      <c r="F44" s="106">
        <f t="shared" si="1"/>
        <v>13.33</v>
      </c>
      <c r="G44" s="106">
        <f t="shared" si="2"/>
        <v>13.33</v>
      </c>
    </row>
    <row r="45" spans="1:7" x14ac:dyDescent="0.25">
      <c r="A45" s="126">
        <v>44</v>
      </c>
      <c r="B45" s="125" t="s">
        <v>813</v>
      </c>
      <c r="C45" s="125"/>
      <c r="D45" s="125"/>
      <c r="E45" s="125">
        <v>90</v>
      </c>
      <c r="F45" s="106">
        <f t="shared" si="1"/>
        <v>0.44</v>
      </c>
      <c r="G45" s="106">
        <f t="shared" si="2"/>
        <v>0.44</v>
      </c>
    </row>
    <row r="46" spans="1:7" x14ac:dyDescent="0.25">
      <c r="A46" s="126">
        <v>45</v>
      </c>
      <c r="B46" s="125" t="s">
        <v>814</v>
      </c>
      <c r="C46" s="125"/>
      <c r="D46" s="125"/>
      <c r="E46" s="125">
        <v>3</v>
      </c>
      <c r="F46" s="106">
        <f t="shared" si="1"/>
        <v>13.33</v>
      </c>
      <c r="G46" s="106">
        <f t="shared" si="2"/>
        <v>13.33</v>
      </c>
    </row>
    <row r="47" spans="1:7" x14ac:dyDescent="0.25">
      <c r="A47" s="126">
        <v>46</v>
      </c>
      <c r="B47" s="125" t="s">
        <v>815</v>
      </c>
      <c r="C47" s="125"/>
      <c r="D47" s="125"/>
      <c r="E47" s="125">
        <v>50</v>
      </c>
      <c r="F47" s="106">
        <f t="shared" si="1"/>
        <v>0.8</v>
      </c>
      <c r="G47" s="106">
        <f t="shared" si="2"/>
        <v>0.8</v>
      </c>
    </row>
    <row r="48" spans="1:7" x14ac:dyDescent="0.25">
      <c r="A48" s="126">
        <v>47</v>
      </c>
      <c r="B48" s="125" t="s">
        <v>816</v>
      </c>
      <c r="C48" s="125"/>
      <c r="D48" s="125"/>
      <c r="E48" s="125">
        <v>150</v>
      </c>
      <c r="F48" s="106">
        <f t="shared" si="1"/>
        <v>0.27</v>
      </c>
      <c r="G48" s="106">
        <f t="shared" si="2"/>
        <v>0.27</v>
      </c>
    </row>
    <row r="49" spans="1:7" x14ac:dyDescent="0.25">
      <c r="A49" s="126">
        <v>48</v>
      </c>
      <c r="B49" s="125" t="s">
        <v>817</v>
      </c>
      <c r="C49" s="125"/>
      <c r="D49" s="125"/>
      <c r="E49" s="125">
        <v>36</v>
      </c>
      <c r="F49" s="106">
        <f t="shared" si="1"/>
        <v>1.1100000000000001</v>
      </c>
      <c r="G49" s="106">
        <f t="shared" si="2"/>
        <v>1.1100000000000001</v>
      </c>
    </row>
    <row r="50" spans="1:7" x14ac:dyDescent="0.25">
      <c r="A50" s="126">
        <v>49</v>
      </c>
      <c r="B50" s="125" t="s">
        <v>818</v>
      </c>
      <c r="C50" s="125"/>
      <c r="D50" s="125"/>
      <c r="E50" s="125">
        <v>95</v>
      </c>
      <c r="F50" s="106">
        <f t="shared" si="1"/>
        <v>0.42</v>
      </c>
      <c r="G50" s="106">
        <f t="shared" si="2"/>
        <v>0.42</v>
      </c>
    </row>
    <row r="51" spans="1:7" x14ac:dyDescent="0.25">
      <c r="A51" s="126">
        <v>50</v>
      </c>
      <c r="B51" s="125" t="s">
        <v>819</v>
      </c>
      <c r="C51" s="125"/>
      <c r="D51" s="125"/>
      <c r="E51" s="125">
        <v>36</v>
      </c>
      <c r="F51" s="106">
        <f t="shared" si="1"/>
        <v>1.1100000000000001</v>
      </c>
      <c r="G51" s="106">
        <f t="shared" si="2"/>
        <v>1.1100000000000001</v>
      </c>
    </row>
    <row r="52" spans="1:7" x14ac:dyDescent="0.25">
      <c r="A52" s="126">
        <v>51</v>
      </c>
      <c r="B52" s="125" t="s">
        <v>820</v>
      </c>
      <c r="C52" s="125"/>
      <c r="D52" s="125"/>
      <c r="E52" s="125">
        <v>95</v>
      </c>
      <c r="F52" s="106">
        <f t="shared" si="1"/>
        <v>0.42</v>
      </c>
      <c r="G52" s="106">
        <f t="shared" si="2"/>
        <v>0.42</v>
      </c>
    </row>
    <row r="53" spans="1:7" x14ac:dyDescent="0.25">
      <c r="A53" s="126">
        <v>52</v>
      </c>
      <c r="B53" s="125" t="s">
        <v>821</v>
      </c>
      <c r="C53" s="125"/>
      <c r="D53" s="125"/>
      <c r="E53" s="125">
        <v>5</v>
      </c>
      <c r="F53" s="106">
        <f t="shared" si="1"/>
        <v>8</v>
      </c>
      <c r="G53" s="106">
        <f t="shared" si="2"/>
        <v>8</v>
      </c>
    </row>
    <row r="54" spans="1:7" x14ac:dyDescent="0.25">
      <c r="A54" s="126">
        <v>53</v>
      </c>
      <c r="B54" s="125" t="s">
        <v>822</v>
      </c>
      <c r="C54" s="125"/>
      <c r="D54" s="125"/>
      <c r="E54" s="125">
        <v>1.3</v>
      </c>
      <c r="F54" s="106">
        <f t="shared" si="1"/>
        <v>30.77</v>
      </c>
      <c r="G54" s="106">
        <f t="shared" si="2"/>
        <v>30.77</v>
      </c>
    </row>
    <row r="55" spans="1:7" x14ac:dyDescent="0.25">
      <c r="A55" s="126">
        <v>54</v>
      </c>
      <c r="B55" s="125" t="s">
        <v>823</v>
      </c>
      <c r="C55" s="125"/>
      <c r="D55" s="125"/>
      <c r="E55" s="125">
        <v>90</v>
      </c>
      <c r="F55" s="106">
        <f t="shared" si="1"/>
        <v>0.44</v>
      </c>
      <c r="G55" s="106">
        <f t="shared" si="2"/>
        <v>0.44</v>
      </c>
    </row>
    <row r="56" spans="1:7" x14ac:dyDescent="0.25">
      <c r="A56" s="126">
        <v>55</v>
      </c>
      <c r="B56" s="125" t="s">
        <v>824</v>
      </c>
      <c r="C56" s="125"/>
      <c r="D56" s="125"/>
      <c r="E56" s="125">
        <v>40</v>
      </c>
      <c r="F56" s="106">
        <f t="shared" si="1"/>
        <v>1</v>
      </c>
      <c r="G56" s="106">
        <f t="shared" si="2"/>
        <v>1</v>
      </c>
    </row>
    <row r="57" spans="1:7" x14ac:dyDescent="0.25">
      <c r="A57" s="126">
        <v>56</v>
      </c>
      <c r="B57" s="125" t="s">
        <v>825</v>
      </c>
      <c r="C57" s="125"/>
      <c r="D57" s="125"/>
      <c r="E57" s="125">
        <v>9</v>
      </c>
      <c r="F57" s="106">
        <f t="shared" si="1"/>
        <v>4.4400000000000004</v>
      </c>
      <c r="G57" s="106">
        <f t="shared" si="2"/>
        <v>4.4400000000000004</v>
      </c>
    </row>
    <row r="58" spans="1:7" x14ac:dyDescent="0.25">
      <c r="A58" s="126">
        <v>57</v>
      </c>
      <c r="B58" s="125" t="s">
        <v>826</v>
      </c>
      <c r="C58" s="125"/>
      <c r="D58" s="125"/>
      <c r="E58" s="125">
        <v>3</v>
      </c>
      <c r="F58" s="106">
        <f t="shared" si="1"/>
        <v>13.33</v>
      </c>
      <c r="G58" s="106">
        <f t="shared" si="2"/>
        <v>13.33</v>
      </c>
    </row>
    <row r="59" spans="1:7" x14ac:dyDescent="0.25">
      <c r="A59" s="126">
        <v>58</v>
      </c>
      <c r="B59" s="125" t="s">
        <v>827</v>
      </c>
      <c r="C59" s="125"/>
      <c r="D59" s="125"/>
      <c r="E59" s="125">
        <v>90</v>
      </c>
      <c r="F59" s="106">
        <f t="shared" si="1"/>
        <v>0.44</v>
      </c>
      <c r="G59" s="106">
        <f t="shared" si="2"/>
        <v>0.44</v>
      </c>
    </row>
    <row r="60" spans="1:7" x14ac:dyDescent="0.25">
      <c r="A60" s="126">
        <v>59</v>
      </c>
      <c r="B60" s="125" t="s">
        <v>828</v>
      </c>
      <c r="C60" s="125"/>
      <c r="D60" s="125"/>
      <c r="E60" s="125">
        <v>3</v>
      </c>
      <c r="F60" s="106">
        <f t="shared" si="1"/>
        <v>13.33</v>
      </c>
      <c r="G60" s="106">
        <f t="shared" si="2"/>
        <v>13.33</v>
      </c>
    </row>
    <row r="61" spans="1:7" x14ac:dyDescent="0.25">
      <c r="A61" s="126">
        <v>60</v>
      </c>
      <c r="B61" s="125" t="s">
        <v>829</v>
      </c>
      <c r="C61" s="125"/>
      <c r="D61" s="125"/>
      <c r="E61" s="125">
        <v>1.3</v>
      </c>
      <c r="F61" s="106">
        <f t="shared" si="1"/>
        <v>30.77</v>
      </c>
      <c r="G61" s="106">
        <f t="shared" si="2"/>
        <v>30.77</v>
      </c>
    </row>
    <row r="62" spans="1:7" x14ac:dyDescent="0.25">
      <c r="A62" s="126">
        <v>61</v>
      </c>
      <c r="B62" s="125" t="s">
        <v>830</v>
      </c>
      <c r="C62" s="125"/>
      <c r="D62" s="125"/>
      <c r="E62" s="125">
        <v>90</v>
      </c>
      <c r="F62" s="106">
        <f t="shared" si="1"/>
        <v>0.44</v>
      </c>
      <c r="G62" s="106">
        <f t="shared" si="2"/>
        <v>0.44</v>
      </c>
    </row>
    <row r="63" spans="1:7" x14ac:dyDescent="0.25">
      <c r="A63" s="126">
        <v>62</v>
      </c>
      <c r="B63" s="125" t="s">
        <v>831</v>
      </c>
      <c r="C63" s="125"/>
      <c r="D63" s="125"/>
      <c r="E63" s="125">
        <v>40</v>
      </c>
      <c r="F63" s="106">
        <f t="shared" si="1"/>
        <v>1</v>
      </c>
      <c r="G63" s="106">
        <f t="shared" si="2"/>
        <v>1</v>
      </c>
    </row>
    <row r="64" spans="1:7" x14ac:dyDescent="0.25">
      <c r="A64" s="126">
        <v>63</v>
      </c>
      <c r="B64" s="125" t="s">
        <v>832</v>
      </c>
      <c r="C64" s="125"/>
      <c r="D64" s="125"/>
      <c r="E64" s="125">
        <v>9</v>
      </c>
      <c r="F64" s="106">
        <f t="shared" si="1"/>
        <v>4.4400000000000004</v>
      </c>
      <c r="G64" s="106">
        <f t="shared" si="2"/>
        <v>4.4400000000000004</v>
      </c>
    </row>
    <row r="65" spans="1:7" x14ac:dyDescent="0.25">
      <c r="A65" s="126">
        <v>64</v>
      </c>
      <c r="B65" s="125" t="s">
        <v>833</v>
      </c>
      <c r="C65" s="125"/>
      <c r="D65" s="125"/>
      <c r="E65" s="125">
        <v>3</v>
      </c>
      <c r="F65" s="106">
        <f t="shared" si="1"/>
        <v>13.33</v>
      </c>
      <c r="G65" s="106">
        <f t="shared" si="2"/>
        <v>13.33</v>
      </c>
    </row>
    <row r="66" spans="1:7" x14ac:dyDescent="0.25">
      <c r="A66" s="126">
        <v>65</v>
      </c>
      <c r="B66" s="125" t="s">
        <v>834</v>
      </c>
      <c r="C66" s="125"/>
      <c r="D66" s="125"/>
      <c r="E66" s="125">
        <v>90</v>
      </c>
      <c r="F66" s="106">
        <f t="shared" si="1"/>
        <v>0.44</v>
      </c>
      <c r="G66" s="106">
        <f t="shared" ref="G66:G97" si="3">IF(E66&lt;0,150,F66)</f>
        <v>0.44</v>
      </c>
    </row>
    <row r="67" spans="1:7" x14ac:dyDescent="0.25">
      <c r="A67" s="126">
        <v>66</v>
      </c>
      <c r="B67" s="125" t="s">
        <v>835</v>
      </c>
      <c r="C67" s="125"/>
      <c r="D67" s="125"/>
      <c r="E67" s="125">
        <v>3</v>
      </c>
      <c r="F67" s="106">
        <f t="shared" ref="F67:F101" si="4">ROUND(40/E67,2)</f>
        <v>13.33</v>
      </c>
      <c r="G67" s="106">
        <f t="shared" si="3"/>
        <v>13.33</v>
      </c>
    </row>
    <row r="68" spans="1:7" x14ac:dyDescent="0.25">
      <c r="A68" s="126">
        <v>67</v>
      </c>
      <c r="B68" s="125" t="s">
        <v>836</v>
      </c>
      <c r="C68" s="125"/>
      <c r="D68" s="125"/>
      <c r="E68" s="125">
        <v>36</v>
      </c>
      <c r="F68" s="106">
        <f t="shared" si="4"/>
        <v>1.1100000000000001</v>
      </c>
      <c r="G68" s="106">
        <f t="shared" si="3"/>
        <v>1.1100000000000001</v>
      </c>
    </row>
    <row r="69" spans="1:7" x14ac:dyDescent="0.25">
      <c r="A69" s="126">
        <v>68</v>
      </c>
      <c r="B69" s="125" t="s">
        <v>837</v>
      </c>
      <c r="C69" s="125"/>
      <c r="D69" s="125"/>
      <c r="E69" s="125">
        <v>95</v>
      </c>
      <c r="F69" s="106">
        <f t="shared" si="4"/>
        <v>0.42</v>
      </c>
      <c r="G69" s="106">
        <f t="shared" si="3"/>
        <v>0.42</v>
      </c>
    </row>
    <row r="70" spans="1:7" x14ac:dyDescent="0.25">
      <c r="A70" s="126">
        <v>69</v>
      </c>
      <c r="B70" s="125" t="s">
        <v>838</v>
      </c>
      <c r="C70" s="125"/>
      <c r="D70" s="125"/>
      <c r="E70" s="125">
        <v>36</v>
      </c>
      <c r="F70" s="106">
        <f t="shared" si="4"/>
        <v>1.1100000000000001</v>
      </c>
      <c r="G70" s="106">
        <f t="shared" si="3"/>
        <v>1.1100000000000001</v>
      </c>
    </row>
    <row r="71" spans="1:7" x14ac:dyDescent="0.25">
      <c r="A71" s="126">
        <v>70</v>
      </c>
      <c r="B71" s="125" t="s">
        <v>839</v>
      </c>
      <c r="C71" s="125"/>
      <c r="D71" s="125"/>
      <c r="E71" s="125">
        <v>95</v>
      </c>
      <c r="F71" s="106">
        <f t="shared" si="4"/>
        <v>0.42</v>
      </c>
      <c r="G71" s="106">
        <f t="shared" si="3"/>
        <v>0.42</v>
      </c>
    </row>
    <row r="72" spans="1:7" x14ac:dyDescent="0.25">
      <c r="A72" s="126">
        <v>71</v>
      </c>
      <c r="B72" s="125" t="s">
        <v>840</v>
      </c>
      <c r="C72" s="125"/>
      <c r="D72" s="125"/>
      <c r="E72" s="125">
        <v>5</v>
      </c>
      <c r="F72" s="106">
        <f t="shared" si="4"/>
        <v>8</v>
      </c>
      <c r="G72" s="106">
        <f t="shared" si="3"/>
        <v>8</v>
      </c>
    </row>
    <row r="73" spans="1:7" x14ac:dyDescent="0.25">
      <c r="A73" s="126">
        <v>72</v>
      </c>
      <c r="B73" s="125" t="s">
        <v>841</v>
      </c>
      <c r="C73" s="125"/>
      <c r="D73" s="125"/>
      <c r="E73" s="125">
        <v>3</v>
      </c>
      <c r="F73" s="106">
        <f t="shared" si="4"/>
        <v>13.33</v>
      </c>
      <c r="G73" s="106">
        <f t="shared" si="3"/>
        <v>13.33</v>
      </c>
    </row>
    <row r="74" spans="1:7" x14ac:dyDescent="0.25">
      <c r="A74" s="126">
        <v>73</v>
      </c>
      <c r="B74" s="125" t="s">
        <v>842</v>
      </c>
      <c r="C74" s="125"/>
      <c r="D74" s="125"/>
      <c r="E74" s="125">
        <v>90</v>
      </c>
      <c r="F74" s="106">
        <f t="shared" si="4"/>
        <v>0.44</v>
      </c>
      <c r="G74" s="106">
        <f t="shared" si="3"/>
        <v>0.44</v>
      </c>
    </row>
    <row r="75" spans="1:7" x14ac:dyDescent="0.25">
      <c r="A75" s="126">
        <v>74</v>
      </c>
      <c r="B75" s="125" t="s">
        <v>843</v>
      </c>
      <c r="C75" s="125"/>
      <c r="D75" s="125"/>
      <c r="E75" s="125">
        <v>3</v>
      </c>
      <c r="F75" s="106">
        <f t="shared" si="4"/>
        <v>13.33</v>
      </c>
      <c r="G75" s="106">
        <f t="shared" si="3"/>
        <v>13.33</v>
      </c>
    </row>
    <row r="76" spans="1:7" x14ac:dyDescent="0.25">
      <c r="A76" s="126">
        <v>75</v>
      </c>
      <c r="B76" s="125" t="s">
        <v>844</v>
      </c>
      <c r="C76" s="125"/>
      <c r="D76" s="125"/>
      <c r="E76" s="125">
        <v>50</v>
      </c>
      <c r="F76" s="106">
        <f t="shared" si="4"/>
        <v>0.8</v>
      </c>
      <c r="G76" s="106">
        <f t="shared" si="3"/>
        <v>0.8</v>
      </c>
    </row>
    <row r="77" spans="1:7" x14ac:dyDescent="0.25">
      <c r="A77" s="126">
        <v>76</v>
      </c>
      <c r="B77" s="125" t="s">
        <v>845</v>
      </c>
      <c r="C77" s="125"/>
      <c r="D77" s="125"/>
      <c r="E77" s="125">
        <v>150</v>
      </c>
      <c r="F77" s="106">
        <f t="shared" si="4"/>
        <v>0.27</v>
      </c>
      <c r="G77" s="106">
        <f t="shared" si="3"/>
        <v>0.27</v>
      </c>
    </row>
    <row r="78" spans="1:7" x14ac:dyDescent="0.25">
      <c r="A78" s="126">
        <v>77</v>
      </c>
      <c r="B78" s="125" t="s">
        <v>846</v>
      </c>
      <c r="C78" s="125"/>
      <c r="D78" s="125"/>
      <c r="E78" s="125">
        <v>36</v>
      </c>
      <c r="F78" s="106">
        <f t="shared" si="4"/>
        <v>1.1100000000000001</v>
      </c>
      <c r="G78" s="106">
        <f t="shared" si="3"/>
        <v>1.1100000000000001</v>
      </c>
    </row>
    <row r="79" spans="1:7" x14ac:dyDescent="0.25">
      <c r="A79" s="126">
        <v>78</v>
      </c>
      <c r="B79" s="125" t="s">
        <v>847</v>
      </c>
      <c r="C79" s="125"/>
      <c r="D79" s="125"/>
      <c r="E79" s="125">
        <v>95</v>
      </c>
      <c r="F79" s="106">
        <f t="shared" si="4"/>
        <v>0.42</v>
      </c>
      <c r="G79" s="106">
        <f t="shared" si="3"/>
        <v>0.42</v>
      </c>
    </row>
    <row r="80" spans="1:7" x14ac:dyDescent="0.25">
      <c r="A80" s="126">
        <v>79</v>
      </c>
      <c r="B80" s="125" t="s">
        <v>848</v>
      </c>
      <c r="C80" s="125"/>
      <c r="D80" s="125"/>
      <c r="E80" s="125">
        <v>36</v>
      </c>
      <c r="F80" s="106">
        <f t="shared" si="4"/>
        <v>1.1100000000000001</v>
      </c>
      <c r="G80" s="106">
        <f t="shared" si="3"/>
        <v>1.1100000000000001</v>
      </c>
    </row>
    <row r="81" spans="1:7" x14ac:dyDescent="0.25">
      <c r="A81" s="126">
        <v>80</v>
      </c>
      <c r="B81" s="125" t="s">
        <v>849</v>
      </c>
      <c r="C81" s="125"/>
      <c r="D81" s="125"/>
      <c r="E81" s="125">
        <v>95</v>
      </c>
      <c r="F81" s="106">
        <f t="shared" si="4"/>
        <v>0.42</v>
      </c>
      <c r="G81" s="106">
        <f t="shared" si="3"/>
        <v>0.42</v>
      </c>
    </row>
    <row r="82" spans="1:7" x14ac:dyDescent="0.25">
      <c r="A82" s="126">
        <v>81</v>
      </c>
      <c r="B82" s="125" t="s">
        <v>850</v>
      </c>
      <c r="C82" s="125"/>
      <c r="D82" s="125"/>
      <c r="E82" s="125">
        <v>5</v>
      </c>
      <c r="F82" s="106">
        <f t="shared" si="4"/>
        <v>8</v>
      </c>
      <c r="G82" s="106">
        <f t="shared" si="3"/>
        <v>8</v>
      </c>
    </row>
    <row r="83" spans="1:7" x14ac:dyDescent="0.25">
      <c r="A83" s="126">
        <v>82</v>
      </c>
      <c r="B83" s="125" t="s">
        <v>851</v>
      </c>
      <c r="C83" s="125"/>
      <c r="D83" s="125"/>
      <c r="E83" s="125">
        <v>1.3</v>
      </c>
      <c r="F83" s="106">
        <f t="shared" si="4"/>
        <v>30.77</v>
      </c>
      <c r="G83" s="106">
        <f t="shared" si="3"/>
        <v>30.77</v>
      </c>
    </row>
    <row r="84" spans="1:7" x14ac:dyDescent="0.25">
      <c r="A84" s="126">
        <v>83</v>
      </c>
      <c r="B84" s="125" t="s">
        <v>852</v>
      </c>
      <c r="C84" s="125"/>
      <c r="D84" s="125"/>
      <c r="E84" s="125">
        <v>90</v>
      </c>
      <c r="F84" s="106">
        <f t="shared" si="4"/>
        <v>0.44</v>
      </c>
      <c r="G84" s="106">
        <f t="shared" si="3"/>
        <v>0.44</v>
      </c>
    </row>
    <row r="85" spans="1:7" x14ac:dyDescent="0.25">
      <c r="A85" s="126">
        <v>84</v>
      </c>
      <c r="B85" s="125" t="s">
        <v>853</v>
      </c>
      <c r="C85" s="125"/>
      <c r="D85" s="125"/>
      <c r="E85" s="125">
        <v>40</v>
      </c>
      <c r="F85" s="106">
        <f t="shared" si="4"/>
        <v>1</v>
      </c>
      <c r="G85" s="106">
        <f t="shared" si="3"/>
        <v>1</v>
      </c>
    </row>
    <row r="86" spans="1:7" x14ac:dyDescent="0.25">
      <c r="A86" s="126">
        <v>85</v>
      </c>
      <c r="B86" s="125" t="s">
        <v>854</v>
      </c>
      <c r="C86" s="125"/>
      <c r="D86" s="125"/>
      <c r="E86" s="125">
        <v>9</v>
      </c>
      <c r="F86" s="106">
        <f t="shared" si="4"/>
        <v>4.4400000000000004</v>
      </c>
      <c r="G86" s="106">
        <f t="shared" si="3"/>
        <v>4.4400000000000004</v>
      </c>
    </row>
    <row r="87" spans="1:7" x14ac:dyDescent="0.25">
      <c r="A87" s="126">
        <v>86</v>
      </c>
      <c r="B87" s="125" t="s">
        <v>855</v>
      </c>
      <c r="C87" s="125"/>
      <c r="D87" s="125"/>
      <c r="E87" s="125">
        <v>3</v>
      </c>
      <c r="F87" s="106">
        <f t="shared" si="4"/>
        <v>13.33</v>
      </c>
      <c r="G87" s="106">
        <f t="shared" si="3"/>
        <v>13.33</v>
      </c>
    </row>
    <row r="88" spans="1:7" x14ac:dyDescent="0.25">
      <c r="A88" s="126">
        <v>87</v>
      </c>
      <c r="B88" s="125" t="s">
        <v>856</v>
      </c>
      <c r="C88" s="125"/>
      <c r="D88" s="125"/>
      <c r="E88" s="125">
        <v>90</v>
      </c>
      <c r="F88" s="106">
        <f t="shared" si="4"/>
        <v>0.44</v>
      </c>
      <c r="G88" s="106">
        <f t="shared" si="3"/>
        <v>0.44</v>
      </c>
    </row>
    <row r="89" spans="1:7" x14ac:dyDescent="0.25">
      <c r="A89" s="126">
        <v>88</v>
      </c>
      <c r="B89" s="125" t="s">
        <v>857</v>
      </c>
      <c r="C89" s="125"/>
      <c r="D89" s="125"/>
      <c r="E89" s="125">
        <v>3</v>
      </c>
      <c r="F89" s="106">
        <f t="shared" si="4"/>
        <v>13.33</v>
      </c>
      <c r="G89" s="106">
        <f t="shared" si="3"/>
        <v>13.33</v>
      </c>
    </row>
    <row r="90" spans="1:7" x14ac:dyDescent="0.25">
      <c r="A90" s="126">
        <v>89</v>
      </c>
      <c r="B90" s="125" t="s">
        <v>858</v>
      </c>
      <c r="C90" s="125"/>
      <c r="D90" s="125"/>
      <c r="E90" s="125">
        <v>1.3</v>
      </c>
      <c r="F90" s="106">
        <f t="shared" si="4"/>
        <v>30.77</v>
      </c>
      <c r="G90" s="106">
        <f t="shared" si="3"/>
        <v>30.77</v>
      </c>
    </row>
    <row r="91" spans="1:7" x14ac:dyDescent="0.25">
      <c r="A91" s="126">
        <v>90</v>
      </c>
      <c r="B91" s="125" t="s">
        <v>859</v>
      </c>
      <c r="C91" s="125"/>
      <c r="D91" s="125"/>
      <c r="E91" s="125">
        <v>90</v>
      </c>
      <c r="F91" s="106">
        <f t="shared" si="4"/>
        <v>0.44</v>
      </c>
      <c r="G91" s="106">
        <f t="shared" si="3"/>
        <v>0.44</v>
      </c>
    </row>
    <row r="92" spans="1:7" x14ac:dyDescent="0.25">
      <c r="A92" s="126">
        <v>91</v>
      </c>
      <c r="B92" s="125" t="s">
        <v>860</v>
      </c>
      <c r="C92" s="125"/>
      <c r="D92" s="125"/>
      <c r="E92" s="125">
        <v>40</v>
      </c>
      <c r="F92" s="106">
        <f t="shared" si="4"/>
        <v>1</v>
      </c>
      <c r="G92" s="106">
        <f t="shared" si="3"/>
        <v>1</v>
      </c>
    </row>
    <row r="93" spans="1:7" x14ac:dyDescent="0.25">
      <c r="A93" s="126">
        <v>92</v>
      </c>
      <c r="B93" s="125" t="s">
        <v>861</v>
      </c>
      <c r="C93" s="125"/>
      <c r="D93" s="125"/>
      <c r="E93" s="125">
        <v>9</v>
      </c>
      <c r="F93" s="106">
        <f t="shared" si="4"/>
        <v>4.4400000000000004</v>
      </c>
      <c r="G93" s="106">
        <f t="shared" si="3"/>
        <v>4.4400000000000004</v>
      </c>
    </row>
    <row r="94" spans="1:7" x14ac:dyDescent="0.25">
      <c r="A94" s="126">
        <v>93</v>
      </c>
      <c r="B94" s="125" t="s">
        <v>862</v>
      </c>
      <c r="C94" s="125"/>
      <c r="D94" s="125"/>
      <c r="E94" s="125">
        <v>3</v>
      </c>
      <c r="F94" s="106">
        <f t="shared" si="4"/>
        <v>13.33</v>
      </c>
      <c r="G94" s="106">
        <f t="shared" si="3"/>
        <v>13.33</v>
      </c>
    </row>
    <row r="95" spans="1:7" x14ac:dyDescent="0.25">
      <c r="A95" s="126">
        <v>94</v>
      </c>
      <c r="B95" s="125" t="s">
        <v>863</v>
      </c>
      <c r="C95" s="125"/>
      <c r="D95" s="125"/>
      <c r="E95" s="125">
        <v>90</v>
      </c>
      <c r="F95" s="106">
        <f t="shared" si="4"/>
        <v>0.44</v>
      </c>
      <c r="G95" s="106">
        <f t="shared" si="3"/>
        <v>0.44</v>
      </c>
    </row>
    <row r="96" spans="1:7" x14ac:dyDescent="0.25">
      <c r="A96" s="126">
        <v>95</v>
      </c>
      <c r="B96" s="125" t="s">
        <v>864</v>
      </c>
      <c r="C96" s="125"/>
      <c r="D96" s="125"/>
      <c r="E96" s="125">
        <v>3</v>
      </c>
      <c r="F96" s="106">
        <f t="shared" si="4"/>
        <v>13.33</v>
      </c>
      <c r="G96" s="106">
        <f t="shared" si="3"/>
        <v>13.33</v>
      </c>
    </row>
    <row r="97" spans="1:7" x14ac:dyDescent="0.25">
      <c r="A97" s="126">
        <v>96</v>
      </c>
      <c r="B97" s="125" t="s">
        <v>865</v>
      </c>
      <c r="C97" s="125"/>
      <c r="D97" s="125"/>
      <c r="E97" s="125">
        <v>36</v>
      </c>
      <c r="F97" s="106">
        <f t="shared" si="4"/>
        <v>1.1100000000000001</v>
      </c>
      <c r="G97" s="106">
        <f t="shared" si="3"/>
        <v>1.1100000000000001</v>
      </c>
    </row>
    <row r="98" spans="1:7" x14ac:dyDescent="0.25">
      <c r="A98" s="126">
        <v>97</v>
      </c>
      <c r="B98" s="125"/>
      <c r="C98" s="125"/>
      <c r="D98" s="125"/>
      <c r="E98" s="125"/>
      <c r="F98" s="106" t="e">
        <f t="shared" si="4"/>
        <v>#DIV/0!</v>
      </c>
      <c r="G98" s="106" t="e">
        <f t="shared" ref="G98:G101" si="5">IF(E98&lt;0,150,F98)</f>
        <v>#DIV/0!</v>
      </c>
    </row>
    <row r="99" spans="1:7" x14ac:dyDescent="0.25">
      <c r="A99" s="126">
        <v>98</v>
      </c>
      <c r="B99" s="125"/>
      <c r="C99" s="125"/>
      <c r="D99" s="125"/>
      <c r="E99" s="125"/>
      <c r="F99" s="106" t="e">
        <f t="shared" si="4"/>
        <v>#DIV/0!</v>
      </c>
      <c r="G99" s="106" t="e">
        <f t="shared" si="5"/>
        <v>#DIV/0!</v>
      </c>
    </row>
    <row r="100" spans="1:7" x14ac:dyDescent="0.25">
      <c r="A100" s="126">
        <v>99</v>
      </c>
      <c r="B100" s="125"/>
      <c r="C100" s="125"/>
      <c r="D100" s="125"/>
      <c r="E100" s="125"/>
      <c r="F100" s="106" t="e">
        <f t="shared" si="4"/>
        <v>#DIV/0!</v>
      </c>
      <c r="G100" s="106" t="e">
        <f t="shared" si="5"/>
        <v>#DIV/0!</v>
      </c>
    </row>
    <row r="101" spans="1:7" x14ac:dyDescent="0.25">
      <c r="A101" s="126">
        <v>100</v>
      </c>
      <c r="B101" s="125"/>
      <c r="C101" s="125"/>
      <c r="D101" s="125"/>
      <c r="E101" s="125"/>
      <c r="F101" s="106" t="e">
        <f t="shared" si="4"/>
        <v>#DIV/0!</v>
      </c>
      <c r="G101" s="106" t="e">
        <f t="shared" si="5"/>
        <v>#DIV/0!</v>
      </c>
    </row>
    <row r="102" spans="1:7" x14ac:dyDescent="0.25">
      <c r="E102"/>
      <c r="F102"/>
    </row>
    <row r="103" spans="1:7" x14ac:dyDescent="0.25">
      <c r="E103"/>
      <c r="F103"/>
    </row>
    <row r="104" spans="1:7" x14ac:dyDescent="0.25">
      <c r="E104"/>
      <c r="F104"/>
    </row>
    <row r="105" spans="1:7" x14ac:dyDescent="0.25">
      <c r="E105"/>
      <c r="F105"/>
    </row>
    <row r="106" spans="1:7" x14ac:dyDescent="0.25">
      <c r="E106"/>
      <c r="F106"/>
    </row>
    <row r="107" spans="1:7" x14ac:dyDescent="0.25">
      <c r="E107"/>
      <c r="F107"/>
    </row>
    <row r="108" spans="1:7" x14ac:dyDescent="0.25">
      <c r="E108"/>
      <c r="F108"/>
    </row>
    <row r="109" spans="1:7" x14ac:dyDescent="0.25">
      <c r="E109"/>
      <c r="F109"/>
    </row>
    <row r="110" spans="1:7" x14ac:dyDescent="0.25">
      <c r="E110"/>
      <c r="F110"/>
    </row>
    <row r="111" spans="1:7" x14ac:dyDescent="0.25">
      <c r="E111"/>
      <c r="F111"/>
    </row>
    <row r="112" spans="1:7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Samples</vt:lpstr>
      <vt:lpstr>PCR protocol</vt:lpstr>
      <vt:lpstr>Sample distribution</vt:lpstr>
      <vt:lpstr>Gels</vt:lpstr>
      <vt:lpstr>Gel quantification</vt:lpstr>
      <vt:lpstr>pooling with dilutions</vt:lpstr>
      <vt:lpstr>pooling without dilutions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Vreugdenhil</dc:creator>
  <cp:lastModifiedBy>Maartje Brouwer</cp:lastModifiedBy>
  <dcterms:created xsi:type="dcterms:W3CDTF">2020-02-19T12:34:27Z</dcterms:created>
  <dcterms:modified xsi:type="dcterms:W3CDTF">2022-06-15T07:55:45Z</dcterms:modified>
</cp:coreProperties>
</file>