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oldvanheukelum/Documents/Stack_prive/TU Delft/Master/Afstuderen/Python/Preferendus - OFW development/"/>
    </mc:Choice>
  </mc:AlternateContent>
  <xr:revisionPtr revIDLastSave="0" documentId="13_ncr:1_{00893219-514D-3849-AFA6-65E7B65C0D3E}" xr6:coauthVersionLast="47" xr6:coauthVersionMax="47" xr10:uidLastSave="{00000000-0000-0000-0000-000000000000}"/>
  <bookViews>
    <workbookView xWindow="2400" yWindow="500" windowWidth="28800" windowHeight="16120" xr2:uid="{4D699906-B9EF-AF4B-B15D-825E7ACEB3AA}"/>
  </bookViews>
  <sheets>
    <sheet name="Project_info" sheetId="4" r:id="rId1"/>
    <sheet name="Soil + Mooring data" sheetId="16" r:id="rId2"/>
    <sheet name="Forces" sheetId="14" r:id="rId3"/>
    <sheet name="Angles" sheetId="15" r:id="rId4"/>
    <sheet name="Vessels" sheetId="3" r:id="rId5"/>
    <sheet name="General" sheetId="1" r:id="rId6"/>
    <sheet name="Hookup" sheetId="6" r:id="rId7"/>
    <sheet name="Towing" sheetId="7" r:id="rId8"/>
    <sheet name="Mooring Leg Install" sheetId="5" r:id="rId9"/>
    <sheet name="Tensioning" sheetId="13" r:id="rId10"/>
    <sheet name="Suction Anchors" sheetId="8" r:id="rId11"/>
    <sheet name="Anchor Piles" sheetId="12" r:id="rId12"/>
    <sheet name="DEA w stevtensioning" sheetId="10" r:id="rId13"/>
    <sheet name="DEA wo stevtensioning" sheetId="9" r:id="rId14"/>
  </sheets>
  <definedNames>
    <definedName name="export_ML_angles" localSheetId="3">Angles!#REF!</definedName>
    <definedName name="_xlnm.Print_Area" localSheetId="2">Forces[#All]</definedName>
    <definedName name="_xlnm.Print_Area" localSheetId="4">Vessels!$A$1:$N$42</definedName>
    <definedName name="_xlnm.Print_Titles" localSheetId="2">Forces!$1:$1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4" l="1"/>
  <c r="O25" i="4"/>
  <c r="O24" i="4"/>
  <c r="O23" i="4"/>
  <c r="O19" i="4"/>
  <c r="O28" i="4" s="1"/>
  <c r="O18" i="4"/>
  <c r="O17" i="4"/>
  <c r="O12" i="4"/>
  <c r="N28" i="4"/>
  <c r="O13" i="4"/>
  <c r="O14" i="4"/>
  <c r="O257" i="14"/>
  <c r="N257" i="14"/>
  <c r="M257" i="14"/>
  <c r="L257" i="14"/>
  <c r="K257" i="14"/>
  <c r="E2" i="15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K9" i="3" l="1"/>
  <c r="J9" i="3"/>
  <c r="G9" i="3"/>
  <c r="L9" i="3"/>
  <c r="H9" i="3"/>
  <c r="F9" i="3"/>
  <c r="I9" i="3"/>
</calcChain>
</file>

<file path=xl/sharedStrings.xml><?xml version="1.0" encoding="utf-8"?>
<sst xmlns="http://schemas.openxmlformats.org/spreadsheetml/2006/main" count="1145" uniqueCount="183">
  <si>
    <t>id</t>
  </si>
  <si>
    <t>time</t>
  </si>
  <si>
    <t>task</t>
  </si>
  <si>
    <t>Standard mobilization</t>
  </si>
  <si>
    <t>Transit</t>
  </si>
  <si>
    <t>var</t>
  </si>
  <si>
    <t>Sail to site</t>
  </si>
  <si>
    <t>Move to next location</t>
  </si>
  <si>
    <t>Offshore bunkering</t>
  </si>
  <si>
    <t>Demobilisation</t>
  </si>
  <si>
    <t>DP trails</t>
  </si>
  <si>
    <t>Loading mooring legs</t>
  </si>
  <si>
    <t>Mooring line installation</t>
  </si>
  <si>
    <t>Pre-survey of mooring line location</t>
  </si>
  <si>
    <t>Intermediate mobilization</t>
  </si>
  <si>
    <t>Transit to nearby port</t>
  </si>
  <si>
    <t>Towing FWT</t>
  </si>
  <si>
    <t>Tow FWT to location (@ 3kn)</t>
  </si>
  <si>
    <t>Idle</t>
  </si>
  <si>
    <t>Hookup</t>
  </si>
  <si>
    <t>Pre-survey of FWT cluster</t>
  </si>
  <si>
    <t>As-build survey</t>
  </si>
  <si>
    <t>Relocate to next FWT</t>
  </si>
  <si>
    <t>Vessel</t>
  </si>
  <si>
    <t>Info</t>
  </si>
  <si>
    <t>Value</t>
  </si>
  <si>
    <t>Name</t>
  </si>
  <si>
    <t>Latitude</t>
  </si>
  <si>
    <t>Longitude</t>
  </si>
  <si>
    <t>Anchors to install</t>
  </si>
  <si>
    <t>Start</t>
  </si>
  <si>
    <t>int</t>
  </si>
  <si>
    <t>Turbines to install</t>
  </si>
  <si>
    <t>Perform as-built survey of SP</t>
  </si>
  <si>
    <t>Install SP's</t>
  </si>
  <si>
    <t>Sail to Marshalling yard</t>
  </si>
  <si>
    <t>Disembark project personel, bunkering</t>
  </si>
  <si>
    <t>Install DEA's</t>
  </si>
  <si>
    <t>Loading piles + connectors</t>
  </si>
  <si>
    <t>Install piles</t>
  </si>
  <si>
    <t>Loading</t>
  </si>
  <si>
    <t>Tensioning</t>
  </si>
  <si>
    <t xml:space="preserve">Prepare proof load </t>
  </si>
  <si>
    <t>Proof load</t>
  </si>
  <si>
    <t>As-left survey</t>
  </si>
  <si>
    <t>Identifier</t>
  </si>
  <si>
    <t>str</t>
  </si>
  <si>
    <t>Repeat for other MLs</t>
  </si>
  <si>
    <t>emission-cat</t>
  </si>
  <si>
    <t>port</t>
  </si>
  <si>
    <t>transit</t>
  </si>
  <si>
    <t>DP</t>
  </si>
  <si>
    <t>AH</t>
  </si>
  <si>
    <t>towing</t>
  </si>
  <si>
    <t>idle</t>
  </si>
  <si>
    <t>Loading DEAs + Mooring Chains</t>
  </si>
  <si>
    <t>Move to next ML</t>
  </si>
  <si>
    <t>Capacity ML</t>
  </si>
  <si>
    <t>float</t>
  </si>
  <si>
    <t>Bollard pull [kN]</t>
  </si>
  <si>
    <t>idle (waiting on anchor install vessel)</t>
  </si>
  <si>
    <t>idle (waiting on ML install vessel)</t>
  </si>
  <si>
    <t>SP installation</t>
  </si>
  <si>
    <t>Pile installation</t>
  </si>
  <si>
    <t>DEA installation</t>
  </si>
  <si>
    <t>Day rate</t>
  </si>
  <si>
    <t>taut</t>
  </si>
  <si>
    <t>SLC</t>
  </si>
  <si>
    <t>DLC1.6</t>
  </si>
  <si>
    <t>catenary</t>
  </si>
  <si>
    <t>Misalignment</t>
  </si>
  <si>
    <t>Direction</t>
  </si>
  <si>
    <t>Mooring config</t>
  </si>
  <si>
    <t>Env. condition</t>
  </si>
  <si>
    <t>Water depth</t>
  </si>
  <si>
    <t>Max A1, single</t>
  </si>
  <si>
    <t>Max A2, single</t>
  </si>
  <si>
    <t>Max A3, single</t>
  </si>
  <si>
    <t>Max shared mooring</t>
  </si>
  <si>
    <t>Angle ML wo force [rad]</t>
  </si>
  <si>
    <t>Angle ML w force (3e6) [rad]</t>
  </si>
  <si>
    <t>ML chain</t>
  </si>
  <si>
    <t>ML poly</t>
  </si>
  <si>
    <t>Deck length</t>
  </si>
  <si>
    <t>Capacity reels</t>
  </si>
  <si>
    <t>Distance home - marshalling yard</t>
  </si>
  <si>
    <t>Distance home - fabrication yard</t>
  </si>
  <si>
    <t>Distance marshalling yard - site</t>
  </si>
  <si>
    <t>Distance fabrication yard - site</t>
  </si>
  <si>
    <t>NM</t>
  </si>
  <si>
    <t>Days between complete FWT</t>
  </si>
  <si>
    <t>Waiting on FWT arrival</t>
  </si>
  <si>
    <t>diff</t>
  </si>
  <si>
    <t>Workability limits</t>
  </si>
  <si>
    <t>Task</t>
  </si>
  <si>
    <t>Work windows</t>
  </si>
  <si>
    <t>Hours</t>
  </si>
  <si>
    <t>ml install</t>
  </si>
  <si>
    <t>anchor install</t>
  </si>
  <si>
    <t>hookup</t>
  </si>
  <si>
    <t>wind</t>
  </si>
  <si>
    <t>waves</t>
  </si>
  <si>
    <t>Item</t>
  </si>
  <si>
    <t>type</t>
  </si>
  <si>
    <t>clay</t>
  </si>
  <si>
    <t>su</t>
  </si>
  <si>
    <t>a_i</t>
  </si>
  <si>
    <t>a_o</t>
  </si>
  <si>
    <t>specific_weight</t>
  </si>
  <si>
    <t>value</t>
  </si>
  <si>
    <t>line type</t>
  </si>
  <si>
    <t>chain</t>
  </si>
  <si>
    <t>d</t>
  </si>
  <si>
    <t>mu</t>
  </si>
  <si>
    <t>AWB</t>
  </si>
  <si>
    <t>water depth</t>
  </si>
  <si>
    <t>m</t>
  </si>
  <si>
    <t>Anchors to install - shared</t>
  </si>
  <si>
    <t>Max shared mooring 2 anchors</t>
  </si>
  <si>
    <t>m3/day</t>
  </si>
  <si>
    <t>In field relocation</t>
  </si>
  <si>
    <t>anchor install DEA</t>
  </si>
  <si>
    <t>Max A1, single, factored</t>
  </si>
  <si>
    <t>Max A2, single, factored</t>
  </si>
  <si>
    <t>Max A3, single, factored</t>
  </si>
  <si>
    <t>Max shared mooring, factored</t>
  </si>
  <si>
    <t>Max shared mooring 2 anchors, factored</t>
  </si>
  <si>
    <t>sum</t>
  </si>
  <si>
    <t>demonstration</t>
  </si>
  <si>
    <t>First cluster</t>
  </si>
  <si>
    <t>Middle cluster</t>
  </si>
  <si>
    <t>End cluster</t>
  </si>
  <si>
    <t>n anchors</t>
  </si>
  <si>
    <t>n MLs</t>
  </si>
  <si>
    <t>single ML</t>
  </si>
  <si>
    <t>double ML</t>
  </si>
  <si>
    <t>triple ML</t>
  </si>
  <si>
    <t>Winchester</t>
  </si>
  <si>
    <t>Atlas</t>
  </si>
  <si>
    <t>Edinburgh</t>
  </si>
  <si>
    <t>Symphony</t>
  </si>
  <si>
    <t>Legacy</t>
  </si>
  <si>
    <t>Scout</t>
  </si>
  <si>
    <t>Mobilization</t>
  </si>
  <si>
    <t>hookup via tensioning on FWT</t>
  </si>
  <si>
    <t>Hookup via chain-chain connection</t>
  </si>
  <si>
    <t>Transfer crew and tools to FWT</t>
  </si>
  <si>
    <t>Recover pre-laid ML and connect to FWT</t>
  </si>
  <si>
    <t>Disconnect staition-keeping tugs</t>
  </si>
  <si>
    <t>Tension to [xx] tons</t>
  </si>
  <si>
    <t>Recover crew and tools from FWT</t>
  </si>
  <si>
    <t>Disembark project personel</t>
  </si>
  <si>
    <t>Embark project personel</t>
  </si>
  <si>
    <t>Standard demobilization</t>
  </si>
  <si>
    <t>Harbour tugs tow FWT from manufacture</t>
  </si>
  <si>
    <t>Takeover by contractor's tugs</t>
  </si>
  <si>
    <t>Station keeping during hookup</t>
  </si>
  <si>
    <t>Transit to fabrication yard</t>
  </si>
  <si>
    <t>Sail back to fabrication yard</t>
  </si>
  <si>
    <t>Transit to home port</t>
  </si>
  <si>
    <t>chain &amp; rope</t>
  </si>
  <si>
    <t>all chain</t>
  </si>
  <si>
    <t>Install ML and attach A&amp;R rigging</t>
  </si>
  <si>
    <t>Transit to marshalling yard</t>
  </si>
  <si>
    <t>Offload spare components</t>
  </si>
  <si>
    <t>Sail to home port</t>
  </si>
  <si>
    <t>Pre-survey</t>
  </si>
  <si>
    <t>Finalize</t>
  </si>
  <si>
    <t>Loading SP's</t>
  </si>
  <si>
    <t>Install SP, align with ROV or AHT</t>
  </si>
  <si>
    <t>Demobilization</t>
  </si>
  <si>
    <t>Install anchor pile with hydrohammer, AHT to align the anchor</t>
  </si>
  <si>
    <t>Perform as-built survey of anchor pile</t>
  </si>
  <si>
    <t xml:space="preserve">DP trails </t>
  </si>
  <si>
    <t>Perform as-built survey of DEA</t>
  </si>
  <si>
    <t>Lower DEA to seabed, orient and initial pull-in, lay chain</t>
  </si>
  <si>
    <t>Lower DEA to seabed, orient and pull-in to BP, lay chain, ML tensioning</t>
  </si>
  <si>
    <t>Additional costs</t>
  </si>
  <si>
    <t>Suction anchor</t>
  </si>
  <si>
    <t>Anchor pile</t>
  </si>
  <si>
    <t>DEA</t>
  </si>
  <si>
    <t>NA</t>
  </si>
  <si>
    <t>Please note: all information in this excel is fictive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</si>
</sst>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000_ ;_ * \-#,##0.0000_ ;_ * &quot;-&quot;??_ ;_ @_ "/>
    <numFmt numFmtId="165" formatCode="0.0%"/>
    <numFmt numFmtId="166" formatCode="_ * #,##0_ ;_ * \-#,##0_ ;_ * &quot;-&quot;??_ ;_ @_ 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ArialMT"/>
    </font>
    <font>
      <sz val="9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43" fontId="5" fillId="2" borderId="1" xfId="1" applyFont="1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0" borderId="0" xfId="0" applyFont="1"/>
    <xf numFmtId="0" fontId="0" fillId="0" borderId="2" xfId="0" applyBorder="1"/>
    <xf numFmtId="43" fontId="0" fillId="0" borderId="0" xfId="0" applyNumberFormat="1"/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43" fontId="0" fillId="0" borderId="0" xfId="1" applyFont="1"/>
    <xf numFmtId="164" fontId="0" fillId="0" borderId="0" xfId="1" applyNumberFormat="1" applyFont="1"/>
    <xf numFmtId="43" fontId="0" fillId="0" borderId="0" xfId="1" applyFont="1" applyFill="1"/>
    <xf numFmtId="9" fontId="0" fillId="0" borderId="0" xfId="2" applyFont="1"/>
    <xf numFmtId="165" fontId="0" fillId="0" borderId="0" xfId="2" applyNumberFormat="1" applyFont="1"/>
    <xf numFmtId="43" fontId="0" fillId="0" borderId="1" xfId="1" applyFont="1" applyBorder="1"/>
    <xf numFmtId="43" fontId="0" fillId="3" borderId="6" xfId="1" applyFont="1" applyFill="1" applyBorder="1"/>
    <xf numFmtId="43" fontId="0" fillId="3" borderId="7" xfId="1" applyFont="1" applyFill="1" applyBorder="1"/>
    <xf numFmtId="166" fontId="0" fillId="0" borderId="0" xfId="1" applyNumberFormat="1" applyFont="1"/>
    <xf numFmtId="0" fontId="0" fillId="3" borderId="6" xfId="0" applyFill="1" applyBorder="1"/>
    <xf numFmtId="0" fontId="0" fillId="0" borderId="6" xfId="0" applyBorder="1"/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167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numFmt numFmtId="166" formatCode="_ * #,##0_ ;_ * \-#,##0_ ;_ * &quot;-&quot;??_ ;_ @_ 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 * #,##0.00_ ;_ * \-#,##0.00_ ;_ * &quot;-&quot;??_ ;_ @_ 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 * #,##0_ ;_ * \-#,##0_ ;_ * &quot;-&quot;??_ ;_ @_ 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0.0%"/>
    </dxf>
    <dxf>
      <numFmt numFmtId="164" formatCode="_ * #,##0.0000_ ;_ * \-#,##0.0000_ ;_ * &quot;-&quot;??_ ;_ @_ "/>
    </dxf>
    <dxf>
      <numFmt numFmtId="164" formatCode="_ * #,##0.0000_ ;_ * \-#,##0.00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8</xdr:row>
      <xdr:rowOff>177800</xdr:rowOff>
    </xdr:from>
    <xdr:to>
      <xdr:col>10</xdr:col>
      <xdr:colOff>520008</xdr:colOff>
      <xdr:row>35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E7A212-26A1-35FE-BB22-D2ABA957B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1803400"/>
          <a:ext cx="3796608" cy="5334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82EC425-6966-2F43-A625-71E50AFDBD77}" name="project_info" displayName="project_info" ref="A2:B15" totalsRowShown="0">
  <autoFilter ref="A2:B15" xr:uid="{582EC425-6966-2F43-A625-71E50AFDBD77}"/>
  <tableColumns count="2">
    <tableColumn id="1" xr3:uid="{C21C38A7-E641-D747-8F15-32A88FF35301}" name="Identifier"/>
    <tableColumn id="2" xr3:uid="{F705611F-68F1-334C-9FB1-59B1BA404611}" name="Valu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825F3D-047F-5740-BFF7-19D022C56808}" name="vessel_fuel_usage" displayName="vessel_fuel_usage" ref="A22:G28" totalsRowShown="0" headerRowDxfId="155" headerRowBorderDxfId="154" tableBorderDxfId="153" totalsRowBorderDxfId="152">
  <autoFilter ref="A22:G28" xr:uid="{7C825F3D-047F-5740-BFF7-19D022C56808}"/>
  <tableColumns count="7">
    <tableColumn id="1" xr3:uid="{A718ADF4-2097-4643-BB29-3B134659B669}" name="Vessel" dataDxfId="151"/>
    <tableColumn id="2" xr3:uid="{A4760BC2-F281-8D48-BEA3-46D45A1A5114}" name="idle" dataDxfId="150" dataCellStyle="Comma"/>
    <tableColumn id="3" xr3:uid="{4B493D46-4473-EE45-81F5-FE178237C49B}" name="port" dataDxfId="149" dataCellStyle="Comma"/>
    <tableColumn id="4" xr3:uid="{C4A5FA41-F854-EF44-A4DD-69542EC9D22A}" name="transit" dataDxfId="148" dataCellStyle="Comma"/>
    <tableColumn id="5" xr3:uid="{A2D54440-A6AC-944E-B961-79FC03FA9444}" name="DP" dataDxfId="147" dataCellStyle="Comma"/>
    <tableColumn id="6" xr3:uid="{F537CD39-71DA-5045-A07F-FB6E2914E31D}" name="AH" dataDxfId="146" dataCellStyle="Comma"/>
    <tableColumn id="7" xr3:uid="{237F24DA-9028-8443-8652-7BBDD87FA15A}" name="towing" dataDxfId="145" dataCellStyle="Comm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9B02D7F-56C7-0F48-9CF7-AC02F91A7366}" name="vessel_util" displayName="vessel_util" ref="A32:H38" totalsRowShown="0" headerRowDxfId="144" dataDxfId="142" headerRowBorderDxfId="143" tableBorderDxfId="141" totalsRowBorderDxfId="140">
  <autoFilter ref="A32:H38" xr:uid="{09B02D7F-56C7-0F48-9CF7-AC02F91A7366}"/>
  <tableColumns count="8">
    <tableColumn id="1" xr3:uid="{1F6D8EC3-7DDA-A442-85F5-5B306AA370F8}" name="Vessel"/>
    <tableColumn id="2" xr3:uid="{30112FBB-C668-8049-B722-01FD4400A7B4}" name="SP installation" dataDxfId="139" dataCellStyle="Comma"/>
    <tableColumn id="3" xr3:uid="{D558B99F-F1F0-5545-99AB-05453BB382BA}" name="Pile installation" dataDxfId="138"/>
    <tableColumn id="4" xr3:uid="{7F51849E-CF04-1544-9A51-95CE59E3149C}" name="DEA installation" dataDxfId="137"/>
    <tableColumn id="5" xr3:uid="{60D19639-002B-E442-8DF3-8B34B241089F}" name="ML poly" dataDxfId="136"/>
    <tableColumn id="6" xr3:uid="{38DB31AC-1D2D-F349-9592-5C554409131A}" name="ML chain" dataDxfId="135"/>
    <tableColumn id="7" xr3:uid="{BEB01FA9-5484-6B4E-8FBE-8CDE19A2883D}" name="Tensioning" dataDxfId="134"/>
    <tableColumn id="8" xr3:uid="{4A3B822E-EA12-6C4A-AD74-FA99CAC5C1D6}" name="Hookup" dataDxfId="1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BFF823-F76D-0148-B9F2-F2B026F4A928}" name="additional_costs" displayName="additional_costs" ref="D12:E15" totalsRowShown="0" headerRowDxfId="132" headerRowBorderDxfId="131" tableBorderDxfId="130" totalsRowBorderDxfId="129">
  <autoFilter ref="D12:E15" xr:uid="{FABFF823-F76D-0148-B9F2-F2B026F4A928}"/>
  <tableColumns count="2">
    <tableColumn id="1" xr3:uid="{51AA24A1-20EC-6442-9901-2B24C719898E}" name="Additional costs"/>
    <tableColumn id="2" xr3:uid="{38D1EF35-F98A-974E-BAE1-CD28B3F1053E}" name="Day rate" dataDxfId="128" dataCellStyle="Comm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2E1D1E0C-D3D3-6D41-B6EF-A92E0ECE2C59}" name="InterMob" displayName="InterMob" ref="A2:D6" totalsRowShown="0" headerRowBorderDxfId="127" tableBorderDxfId="126" totalsRowBorderDxfId="125">
  <autoFilter ref="A2:D6" xr:uid="{2E1D1E0C-D3D3-6D41-B6EF-A92E0ECE2C59}"/>
  <tableColumns count="4">
    <tableColumn id="1" xr3:uid="{382102E0-B781-7D40-8617-7E415838316B}" name="id" dataDxfId="124"/>
    <tableColumn id="2" xr3:uid="{5B5710AE-C423-0B4F-83AB-442A3F63BC3F}" name="task"/>
    <tableColumn id="3" xr3:uid="{C9795CC0-1D17-FF45-9816-F85794272605}" name="time"/>
    <tableColumn id="4" xr3:uid="{EC2B8C2E-A939-E24B-AA1E-9A4D640E37A4}" name="emission-cat" dataDxfId="1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935CB3-D437-2F49-AE49-B995A533DA8E}" name="OffshoreBunkering" displayName="OffshoreBunkering" ref="A9:D10" totalsRowShown="0" headerRowDxfId="122" dataDxfId="121">
  <autoFilter ref="A9:D10" xr:uid="{F3935CB3-D437-2F49-AE49-B995A533DA8E}"/>
  <tableColumns count="4">
    <tableColumn id="1" xr3:uid="{93F33066-CE32-BF4D-9293-63896A553797}" name="id" dataDxfId="120"/>
    <tableColumn id="2" xr3:uid="{9A059229-693F-3C40-B84A-0A4358B4CC88}" name="task"/>
    <tableColumn id="3" xr3:uid="{DF85F6F9-3153-E247-993B-3CE548319202}" name="time" dataDxfId="119" dataCellStyle="Comma"/>
    <tableColumn id="4" xr3:uid="{24E0FD8E-99B3-7B46-9B97-BBEE2784DD80}" name="emission-cat" dataDxfId="11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268CA-2882-C841-A4D4-3B5260E6A69D}" name="HUfull" displayName="HUfull" ref="A11:D21" totalsRowShown="0" headerRowDxfId="117" dataDxfId="116">
  <autoFilter ref="A11:D21" xr:uid="{4A8268CA-2882-C841-A4D4-3B5260E6A69D}"/>
  <tableColumns count="4">
    <tableColumn id="1" xr3:uid="{07C1038A-9A44-6041-B317-367813FB7F53}" name="id" dataDxfId="115"/>
    <tableColumn id="2" xr3:uid="{F9877715-CD41-4840-8823-9990A82B118E}" name="task"/>
    <tableColumn id="3" xr3:uid="{7B445274-1D45-4B4F-BC81-D159EE487A92}" name="time" dataDxfId="114" dataCellStyle="Comma"/>
    <tableColumn id="7" xr3:uid="{B70FDEC1-62DB-654F-A07E-4B8A32B5AF83}" name="emission-cat" dataDxfId="113" dataCellStyle="Comm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53E604F-B119-5C4B-B95E-0B0E2F8931AD}" name="HUprep" displayName="HUprep" ref="A2:D7" totalsRowShown="0" headerRowDxfId="112" dataDxfId="111">
  <autoFilter ref="A2:D7" xr:uid="{153E604F-B119-5C4B-B95E-0B0E2F8931AD}"/>
  <tableColumns count="4">
    <tableColumn id="1" xr3:uid="{D723C7FA-CADB-5341-8426-F383F5BD2153}" name="id" dataDxfId="110"/>
    <tableColumn id="2" xr3:uid="{439A7230-28F9-5E44-9F91-D210729A478E}" name="task"/>
    <tableColumn id="3" xr3:uid="{A45F6B5C-4134-4D49-A09E-D64034C63D8C}" name="time" dataDxfId="109" dataCellStyle="Comma"/>
    <tableColumn id="4" xr3:uid="{DB98A2C6-ABBE-AF4F-8A5E-9CB4128105B1}" name="emission-cat" dataDxfId="10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3962680-AF00-3243-8A3D-D1804434894C}" name="HUdemob" displayName="HUdemob" ref="A36:D40" totalsRowShown="0" headerRowDxfId="107" dataDxfId="106">
  <autoFilter ref="A36:D40" xr:uid="{33962680-AF00-3243-8A3D-D1804434894C}"/>
  <tableColumns count="4">
    <tableColumn id="1" xr3:uid="{FDA5D07B-F916-304B-98E7-1CE46629D3C2}" name="id" dataDxfId="105"/>
    <tableColumn id="2" xr3:uid="{93E95072-CFB3-0B40-9BBA-3CBB6D3C4400}" name="task"/>
    <tableColumn id="3" xr3:uid="{841A2132-04EF-274F-829E-DA784213FD0A}" name="time" dataDxfId="104" dataCellStyle="Comma"/>
    <tableColumn id="4" xr3:uid="{73B9229B-135E-F347-9BA6-F0A5D846D3F6}" name="emission-cat" dataDxfId="10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2E2643A-67EA-0E4C-B341-0452D84E0939}" name="HUchain_chain" displayName="HUchain_chain" ref="A25:D32" totalsRowShown="0" headerRowDxfId="102" dataDxfId="101">
  <autoFilter ref="A25:D32" xr:uid="{F2E2643A-67EA-0E4C-B341-0452D84E0939}"/>
  <tableColumns count="4">
    <tableColumn id="1" xr3:uid="{D54C3505-69FF-2440-88A9-5E6F0FE2633A}" name="id" dataDxfId="100"/>
    <tableColumn id="2" xr3:uid="{20B28E56-E1E8-1043-9CD0-514E97F685C0}" name="task"/>
    <tableColumn id="3" xr3:uid="{E6B3C035-CC0C-3540-AA1A-F235F49ADAEA}" name="time" dataDxfId="99" dataCellStyle="Comma"/>
    <tableColumn id="7" xr3:uid="{5E2F2084-DF06-1149-ACF5-F8C3B4A5311D}" name="emission-cat" dataDxfId="98" dataCellStyle="Comm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8164A16-6547-EC4E-8CC4-5BEBFAA0DAF7}" name="TOWprep" displayName="TOWprep" ref="A2:D4" totalsRowShown="0" headerRowDxfId="97" dataDxfId="96">
  <autoFilter ref="A2:D4" xr:uid="{48164A16-6547-EC4E-8CC4-5BEBFAA0DAF7}"/>
  <tableColumns count="4">
    <tableColumn id="1" xr3:uid="{2E1589C3-DD60-FA4E-A5E0-F75FA45758C4}" name="id" dataDxfId="95"/>
    <tableColumn id="2" xr3:uid="{8F6B594D-1BB0-4F40-99C0-C7830A62954C}" name="task"/>
    <tableColumn id="3" xr3:uid="{02548FBE-E301-D644-8CE9-E6ADD8C9B822}" name="time" dataDxfId="94" dataCellStyle="Comma"/>
    <tableColumn id="4" xr3:uid="{EE7F621A-585F-164A-AD95-6CBD93C717D0}" name="emission-cat" dataDxfId="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F9D9138-A7C7-E944-80E6-0692816DCD7B}" name="workability_limits" displayName="workability_limits" ref="E2:G7" totalsRowShown="0">
  <autoFilter ref="E2:G7" xr:uid="{7F9D9138-A7C7-E944-80E6-0692816DCD7B}"/>
  <tableColumns count="3">
    <tableColumn id="1" xr3:uid="{56F52CC2-6DDA-1249-9C4E-099958E8C095}" name="Task"/>
    <tableColumn id="2" xr3:uid="{4AB5951D-A795-0C44-8F0F-3E036826EF3E}" name="wind"/>
    <tableColumn id="3" xr3:uid="{4CA16197-4B8F-4346-91D6-4CC805761DDE}" name="wav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65A7ED-5CF3-BA46-AF1A-A2078AB333C0}" name="TOWfwt" displayName="TOWfwt" ref="A8:D14" totalsRowShown="0" headerRowDxfId="92" dataDxfId="91">
  <autoFilter ref="A8:D14" xr:uid="{A465A7ED-5CF3-BA46-AF1A-A2078AB333C0}"/>
  <tableColumns count="4">
    <tableColumn id="1" xr3:uid="{EC118B10-2BCE-4E4A-A127-17F499DFB9BB}" name="id" dataDxfId="90"/>
    <tableColumn id="2" xr3:uid="{A9F188C2-DE77-6548-A2E6-8857FF1B8DF9}" name="task"/>
    <tableColumn id="3" xr3:uid="{D665C4B4-AFD6-1F49-80E1-35A1CA736509}" name="time" dataDxfId="89" dataCellStyle="Comma"/>
    <tableColumn id="7" xr3:uid="{A11CCC78-F714-A645-BC65-84047E81861A}" name="emission-cat" dataDxfId="88" dataCellStyle="Comm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786C34C-CDA9-4C46-97B1-FA2049050006}" name="TOWdemob" displayName="TOWdemob" ref="A18:D20" totalsRowShown="0" headerRowDxfId="87" dataDxfId="86">
  <autoFilter ref="A18:D20" xr:uid="{F786C34C-CDA9-4C46-97B1-FA2049050006}"/>
  <tableColumns count="4">
    <tableColumn id="1" xr3:uid="{A64E8CB6-0565-8B46-8830-36CD8ABDA743}" name="id" dataDxfId="85"/>
    <tableColumn id="2" xr3:uid="{43F1F047-AE9B-A24A-B3A2-FDD57AC2771A}" name="task"/>
    <tableColumn id="3" xr3:uid="{2ED1C040-C753-1C43-8402-58C7601568D1}" name="time" dataDxfId="84" dataCellStyle="Comma"/>
    <tableColumn id="4" xr3:uid="{A9397A95-F750-6B43-8495-8230A2ACA57F}" name="emission-cat" dataDxfId="8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222C9D1-3E14-EA4A-A29F-246231B11E0B}" name="MLprep" displayName="MLprep" ref="A2:D7" totalsRowShown="0" headerRowDxfId="82" dataDxfId="81">
  <autoFilter ref="A2:D7" xr:uid="{4222C9D1-3E14-EA4A-A29F-246231B11E0B}"/>
  <tableColumns count="4">
    <tableColumn id="1" xr3:uid="{532AB557-6C87-B341-8E08-58C8833B0566}" name="id" dataDxfId="80"/>
    <tableColumn id="2" xr3:uid="{650AD7E6-9FA2-FC41-9172-3F0616E30C12}" name="task"/>
    <tableColumn id="3" xr3:uid="{06F527D4-8A9C-9E4E-8976-045AABD82BDB}" name="time" dataDxfId="79" dataCellStyle="Comma"/>
    <tableColumn id="4" xr3:uid="{653BC58B-6943-0C41-94E0-ABDC031DDEBE}" name="emission-cat" dataDxfId="7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9F6422-6794-EA46-B827-90B3D492EAEC}" name="MLpolyinstall" displayName="MLpolyinstall" ref="A12:D17" totalsRowShown="0" dataDxfId="77">
  <autoFilter ref="A12:D17" xr:uid="{139F6422-6794-EA46-B827-90B3D492EAEC}"/>
  <tableColumns count="4">
    <tableColumn id="1" xr3:uid="{1FAF8720-D35F-C84B-B612-AE4118AABF38}" name="id" dataDxfId="76"/>
    <tableColumn id="2" xr3:uid="{C7FBD54B-3D70-D341-836A-5915BDB1DBFB}" name="task"/>
    <tableColumn id="3" xr3:uid="{3EF07DC0-110B-D647-AAD9-2B98C3A409B8}" name="time" dataDxfId="75" dataCellStyle="Comma"/>
    <tableColumn id="7" xr3:uid="{B3BC7330-0F74-324F-AFFF-0B30327431EC}" name="emission-cat" dataDxfId="74" dataCellStyle="Comma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8B5AB3-8116-8B4F-81F8-3FA49A5F4F86}" name="MLdemob" displayName="MLdemob" ref="A30:D34" totalsRowShown="0" headerRowDxfId="73" dataDxfId="72">
  <autoFilter ref="A30:D34" xr:uid="{FA8B5AB3-8116-8B4F-81F8-3FA49A5F4F86}"/>
  <tableColumns count="4">
    <tableColumn id="1" xr3:uid="{09B913AE-FC7D-634B-AA83-FBB589553FC9}" name="id" dataDxfId="71"/>
    <tableColumn id="2" xr3:uid="{2A4F4599-0E0F-8D48-9FBA-6DF5D1F9EB6D}" name="task"/>
    <tableColumn id="3" xr3:uid="{AFF31CBB-B6C7-1043-8DB3-A9BAC6528CB2}" name="time" dataDxfId="70" dataCellStyle="Comma"/>
    <tableColumn id="4" xr3:uid="{165D4A54-50A7-E346-AAED-0040A4F05F43}" name="emission-cat" dataDxfId="6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BB3EDA80-09A5-954E-A813-F2A7F5B9D56D}" name="MLchaininstall" displayName="MLchaininstall" ref="A21:D26" totalsRowShown="0" dataDxfId="68">
  <autoFilter ref="A21:D26" xr:uid="{BB3EDA80-09A5-954E-A813-F2A7F5B9D56D}"/>
  <tableColumns count="4">
    <tableColumn id="1" xr3:uid="{6CA0A26F-4177-4E42-AC9D-6B8CF0264581}" name="id" dataDxfId="67"/>
    <tableColumn id="2" xr3:uid="{418478EC-5277-0A44-943D-D22A2C0E4B94}" name="task"/>
    <tableColumn id="3" xr3:uid="{7BB4AC23-5A76-9C43-9520-774B9C3461AF}" name="time" dataDxfId="66" dataCellStyle="Comma"/>
    <tableColumn id="7" xr3:uid="{3725F96A-D297-2F4D-A77F-ED95F7206144}" name="emission-cat" dataDxfId="65" dataCellStyle="Comm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EFEC9A-1EA2-6248-ABFF-3EAD42981217}" name="TENprep" displayName="TENprep" ref="A2:D6" totalsRowShown="0" headerRowDxfId="64" dataDxfId="63">
  <autoFilter ref="A2:D6" xr:uid="{B6EFEC9A-1EA2-6248-ABFF-3EAD42981217}"/>
  <tableColumns count="4">
    <tableColumn id="1" xr3:uid="{8089A69A-B859-9C4E-A96D-526F60947E21}" name="id" dataDxfId="62"/>
    <tableColumn id="2" xr3:uid="{83781A84-EA73-6649-BAD4-D34662DCCB6B}" name="task"/>
    <tableColumn id="3" xr3:uid="{4AE152A6-E2D5-1A40-9AD7-1DDDB2C6B396}" name="time" dataDxfId="61" dataCellStyle="Comma"/>
    <tableColumn id="4" xr3:uid="{0C3CA673-9EC4-9E4E-BBB2-57357DF9F2F2}" name="emission-cat" dataDxfId="6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DB18890-9038-DF48-A1C4-F086AEAD8EC9}" name="TENdemob" displayName="TENdemob" ref="A19:D21" totalsRowShown="0" headerRowBorderDxfId="59" tableBorderDxfId="58" totalsRowBorderDxfId="57">
  <autoFilter ref="A19:D21" xr:uid="{3DB18890-9038-DF48-A1C4-F086AEAD8EC9}"/>
  <tableColumns count="4">
    <tableColumn id="1" xr3:uid="{C00AA6B1-E2CC-DD4C-B064-6FF042CB0401}" name="id" dataDxfId="56"/>
    <tableColumn id="2" xr3:uid="{A07A4640-B10C-C840-8642-F7AEBB6C75EA}" name="task"/>
    <tableColumn id="3" xr3:uid="{EFF52581-A63F-1745-849D-257408AB5D09}" name="time"/>
    <tableColumn id="4" xr3:uid="{791EFFF9-880C-444A-872A-69B1E12B2768}" name="emission-ca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CDBBF28-3579-6D4F-A5A6-FD5E16FEA4B8}" name="TEN" displayName="TEN" ref="A10:D15" totalsRowShown="0" headerRowBorderDxfId="55" tableBorderDxfId="54" totalsRowBorderDxfId="53">
  <autoFilter ref="A10:D15" xr:uid="{6CDBBF28-3579-6D4F-A5A6-FD5E16FEA4B8}"/>
  <tableColumns count="4">
    <tableColumn id="1" xr3:uid="{820C2937-BFB1-5C49-8B94-AFF16BDC153D}" name="id" dataDxfId="52"/>
    <tableColumn id="2" xr3:uid="{5129FA0C-9F73-F445-A1CD-84A571ECD39F}" name="task"/>
    <tableColumn id="3" xr3:uid="{37405021-8349-3D4A-BD9C-1F4472908453}" name="time" dataCellStyle="Comma"/>
    <tableColumn id="4" xr3:uid="{986AEEA4-FBEE-374D-BAC4-C80F9AD75880}" name="emission-ca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94FB78-8606-C84B-B47B-852983453F38}" name="SPprep" displayName="SPprep" ref="A2:D7" totalsRowShown="0" headerRowDxfId="51" dataDxfId="50">
  <autoFilter ref="A2:D7" xr:uid="{6394FB78-8606-C84B-B47B-852983453F38}"/>
  <tableColumns count="4">
    <tableColumn id="1" xr3:uid="{1F371953-D7CD-F94F-8C33-2BBED0D4786B}" name="id" dataDxfId="49"/>
    <tableColumn id="2" xr3:uid="{BF48D930-A813-A64F-AF2D-DDD14210C855}" name="task"/>
    <tableColumn id="3" xr3:uid="{B58D480D-A1A2-DC4A-AEB7-AA0798BBA149}" name="time" dataDxfId="48" dataCellStyle="Comma"/>
    <tableColumn id="4" xr3:uid="{B251AC7B-14E5-A049-8E8C-71921C289497}" name="emission-cat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0335E47-458E-A74C-84B3-34D95B1FC996}" name="work_windows" displayName="work_windows" ref="I2:J6" totalsRowShown="0">
  <autoFilter ref="I2:J6" xr:uid="{90335E47-458E-A74C-84B3-34D95B1FC996}"/>
  <tableColumns count="2">
    <tableColumn id="1" xr3:uid="{A83D786D-5C35-BF47-8DBF-3CEE1E46BFC8}" name="Task"/>
    <tableColumn id="2" xr3:uid="{A78B990E-3D42-E84D-A299-7295E91EC929}" name="Hours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EF871-07E1-7C4A-843B-CA5EF7EAFEEC}" name="SPinstall" displayName="SPinstall" ref="A11:D16" totalsRowShown="0" headerRowBorderDxfId="46" tableBorderDxfId="45" totalsRowBorderDxfId="44">
  <autoFilter ref="A11:D16" xr:uid="{217EF871-07E1-7C4A-843B-CA5EF7EAFEEC}"/>
  <tableColumns count="4">
    <tableColumn id="1" xr3:uid="{EAB33790-8CF1-694A-8729-2EE5FB4611E6}" name="id" dataDxfId="43"/>
    <tableColumn id="2" xr3:uid="{110F1961-644B-4042-AAAC-6FCE4524765C}" name="task"/>
    <tableColumn id="3" xr3:uid="{C68D20DC-852E-0242-861D-69D9F33E2885}" name="time" dataCellStyle="Comma"/>
    <tableColumn id="4" xr3:uid="{DF1A0D87-E89B-044C-B41E-EFC85184A97A}" name="emission-cat" dataDxfId="4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B621270-6DD2-E44D-909F-060C356DE70B}" name="SPdemob" displayName="SPdemob" ref="A20:D24" totalsRowShown="0" headerRowBorderDxfId="41" tableBorderDxfId="40" totalsRowBorderDxfId="39">
  <autoFilter ref="A20:D24" xr:uid="{5B621270-6DD2-E44D-909F-060C356DE70B}"/>
  <tableColumns count="4">
    <tableColumn id="1" xr3:uid="{BFBF5795-2857-1A4C-AAAF-250F4177C8B7}" name="id" dataDxfId="38"/>
    <tableColumn id="2" xr3:uid="{DD5CE9EB-FC6D-E24E-86A2-1E5E2CD64C1E}" name="task"/>
    <tableColumn id="3" xr3:uid="{F6A679B8-2ADF-DC48-A9DC-38AB9E038093}" name="time" dataCellStyle="Comma"/>
    <tableColumn id="4" xr3:uid="{D104088E-B801-1345-96D8-8F7897A9CE9E}" name="emission-cat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15ADBBE-E72E-1649-9E5C-1606528EE969}" name="PAprep" displayName="PAprep" ref="A2:D7" totalsRowShown="0" headerRowDxfId="37" dataDxfId="36">
  <autoFilter ref="A2:D7" xr:uid="{415ADBBE-E72E-1649-9E5C-1606528EE969}"/>
  <tableColumns count="4">
    <tableColumn id="1" xr3:uid="{651C7769-D054-4541-951B-5B43A3A0D1A8}" name="id" dataDxfId="35"/>
    <tableColumn id="2" xr3:uid="{ACC71C12-7DE8-2E4D-8101-56A9DA72F6A5}" name="task"/>
    <tableColumn id="3" xr3:uid="{3A7F4C95-90C5-904E-8ADD-91B7968D4BAF}" name="time" dataDxfId="34" dataCellStyle="Comma"/>
    <tableColumn id="4" xr3:uid="{E138F54C-9DC0-8C4F-9FAC-1F64C012B198}" name="emission-cat" dataDxfId="3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0491A75-2716-194F-B023-75811AC13643}" name="PAinstall" displayName="PAinstall" ref="A11:D16" totalsRowShown="0" headerRowBorderDxfId="32" tableBorderDxfId="31" totalsRowBorderDxfId="30">
  <autoFilter ref="A11:D16" xr:uid="{90491A75-2716-194F-B023-75811AC13643}"/>
  <tableColumns count="4">
    <tableColumn id="1" xr3:uid="{A6F5B58C-4BF0-574D-B510-895649BEEE3E}" name="id" dataDxfId="29"/>
    <tableColumn id="2" xr3:uid="{2F895614-BB48-9D45-9389-9A825EE01EFF}" name="task"/>
    <tableColumn id="3" xr3:uid="{BA5E4860-3667-AF44-A297-887B03BA3AB5}" name="time" dataCellStyle="Comma"/>
    <tableColumn id="4" xr3:uid="{379221A4-F6B5-D045-9CC4-F115D60E1BC2}" name="emission-cat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98BE64F-4B92-AF48-913B-3671CD2184D9}" name="PAdemob" displayName="PAdemob" ref="A20:D24" totalsRowShown="0" headerRowBorderDxfId="28" tableBorderDxfId="27" totalsRowBorderDxfId="26">
  <autoFilter ref="A20:D24" xr:uid="{998BE64F-4B92-AF48-913B-3671CD2184D9}"/>
  <tableColumns count="4">
    <tableColumn id="1" xr3:uid="{45CDA2E8-81FE-964C-8469-FDEB1AC74445}" name="id" dataDxfId="25"/>
    <tableColumn id="2" xr3:uid="{50B99F6A-2967-6A41-A302-101743BF23CC}" name="task"/>
    <tableColumn id="3" xr3:uid="{DFEE467F-A952-9846-9E88-E7330174CBC6}" name="time" dataDxfId="24" dataCellStyle="Comma"/>
    <tableColumn id="4" xr3:uid="{6130FA73-A351-C34A-B33E-318AD6F3D7BD}" name="emission-cat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1BD5FCF-ADB2-A240-89ED-6704F4F5D72E}" name="DEASprep" displayName="DEASprep" ref="A2:D7" totalsRowShown="0" headerRowDxfId="23" dataDxfId="22">
  <autoFilter ref="A2:D7" xr:uid="{05558FA6-8182-DD42-8422-25E88F84A0A7}"/>
  <tableColumns count="4">
    <tableColumn id="1" xr3:uid="{6BC19EC6-C95B-2843-97FC-A774A4668816}" name="id" dataDxfId="21"/>
    <tableColumn id="2" xr3:uid="{DDE732ED-F7E8-7046-88A4-463FB27D42A2}" name="task"/>
    <tableColumn id="3" xr3:uid="{62B50CE5-749C-8A44-B754-09616994107B}" name="time" dataDxfId="20" dataCellStyle="Comma"/>
    <tableColumn id="4" xr3:uid="{A307A25E-C041-BD46-A84F-B14EB4A5DBDB}" name="emission-cat" dataDxfId="19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EDF24C2-8A18-C141-99E6-60767AE01DB2}" name="DEASinstall" displayName="DEASinstall" ref="A11:D15" totalsRowShown="0" headerRowBorderDxfId="18" tableBorderDxfId="17" totalsRowBorderDxfId="16">
  <autoFilter ref="A11:D15" xr:uid="{9D4DFB81-100A-4849-BB6D-A81C93DC1C9C}"/>
  <tableColumns count="4">
    <tableColumn id="1" xr3:uid="{C2835347-FFE9-5347-883C-4F7F74999F8D}" name="id" dataDxfId="15"/>
    <tableColumn id="2" xr3:uid="{ED23420C-8C41-A74A-BE18-7467CB655CB3}" name="task"/>
    <tableColumn id="3" xr3:uid="{F4F3A4C7-2169-9A41-B12D-DA852CFDF846}" name="time" dataCellStyle="Comma"/>
    <tableColumn id="4" xr3:uid="{9034281E-4ACC-4546-87BF-9772DD2280E2}" name="emission-ca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4F081E2-E7EF-4349-BAFB-553C1998238E}" name="DEASdemob" displayName="DEASdemob" ref="A18:D22" totalsRowShown="0" headerRowBorderDxfId="14" tableBorderDxfId="13" totalsRowBorderDxfId="12">
  <autoFilter ref="A18:D22" xr:uid="{89B0AD7B-6146-634F-B015-F50ECA5D8B8E}"/>
  <tableColumns count="4">
    <tableColumn id="1" xr3:uid="{7925A0F9-6EEC-954B-8479-0D2609C08DD4}" name="id" dataDxfId="11"/>
    <tableColumn id="2" xr3:uid="{A76DBBB7-F63B-5241-AC53-F9FAC1147BF2}" name="task"/>
    <tableColumn id="3" xr3:uid="{05FE6FC0-8007-1D46-8D92-92BEF709FAAB}" name="time" dataCellStyle="Comma"/>
    <tableColumn id="4" xr3:uid="{4EA2CFDC-3B7C-3E4E-B478-542542CA4E99}" name="emission-cat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558FA6-8182-DD42-8422-25E88F84A0A7}" name="DEAprep" displayName="DEAprep" ref="A2:D7" totalsRowShown="0" headerRowDxfId="10" dataDxfId="9">
  <autoFilter ref="A2:D7" xr:uid="{05558FA6-8182-DD42-8422-25E88F84A0A7}"/>
  <tableColumns count="4">
    <tableColumn id="1" xr3:uid="{B1F3A1D2-0C9B-9445-B201-EE2AAFEF57C3}" name="id" dataDxfId="8"/>
    <tableColumn id="2" xr3:uid="{6DE801E8-DEEA-4D46-8D63-21F578A81956}" name="task"/>
    <tableColumn id="3" xr3:uid="{F6FCDA12-F14A-3145-A5E6-9DD434147656}" name="time" dataDxfId="7" dataCellStyle="Comma"/>
    <tableColumn id="4" xr3:uid="{5CC4E18C-BA10-7C4F-ABC7-385714F7B78C}" name="emission-cat" dataDxfId="6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D4DFB81-100A-4849-BB6D-A81C93DC1C9C}" name="DEAinstall" displayName="DEAinstall" ref="A11:D15" totalsRowShown="0" headerRowBorderDxfId="5" tableBorderDxfId="4" totalsRowBorderDxfId="3">
  <autoFilter ref="A11:D15" xr:uid="{9D4DFB81-100A-4849-BB6D-A81C93DC1C9C}"/>
  <tableColumns count="4">
    <tableColumn id="1" xr3:uid="{CBE9F586-4E1F-DF44-95B0-0EBA06AECECC}" name="id"/>
    <tableColumn id="2" xr3:uid="{1D5972C4-CB98-994E-8AA0-4F1E01C83043}" name="task"/>
    <tableColumn id="3" xr3:uid="{0E650E28-7BCC-AB48-A105-A7D4A268B4DF}" name="time" dataCellStyle="Comma"/>
    <tableColumn id="4" xr3:uid="{5A89EC21-620F-1D4C-98AE-ADD4464BB830}" name="emission-ca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141AA1F-48B4-5348-BA80-0AAE9C7F074B}" name="soil_data" displayName="soil_data" ref="A1:B6" totalsRowShown="0">
  <autoFilter ref="A1:B6" xr:uid="{0141AA1F-48B4-5348-BA80-0AAE9C7F074B}"/>
  <tableColumns count="2">
    <tableColumn id="1" xr3:uid="{D131D9A0-59EC-A742-8CA4-49647491C997}" name="Item"/>
    <tableColumn id="2" xr3:uid="{1ABD84F1-120B-2048-AE5A-5BD23FFCA851}" name="valu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9B0AD7B-6146-634F-B015-F50ECA5D8B8E}" name="DEAdemob" displayName="DEAdemob" ref="A18:D22" totalsRowShown="0" headerRowBorderDxfId="2" tableBorderDxfId="1" totalsRowBorderDxfId="0">
  <autoFilter ref="A18:D22" xr:uid="{89B0AD7B-6146-634F-B015-F50ECA5D8B8E}"/>
  <tableColumns count="4">
    <tableColumn id="1" xr3:uid="{03BBADF2-43F2-AE4A-B107-084B5E1B634E}" name="id"/>
    <tableColumn id="2" xr3:uid="{0ED90845-FD08-8743-AE8F-2226D3F92048}" name="task"/>
    <tableColumn id="3" xr3:uid="{597F4F12-6998-7E4B-BFDC-3064F00F0AC5}" name="time"/>
    <tableColumn id="4" xr3:uid="{930796B2-FDA5-F04F-9479-2ABF3EAC3ED1}" name="emission-ca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0AED2DF-8D4B-B047-A4FC-FBD41AB694C4}" name="mooring_data" displayName="mooring_data" ref="A11:B15" totalsRowShown="0">
  <autoFilter ref="A11:B15" xr:uid="{10AED2DF-8D4B-B047-A4FC-FBD41AB694C4}"/>
  <tableColumns count="2">
    <tableColumn id="1" xr3:uid="{A0D660FF-1639-314E-99FD-88BE6EE0F0C6}" name="Item"/>
    <tableColumn id="2" xr3:uid="{353B51C6-6D64-1C41-A591-13A57A561BC4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D758F8-637E-C14B-9B56-CC70FA0042EE}" name="Forces" displayName="Forces" ref="A1:O253" totalsRowShown="0">
  <autoFilter ref="A1:O253" xr:uid="{25D758F8-637E-C14B-9B56-CC70FA0042EE}"/>
  <tableColumns count="15">
    <tableColumn id="1" xr3:uid="{7DF7240F-2EDC-F441-8F3B-AAB6CAF48433}" name="Water depth"/>
    <tableColumn id="2" xr3:uid="{A0E3C042-497D-DB41-BDD8-FC94B9F2CAFC}" name="Env. condition"/>
    <tableColumn id="3" xr3:uid="{3F4F840A-FF94-384E-8C03-1047FBC83680}" name="Mooring config"/>
    <tableColumn id="4" xr3:uid="{432BF67A-2496-9045-A5DD-5F215A53AEFC}" name="Direction"/>
    <tableColumn id="5" xr3:uid="{CF2FD618-51A2-2947-BA78-0995B27DC3CF}" name="Misalignment"/>
    <tableColumn id="6" xr3:uid="{E9D8A0AC-9496-0E4C-A915-F6D76425BB65}" name="Max A1, single" dataCellStyle="Comma"/>
    <tableColumn id="7" xr3:uid="{C7A1C477-6A06-5946-AA1D-B1B4F3153AF2}" name="Max A2, single" dataCellStyle="Comma"/>
    <tableColumn id="8" xr3:uid="{59F127A3-2CE3-EF45-BE99-E1734CDE37B1}" name="Max A3, single" dataCellStyle="Comma"/>
    <tableColumn id="9" xr3:uid="{AB690A66-B197-3A4F-A595-52F37854B789}" name="Max shared mooring" dataCellStyle="Comma"/>
    <tableColumn id="11" xr3:uid="{B4500DF4-83F6-C249-909D-F4BDE5E050DA}" name="Max shared mooring 2 anchors" dataCellStyle="Comma"/>
    <tableColumn id="10" xr3:uid="{31451BB9-9E0F-B14F-A10C-146F39E364F3}" name="Max A1, single, factored" dataDxfId="166" dataCellStyle="Comma"/>
    <tableColumn id="12" xr3:uid="{F014B698-A45A-394D-B5BC-B4E93F77F1C7}" name="Max A2, single, factored" dataCellStyle="Comma"/>
    <tableColumn id="13" xr3:uid="{5CB30405-27B2-3248-AB5E-E8D39C8EE489}" name="Max A3, single, factored" dataCellStyle="Comma"/>
    <tableColumn id="14" xr3:uid="{5E155B85-2397-1547-BBED-FF2BB2218520}" name="Max shared mooring, factored" dataCellStyle="Comma"/>
    <tableColumn id="15" xr3:uid="{24769470-4486-5240-AF51-229EDF100A53}" name="Max shared mooring 2 anchors, factored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87547E-66AB-F54E-AD57-7DB1D71D6C10}" name="AnglesML" displayName="AnglesML" ref="A1:E22" totalsRowShown="0">
  <autoFilter ref="A1:E22" xr:uid="{B387547E-66AB-F54E-AD57-7DB1D71D6C10}"/>
  <tableColumns count="5">
    <tableColumn id="1" xr3:uid="{6E3D5702-B05C-E642-BEBC-2093399C66EB}" name="Water depth"/>
    <tableColumn id="3" xr3:uid="{C9E2FFB5-0A13-2E46-AEBA-E127A56B5497}" name="Direction"/>
    <tableColumn id="4" xr3:uid="{2B039703-C828-1943-811A-3E239E3C77E7}" name="Angle ML wo force [rad]" dataDxfId="165" dataCellStyle="Comma"/>
    <tableColumn id="5" xr3:uid="{2F3A1F6B-6DA2-724A-B4DF-062ABB55518D}" name="Angle ML w force (3e6) [rad]" dataDxfId="164" dataCellStyle="Comma"/>
    <tableColumn id="6" xr3:uid="{9C2F532B-43CD-D04B-B723-A112165D8FFC}" name="diff" dataDxfId="163" dataCellStyle="Per cent">
      <calculatedColumnFormula>ABS(AnglesML[[#This Row],[Angle ML wo force '[rad']]]-AnglesML[[#This Row],[Angle ML w force (3e6) '[rad']]])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701D1E-2192-E849-B189-5B0A00382428}" name="vessel_data" displayName="vessel_data" ref="A2:L8" totalsRowShown="0">
  <autoFilter ref="A2:L8" xr:uid="{94701D1E-2192-E849-B189-5B0A00382428}"/>
  <tableColumns count="12">
    <tableColumn id="1" xr3:uid="{250471CE-2183-DB44-80AB-16E7852B6A44}" name="Vessel"/>
    <tableColumn id="2" xr3:uid="{DCE30ACD-C6F4-8641-A6DF-1433B5B04ADB}" name="Bollard pull [kN]"/>
    <tableColumn id="3" xr3:uid="{FB5A509B-7119-1042-B8E4-F1527E755EF9}" name="Deck length"/>
    <tableColumn id="8" xr3:uid="{14399243-81CD-AF4A-BBCC-F28936F0FCB7}" name="Capacity ML" dataDxfId="162"/>
    <tableColumn id="14" xr3:uid="{7F71EA61-D4FB-6C49-9D80-C6B6B2F4D6D3}" name="Capacity reels" dataDxfId="161"/>
    <tableColumn id="4" xr3:uid="{FBFF6EA5-D272-A64A-82C5-08E37F5D1967}" name="SP installation"/>
    <tableColumn id="10" xr3:uid="{70F331CD-AF1C-F843-84F2-B7A4090A6432}" name="Pile installation"/>
    <tableColumn id="9" xr3:uid="{E11D9983-499B-ED4D-845F-7F3A1D17877D}" name="DEA installation"/>
    <tableColumn id="5" xr3:uid="{E7DBAC3B-6568-F14A-ABFD-D2C929F6FB7F}" name="ML poly"/>
    <tableColumn id="12" xr3:uid="{C227EA04-9187-2A4B-8DA7-4D870F7A91ED}" name="ML chain"/>
    <tableColumn id="11" xr3:uid="{0B886459-FE56-E943-971F-3B58248A34EC}" name="Tensioning"/>
    <tableColumn id="6" xr3:uid="{D1F05776-7108-A94E-909E-9AEFAE1BA8AB}" name="Hooku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F87B2-6D66-BA46-BDE3-B5A69B41FE02}" name="vessel_costs" displayName="vessel_costs" ref="A12:B18" totalsRowShown="0" headerRowDxfId="160" headerRowBorderDxfId="159" tableBorderDxfId="158" totalsRowBorderDxfId="157">
  <autoFilter ref="A12:B18" xr:uid="{57FF87B2-6D66-BA46-BDE3-B5A69B41FE02}"/>
  <tableColumns count="2">
    <tableColumn id="1" xr3:uid="{DDBA07B8-3297-B443-A755-5FF0623A006B}" name="Vessel"/>
    <tableColumn id="2" xr3:uid="{9306C3F8-BF3B-F74B-86B0-07555DB5CF08}" name="Day rate" dataDxfId="156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873F-03E9-3B4B-B6D1-2EF5164F4797}">
  <dimension ref="A1:P28"/>
  <sheetViews>
    <sheetView tabSelected="1" workbookViewId="0">
      <selection activeCell="A36" sqref="A36"/>
    </sheetView>
  </sheetViews>
  <sheetFormatPr baseColWidth="10" defaultRowHeight="16"/>
  <cols>
    <col min="1" max="1" width="29.1640625" bestFit="1" customWidth="1"/>
    <col min="2" max="2" width="13.1640625" bestFit="1" customWidth="1"/>
    <col min="3" max="3" width="9" bestFit="1" customWidth="1"/>
    <col min="4" max="4" width="9.33203125" customWidth="1"/>
    <col min="5" max="5" width="16" bestFit="1" customWidth="1"/>
    <col min="6" max="6" width="7.6640625" bestFit="1" customWidth="1"/>
    <col min="7" max="7" width="9" bestFit="1" customWidth="1"/>
    <col min="9" max="9" width="13.33203125" bestFit="1" customWidth="1"/>
    <col min="10" max="10" width="8.5" bestFit="1" customWidth="1"/>
    <col min="12" max="13" width="12.83203125" bestFit="1" customWidth="1"/>
  </cols>
  <sheetData>
    <row r="1" spans="1:15">
      <c r="A1" t="s">
        <v>24</v>
      </c>
      <c r="E1" t="s">
        <v>93</v>
      </c>
      <c r="I1" t="s">
        <v>95</v>
      </c>
    </row>
    <row r="2" spans="1:15">
      <c r="A2" t="s">
        <v>45</v>
      </c>
      <c r="B2" t="s">
        <v>25</v>
      </c>
      <c r="E2" t="s">
        <v>94</v>
      </c>
      <c r="F2" t="s">
        <v>100</v>
      </c>
      <c r="G2" t="s">
        <v>101</v>
      </c>
      <c r="I2" t="s">
        <v>94</v>
      </c>
      <c r="J2" t="s">
        <v>96</v>
      </c>
    </row>
    <row r="3" spans="1:15">
      <c r="A3" t="s">
        <v>26</v>
      </c>
      <c r="B3" t="s">
        <v>128</v>
      </c>
      <c r="E3" t="s">
        <v>98</v>
      </c>
      <c r="F3">
        <v>15</v>
      </c>
      <c r="G3">
        <v>2</v>
      </c>
      <c r="I3" t="s">
        <v>98</v>
      </c>
      <c r="J3">
        <v>12</v>
      </c>
    </row>
    <row r="4" spans="1:15">
      <c r="A4" t="s">
        <v>27</v>
      </c>
      <c r="B4">
        <v>35.36</v>
      </c>
      <c r="E4" t="s">
        <v>121</v>
      </c>
      <c r="F4">
        <v>20</v>
      </c>
      <c r="G4">
        <v>2.5</v>
      </c>
      <c r="I4" t="s">
        <v>97</v>
      </c>
      <c r="J4">
        <v>12</v>
      </c>
    </row>
    <row r="5" spans="1:15">
      <c r="A5" t="s">
        <v>28</v>
      </c>
      <c r="B5">
        <v>130.02000000000001</v>
      </c>
      <c r="E5" t="s">
        <v>97</v>
      </c>
      <c r="F5">
        <v>20</v>
      </c>
      <c r="G5">
        <v>2.5</v>
      </c>
      <c r="I5" t="s">
        <v>53</v>
      </c>
      <c r="J5">
        <v>60</v>
      </c>
    </row>
    <row r="6" spans="1:15">
      <c r="A6" t="s">
        <v>32</v>
      </c>
      <c r="B6">
        <v>45</v>
      </c>
      <c r="E6" t="s">
        <v>53</v>
      </c>
      <c r="F6">
        <v>20</v>
      </c>
      <c r="G6">
        <v>3.5</v>
      </c>
      <c r="I6" t="s">
        <v>99</v>
      </c>
      <c r="J6">
        <v>60</v>
      </c>
    </row>
    <row r="7" spans="1:15">
      <c r="A7" t="s">
        <v>29</v>
      </c>
      <c r="B7">
        <v>135</v>
      </c>
      <c r="E7" t="s">
        <v>99</v>
      </c>
      <c r="F7">
        <v>12</v>
      </c>
      <c r="G7">
        <v>2</v>
      </c>
    </row>
    <row r="8" spans="1:15">
      <c r="A8" t="s">
        <v>117</v>
      </c>
      <c r="B8">
        <v>59</v>
      </c>
    </row>
    <row r="9" spans="1:15">
      <c r="A9" t="s">
        <v>30</v>
      </c>
      <c r="B9">
        <v>2023</v>
      </c>
    </row>
    <row r="10" spans="1:15">
      <c r="A10" t="s">
        <v>85</v>
      </c>
      <c r="B10">
        <v>2200</v>
      </c>
      <c r="C10" t="s">
        <v>89</v>
      </c>
    </row>
    <row r="11" spans="1:15">
      <c r="A11" t="s">
        <v>86</v>
      </c>
      <c r="B11">
        <v>2100</v>
      </c>
      <c r="C11" t="s">
        <v>89</v>
      </c>
      <c r="L11" t="s">
        <v>129</v>
      </c>
      <c r="N11" t="s">
        <v>132</v>
      </c>
      <c r="O11" t="s">
        <v>133</v>
      </c>
    </row>
    <row r="12" spans="1:15">
      <c r="A12" t="s">
        <v>87</v>
      </c>
      <c r="B12">
        <v>35</v>
      </c>
      <c r="C12" t="s">
        <v>89</v>
      </c>
      <c r="M12" t="s">
        <v>134</v>
      </c>
      <c r="N12">
        <v>2</v>
      </c>
      <c r="O12">
        <f>1*N12</f>
        <v>2</v>
      </c>
    </row>
    <row r="13" spans="1:15">
      <c r="A13" t="s">
        <v>88</v>
      </c>
      <c r="B13">
        <v>55</v>
      </c>
      <c r="C13" t="s">
        <v>89</v>
      </c>
      <c r="M13" t="s">
        <v>135</v>
      </c>
      <c r="N13">
        <v>6</v>
      </c>
      <c r="O13">
        <f>2*N13</f>
        <v>12</v>
      </c>
    </row>
    <row r="14" spans="1:15">
      <c r="A14" t="s">
        <v>90</v>
      </c>
      <c r="B14">
        <v>6</v>
      </c>
      <c r="M14" t="s">
        <v>136</v>
      </c>
      <c r="N14">
        <v>7</v>
      </c>
      <c r="O14">
        <f>3*N14</f>
        <v>21</v>
      </c>
    </row>
    <row r="15" spans="1:15">
      <c r="A15" t="s">
        <v>115</v>
      </c>
      <c r="B15">
        <v>120</v>
      </c>
      <c r="C15" t="s">
        <v>116</v>
      </c>
    </row>
    <row r="16" spans="1:15">
      <c r="L16" t="s">
        <v>130</v>
      </c>
      <c r="N16" t="s">
        <v>132</v>
      </c>
      <c r="O16" t="s">
        <v>133</v>
      </c>
    </row>
    <row r="17" spans="1:16">
      <c r="M17" t="s">
        <v>134</v>
      </c>
      <c r="N17">
        <v>2</v>
      </c>
      <c r="O17">
        <f>1*N17</f>
        <v>2</v>
      </c>
    </row>
    <row r="18" spans="1:16">
      <c r="M18" t="s">
        <v>135</v>
      </c>
      <c r="N18">
        <v>2</v>
      </c>
      <c r="O18">
        <f>2*N18</f>
        <v>4</v>
      </c>
    </row>
    <row r="19" spans="1:16">
      <c r="M19" t="s">
        <v>136</v>
      </c>
      <c r="N19">
        <v>7</v>
      </c>
      <c r="O19">
        <f>3*N19</f>
        <v>21</v>
      </c>
    </row>
    <row r="21" spans="1:16">
      <c r="A21" s="31" t="s">
        <v>182</v>
      </c>
      <c r="B21" s="31"/>
      <c r="C21" s="31"/>
      <c r="D21" s="31"/>
      <c r="E21" s="31"/>
    </row>
    <row r="22" spans="1:16">
      <c r="A22" s="31"/>
      <c r="B22" s="31"/>
      <c r="C22" s="31"/>
      <c r="D22" s="31"/>
      <c r="E22" s="31"/>
      <c r="L22" t="s">
        <v>131</v>
      </c>
      <c r="N22" t="s">
        <v>132</v>
      </c>
      <c r="O22" t="s">
        <v>133</v>
      </c>
    </row>
    <row r="23" spans="1:16">
      <c r="A23" s="31"/>
      <c r="B23" s="31"/>
      <c r="C23" s="31"/>
      <c r="D23" s="31"/>
      <c r="E23" s="31"/>
      <c r="M23" t="s">
        <v>134</v>
      </c>
      <c r="N23">
        <v>6</v>
      </c>
      <c r="O23">
        <f>1*N23</f>
        <v>6</v>
      </c>
    </row>
    <row r="24" spans="1:16">
      <c r="M24" t="s">
        <v>135</v>
      </c>
      <c r="N24">
        <v>2</v>
      </c>
      <c r="O24">
        <f>2*N24</f>
        <v>4</v>
      </c>
    </row>
    <row r="25" spans="1:16">
      <c r="M25" t="s">
        <v>136</v>
      </c>
      <c r="N25">
        <v>3</v>
      </c>
      <c r="O25">
        <f>3*N25</f>
        <v>9</v>
      </c>
    </row>
    <row r="28" spans="1:16">
      <c r="M28" t="s">
        <v>127</v>
      </c>
      <c r="N28">
        <f>SUM(N12:N14)+3*SUM(N17:N19)+SUM(N23:N25)</f>
        <v>59</v>
      </c>
      <c r="O28">
        <f>SUM(O12:O14)+3*SUM(O17:O19)+SUM(O23:O25)</f>
        <v>135</v>
      </c>
      <c r="P28" t="str">
        <f>IF(O28=B7,"Same amount of MLs as non-shared","Error in calculation")</f>
        <v>Same amount of MLs as non-shared</v>
      </c>
    </row>
  </sheetData>
  <mergeCells count="1">
    <mergeCell ref="A21:E23"/>
  </mergeCells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6E2C-8D10-464E-AA72-9AE9C1F40416}">
  <sheetPr>
    <pageSetUpPr fitToPage="1"/>
  </sheetPr>
  <dimension ref="A1:D21"/>
  <sheetViews>
    <sheetView workbookViewId="0">
      <selection activeCell="B40" sqref="B40"/>
    </sheetView>
  </sheetViews>
  <sheetFormatPr baseColWidth="10" defaultRowHeight="16"/>
  <cols>
    <col min="1" max="1" width="22.83203125" bestFit="1" customWidth="1"/>
    <col min="2" max="2" width="40.1640625" bestFit="1" customWidth="1"/>
    <col min="3" max="3" width="11" bestFit="1" customWidth="1"/>
    <col min="4" max="4" width="16.6640625" bestFit="1" customWidth="1"/>
  </cols>
  <sheetData>
    <row r="1" spans="1:4">
      <c r="A1" s="1" t="s">
        <v>143</v>
      </c>
    </row>
    <row r="2" spans="1:4">
      <c r="A2" s="2" t="s">
        <v>0</v>
      </c>
      <c r="B2" t="s">
        <v>2</v>
      </c>
      <c r="C2" s="3" t="s">
        <v>1</v>
      </c>
      <c r="D2" s="15" t="s">
        <v>48</v>
      </c>
    </row>
    <row r="3" spans="1:4">
      <c r="A3" s="2">
        <v>0</v>
      </c>
      <c r="B3" t="s">
        <v>3</v>
      </c>
      <c r="C3" s="3">
        <v>1</v>
      </c>
      <c r="D3" s="2" t="s">
        <v>49</v>
      </c>
    </row>
    <row r="4" spans="1:4">
      <c r="A4" s="2">
        <v>1</v>
      </c>
      <c r="B4" t="s">
        <v>4</v>
      </c>
      <c r="C4" s="3" t="s">
        <v>5</v>
      </c>
      <c r="D4" s="2" t="s">
        <v>50</v>
      </c>
    </row>
    <row r="5" spans="1:4">
      <c r="A5" s="2">
        <v>2</v>
      </c>
      <c r="B5" t="s">
        <v>6</v>
      </c>
      <c r="C5" s="3" t="s">
        <v>5</v>
      </c>
      <c r="D5" s="2" t="s">
        <v>50</v>
      </c>
    </row>
    <row r="6" spans="1:4">
      <c r="A6" s="2">
        <v>3</v>
      </c>
      <c r="B6" t="s">
        <v>10</v>
      </c>
      <c r="C6" s="3">
        <v>0.1</v>
      </c>
      <c r="D6" s="2" t="s">
        <v>51</v>
      </c>
    </row>
    <row r="9" spans="1:4">
      <c r="A9" s="1" t="s">
        <v>41</v>
      </c>
    </row>
    <row r="10" spans="1:4">
      <c r="A10" s="6" t="s">
        <v>0</v>
      </c>
      <c r="B10" s="7" t="s">
        <v>2</v>
      </c>
      <c r="C10" s="8" t="s">
        <v>1</v>
      </c>
      <c r="D10" s="15" t="s">
        <v>48</v>
      </c>
    </row>
    <row r="11" spans="1:4">
      <c r="A11" s="2">
        <v>0</v>
      </c>
      <c r="B11" t="s">
        <v>166</v>
      </c>
      <c r="C11" s="17">
        <v>0.1</v>
      </c>
      <c r="D11" t="s">
        <v>51</v>
      </c>
    </row>
    <row r="12" spans="1:4">
      <c r="A12" s="2">
        <v>1</v>
      </c>
      <c r="B12" t="s">
        <v>42</v>
      </c>
      <c r="C12" s="17">
        <v>0.5</v>
      </c>
      <c r="D12" t="s">
        <v>51</v>
      </c>
    </row>
    <row r="13" spans="1:4">
      <c r="A13" s="2">
        <v>2</v>
      </c>
      <c r="B13" t="s">
        <v>43</v>
      </c>
      <c r="C13" s="17">
        <v>0.2</v>
      </c>
      <c r="D13" t="s">
        <v>52</v>
      </c>
    </row>
    <row r="14" spans="1:4">
      <c r="A14" s="2">
        <v>3</v>
      </c>
      <c r="B14" t="s">
        <v>167</v>
      </c>
      <c r="C14" s="17">
        <v>0.35</v>
      </c>
      <c r="D14" t="s">
        <v>52</v>
      </c>
    </row>
    <row r="15" spans="1:4">
      <c r="A15" s="2">
        <v>4</v>
      </c>
      <c r="B15" t="s">
        <v>56</v>
      </c>
      <c r="C15" s="17">
        <v>0.1</v>
      </c>
      <c r="D15" t="s">
        <v>50</v>
      </c>
    </row>
    <row r="18" spans="1:4">
      <c r="A18" s="1" t="s">
        <v>170</v>
      </c>
    </row>
    <row r="19" spans="1:4">
      <c r="A19" s="6" t="s">
        <v>0</v>
      </c>
      <c r="B19" s="7" t="s">
        <v>2</v>
      </c>
      <c r="C19" s="8" t="s">
        <v>1</v>
      </c>
      <c r="D19" s="15" t="s">
        <v>48</v>
      </c>
    </row>
    <row r="20" spans="1:4">
      <c r="A20" s="2">
        <v>0</v>
      </c>
      <c r="B20" t="s">
        <v>159</v>
      </c>
      <c r="C20" t="s">
        <v>5</v>
      </c>
      <c r="D20" t="s">
        <v>50</v>
      </c>
    </row>
    <row r="21" spans="1:4">
      <c r="A21" s="2">
        <v>1</v>
      </c>
      <c r="B21" t="s">
        <v>153</v>
      </c>
      <c r="C21" s="17">
        <v>1</v>
      </c>
      <c r="D21" t="s">
        <v>49</v>
      </c>
    </row>
  </sheetData>
  <pageMargins left="0.7" right="0.7" top="0.75" bottom="0.75" header="0.3" footer="0.3"/>
  <pageSetup paperSize="9" scale="90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0E7C-9125-8F41-8A65-D5DBEAD94439}">
  <sheetPr>
    <pageSetUpPr fitToPage="1"/>
  </sheetPr>
  <dimension ref="A1:H35"/>
  <sheetViews>
    <sheetView workbookViewId="0">
      <selection activeCell="G19" sqref="G19"/>
    </sheetView>
  </sheetViews>
  <sheetFormatPr baseColWidth="10" defaultRowHeight="16"/>
  <cols>
    <col min="1" max="1" width="13.6640625" bestFit="1" customWidth="1"/>
    <col min="2" max="2" width="97.83203125" bestFit="1" customWidth="1"/>
    <col min="3" max="3" width="11" bestFit="1" customWidth="1"/>
  </cols>
  <sheetData>
    <row r="1" spans="1:7">
      <c r="A1" s="1" t="s">
        <v>143</v>
      </c>
    </row>
    <row r="2" spans="1:7">
      <c r="A2" s="2" t="s">
        <v>0</v>
      </c>
      <c r="B2" t="s">
        <v>2</v>
      </c>
      <c r="C2" s="3" t="s">
        <v>1</v>
      </c>
      <c r="D2" s="15" t="s">
        <v>48</v>
      </c>
    </row>
    <row r="3" spans="1:7">
      <c r="A3" s="2">
        <v>0</v>
      </c>
      <c r="B3" t="s">
        <v>3</v>
      </c>
      <c r="C3" s="3">
        <v>3</v>
      </c>
      <c r="D3" s="2" t="s">
        <v>49</v>
      </c>
    </row>
    <row r="4" spans="1:7">
      <c r="A4" s="2">
        <v>1</v>
      </c>
      <c r="B4" t="s">
        <v>4</v>
      </c>
      <c r="C4" s="3" t="s">
        <v>5</v>
      </c>
      <c r="D4" s="2" t="s">
        <v>50</v>
      </c>
    </row>
    <row r="5" spans="1:7">
      <c r="A5" s="2">
        <v>2</v>
      </c>
      <c r="B5" t="s">
        <v>168</v>
      </c>
      <c r="C5" s="3" t="s">
        <v>5</v>
      </c>
      <c r="D5" s="2" t="s">
        <v>49</v>
      </c>
    </row>
    <row r="6" spans="1:7">
      <c r="A6" s="2">
        <v>3</v>
      </c>
      <c r="B6" t="s">
        <v>6</v>
      </c>
      <c r="C6" s="3" t="s">
        <v>5</v>
      </c>
      <c r="D6" s="2" t="s">
        <v>50</v>
      </c>
      <c r="G6" s="13"/>
    </row>
    <row r="7" spans="1:7">
      <c r="A7" s="2">
        <v>4</v>
      </c>
      <c r="B7" t="s">
        <v>10</v>
      </c>
      <c r="C7" s="3">
        <v>0.1</v>
      </c>
      <c r="D7" s="2" t="s">
        <v>51</v>
      </c>
    </row>
    <row r="10" spans="1:7">
      <c r="A10" s="1" t="s">
        <v>34</v>
      </c>
    </row>
    <row r="11" spans="1:7">
      <c r="A11" s="6" t="s">
        <v>0</v>
      </c>
      <c r="B11" s="7" t="s">
        <v>2</v>
      </c>
      <c r="C11" s="8" t="s">
        <v>1</v>
      </c>
      <c r="D11" s="16" t="s">
        <v>48</v>
      </c>
    </row>
    <row r="12" spans="1:7">
      <c r="A12" s="2">
        <v>0</v>
      </c>
      <c r="B12" t="s">
        <v>166</v>
      </c>
      <c r="C12" s="17">
        <v>0.1</v>
      </c>
      <c r="D12" s="28" t="s">
        <v>51</v>
      </c>
    </row>
    <row r="13" spans="1:7">
      <c r="A13" s="2">
        <v>1</v>
      </c>
      <c r="B13" t="s">
        <v>169</v>
      </c>
      <c r="C13" s="17">
        <v>0.8</v>
      </c>
      <c r="D13" s="28" t="s">
        <v>52</v>
      </c>
    </row>
    <row r="14" spans="1:7">
      <c r="A14" s="2">
        <v>2</v>
      </c>
      <c r="B14" t="s">
        <v>33</v>
      </c>
      <c r="C14" s="17">
        <v>0.1</v>
      </c>
      <c r="D14" s="28" t="s">
        <v>51</v>
      </c>
    </row>
    <row r="15" spans="1:7">
      <c r="A15" s="2">
        <v>3</v>
      </c>
      <c r="B15" s="12" t="s">
        <v>7</v>
      </c>
      <c r="C15" s="17">
        <v>0.05</v>
      </c>
      <c r="D15" s="28" t="s">
        <v>50</v>
      </c>
    </row>
    <row r="16" spans="1:7">
      <c r="A16" s="2">
        <v>4</v>
      </c>
      <c r="B16" t="s">
        <v>61</v>
      </c>
      <c r="C16" s="3">
        <v>0</v>
      </c>
      <c r="D16" s="29" t="s">
        <v>54</v>
      </c>
    </row>
    <row r="17" spans="1:4">
      <c r="C17" s="17"/>
    </row>
    <row r="18" spans="1:4">
      <c r="C18" s="17"/>
    </row>
    <row r="19" spans="1:4">
      <c r="A19" s="30" t="s">
        <v>170</v>
      </c>
    </row>
    <row r="20" spans="1:4">
      <c r="A20" s="6" t="s">
        <v>0</v>
      </c>
      <c r="B20" s="7" t="s">
        <v>2</v>
      </c>
      <c r="C20" s="8" t="s">
        <v>1</v>
      </c>
      <c r="D20" s="16" t="s">
        <v>48</v>
      </c>
    </row>
    <row r="21" spans="1:4">
      <c r="A21" s="2">
        <v>0</v>
      </c>
      <c r="B21" t="s">
        <v>35</v>
      </c>
      <c r="C21" s="17" t="s">
        <v>5</v>
      </c>
      <c r="D21" t="s">
        <v>50</v>
      </c>
    </row>
    <row r="22" spans="1:4">
      <c r="A22" s="2">
        <v>1</v>
      </c>
      <c r="B22" t="s">
        <v>36</v>
      </c>
      <c r="C22" s="17">
        <v>0.75</v>
      </c>
      <c r="D22" t="s">
        <v>49</v>
      </c>
    </row>
    <row r="23" spans="1:4">
      <c r="A23" s="2">
        <v>2</v>
      </c>
      <c r="B23" t="s">
        <v>159</v>
      </c>
      <c r="C23" s="17" t="s">
        <v>5</v>
      </c>
      <c r="D23" t="s">
        <v>50</v>
      </c>
    </row>
    <row r="24" spans="1:4">
      <c r="A24" s="2">
        <v>3</v>
      </c>
      <c r="B24" t="s">
        <v>153</v>
      </c>
      <c r="C24" s="17">
        <v>1.5</v>
      </c>
      <c r="D24" t="s">
        <v>49</v>
      </c>
    </row>
    <row r="35" spans="8:8">
      <c r="H35" s="11"/>
    </row>
  </sheetData>
  <phoneticPr fontId="4" type="noConversion"/>
  <pageMargins left="0.7" right="0.7" top="0.75" bottom="0.75" header="0.3" footer="0.3"/>
  <pageSetup paperSize="9" scale="94" orientation="landscape" horizontalDpi="0" verticalDpi="0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62E7-11E9-C542-9686-A755414CE472}">
  <sheetPr>
    <pageSetUpPr fitToPage="1"/>
  </sheetPr>
  <dimension ref="A1:D24"/>
  <sheetViews>
    <sheetView workbookViewId="0">
      <selection activeCell="A21" sqref="A21:A24"/>
    </sheetView>
  </sheetViews>
  <sheetFormatPr baseColWidth="10" defaultRowHeight="16"/>
  <cols>
    <col min="1" max="1" width="13.6640625" bestFit="1" customWidth="1"/>
    <col min="2" max="2" width="97.83203125" bestFit="1" customWidth="1"/>
    <col min="3" max="3" width="11" bestFit="1" customWidth="1"/>
    <col min="6" max="6" width="2.1640625" bestFit="1" customWidth="1"/>
    <col min="7" max="7" width="29.1640625" bestFit="1" customWidth="1"/>
    <col min="8" max="8" width="5.6640625" bestFit="1" customWidth="1"/>
    <col min="9" max="9" width="6.5" bestFit="1" customWidth="1"/>
  </cols>
  <sheetData>
    <row r="1" spans="1:4">
      <c r="A1" s="1" t="s">
        <v>143</v>
      </c>
    </row>
    <row r="2" spans="1:4">
      <c r="A2" s="2" t="s">
        <v>0</v>
      </c>
      <c r="B2" t="s">
        <v>2</v>
      </c>
      <c r="C2" s="3" t="s">
        <v>1</v>
      </c>
      <c r="D2" s="15" t="s">
        <v>48</v>
      </c>
    </row>
    <row r="3" spans="1:4">
      <c r="A3" s="2">
        <v>0</v>
      </c>
      <c r="B3" t="s">
        <v>3</v>
      </c>
      <c r="C3" s="3">
        <v>10</v>
      </c>
      <c r="D3" s="2" t="s">
        <v>49</v>
      </c>
    </row>
    <row r="4" spans="1:4">
      <c r="A4" s="2">
        <v>1</v>
      </c>
      <c r="B4" t="s">
        <v>4</v>
      </c>
      <c r="C4" s="3" t="s">
        <v>5</v>
      </c>
      <c r="D4" s="2" t="s">
        <v>50</v>
      </c>
    </row>
    <row r="5" spans="1:4">
      <c r="A5" s="2">
        <v>2</v>
      </c>
      <c r="B5" t="s">
        <v>38</v>
      </c>
      <c r="C5" s="3" t="s">
        <v>5</v>
      </c>
      <c r="D5" s="2" t="s">
        <v>49</v>
      </c>
    </row>
    <row r="6" spans="1:4">
      <c r="A6" s="2">
        <v>3</v>
      </c>
      <c r="B6" t="s">
        <v>6</v>
      </c>
      <c r="C6" s="3" t="s">
        <v>5</v>
      </c>
      <c r="D6" s="2" t="s">
        <v>50</v>
      </c>
    </row>
    <row r="7" spans="1:4">
      <c r="A7" s="2">
        <v>4</v>
      </c>
      <c r="B7" t="s">
        <v>10</v>
      </c>
      <c r="C7" s="3">
        <v>0.1</v>
      </c>
      <c r="D7" s="2" t="s">
        <v>51</v>
      </c>
    </row>
    <row r="10" spans="1:4">
      <c r="A10" s="1" t="s">
        <v>39</v>
      </c>
    </row>
    <row r="11" spans="1:4">
      <c r="A11" s="6" t="s">
        <v>0</v>
      </c>
      <c r="B11" s="7" t="s">
        <v>2</v>
      </c>
      <c r="C11" s="8" t="s">
        <v>1</v>
      </c>
      <c r="D11" s="16" t="s">
        <v>48</v>
      </c>
    </row>
    <row r="12" spans="1:4">
      <c r="A12" s="2">
        <v>0</v>
      </c>
      <c r="B12" t="s">
        <v>166</v>
      </c>
      <c r="C12" s="17">
        <v>0.1</v>
      </c>
      <c r="D12" t="s">
        <v>51</v>
      </c>
    </row>
    <row r="13" spans="1:4">
      <c r="A13" s="2">
        <v>1</v>
      </c>
      <c r="B13" t="s">
        <v>171</v>
      </c>
      <c r="C13" s="17">
        <v>0.5</v>
      </c>
      <c r="D13" t="s">
        <v>52</v>
      </c>
    </row>
    <row r="14" spans="1:4">
      <c r="A14" s="2">
        <v>2</v>
      </c>
      <c r="B14" s="26" t="s">
        <v>172</v>
      </c>
      <c r="C14" s="17">
        <v>0.05</v>
      </c>
      <c r="D14" t="s">
        <v>51</v>
      </c>
    </row>
    <row r="15" spans="1:4">
      <c r="A15" s="2">
        <v>3</v>
      </c>
      <c r="B15" s="27" t="s">
        <v>7</v>
      </c>
      <c r="C15" s="17">
        <v>0.1</v>
      </c>
      <c r="D15" t="s">
        <v>50</v>
      </c>
    </row>
    <row r="16" spans="1:4">
      <c r="A16" s="2">
        <v>4</v>
      </c>
      <c r="B16" s="26" t="s">
        <v>61</v>
      </c>
      <c r="C16" s="3">
        <v>0</v>
      </c>
      <c r="D16" s="3" t="s">
        <v>54</v>
      </c>
    </row>
    <row r="17" spans="1:4">
      <c r="C17" s="3"/>
      <c r="D17" s="3"/>
    </row>
    <row r="19" spans="1:4">
      <c r="A19" s="30" t="s">
        <v>170</v>
      </c>
    </row>
    <row r="20" spans="1:4">
      <c r="A20" s="6" t="s">
        <v>0</v>
      </c>
      <c r="B20" s="7" t="s">
        <v>2</v>
      </c>
      <c r="C20" s="8" t="s">
        <v>1</v>
      </c>
      <c r="D20" s="16" t="s">
        <v>48</v>
      </c>
    </row>
    <row r="21" spans="1:4">
      <c r="A21" s="2">
        <v>0</v>
      </c>
      <c r="B21" t="s">
        <v>35</v>
      </c>
      <c r="C21" s="17" t="s">
        <v>5</v>
      </c>
      <c r="D21" t="s">
        <v>50</v>
      </c>
    </row>
    <row r="22" spans="1:4">
      <c r="A22" s="2">
        <v>1</v>
      </c>
      <c r="B22" t="s">
        <v>36</v>
      </c>
      <c r="C22" s="17">
        <v>0.75</v>
      </c>
      <c r="D22" t="s">
        <v>49</v>
      </c>
    </row>
    <row r="23" spans="1:4">
      <c r="A23" s="2">
        <v>2</v>
      </c>
      <c r="B23" t="s">
        <v>159</v>
      </c>
      <c r="C23" s="17" t="s">
        <v>5</v>
      </c>
      <c r="D23" t="s">
        <v>50</v>
      </c>
    </row>
    <row r="24" spans="1:4">
      <c r="A24" s="2">
        <v>3</v>
      </c>
      <c r="B24" t="s">
        <v>153</v>
      </c>
      <c r="C24" s="17">
        <v>7</v>
      </c>
      <c r="D24" t="s">
        <v>49</v>
      </c>
    </row>
  </sheetData>
  <pageMargins left="0.7" right="0.7" top="0.75" bottom="0.75" header="0.3" footer="0.3"/>
  <pageSetup paperSize="9" scale="86" orientation="landscape" horizontalDpi="0" verticalDpi="0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6987-BD43-BC4C-871D-0876E58EDDC9}">
  <sheetPr>
    <pageSetUpPr fitToPage="1"/>
  </sheetPr>
  <dimension ref="A1:D22"/>
  <sheetViews>
    <sheetView workbookViewId="0">
      <selection activeCell="F27" sqref="F27"/>
    </sheetView>
  </sheetViews>
  <sheetFormatPr baseColWidth="10" defaultRowHeight="16"/>
  <cols>
    <col min="1" max="1" width="13.6640625" bestFit="1" customWidth="1"/>
    <col min="2" max="2" width="97.83203125" bestFit="1" customWidth="1"/>
    <col min="3" max="3" width="11" bestFit="1" customWidth="1"/>
    <col min="4" max="4" width="16.6640625" bestFit="1" customWidth="1"/>
  </cols>
  <sheetData>
    <row r="1" spans="1:4">
      <c r="A1" s="1" t="s">
        <v>143</v>
      </c>
    </row>
    <row r="2" spans="1:4">
      <c r="A2" s="2" t="s">
        <v>0</v>
      </c>
      <c r="B2" t="s">
        <v>2</v>
      </c>
      <c r="C2" s="3" t="s">
        <v>1</v>
      </c>
      <c r="D2" s="15" t="s">
        <v>48</v>
      </c>
    </row>
    <row r="3" spans="1:4">
      <c r="A3" s="2">
        <v>0</v>
      </c>
      <c r="B3" t="s">
        <v>3</v>
      </c>
      <c r="C3" s="3">
        <v>3</v>
      </c>
      <c r="D3" s="2" t="s">
        <v>49</v>
      </c>
    </row>
    <row r="4" spans="1:4">
      <c r="A4" s="2">
        <v>1</v>
      </c>
      <c r="B4" t="s">
        <v>4</v>
      </c>
      <c r="C4" s="3" t="s">
        <v>5</v>
      </c>
      <c r="D4" s="2" t="s">
        <v>50</v>
      </c>
    </row>
    <row r="5" spans="1:4">
      <c r="A5" s="2">
        <v>2</v>
      </c>
      <c r="B5" t="s">
        <v>55</v>
      </c>
      <c r="C5" s="3" t="s">
        <v>5</v>
      </c>
      <c r="D5" s="2" t="s">
        <v>49</v>
      </c>
    </row>
    <row r="6" spans="1:4">
      <c r="A6" s="2">
        <v>3</v>
      </c>
      <c r="B6" t="s">
        <v>6</v>
      </c>
      <c r="C6" s="3" t="s">
        <v>5</v>
      </c>
      <c r="D6" s="2" t="s">
        <v>50</v>
      </c>
    </row>
    <row r="7" spans="1:4">
      <c r="A7" s="2">
        <v>4</v>
      </c>
      <c r="B7" t="s">
        <v>173</v>
      </c>
      <c r="C7" s="3">
        <v>0.1</v>
      </c>
      <c r="D7" s="2" t="s">
        <v>51</v>
      </c>
    </row>
    <row r="10" spans="1:4">
      <c r="A10" s="1" t="s">
        <v>37</v>
      </c>
    </row>
    <row r="11" spans="1:4">
      <c r="A11" s="6" t="s">
        <v>0</v>
      </c>
      <c r="B11" s="7" t="s">
        <v>2</v>
      </c>
      <c r="C11" s="8" t="s">
        <v>1</v>
      </c>
      <c r="D11" s="15" t="s">
        <v>48</v>
      </c>
    </row>
    <row r="12" spans="1:4">
      <c r="A12" s="2">
        <v>0</v>
      </c>
      <c r="B12" t="s">
        <v>166</v>
      </c>
      <c r="C12" s="17">
        <v>0.1</v>
      </c>
      <c r="D12" t="s">
        <v>51</v>
      </c>
    </row>
    <row r="13" spans="1:4">
      <c r="A13" s="2">
        <v>1</v>
      </c>
      <c r="B13" t="s">
        <v>175</v>
      </c>
      <c r="C13" s="17">
        <v>0.45</v>
      </c>
      <c r="D13" t="s">
        <v>52</v>
      </c>
    </row>
    <row r="14" spans="1:4">
      <c r="A14" s="2">
        <v>2</v>
      </c>
      <c r="B14" s="26" t="s">
        <v>174</v>
      </c>
      <c r="C14" s="17">
        <v>0.05</v>
      </c>
      <c r="D14" t="s">
        <v>51</v>
      </c>
    </row>
    <row r="15" spans="1:4">
      <c r="A15" s="2">
        <v>3</v>
      </c>
      <c r="B15" t="s">
        <v>120</v>
      </c>
      <c r="C15" s="17">
        <v>0.1</v>
      </c>
      <c r="D15" t="s">
        <v>51</v>
      </c>
    </row>
    <row r="17" spans="1:4">
      <c r="A17" s="30" t="s">
        <v>170</v>
      </c>
    </row>
    <row r="18" spans="1:4">
      <c r="A18" s="6" t="s">
        <v>0</v>
      </c>
      <c r="B18" s="7" t="s">
        <v>2</v>
      </c>
      <c r="C18" s="8" t="s">
        <v>1</v>
      </c>
      <c r="D18" s="15" t="s">
        <v>48</v>
      </c>
    </row>
    <row r="19" spans="1:4">
      <c r="A19" s="2">
        <v>0</v>
      </c>
      <c r="B19" s="26" t="s">
        <v>35</v>
      </c>
      <c r="C19" s="17" t="s">
        <v>5</v>
      </c>
      <c r="D19" t="s">
        <v>50</v>
      </c>
    </row>
    <row r="20" spans="1:4">
      <c r="A20" s="2">
        <v>1</v>
      </c>
      <c r="B20" s="27" t="s">
        <v>36</v>
      </c>
      <c r="C20" s="17">
        <v>0.75</v>
      </c>
      <c r="D20" t="s">
        <v>49</v>
      </c>
    </row>
    <row r="21" spans="1:4">
      <c r="A21" s="2">
        <v>2</v>
      </c>
      <c r="B21" t="s">
        <v>159</v>
      </c>
      <c r="C21" s="17" t="s">
        <v>5</v>
      </c>
      <c r="D21" t="s">
        <v>50</v>
      </c>
    </row>
    <row r="22" spans="1:4">
      <c r="A22" s="2">
        <v>3</v>
      </c>
      <c r="B22" t="s">
        <v>153</v>
      </c>
      <c r="C22" s="17">
        <v>1.5</v>
      </c>
      <c r="D22" t="s">
        <v>49</v>
      </c>
    </row>
  </sheetData>
  <pageMargins left="0.7" right="0.7" top="0.75" bottom="0.75" header="0.3" footer="0.3"/>
  <pageSetup paperSize="9" scale="90" orientation="landscape" horizontalDpi="0" verticalDpi="0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E143-30CA-9C40-9055-C38BE1463EE2}">
  <sheetPr>
    <pageSetUpPr fitToPage="1"/>
  </sheetPr>
  <dimension ref="A1:D22"/>
  <sheetViews>
    <sheetView workbookViewId="0">
      <selection activeCell="B28" sqref="B28"/>
    </sheetView>
  </sheetViews>
  <sheetFormatPr baseColWidth="10" defaultRowHeight="16"/>
  <cols>
    <col min="1" max="1" width="13.6640625" bestFit="1" customWidth="1"/>
    <col min="2" max="2" width="97.83203125" bestFit="1" customWidth="1"/>
    <col min="3" max="3" width="11" bestFit="1" customWidth="1"/>
    <col min="4" max="4" width="16.6640625" bestFit="1" customWidth="1"/>
  </cols>
  <sheetData>
    <row r="1" spans="1:4">
      <c r="A1" s="1" t="s">
        <v>143</v>
      </c>
    </row>
    <row r="2" spans="1:4">
      <c r="A2" s="2" t="s">
        <v>0</v>
      </c>
      <c r="B2" t="s">
        <v>2</v>
      </c>
      <c r="C2" s="3" t="s">
        <v>1</v>
      </c>
      <c r="D2" s="15" t="s">
        <v>48</v>
      </c>
    </row>
    <row r="3" spans="1:4">
      <c r="A3" s="2">
        <v>0</v>
      </c>
      <c r="B3" t="s">
        <v>3</v>
      </c>
      <c r="C3" s="3">
        <v>3</v>
      </c>
      <c r="D3" s="2" t="s">
        <v>49</v>
      </c>
    </row>
    <row r="4" spans="1:4">
      <c r="A4" s="2">
        <v>1</v>
      </c>
      <c r="B4" t="s">
        <v>4</v>
      </c>
      <c r="C4" s="3" t="s">
        <v>5</v>
      </c>
      <c r="D4" s="2" t="s">
        <v>50</v>
      </c>
    </row>
    <row r="5" spans="1:4">
      <c r="A5" s="2">
        <v>2</v>
      </c>
      <c r="B5" t="s">
        <v>55</v>
      </c>
      <c r="C5" s="3" t="s">
        <v>5</v>
      </c>
      <c r="D5" s="2" t="s">
        <v>49</v>
      </c>
    </row>
    <row r="6" spans="1:4">
      <c r="A6" s="2">
        <v>3</v>
      </c>
      <c r="B6" t="s">
        <v>6</v>
      </c>
      <c r="C6" s="3" t="s">
        <v>5</v>
      </c>
      <c r="D6" s="2" t="s">
        <v>50</v>
      </c>
    </row>
    <row r="7" spans="1:4">
      <c r="A7" s="2">
        <v>4</v>
      </c>
      <c r="B7" t="s">
        <v>173</v>
      </c>
      <c r="C7" s="3">
        <v>0.1</v>
      </c>
      <c r="D7" s="2" t="s">
        <v>51</v>
      </c>
    </row>
    <row r="10" spans="1:4">
      <c r="A10" s="1" t="s">
        <v>37</v>
      </c>
    </row>
    <row r="11" spans="1:4">
      <c r="A11" s="6" t="s">
        <v>0</v>
      </c>
      <c r="B11" s="7" t="s">
        <v>2</v>
      </c>
      <c r="C11" s="8" t="s">
        <v>1</v>
      </c>
      <c r="D11" s="16" t="s">
        <v>48</v>
      </c>
    </row>
    <row r="12" spans="1:4">
      <c r="A12">
        <v>0</v>
      </c>
      <c r="B12" t="s">
        <v>166</v>
      </c>
      <c r="C12" s="17">
        <v>0.1</v>
      </c>
      <c r="D12" t="s">
        <v>51</v>
      </c>
    </row>
    <row r="13" spans="1:4">
      <c r="A13">
        <v>1</v>
      </c>
      <c r="B13" t="s">
        <v>176</v>
      </c>
      <c r="C13" s="17">
        <v>0.75</v>
      </c>
      <c r="D13" t="s">
        <v>52</v>
      </c>
    </row>
    <row r="14" spans="1:4">
      <c r="A14">
        <v>2</v>
      </c>
      <c r="B14" s="26" t="s">
        <v>174</v>
      </c>
      <c r="C14" s="17">
        <v>0.05</v>
      </c>
      <c r="D14" t="s">
        <v>51</v>
      </c>
    </row>
    <row r="15" spans="1:4">
      <c r="A15">
        <v>3</v>
      </c>
      <c r="B15" t="s">
        <v>120</v>
      </c>
      <c r="C15" s="17">
        <v>0.1</v>
      </c>
      <c r="D15" t="s">
        <v>51</v>
      </c>
    </row>
    <row r="17" spans="1:4">
      <c r="A17" s="1" t="s">
        <v>170</v>
      </c>
    </row>
    <row r="18" spans="1:4">
      <c r="A18" s="6" t="s">
        <v>0</v>
      </c>
      <c r="B18" s="7" t="s">
        <v>2</v>
      </c>
      <c r="C18" s="8" t="s">
        <v>1</v>
      </c>
      <c r="D18" s="16" t="s">
        <v>48</v>
      </c>
    </row>
    <row r="19" spans="1:4">
      <c r="A19" s="2">
        <v>0</v>
      </c>
      <c r="B19" s="26" t="s">
        <v>35</v>
      </c>
      <c r="C19" s="17" t="s">
        <v>5</v>
      </c>
      <c r="D19" t="s">
        <v>50</v>
      </c>
    </row>
    <row r="20" spans="1:4">
      <c r="A20" s="2">
        <v>1</v>
      </c>
      <c r="B20" s="27" t="s">
        <v>36</v>
      </c>
      <c r="C20" s="17">
        <v>0.75</v>
      </c>
      <c r="D20" t="s">
        <v>49</v>
      </c>
    </row>
    <row r="21" spans="1:4">
      <c r="A21" s="2">
        <v>2</v>
      </c>
      <c r="B21" t="s">
        <v>159</v>
      </c>
      <c r="C21" s="17" t="s">
        <v>5</v>
      </c>
      <c r="D21" t="s">
        <v>50</v>
      </c>
    </row>
    <row r="22" spans="1:4">
      <c r="A22" s="2">
        <v>3</v>
      </c>
      <c r="B22" t="s">
        <v>153</v>
      </c>
      <c r="C22" s="17">
        <v>1.5</v>
      </c>
      <c r="D22" t="s">
        <v>49</v>
      </c>
    </row>
  </sheetData>
  <pageMargins left="0.7" right="0.7" top="0.75" bottom="0.75" header="0.3" footer="0.3"/>
  <pageSetup paperSize="9" scale="90" orientation="landscape" horizontalDpi="0" verticalDpi="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CC37-A10A-DD47-B239-116DE5D4602B}">
  <dimension ref="A1:B15"/>
  <sheetViews>
    <sheetView workbookViewId="0">
      <selection activeCell="D18" sqref="D18"/>
    </sheetView>
  </sheetViews>
  <sheetFormatPr baseColWidth="10" defaultRowHeight="16"/>
  <cols>
    <col min="1" max="1" width="14" bestFit="1" customWidth="1"/>
    <col min="4" max="4" width="15.6640625" bestFit="1" customWidth="1"/>
  </cols>
  <sheetData>
    <row r="1" spans="1:2">
      <c r="A1" t="s">
        <v>102</v>
      </c>
      <c r="B1" t="s">
        <v>109</v>
      </c>
    </row>
    <row r="2" spans="1:2">
      <c r="A2" t="s">
        <v>103</v>
      </c>
      <c r="B2" t="s">
        <v>104</v>
      </c>
    </row>
    <row r="3" spans="1:2">
      <c r="A3" t="s">
        <v>105</v>
      </c>
      <c r="B3">
        <v>50</v>
      </c>
    </row>
    <row r="4" spans="1:2">
      <c r="A4" t="s">
        <v>106</v>
      </c>
      <c r="B4">
        <v>0.64</v>
      </c>
    </row>
    <row r="5" spans="1:2">
      <c r="A5" t="s">
        <v>107</v>
      </c>
      <c r="B5">
        <v>0.64</v>
      </c>
    </row>
    <row r="6" spans="1:2">
      <c r="A6" t="s">
        <v>108</v>
      </c>
      <c r="B6">
        <v>9</v>
      </c>
    </row>
    <row r="11" spans="1:2">
      <c r="A11" t="s">
        <v>102</v>
      </c>
      <c r="B11" t="s">
        <v>109</v>
      </c>
    </row>
    <row r="12" spans="1:2">
      <c r="A12" t="s">
        <v>110</v>
      </c>
      <c r="B12" t="s">
        <v>111</v>
      </c>
    </row>
    <row r="13" spans="1:2">
      <c r="A13" t="s">
        <v>112</v>
      </c>
      <c r="B13">
        <v>0.127</v>
      </c>
    </row>
    <row r="14" spans="1:2">
      <c r="A14" t="s">
        <v>113</v>
      </c>
      <c r="B14">
        <v>0.25</v>
      </c>
    </row>
    <row r="15" spans="1:2">
      <c r="A15" t="s">
        <v>114</v>
      </c>
      <c r="B15">
        <v>2.5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6050-300C-4343-B434-EAF792247374}">
  <sheetPr>
    <pageSetUpPr fitToPage="1"/>
  </sheetPr>
  <dimension ref="A1:O257"/>
  <sheetViews>
    <sheetView workbookViewId="0">
      <selection activeCell="G13" sqref="G13"/>
    </sheetView>
  </sheetViews>
  <sheetFormatPr baseColWidth="10" defaultRowHeight="16"/>
  <cols>
    <col min="1" max="1" width="14" bestFit="1" customWidth="1"/>
    <col min="2" max="2" width="15.1640625" bestFit="1" customWidth="1"/>
    <col min="3" max="3" width="16" bestFit="1" customWidth="1"/>
    <col min="4" max="4" width="11.1640625" bestFit="1" customWidth="1"/>
    <col min="5" max="5" width="15" bestFit="1" customWidth="1"/>
    <col min="6" max="8" width="15.83203125" bestFit="1" customWidth="1"/>
    <col min="9" max="9" width="20.83203125" bestFit="1" customWidth="1"/>
    <col min="10" max="10" width="29.5" bestFit="1" customWidth="1"/>
    <col min="11" max="13" width="24" bestFit="1" customWidth="1"/>
    <col min="14" max="14" width="28.83203125" bestFit="1" customWidth="1"/>
    <col min="15" max="15" width="37.5" bestFit="1" customWidth="1"/>
  </cols>
  <sheetData>
    <row r="1" spans="1:15">
      <c r="A1" t="s">
        <v>74</v>
      </c>
      <c r="B1" t="s">
        <v>73</v>
      </c>
      <c r="C1" t="s">
        <v>72</v>
      </c>
      <c r="D1" t="s">
        <v>71</v>
      </c>
      <c r="E1" t="s">
        <v>70</v>
      </c>
      <c r="F1" t="s">
        <v>75</v>
      </c>
      <c r="G1" t="s">
        <v>76</v>
      </c>
      <c r="H1" t="s">
        <v>77</v>
      </c>
      <c r="I1" t="s">
        <v>78</v>
      </c>
      <c r="J1" t="s">
        <v>118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</row>
    <row r="2" spans="1:15">
      <c r="A2">
        <v>120</v>
      </c>
      <c r="B2" t="s">
        <v>68</v>
      </c>
      <c r="C2" t="s">
        <v>69</v>
      </c>
      <c r="D2">
        <v>0</v>
      </c>
      <c r="E2">
        <v>-8</v>
      </c>
      <c r="F2" s="17">
        <v>247332.906558863</v>
      </c>
      <c r="G2" s="17">
        <v>3212227.1878148699</v>
      </c>
      <c r="H2" s="17">
        <v>2724295.0890949802</v>
      </c>
      <c r="I2" s="17">
        <v>2483503.8279194399</v>
      </c>
      <c r="J2" s="17">
        <v>3022450.3171509001</v>
      </c>
      <c r="K2" s="17">
        <v>333899.42385446507</v>
      </c>
      <c r="L2" s="17">
        <v>4336506.7035500742</v>
      </c>
      <c r="M2" s="17">
        <v>3677798.3702782234</v>
      </c>
      <c r="N2" s="17">
        <v>3677798.3702782234</v>
      </c>
      <c r="O2" s="17">
        <v>3677798.3702782234</v>
      </c>
    </row>
    <row r="3" spans="1:15">
      <c r="A3">
        <v>120</v>
      </c>
      <c r="B3" t="s">
        <v>68</v>
      </c>
      <c r="C3" t="s">
        <v>69</v>
      </c>
      <c r="D3">
        <v>0</v>
      </c>
      <c r="E3">
        <v>0</v>
      </c>
      <c r="F3" s="17">
        <v>243655.82238170001</v>
      </c>
      <c r="G3" s="17">
        <v>3270110.7278739801</v>
      </c>
      <c r="H3" s="17">
        <v>2742975.6446306598</v>
      </c>
      <c r="I3" s="17">
        <v>2679309.0155757801</v>
      </c>
      <c r="J3" s="17">
        <v>3101942.7266307701</v>
      </c>
      <c r="K3" s="17">
        <v>328935.36021529505</v>
      </c>
      <c r="L3" s="17">
        <v>4414649.4826298738</v>
      </c>
      <c r="M3" s="17">
        <v>3703017.1202513911</v>
      </c>
      <c r="N3" s="17">
        <v>3703017.1202513911</v>
      </c>
      <c r="O3" s="17">
        <v>3703017.1202513911</v>
      </c>
    </row>
    <row r="4" spans="1:15">
      <c r="A4">
        <v>120</v>
      </c>
      <c r="B4" t="s">
        <v>68</v>
      </c>
      <c r="C4" t="s">
        <v>69</v>
      </c>
      <c r="D4">
        <v>0</v>
      </c>
      <c r="E4">
        <v>8</v>
      </c>
      <c r="F4" s="17">
        <v>241744.41773935701</v>
      </c>
      <c r="G4" s="17">
        <v>2427688.8045865102</v>
      </c>
      <c r="H4" s="17">
        <v>3260474.89221618</v>
      </c>
      <c r="I4" s="17">
        <v>2680541.51879588</v>
      </c>
      <c r="J4" s="17">
        <v>3129203.8740462898</v>
      </c>
      <c r="K4" s="17">
        <v>326354.963948132</v>
      </c>
      <c r="L4" s="17">
        <v>3277379.8861917891</v>
      </c>
      <c r="M4" s="17">
        <v>4401641.1044918429</v>
      </c>
      <c r="N4" s="17">
        <v>4401641.1044918429</v>
      </c>
      <c r="O4" s="17">
        <v>4401641.1044918429</v>
      </c>
    </row>
    <row r="5" spans="1:15">
      <c r="A5">
        <v>120</v>
      </c>
      <c r="B5" t="s">
        <v>68</v>
      </c>
      <c r="C5" t="s">
        <v>69</v>
      </c>
      <c r="D5">
        <v>30</v>
      </c>
      <c r="E5">
        <v>-8</v>
      </c>
      <c r="F5" s="17">
        <v>473254.76262923703</v>
      </c>
      <c r="G5" s="17">
        <v>3835180.3524646</v>
      </c>
      <c r="H5" s="17">
        <v>954521.51832248201</v>
      </c>
      <c r="I5" s="17">
        <v>3171770.8046192499</v>
      </c>
      <c r="J5" s="17">
        <v>3584726.7050823602</v>
      </c>
      <c r="K5" s="17">
        <v>638893.92954947008</v>
      </c>
      <c r="L5" s="17">
        <v>5177493.4758272106</v>
      </c>
      <c r="M5" s="17">
        <v>1288604.0497353508</v>
      </c>
      <c r="N5" s="17">
        <v>1288604.0497353508</v>
      </c>
      <c r="O5" s="17">
        <v>1288604.0497353508</v>
      </c>
    </row>
    <row r="6" spans="1:15">
      <c r="A6">
        <v>120</v>
      </c>
      <c r="B6" t="s">
        <v>68</v>
      </c>
      <c r="C6" t="s">
        <v>69</v>
      </c>
      <c r="D6">
        <v>30</v>
      </c>
      <c r="E6">
        <v>0</v>
      </c>
      <c r="F6" s="17">
        <v>376250.81637343898</v>
      </c>
      <c r="G6" s="17">
        <v>3665442.5267714499</v>
      </c>
      <c r="H6" s="17">
        <v>1420396.9414288399</v>
      </c>
      <c r="I6" s="17">
        <v>2840613.5950601599</v>
      </c>
      <c r="J6" s="17">
        <v>3456226.8111346602</v>
      </c>
      <c r="K6" s="17">
        <v>507938.60210414266</v>
      </c>
      <c r="L6" s="17">
        <v>4948347.411141458</v>
      </c>
      <c r="M6" s="17">
        <v>1917535.8709289341</v>
      </c>
      <c r="N6" s="17">
        <v>1917535.8709289341</v>
      </c>
      <c r="O6" s="17">
        <v>1917535.8709289341</v>
      </c>
    </row>
    <row r="7" spans="1:15">
      <c r="A7">
        <v>120</v>
      </c>
      <c r="B7" t="s">
        <v>68</v>
      </c>
      <c r="C7" t="s">
        <v>69</v>
      </c>
      <c r="D7">
        <v>30</v>
      </c>
      <c r="E7">
        <v>8</v>
      </c>
      <c r="F7" s="17">
        <v>351790.18712804199</v>
      </c>
      <c r="G7" s="17">
        <v>3581623.1895573102</v>
      </c>
      <c r="H7" s="17">
        <v>1595555.5770196901</v>
      </c>
      <c r="I7" s="17">
        <v>2849247.2713806001</v>
      </c>
      <c r="J7" s="17">
        <v>3410938.7908880902</v>
      </c>
      <c r="K7" s="17">
        <v>474916.7526228567</v>
      </c>
      <c r="L7" s="17">
        <v>4835191.3059023693</v>
      </c>
      <c r="M7" s="17">
        <v>2154000.0289765815</v>
      </c>
      <c r="N7" s="17">
        <v>2154000.0289765815</v>
      </c>
      <c r="O7" s="17">
        <v>2154000.0289765815</v>
      </c>
    </row>
    <row r="8" spans="1:15">
      <c r="A8">
        <v>120</v>
      </c>
      <c r="B8" t="s">
        <v>68</v>
      </c>
      <c r="C8" t="s">
        <v>69</v>
      </c>
      <c r="D8">
        <v>60</v>
      </c>
      <c r="E8">
        <v>-8</v>
      </c>
      <c r="F8" s="17">
        <v>636733.83751601703</v>
      </c>
      <c r="G8" s="17">
        <v>4382888.2868623203</v>
      </c>
      <c r="H8" s="17">
        <v>644472.62445220002</v>
      </c>
      <c r="I8" s="17">
        <v>3575193.2111924998</v>
      </c>
      <c r="J8" s="17">
        <v>4079318.14304421</v>
      </c>
      <c r="K8" s="17">
        <v>859590.68064662302</v>
      </c>
      <c r="L8" s="17">
        <v>5916899.1872641323</v>
      </c>
      <c r="M8" s="17">
        <v>870038.04301047011</v>
      </c>
      <c r="N8" s="17">
        <v>870038.04301047011</v>
      </c>
      <c r="O8" s="17">
        <v>870038.04301047011</v>
      </c>
    </row>
    <row r="9" spans="1:15">
      <c r="A9">
        <v>120</v>
      </c>
      <c r="B9" t="s">
        <v>68</v>
      </c>
      <c r="C9" t="s">
        <v>69</v>
      </c>
      <c r="D9">
        <v>60</v>
      </c>
      <c r="E9">
        <v>0</v>
      </c>
      <c r="F9" s="17">
        <v>579626.13605524902</v>
      </c>
      <c r="G9" s="17">
        <v>4531076.8699856997</v>
      </c>
      <c r="H9" s="17">
        <v>711590.23153657396</v>
      </c>
      <c r="I9" s="17">
        <v>3740605.99429414</v>
      </c>
      <c r="J9" s="17">
        <v>4251260.56647461</v>
      </c>
      <c r="K9" s="17">
        <v>782495.28367458622</v>
      </c>
      <c r="L9" s="17">
        <v>6116953.7744806949</v>
      </c>
      <c r="M9" s="17">
        <v>960646.81257437496</v>
      </c>
      <c r="N9" s="17">
        <v>960646.81257437496</v>
      </c>
      <c r="O9" s="17">
        <v>960646.81257437496</v>
      </c>
    </row>
    <row r="10" spans="1:15">
      <c r="A10">
        <v>120</v>
      </c>
      <c r="B10" t="s">
        <v>68</v>
      </c>
      <c r="C10" t="s">
        <v>69</v>
      </c>
      <c r="D10">
        <v>60</v>
      </c>
      <c r="E10">
        <v>8</v>
      </c>
      <c r="F10" s="17">
        <v>533965.18006718496</v>
      </c>
      <c r="G10" s="17">
        <v>4727531.5107224099</v>
      </c>
      <c r="H10" s="17">
        <v>762490.93179824203</v>
      </c>
      <c r="I10" s="17">
        <v>3901274.6236916101</v>
      </c>
      <c r="J10" s="17">
        <v>4374488.6018330902</v>
      </c>
      <c r="K10" s="17">
        <v>720852.99309069978</v>
      </c>
      <c r="L10" s="17">
        <v>6382167.5394752538</v>
      </c>
      <c r="M10" s="17">
        <v>1029362.7579276268</v>
      </c>
      <c r="N10" s="17">
        <v>1029362.7579276268</v>
      </c>
      <c r="O10" s="17">
        <v>1029362.7579276268</v>
      </c>
    </row>
    <row r="11" spans="1:15">
      <c r="A11">
        <v>120</v>
      </c>
      <c r="B11" t="s">
        <v>67</v>
      </c>
      <c r="C11" t="s">
        <v>69</v>
      </c>
      <c r="D11">
        <v>0</v>
      </c>
      <c r="E11">
        <v>-8</v>
      </c>
      <c r="F11" s="17">
        <v>544244.34069014399</v>
      </c>
      <c r="G11" s="17">
        <v>1277287.05573171</v>
      </c>
      <c r="H11" s="17">
        <v>2763688.2553367298</v>
      </c>
      <c r="I11" s="17">
        <v>1727820.3835584</v>
      </c>
      <c r="J11" s="17">
        <v>2443003.2832407299</v>
      </c>
      <c r="K11" s="17">
        <v>598668.77475915849</v>
      </c>
      <c r="L11" s="17">
        <v>1724337.5252378087</v>
      </c>
      <c r="M11" s="17">
        <v>3730979.1447045854</v>
      </c>
      <c r="N11" s="17">
        <v>3730979.1447045854</v>
      </c>
      <c r="O11" s="17">
        <v>3730979.1447045854</v>
      </c>
    </row>
    <row r="12" spans="1:15">
      <c r="A12">
        <v>120</v>
      </c>
      <c r="B12" t="s">
        <v>67</v>
      </c>
      <c r="C12" t="s">
        <v>69</v>
      </c>
      <c r="D12">
        <v>0</v>
      </c>
      <c r="E12">
        <v>0</v>
      </c>
      <c r="F12" s="17">
        <v>517502.50660273898</v>
      </c>
      <c r="G12" s="17">
        <v>1749297.6294424799</v>
      </c>
      <c r="H12" s="17">
        <v>1905112.8227623</v>
      </c>
      <c r="I12" s="17">
        <v>1018671.24378426</v>
      </c>
      <c r="J12" s="17">
        <v>1673244.0239448801</v>
      </c>
      <c r="K12" s="17">
        <v>569252.75726301293</v>
      </c>
      <c r="L12" s="17">
        <v>2361551.7997473478</v>
      </c>
      <c r="M12" s="17">
        <v>2571902.310729105</v>
      </c>
      <c r="N12" s="17">
        <v>2571902.310729105</v>
      </c>
      <c r="O12" s="17">
        <v>2571902.310729105</v>
      </c>
    </row>
    <row r="13" spans="1:15">
      <c r="A13">
        <v>120</v>
      </c>
      <c r="B13" t="s">
        <v>67</v>
      </c>
      <c r="C13" t="s">
        <v>69</v>
      </c>
      <c r="D13">
        <v>0</v>
      </c>
      <c r="E13">
        <v>8</v>
      </c>
      <c r="F13" s="17">
        <v>544319.12259536202</v>
      </c>
      <c r="G13" s="17">
        <v>2617172.0931924102</v>
      </c>
      <c r="H13" s="17">
        <v>1272295.1295912899</v>
      </c>
      <c r="I13" s="17">
        <v>1631261.6012315999</v>
      </c>
      <c r="J13" s="17">
        <v>2302245.5819311799</v>
      </c>
      <c r="K13" s="17">
        <v>598751.03485489823</v>
      </c>
      <c r="L13" s="17">
        <v>3533182.325809754</v>
      </c>
      <c r="M13" s="17">
        <v>1717598.4249482416</v>
      </c>
      <c r="N13" s="17">
        <v>1717598.4249482416</v>
      </c>
      <c r="O13" s="17">
        <v>1717598.4249482416</v>
      </c>
    </row>
    <row r="14" spans="1:15">
      <c r="A14">
        <v>120</v>
      </c>
      <c r="B14" t="s">
        <v>67</v>
      </c>
      <c r="C14" t="s">
        <v>69</v>
      </c>
      <c r="D14">
        <v>30</v>
      </c>
      <c r="E14">
        <v>-8</v>
      </c>
      <c r="F14" s="17">
        <v>592286.769951978</v>
      </c>
      <c r="G14" s="17">
        <v>1225934.39955399</v>
      </c>
      <c r="H14" s="17">
        <v>2082628.11013145</v>
      </c>
      <c r="I14" s="17">
        <v>1186113.4340908399</v>
      </c>
      <c r="J14" s="17">
        <v>1821004.0155790299</v>
      </c>
      <c r="K14" s="17">
        <v>651515.44694717589</v>
      </c>
      <c r="L14" s="17">
        <v>1655011.4393978866</v>
      </c>
      <c r="M14" s="17">
        <v>2811547.9486774579</v>
      </c>
      <c r="N14" s="17">
        <v>2811547.9486774579</v>
      </c>
      <c r="O14" s="17">
        <v>2811547.9486774579</v>
      </c>
    </row>
    <row r="15" spans="1:15">
      <c r="A15">
        <v>120</v>
      </c>
      <c r="B15" t="s">
        <v>67</v>
      </c>
      <c r="C15" t="s">
        <v>69</v>
      </c>
      <c r="D15">
        <v>30</v>
      </c>
      <c r="E15">
        <v>0</v>
      </c>
      <c r="F15" s="17">
        <v>707772.02920514205</v>
      </c>
      <c r="G15" s="17">
        <v>2324806.0134354099</v>
      </c>
      <c r="H15" s="17">
        <v>1036469.4507653801</v>
      </c>
      <c r="I15" s="17">
        <v>1345844.19316135</v>
      </c>
      <c r="J15" s="17">
        <v>2028039.8949340701</v>
      </c>
      <c r="K15" s="17">
        <v>778549.23212565633</v>
      </c>
      <c r="L15" s="17">
        <v>3138488.1181378034</v>
      </c>
      <c r="M15" s="17">
        <v>1399233.7585332631</v>
      </c>
      <c r="N15" s="17">
        <v>1399233.7585332631</v>
      </c>
      <c r="O15" s="17">
        <v>1399233.7585332631</v>
      </c>
    </row>
    <row r="16" spans="1:15">
      <c r="A16">
        <v>120</v>
      </c>
      <c r="B16" t="s">
        <v>67</v>
      </c>
      <c r="C16" t="s">
        <v>69</v>
      </c>
      <c r="D16">
        <v>30</v>
      </c>
      <c r="E16">
        <v>8</v>
      </c>
      <c r="F16" s="17">
        <v>904522.00943683402</v>
      </c>
      <c r="G16" s="17">
        <v>3043283.2029144298</v>
      </c>
      <c r="H16" s="17">
        <v>680094.22439403401</v>
      </c>
      <c r="I16" s="17">
        <v>2055279.44928551</v>
      </c>
      <c r="J16" s="17">
        <v>2704755.6115899598</v>
      </c>
      <c r="K16" s="17">
        <v>994974.21038051753</v>
      </c>
      <c r="L16" s="17">
        <v>4108432.3239344805</v>
      </c>
      <c r="M16" s="17">
        <v>918127.20293194603</v>
      </c>
      <c r="N16" s="17">
        <v>918127.20293194603</v>
      </c>
      <c r="O16" s="17">
        <v>918127.20293194603</v>
      </c>
    </row>
    <row r="17" spans="1:15">
      <c r="A17">
        <v>120</v>
      </c>
      <c r="B17" t="s">
        <v>67</v>
      </c>
      <c r="C17" t="s">
        <v>69</v>
      </c>
      <c r="D17">
        <v>60</v>
      </c>
      <c r="E17">
        <v>-8</v>
      </c>
      <c r="F17" s="17">
        <v>849359.97143088805</v>
      </c>
      <c r="G17" s="17">
        <v>2116770.7721638498</v>
      </c>
      <c r="H17" s="17">
        <v>917642.64212483296</v>
      </c>
      <c r="I17" s="17">
        <v>1259804.18615026</v>
      </c>
      <c r="J17" s="17">
        <v>1872947.6859816001</v>
      </c>
      <c r="K17" s="17">
        <v>934295.96857397689</v>
      </c>
      <c r="L17" s="17">
        <v>2857640.5424211975</v>
      </c>
      <c r="M17" s="17">
        <v>1238817.5668685245</v>
      </c>
      <c r="N17" s="17">
        <v>1238817.5668685245</v>
      </c>
      <c r="O17" s="17">
        <v>1238817.5668685245</v>
      </c>
    </row>
    <row r="18" spans="1:15">
      <c r="A18">
        <v>120</v>
      </c>
      <c r="B18" t="s">
        <v>67</v>
      </c>
      <c r="C18" t="s">
        <v>69</v>
      </c>
      <c r="D18">
        <v>60</v>
      </c>
      <c r="E18">
        <v>0</v>
      </c>
      <c r="F18" s="17">
        <v>1163808.8813791</v>
      </c>
      <c r="G18" s="17">
        <v>2042433.6162071801</v>
      </c>
      <c r="H18" s="17">
        <v>689138.51422028698</v>
      </c>
      <c r="I18" s="17">
        <v>968832.62144507398</v>
      </c>
      <c r="J18" s="17">
        <v>1771154.09985505</v>
      </c>
      <c r="K18" s="17">
        <v>1280189.7695170101</v>
      </c>
      <c r="L18" s="17">
        <v>2757285.3818796934</v>
      </c>
      <c r="M18" s="17">
        <v>930336.99419738748</v>
      </c>
      <c r="N18" s="17">
        <v>930336.99419738748</v>
      </c>
      <c r="O18" s="17">
        <v>930336.99419738748</v>
      </c>
    </row>
    <row r="19" spans="1:15">
      <c r="A19">
        <v>120</v>
      </c>
      <c r="B19" t="s">
        <v>67</v>
      </c>
      <c r="C19" t="s">
        <v>69</v>
      </c>
      <c r="D19">
        <v>60</v>
      </c>
      <c r="E19">
        <v>8</v>
      </c>
      <c r="F19" s="17">
        <v>1841861.9396681399</v>
      </c>
      <c r="G19" s="17">
        <v>2212687.3651796002</v>
      </c>
      <c r="H19" s="17">
        <v>446686.89107919298</v>
      </c>
      <c r="I19" s="17">
        <v>1360023.1148826601</v>
      </c>
      <c r="J19" s="17">
        <v>1970896.2568685301</v>
      </c>
      <c r="K19" s="17">
        <v>2026048.133634954</v>
      </c>
      <c r="L19" s="17">
        <v>2987127.9429924604</v>
      </c>
      <c r="M19" s="17">
        <v>603027.30295691057</v>
      </c>
      <c r="N19" s="17">
        <v>603027.30295691057</v>
      </c>
      <c r="O19" s="17">
        <v>603027.30295691057</v>
      </c>
    </row>
    <row r="20" spans="1:15">
      <c r="A20">
        <v>125</v>
      </c>
      <c r="B20" t="s">
        <v>68</v>
      </c>
      <c r="C20" t="s">
        <v>69</v>
      </c>
      <c r="D20">
        <v>0</v>
      </c>
      <c r="E20">
        <v>-8</v>
      </c>
      <c r="F20" s="17">
        <v>273188.180676674</v>
      </c>
      <c r="G20" s="17">
        <v>3278870.98100304</v>
      </c>
      <c r="H20" s="17">
        <v>2076275.21327617</v>
      </c>
      <c r="I20" s="17">
        <v>2504456.5278813802</v>
      </c>
      <c r="J20" s="17">
        <v>3102738.1320792302</v>
      </c>
      <c r="K20" s="17">
        <v>368804.04391350993</v>
      </c>
      <c r="L20" s="17">
        <v>4426475.8243541047</v>
      </c>
      <c r="M20" s="17">
        <v>2802971.5379228299</v>
      </c>
      <c r="N20" s="17">
        <v>2802971.5379228299</v>
      </c>
      <c r="O20" s="17">
        <v>2802971.5379228299</v>
      </c>
    </row>
    <row r="21" spans="1:15">
      <c r="A21">
        <v>125</v>
      </c>
      <c r="B21" t="s">
        <v>68</v>
      </c>
      <c r="C21" t="s">
        <v>69</v>
      </c>
      <c r="D21">
        <v>0</v>
      </c>
      <c r="E21">
        <v>0</v>
      </c>
      <c r="F21" s="17">
        <v>232892.14849855899</v>
      </c>
      <c r="G21" s="17">
        <v>3042613.2804717999</v>
      </c>
      <c r="H21" s="17">
        <v>2619608.4870096999</v>
      </c>
      <c r="I21" s="17">
        <v>2459831.3829783099</v>
      </c>
      <c r="J21" s="17">
        <v>2879997.0965033802</v>
      </c>
      <c r="K21" s="17">
        <v>314404.40047305467</v>
      </c>
      <c r="L21" s="17">
        <v>4107527.92863693</v>
      </c>
      <c r="M21" s="17">
        <v>3536471.457463095</v>
      </c>
      <c r="N21" s="17">
        <v>3536471.457463095</v>
      </c>
      <c r="O21" s="17">
        <v>3536471.457463095</v>
      </c>
    </row>
    <row r="22" spans="1:15">
      <c r="A22">
        <v>125</v>
      </c>
      <c r="B22" t="s">
        <v>68</v>
      </c>
      <c r="C22" t="s">
        <v>69</v>
      </c>
      <c r="D22">
        <v>0</v>
      </c>
      <c r="E22">
        <v>8</v>
      </c>
      <c r="F22" s="17">
        <v>220066.456680812</v>
      </c>
      <c r="G22" s="17">
        <v>2464747.4624807099</v>
      </c>
      <c r="H22" s="17">
        <v>3131102.8041411801</v>
      </c>
      <c r="I22" s="17">
        <v>2562294.7578214798</v>
      </c>
      <c r="J22" s="17">
        <v>2991086.14959059</v>
      </c>
      <c r="K22" s="17">
        <v>297089.71651909623</v>
      </c>
      <c r="L22" s="17">
        <v>3327409.0743489587</v>
      </c>
      <c r="M22" s="17">
        <v>4226988.7855905937</v>
      </c>
      <c r="N22" s="17">
        <v>4226988.7855905937</v>
      </c>
      <c r="O22" s="17">
        <v>4226988.7855905937</v>
      </c>
    </row>
    <row r="23" spans="1:15">
      <c r="A23">
        <v>125</v>
      </c>
      <c r="B23" t="s">
        <v>68</v>
      </c>
      <c r="C23" t="s">
        <v>69</v>
      </c>
      <c r="D23">
        <v>30</v>
      </c>
      <c r="E23">
        <v>-8</v>
      </c>
      <c r="F23" s="17">
        <v>465265.751964133</v>
      </c>
      <c r="G23" s="17">
        <v>3903312.93894134</v>
      </c>
      <c r="H23" s="17">
        <v>930695.10455012403</v>
      </c>
      <c r="I23" s="17">
        <v>3232241.6106948699</v>
      </c>
      <c r="J23" s="17">
        <v>3716791.7752796998</v>
      </c>
      <c r="K23" s="17">
        <v>628108.76515157963</v>
      </c>
      <c r="L23" s="17">
        <v>5269472.4675708096</v>
      </c>
      <c r="M23" s="17">
        <v>1256438.3911426675</v>
      </c>
      <c r="N23" s="17">
        <v>1256438.3911426675</v>
      </c>
      <c r="O23" s="17">
        <v>1256438.3911426675</v>
      </c>
    </row>
    <row r="24" spans="1:15">
      <c r="A24">
        <v>125</v>
      </c>
      <c r="B24" t="s">
        <v>68</v>
      </c>
      <c r="C24" t="s">
        <v>69</v>
      </c>
      <c r="D24">
        <v>30</v>
      </c>
      <c r="E24">
        <v>0</v>
      </c>
      <c r="F24" s="17">
        <v>405499.163440287</v>
      </c>
      <c r="G24" s="17">
        <v>3654829.7851612498</v>
      </c>
      <c r="H24" s="17">
        <v>1071095.85730095</v>
      </c>
      <c r="I24" s="17">
        <v>2977164.6809689598</v>
      </c>
      <c r="J24" s="17">
        <v>3426652.1654958301</v>
      </c>
      <c r="K24" s="17">
        <v>547423.87064438744</v>
      </c>
      <c r="L24" s="17">
        <v>4934020.2099676877</v>
      </c>
      <c r="M24" s="17">
        <v>1445979.4073562825</v>
      </c>
      <c r="N24" s="17">
        <v>1445979.4073562825</v>
      </c>
      <c r="O24" s="17">
        <v>1445979.4073562825</v>
      </c>
    </row>
    <row r="25" spans="1:15">
      <c r="A25">
        <v>125</v>
      </c>
      <c r="B25" t="s">
        <v>68</v>
      </c>
      <c r="C25" t="s">
        <v>69</v>
      </c>
      <c r="D25">
        <v>30</v>
      </c>
      <c r="E25">
        <v>8</v>
      </c>
      <c r="F25" s="17">
        <v>382530.06940870901</v>
      </c>
      <c r="G25" s="17">
        <v>3461500.2844714802</v>
      </c>
      <c r="H25" s="17">
        <v>1207267.71439088</v>
      </c>
      <c r="I25" s="17">
        <v>2707173.7017142102</v>
      </c>
      <c r="J25" s="17">
        <v>3236750.4749050499</v>
      </c>
      <c r="K25" s="17">
        <v>516415.5937017572</v>
      </c>
      <c r="L25" s="17">
        <v>4673025.3840364981</v>
      </c>
      <c r="M25" s="17">
        <v>1629811.4144276881</v>
      </c>
      <c r="N25" s="17">
        <v>1629811.4144276881</v>
      </c>
      <c r="O25" s="17">
        <v>1629811.4144276881</v>
      </c>
    </row>
    <row r="26" spans="1:15">
      <c r="A26">
        <v>125</v>
      </c>
      <c r="B26" t="s">
        <v>68</v>
      </c>
      <c r="C26" t="s">
        <v>69</v>
      </c>
      <c r="D26">
        <v>60</v>
      </c>
      <c r="E26">
        <v>-8</v>
      </c>
      <c r="F26" s="17">
        <v>816222.33524663595</v>
      </c>
      <c r="G26" s="17">
        <v>3842999.9526441698</v>
      </c>
      <c r="H26" s="17">
        <v>524968.831971623</v>
      </c>
      <c r="I26" s="17">
        <v>3208445.9884404899</v>
      </c>
      <c r="J26" s="17">
        <v>3629977.84182595</v>
      </c>
      <c r="K26" s="17">
        <v>1101900.1525829586</v>
      </c>
      <c r="L26" s="17">
        <v>5188049.9360696292</v>
      </c>
      <c r="M26" s="17">
        <v>708707.92316169105</v>
      </c>
      <c r="N26" s="17">
        <v>708707.92316169105</v>
      </c>
      <c r="O26" s="17">
        <v>708707.92316169105</v>
      </c>
    </row>
    <row r="27" spans="1:15">
      <c r="A27">
        <v>125</v>
      </c>
      <c r="B27" t="s">
        <v>68</v>
      </c>
      <c r="C27" t="s">
        <v>69</v>
      </c>
      <c r="D27">
        <v>60</v>
      </c>
      <c r="E27">
        <v>0</v>
      </c>
      <c r="F27" s="17">
        <v>562493.32274565403</v>
      </c>
      <c r="G27" s="17">
        <v>4449935.3330596499</v>
      </c>
      <c r="H27" s="17">
        <v>687457.58869377396</v>
      </c>
      <c r="I27" s="17">
        <v>3661173.7553975699</v>
      </c>
      <c r="J27" s="17">
        <v>4147296.2181482501</v>
      </c>
      <c r="K27" s="17">
        <v>759365.98570663296</v>
      </c>
      <c r="L27" s="17">
        <v>6007412.6996305278</v>
      </c>
      <c r="M27" s="17">
        <v>928067.74473659485</v>
      </c>
      <c r="N27" s="17">
        <v>928067.74473659485</v>
      </c>
      <c r="O27" s="17">
        <v>928067.74473659485</v>
      </c>
    </row>
    <row r="28" spans="1:15">
      <c r="A28">
        <v>125</v>
      </c>
      <c r="B28" t="s">
        <v>68</v>
      </c>
      <c r="C28" t="s">
        <v>69</v>
      </c>
      <c r="D28">
        <v>60</v>
      </c>
      <c r="E28">
        <v>8</v>
      </c>
      <c r="F28" s="17">
        <v>494607.99130298803</v>
      </c>
      <c r="G28" s="17">
        <v>4466951.5317257699</v>
      </c>
      <c r="H28" s="17">
        <v>757469.71009408694</v>
      </c>
      <c r="I28" s="17">
        <v>3821070.0141889299</v>
      </c>
      <c r="J28" s="17">
        <v>4182462.1821431601</v>
      </c>
      <c r="K28" s="17">
        <v>667720.78825903393</v>
      </c>
      <c r="L28" s="17">
        <v>6030384.5678297896</v>
      </c>
      <c r="M28" s="17">
        <v>1022584.1086270175</v>
      </c>
      <c r="N28" s="17">
        <v>1022584.1086270175</v>
      </c>
      <c r="O28" s="17">
        <v>1022584.1086270175</v>
      </c>
    </row>
    <row r="29" spans="1:15">
      <c r="A29">
        <v>125</v>
      </c>
      <c r="B29" t="s">
        <v>67</v>
      </c>
      <c r="C29" t="s">
        <v>69</v>
      </c>
      <c r="D29">
        <v>0</v>
      </c>
      <c r="E29">
        <v>-8</v>
      </c>
      <c r="F29" s="17">
        <v>518976.28835772199</v>
      </c>
      <c r="G29" s="17">
        <v>1228510.3348417799</v>
      </c>
      <c r="H29" s="17">
        <v>2680721.3377058101</v>
      </c>
      <c r="I29" s="17">
        <v>1759552.58601279</v>
      </c>
      <c r="J29" s="17">
        <v>2380695.4191699899</v>
      </c>
      <c r="K29" s="17">
        <v>570873.91719349427</v>
      </c>
      <c r="L29" s="17">
        <v>1658488.9520364029</v>
      </c>
      <c r="M29" s="17">
        <v>3618973.8059028438</v>
      </c>
      <c r="N29" s="17">
        <v>3618973.8059028438</v>
      </c>
      <c r="O29" s="17">
        <v>3618973.8059028438</v>
      </c>
    </row>
    <row r="30" spans="1:15">
      <c r="A30">
        <v>125</v>
      </c>
      <c r="B30" t="s">
        <v>67</v>
      </c>
      <c r="C30" t="s">
        <v>69</v>
      </c>
      <c r="D30">
        <v>0</v>
      </c>
      <c r="E30">
        <v>0</v>
      </c>
      <c r="F30" s="17">
        <v>502152.42103864602</v>
      </c>
      <c r="G30" s="17">
        <v>1647103.3214028301</v>
      </c>
      <c r="H30" s="17">
        <v>1860626.9667537699</v>
      </c>
      <c r="I30" s="17">
        <v>929425.04178558197</v>
      </c>
      <c r="J30" s="17">
        <v>1619442.83685289</v>
      </c>
      <c r="K30" s="17">
        <v>552367.66314251069</v>
      </c>
      <c r="L30" s="17">
        <v>2223589.4838938206</v>
      </c>
      <c r="M30" s="17">
        <v>2511846.4051175895</v>
      </c>
      <c r="N30" s="17">
        <v>2511846.4051175895</v>
      </c>
      <c r="O30" s="17">
        <v>2511846.4051175895</v>
      </c>
    </row>
    <row r="31" spans="1:15">
      <c r="A31">
        <v>125</v>
      </c>
      <c r="B31" t="s">
        <v>67</v>
      </c>
      <c r="C31" t="s">
        <v>69</v>
      </c>
      <c r="D31">
        <v>0</v>
      </c>
      <c r="E31">
        <v>8</v>
      </c>
      <c r="F31" s="17">
        <v>522807.59912621003</v>
      </c>
      <c r="G31" s="17">
        <v>2575601.4415001199</v>
      </c>
      <c r="H31" s="17">
        <v>1209458.8786983599</v>
      </c>
      <c r="I31" s="17">
        <v>1674379.22354303</v>
      </c>
      <c r="J31" s="17">
        <v>2292137.1354791601</v>
      </c>
      <c r="K31" s="17">
        <v>575088.35903883108</v>
      </c>
      <c r="L31" s="17">
        <v>3477061.946025162</v>
      </c>
      <c r="M31" s="17">
        <v>1632769.486242786</v>
      </c>
      <c r="N31" s="17">
        <v>1632769.486242786</v>
      </c>
      <c r="O31" s="17">
        <v>1632769.486242786</v>
      </c>
    </row>
    <row r="32" spans="1:15">
      <c r="A32">
        <v>125</v>
      </c>
      <c r="B32" t="s">
        <v>67</v>
      </c>
      <c r="C32" t="s">
        <v>69</v>
      </c>
      <c r="D32">
        <v>30</v>
      </c>
      <c r="E32">
        <v>-8</v>
      </c>
      <c r="F32" s="17">
        <v>555804.34466515703</v>
      </c>
      <c r="G32" s="17">
        <v>1188356.3396318699</v>
      </c>
      <c r="H32" s="17">
        <v>2047143.96012122</v>
      </c>
      <c r="I32" s="17">
        <v>1229112.8174753599</v>
      </c>
      <c r="J32" s="17">
        <v>1815841.4550751899</v>
      </c>
      <c r="K32" s="17">
        <v>611384.77913167281</v>
      </c>
      <c r="L32" s="17">
        <v>1604281.0585030245</v>
      </c>
      <c r="M32" s="17">
        <v>2763644.3461636472</v>
      </c>
      <c r="N32" s="17">
        <v>2763644.3461636472</v>
      </c>
      <c r="O32" s="17">
        <v>2763644.3461636472</v>
      </c>
    </row>
    <row r="33" spans="1:15">
      <c r="A33">
        <v>125</v>
      </c>
      <c r="B33" t="s">
        <v>67</v>
      </c>
      <c r="C33" t="s">
        <v>69</v>
      </c>
      <c r="D33">
        <v>30</v>
      </c>
      <c r="E33">
        <v>0</v>
      </c>
      <c r="F33" s="17">
        <v>654232.30213797698</v>
      </c>
      <c r="G33" s="17">
        <v>2196621.74015979</v>
      </c>
      <c r="H33" s="17">
        <v>1016510.82692508</v>
      </c>
      <c r="I33" s="17">
        <v>1266552.0432836299</v>
      </c>
      <c r="J33" s="17">
        <v>1916834.63249677</v>
      </c>
      <c r="K33" s="17">
        <v>719655.53235177475</v>
      </c>
      <c r="L33" s="17">
        <v>2965439.3492157166</v>
      </c>
      <c r="M33" s="17">
        <v>1372289.6163488582</v>
      </c>
      <c r="N33" s="17">
        <v>1372289.6163488582</v>
      </c>
      <c r="O33" s="17">
        <v>1372289.6163488582</v>
      </c>
    </row>
    <row r="34" spans="1:15">
      <c r="A34">
        <v>125</v>
      </c>
      <c r="B34" t="s">
        <v>67</v>
      </c>
      <c r="C34" t="s">
        <v>69</v>
      </c>
      <c r="D34">
        <v>30</v>
      </c>
      <c r="E34">
        <v>8</v>
      </c>
      <c r="F34" s="17">
        <v>813770.978792454</v>
      </c>
      <c r="G34" s="17">
        <v>2876860.07076853</v>
      </c>
      <c r="H34" s="17">
        <v>691963.22228089301</v>
      </c>
      <c r="I34" s="17">
        <v>1961694.0094236301</v>
      </c>
      <c r="J34" s="17">
        <v>2569485.7464375002</v>
      </c>
      <c r="K34" s="17">
        <v>895148.07667169953</v>
      </c>
      <c r="L34" s="17">
        <v>3883761.0955375158</v>
      </c>
      <c r="M34" s="17">
        <v>934150.35007920559</v>
      </c>
      <c r="N34" s="17">
        <v>934150.35007920559</v>
      </c>
      <c r="O34" s="17">
        <v>934150.35007920559</v>
      </c>
    </row>
    <row r="35" spans="1:15">
      <c r="A35">
        <v>125</v>
      </c>
      <c r="B35" t="s">
        <v>67</v>
      </c>
      <c r="C35" t="s">
        <v>69</v>
      </c>
      <c r="D35">
        <v>60</v>
      </c>
      <c r="E35">
        <v>-8</v>
      </c>
      <c r="F35" s="17">
        <v>867406.60145376495</v>
      </c>
      <c r="G35" s="17">
        <v>1996937.5967119499</v>
      </c>
      <c r="H35" s="17">
        <v>863633.07508751401</v>
      </c>
      <c r="I35" s="17">
        <v>1003240.29128622</v>
      </c>
      <c r="J35" s="17">
        <v>1742726.36935493</v>
      </c>
      <c r="K35" s="17">
        <v>954147.26159914152</v>
      </c>
      <c r="L35" s="17">
        <v>2695865.7555611324</v>
      </c>
      <c r="M35" s="17">
        <v>1165904.651368144</v>
      </c>
      <c r="N35" s="17">
        <v>1165904.651368144</v>
      </c>
      <c r="O35" s="17">
        <v>1165904.651368144</v>
      </c>
    </row>
    <row r="36" spans="1:15">
      <c r="A36">
        <v>125</v>
      </c>
      <c r="B36" t="s">
        <v>67</v>
      </c>
      <c r="C36" t="s">
        <v>69</v>
      </c>
      <c r="D36">
        <v>60</v>
      </c>
      <c r="E36">
        <v>0</v>
      </c>
      <c r="F36" s="17">
        <v>1117493.40682005</v>
      </c>
      <c r="G36" s="17">
        <v>2021224.1305422599</v>
      </c>
      <c r="H36" s="17">
        <v>644899.72136928304</v>
      </c>
      <c r="I36" s="17">
        <v>1064832.88457196</v>
      </c>
      <c r="J36" s="17">
        <v>1755742.6984840599</v>
      </c>
      <c r="K36" s="17">
        <v>1229242.747502055</v>
      </c>
      <c r="L36" s="17">
        <v>2728652.576232051</v>
      </c>
      <c r="M36" s="17">
        <v>870614.62384853221</v>
      </c>
      <c r="N36" s="17">
        <v>870614.62384853221</v>
      </c>
      <c r="O36" s="17">
        <v>870614.62384853221</v>
      </c>
    </row>
    <row r="37" spans="1:15">
      <c r="A37">
        <v>125</v>
      </c>
      <c r="B37" t="s">
        <v>67</v>
      </c>
      <c r="C37" t="s">
        <v>69</v>
      </c>
      <c r="D37">
        <v>60</v>
      </c>
      <c r="E37">
        <v>8</v>
      </c>
      <c r="F37" s="17">
        <v>1685238.89940401</v>
      </c>
      <c r="G37" s="17">
        <v>2124021.75169075</v>
      </c>
      <c r="H37" s="17">
        <v>443880.020582631</v>
      </c>
      <c r="I37" s="17">
        <v>1266604.14619734</v>
      </c>
      <c r="J37" s="17">
        <v>1912925.39579878</v>
      </c>
      <c r="K37" s="17">
        <v>1853762.7893444111</v>
      </c>
      <c r="L37" s="17">
        <v>2867429.3647825127</v>
      </c>
      <c r="M37" s="17">
        <v>599238.02778655186</v>
      </c>
      <c r="N37" s="17">
        <v>599238.02778655186</v>
      </c>
      <c r="O37" s="17">
        <v>599238.02778655186</v>
      </c>
    </row>
    <row r="38" spans="1:15">
      <c r="A38">
        <v>130</v>
      </c>
      <c r="B38" t="s">
        <v>68</v>
      </c>
      <c r="C38" t="s">
        <v>69</v>
      </c>
      <c r="D38">
        <v>0</v>
      </c>
      <c r="E38">
        <v>-8</v>
      </c>
      <c r="F38" s="17">
        <v>286561.82938305801</v>
      </c>
      <c r="G38" s="17">
        <v>3268941.85452769</v>
      </c>
      <c r="H38" s="17">
        <v>2118285.8649467598</v>
      </c>
      <c r="I38" s="17">
        <v>2639516.5241801599</v>
      </c>
      <c r="J38" s="17">
        <v>3123647.7778071398</v>
      </c>
      <c r="K38" s="17">
        <v>386858.46966712835</v>
      </c>
      <c r="L38" s="17">
        <v>4413071.5036123814</v>
      </c>
      <c r="M38" s="17">
        <v>2859685.9176781257</v>
      </c>
      <c r="N38" s="17">
        <v>2859685.9176781257</v>
      </c>
      <c r="O38" s="17">
        <v>2859685.9176781257</v>
      </c>
    </row>
    <row r="39" spans="1:15">
      <c r="A39">
        <v>130</v>
      </c>
      <c r="B39" t="s">
        <v>68</v>
      </c>
      <c r="C39" t="s">
        <v>69</v>
      </c>
      <c r="D39">
        <v>0</v>
      </c>
      <c r="E39">
        <v>0</v>
      </c>
      <c r="F39" s="17">
        <v>283442.550144776</v>
      </c>
      <c r="G39" s="17">
        <v>3040169.3762018098</v>
      </c>
      <c r="H39" s="17">
        <v>2231952.2199508999</v>
      </c>
      <c r="I39" s="17">
        <v>2492008.55915525</v>
      </c>
      <c r="J39" s="17">
        <v>2883306.1181441299</v>
      </c>
      <c r="K39" s="17">
        <v>382647.44269544765</v>
      </c>
      <c r="L39" s="17">
        <v>4104228.6578724436</v>
      </c>
      <c r="M39" s="17">
        <v>3013135.496933715</v>
      </c>
      <c r="N39" s="17">
        <v>3013135.496933715</v>
      </c>
      <c r="O39" s="17">
        <v>3013135.496933715</v>
      </c>
    </row>
    <row r="40" spans="1:15">
      <c r="A40">
        <v>130</v>
      </c>
      <c r="B40" t="s">
        <v>68</v>
      </c>
      <c r="C40" t="s">
        <v>69</v>
      </c>
      <c r="D40">
        <v>0</v>
      </c>
      <c r="E40">
        <v>8</v>
      </c>
      <c r="F40" s="17">
        <v>259483.74223565799</v>
      </c>
      <c r="G40" s="17">
        <v>2522292.7730668299</v>
      </c>
      <c r="H40" s="17">
        <v>3083363.2375880601</v>
      </c>
      <c r="I40" s="17">
        <v>2506254.3576293699</v>
      </c>
      <c r="J40" s="17">
        <v>2893959.5757747502</v>
      </c>
      <c r="K40" s="17">
        <v>350303.05201813829</v>
      </c>
      <c r="L40" s="17">
        <v>3405095.2436402207</v>
      </c>
      <c r="M40" s="17">
        <v>4162540.3707438814</v>
      </c>
      <c r="N40" s="17">
        <v>4162540.3707438814</v>
      </c>
      <c r="O40" s="17">
        <v>4162540.3707438814</v>
      </c>
    </row>
    <row r="41" spans="1:15">
      <c r="A41">
        <v>130</v>
      </c>
      <c r="B41" t="s">
        <v>68</v>
      </c>
      <c r="C41" t="s">
        <v>69</v>
      </c>
      <c r="D41">
        <v>30</v>
      </c>
      <c r="E41">
        <v>-8</v>
      </c>
      <c r="F41" s="17">
        <v>468574.570426349</v>
      </c>
      <c r="G41" s="17">
        <v>3867295.5545787001</v>
      </c>
      <c r="H41" s="17">
        <v>965118.44446100201</v>
      </c>
      <c r="I41" s="17">
        <v>3146070.2197615402</v>
      </c>
      <c r="J41" s="17">
        <v>3616446.5048402799</v>
      </c>
      <c r="K41" s="17">
        <v>632575.67007557116</v>
      </c>
      <c r="L41" s="17">
        <v>5220848.9986812454</v>
      </c>
      <c r="M41" s="17">
        <v>1302909.9000223528</v>
      </c>
      <c r="N41" s="17">
        <v>1302909.9000223528</v>
      </c>
      <c r="O41" s="17">
        <v>1302909.9000223528</v>
      </c>
    </row>
    <row r="42" spans="1:15">
      <c r="A42">
        <v>130</v>
      </c>
      <c r="B42" t="s">
        <v>68</v>
      </c>
      <c r="C42" t="s">
        <v>69</v>
      </c>
      <c r="D42">
        <v>30</v>
      </c>
      <c r="E42">
        <v>0</v>
      </c>
      <c r="F42" s="17">
        <v>425497.44132687402</v>
      </c>
      <c r="G42" s="17">
        <v>3654135.1525908499</v>
      </c>
      <c r="H42" s="17">
        <v>1103293.95246748</v>
      </c>
      <c r="I42" s="17">
        <v>2919526.2852757</v>
      </c>
      <c r="J42" s="17">
        <v>3404594.2843601299</v>
      </c>
      <c r="K42" s="17">
        <v>574421.54579127999</v>
      </c>
      <c r="L42" s="17">
        <v>4933082.4559976477</v>
      </c>
      <c r="M42" s="17">
        <v>1489446.835831098</v>
      </c>
      <c r="N42" s="17">
        <v>1489446.835831098</v>
      </c>
      <c r="O42" s="17">
        <v>1489446.835831098</v>
      </c>
    </row>
    <row r="43" spans="1:15">
      <c r="A43">
        <v>130</v>
      </c>
      <c r="B43" t="s">
        <v>68</v>
      </c>
      <c r="C43" t="s">
        <v>69</v>
      </c>
      <c r="D43">
        <v>30</v>
      </c>
      <c r="E43">
        <v>8</v>
      </c>
      <c r="F43" s="17">
        <v>376157.44926065102</v>
      </c>
      <c r="G43" s="17">
        <v>3447989.2639943399</v>
      </c>
      <c r="H43" s="17">
        <v>1240575.48192082</v>
      </c>
      <c r="I43" s="17">
        <v>2637583.8654578901</v>
      </c>
      <c r="J43" s="17">
        <v>3175914.9593885499</v>
      </c>
      <c r="K43" s="17">
        <v>507812.55650187889</v>
      </c>
      <c r="L43" s="17">
        <v>4654785.5063923588</v>
      </c>
      <c r="M43" s="17">
        <v>1674776.9005931071</v>
      </c>
      <c r="N43" s="17">
        <v>1674776.9005931071</v>
      </c>
      <c r="O43" s="17">
        <v>1674776.9005931071</v>
      </c>
    </row>
    <row r="44" spans="1:15">
      <c r="A44">
        <v>130</v>
      </c>
      <c r="B44" t="s">
        <v>68</v>
      </c>
      <c r="C44" t="s">
        <v>69</v>
      </c>
      <c r="D44">
        <v>60</v>
      </c>
      <c r="E44">
        <v>-8</v>
      </c>
      <c r="F44" s="17">
        <v>657920.22871944495</v>
      </c>
      <c r="G44" s="17">
        <v>3872474.4667760199</v>
      </c>
      <c r="H44" s="17">
        <v>652756.359026141</v>
      </c>
      <c r="I44" s="17">
        <v>3102914.7605930101</v>
      </c>
      <c r="J44" s="17">
        <v>3621775.1607579198</v>
      </c>
      <c r="K44" s="17">
        <v>888192.30877125077</v>
      </c>
      <c r="L44" s="17">
        <v>5227840.530147627</v>
      </c>
      <c r="M44" s="17">
        <v>881221.08468529035</v>
      </c>
      <c r="N44" s="17">
        <v>881221.08468529035</v>
      </c>
      <c r="O44" s="17">
        <v>881221.08468529035</v>
      </c>
    </row>
    <row r="45" spans="1:15">
      <c r="A45">
        <v>130</v>
      </c>
      <c r="B45" t="s">
        <v>68</v>
      </c>
      <c r="C45" t="s">
        <v>69</v>
      </c>
      <c r="D45">
        <v>60</v>
      </c>
      <c r="E45">
        <v>0</v>
      </c>
      <c r="F45" s="17">
        <v>585548.07189820195</v>
      </c>
      <c r="G45" s="17">
        <v>4301415.5827171896</v>
      </c>
      <c r="H45" s="17">
        <v>734133.75954039104</v>
      </c>
      <c r="I45" s="17">
        <v>3494205.3899285202</v>
      </c>
      <c r="J45" s="17">
        <v>3968101.3326396202</v>
      </c>
      <c r="K45" s="17">
        <v>790489.89706257265</v>
      </c>
      <c r="L45" s="17">
        <v>5806911.0366682066</v>
      </c>
      <c r="M45" s="17">
        <v>991080.57537952799</v>
      </c>
      <c r="N45" s="17">
        <v>991080.57537952799</v>
      </c>
      <c r="O45" s="17">
        <v>991080.57537952799</v>
      </c>
    </row>
    <row r="46" spans="1:15">
      <c r="A46">
        <v>130</v>
      </c>
      <c r="B46" t="s">
        <v>68</v>
      </c>
      <c r="C46" t="s">
        <v>69</v>
      </c>
      <c r="D46">
        <v>60</v>
      </c>
      <c r="E46">
        <v>8</v>
      </c>
      <c r="F46" s="17">
        <v>543563.97583488596</v>
      </c>
      <c r="G46" s="17">
        <v>4327205.8979804805</v>
      </c>
      <c r="H46" s="17">
        <v>773764.45892151305</v>
      </c>
      <c r="I46" s="17">
        <v>3613715.1933762799</v>
      </c>
      <c r="J46" s="17">
        <v>4061803.5808961298</v>
      </c>
      <c r="K46" s="17">
        <v>733811.36737709609</v>
      </c>
      <c r="L46" s="17">
        <v>5841727.9622736489</v>
      </c>
      <c r="M46" s="17">
        <v>1044582.0195440426</v>
      </c>
      <c r="N46" s="17">
        <v>1044582.0195440426</v>
      </c>
      <c r="O46" s="17">
        <v>1044582.0195440426</v>
      </c>
    </row>
    <row r="47" spans="1:15">
      <c r="A47">
        <v>130</v>
      </c>
      <c r="B47" t="s">
        <v>67</v>
      </c>
      <c r="C47" t="s">
        <v>69</v>
      </c>
      <c r="D47">
        <v>0</v>
      </c>
      <c r="E47">
        <v>-8</v>
      </c>
      <c r="F47" s="17">
        <v>544871.26651357894</v>
      </c>
      <c r="G47" s="17">
        <v>1234446.2642989799</v>
      </c>
      <c r="H47" s="17">
        <v>2668986.3132826001</v>
      </c>
      <c r="I47" s="17">
        <v>1747551.92716622</v>
      </c>
      <c r="J47" s="17">
        <v>2386317.3013129798</v>
      </c>
      <c r="K47" s="17">
        <v>599358.39316493692</v>
      </c>
      <c r="L47" s="17">
        <v>1666502.4568036229</v>
      </c>
      <c r="M47" s="17">
        <v>3603131.5229315106</v>
      </c>
      <c r="N47" s="17">
        <v>3603131.5229315106</v>
      </c>
      <c r="O47" s="17">
        <v>3603131.5229315106</v>
      </c>
    </row>
    <row r="48" spans="1:15">
      <c r="A48">
        <v>130</v>
      </c>
      <c r="B48" t="s">
        <v>67</v>
      </c>
      <c r="C48" t="s">
        <v>69</v>
      </c>
      <c r="D48">
        <v>0</v>
      </c>
      <c r="E48">
        <v>0</v>
      </c>
      <c r="F48" s="17">
        <v>522884.38920688402</v>
      </c>
      <c r="G48" s="17">
        <v>1649361.1961953</v>
      </c>
      <c r="H48" s="17">
        <v>1860434.75185587</v>
      </c>
      <c r="I48" s="17">
        <v>942504.76983012899</v>
      </c>
      <c r="J48" s="17">
        <v>1631023.76460108</v>
      </c>
      <c r="K48" s="17">
        <v>575172.82812757243</v>
      </c>
      <c r="L48" s="17">
        <v>2226637.6148636551</v>
      </c>
      <c r="M48" s="17">
        <v>2511586.9150054245</v>
      </c>
      <c r="N48" s="17">
        <v>2511586.9150054245</v>
      </c>
      <c r="O48" s="17">
        <v>2511586.9150054245</v>
      </c>
    </row>
    <row r="49" spans="1:15">
      <c r="A49">
        <v>130</v>
      </c>
      <c r="B49" t="s">
        <v>67</v>
      </c>
      <c r="C49" t="s">
        <v>69</v>
      </c>
      <c r="D49">
        <v>0</v>
      </c>
      <c r="E49">
        <v>8</v>
      </c>
      <c r="F49" s="17">
        <v>549705.19891309994</v>
      </c>
      <c r="G49" s="17">
        <v>2560317.2013886902</v>
      </c>
      <c r="H49" s="17">
        <v>1223402.21302368</v>
      </c>
      <c r="I49" s="17">
        <v>1646060.63360015</v>
      </c>
      <c r="J49" s="17">
        <v>2272692.5274222498</v>
      </c>
      <c r="K49" s="17">
        <v>604675.71880440996</v>
      </c>
      <c r="L49" s="17">
        <v>3456428.2218747321</v>
      </c>
      <c r="M49" s="17">
        <v>1651592.9875819681</v>
      </c>
      <c r="N49" s="17">
        <v>1651592.9875819681</v>
      </c>
      <c r="O49" s="17">
        <v>1651592.9875819681</v>
      </c>
    </row>
    <row r="50" spans="1:15">
      <c r="A50">
        <v>130</v>
      </c>
      <c r="B50" t="s">
        <v>67</v>
      </c>
      <c r="C50" t="s">
        <v>69</v>
      </c>
      <c r="D50">
        <v>30</v>
      </c>
      <c r="E50">
        <v>-8</v>
      </c>
      <c r="F50" s="17">
        <v>575163.78100480896</v>
      </c>
      <c r="G50" s="17">
        <v>1219814.5311056499</v>
      </c>
      <c r="H50" s="17">
        <v>2063122.89138738</v>
      </c>
      <c r="I50" s="17">
        <v>1279499.63910456</v>
      </c>
      <c r="J50" s="17">
        <v>1840683.93149229</v>
      </c>
      <c r="K50" s="17">
        <v>632680.15910528996</v>
      </c>
      <c r="L50" s="17">
        <v>1646749.6169926275</v>
      </c>
      <c r="M50" s="17">
        <v>2785215.903372963</v>
      </c>
      <c r="N50" s="17">
        <v>2785215.903372963</v>
      </c>
      <c r="O50" s="17">
        <v>2785215.903372963</v>
      </c>
    </row>
    <row r="51" spans="1:15">
      <c r="A51">
        <v>130</v>
      </c>
      <c r="B51" t="s">
        <v>67</v>
      </c>
      <c r="C51" t="s">
        <v>69</v>
      </c>
      <c r="D51">
        <v>30</v>
      </c>
      <c r="E51">
        <v>0</v>
      </c>
      <c r="F51" s="17">
        <v>678105.29297786194</v>
      </c>
      <c r="G51" s="17">
        <v>2211461.1858430598</v>
      </c>
      <c r="H51" s="17">
        <v>1046611.8219843</v>
      </c>
      <c r="I51" s="17">
        <v>1184661.5830874001</v>
      </c>
      <c r="J51" s="17">
        <v>1922152.0178230801</v>
      </c>
      <c r="K51" s="17">
        <v>745915.82227564824</v>
      </c>
      <c r="L51" s="17">
        <v>2985472.6008881307</v>
      </c>
      <c r="M51" s="17">
        <v>1412925.9596788052</v>
      </c>
      <c r="N51" s="17">
        <v>1412925.9596788052</v>
      </c>
      <c r="O51" s="17">
        <v>1412925.9596788052</v>
      </c>
    </row>
    <row r="52" spans="1:15">
      <c r="A52">
        <v>130</v>
      </c>
      <c r="B52" t="s">
        <v>67</v>
      </c>
      <c r="C52" t="s">
        <v>69</v>
      </c>
      <c r="D52">
        <v>30</v>
      </c>
      <c r="E52">
        <v>8</v>
      </c>
      <c r="F52" s="17">
        <v>836956.61067176796</v>
      </c>
      <c r="G52" s="17">
        <v>2861180.94806313</v>
      </c>
      <c r="H52" s="17">
        <v>707604.52056149801</v>
      </c>
      <c r="I52" s="17">
        <v>1916739.46081925</v>
      </c>
      <c r="J52" s="17">
        <v>2551162.0378302098</v>
      </c>
      <c r="K52" s="17">
        <v>920652.27173894481</v>
      </c>
      <c r="L52" s="17">
        <v>3862594.2798852259</v>
      </c>
      <c r="M52" s="17">
        <v>955266.10275802237</v>
      </c>
      <c r="N52" s="17">
        <v>955266.10275802237</v>
      </c>
      <c r="O52" s="17">
        <v>955266.10275802237</v>
      </c>
    </row>
    <row r="53" spans="1:15">
      <c r="A53">
        <v>130</v>
      </c>
      <c r="B53" t="s">
        <v>67</v>
      </c>
      <c r="C53" t="s">
        <v>69</v>
      </c>
      <c r="D53">
        <v>60</v>
      </c>
      <c r="E53">
        <v>-8</v>
      </c>
      <c r="F53" s="17">
        <v>906015.39981958305</v>
      </c>
      <c r="G53" s="17">
        <v>2000451.18688679</v>
      </c>
      <c r="H53" s="17">
        <v>889739.13127699296</v>
      </c>
      <c r="I53" s="17">
        <v>1146015.7524395201</v>
      </c>
      <c r="J53" s="17">
        <v>1756902.1259729899</v>
      </c>
      <c r="K53" s="17">
        <v>996616.93980154139</v>
      </c>
      <c r="L53" s="17">
        <v>2700609.1022971668</v>
      </c>
      <c r="M53" s="17">
        <v>1201147.8272239405</v>
      </c>
      <c r="N53" s="17">
        <v>1201147.8272239405</v>
      </c>
      <c r="O53" s="17">
        <v>1201147.8272239405</v>
      </c>
    </row>
    <row r="54" spans="1:15">
      <c r="A54">
        <v>130</v>
      </c>
      <c r="B54" t="s">
        <v>67</v>
      </c>
      <c r="C54" t="s">
        <v>69</v>
      </c>
      <c r="D54">
        <v>60</v>
      </c>
      <c r="E54">
        <v>0</v>
      </c>
      <c r="F54" s="17">
        <v>1141439.2030237501</v>
      </c>
      <c r="G54" s="17">
        <v>2044651.3615761399</v>
      </c>
      <c r="H54" s="17">
        <v>676232.65797534306</v>
      </c>
      <c r="I54" s="17">
        <v>1032403.29244458</v>
      </c>
      <c r="J54" s="17">
        <v>1772536.8069027499</v>
      </c>
      <c r="K54" s="17">
        <v>1255583.1233261253</v>
      </c>
      <c r="L54" s="17">
        <v>2760279.3381277891</v>
      </c>
      <c r="M54" s="17">
        <v>912914.0882667132</v>
      </c>
      <c r="N54" s="17">
        <v>912914.0882667132</v>
      </c>
      <c r="O54" s="17">
        <v>912914.0882667132</v>
      </c>
    </row>
    <row r="55" spans="1:15">
      <c r="A55">
        <v>130</v>
      </c>
      <c r="B55" t="s">
        <v>67</v>
      </c>
      <c r="C55" t="s">
        <v>69</v>
      </c>
      <c r="D55">
        <v>60</v>
      </c>
      <c r="E55">
        <v>8</v>
      </c>
      <c r="F55" s="17">
        <v>1722154.14451261</v>
      </c>
      <c r="G55" s="17">
        <v>2131603.6920261802</v>
      </c>
      <c r="H55" s="17">
        <v>480599.82791832299</v>
      </c>
      <c r="I55" s="17">
        <v>1192735.35997013</v>
      </c>
      <c r="J55" s="17">
        <v>1885750.9949257099</v>
      </c>
      <c r="K55" s="17">
        <v>1894369.5589638711</v>
      </c>
      <c r="L55" s="17">
        <v>2877664.9842353435</v>
      </c>
      <c r="M55" s="17">
        <v>648809.76768973609</v>
      </c>
      <c r="N55" s="17">
        <v>648809.76768973609</v>
      </c>
      <c r="O55" s="17">
        <v>648809.76768973609</v>
      </c>
    </row>
    <row r="56" spans="1:15">
      <c r="A56">
        <v>135</v>
      </c>
      <c r="B56" t="s">
        <v>68</v>
      </c>
      <c r="C56" t="s">
        <v>69</v>
      </c>
      <c r="D56">
        <v>0</v>
      </c>
      <c r="E56">
        <v>-8</v>
      </c>
      <c r="F56" s="17">
        <v>296659.22926844499</v>
      </c>
      <c r="G56" s="17">
        <v>3210032.4309267099</v>
      </c>
      <c r="H56" s="17">
        <v>2180352.4879867299</v>
      </c>
      <c r="I56" s="17">
        <v>2473061.6044497602</v>
      </c>
      <c r="J56" s="17">
        <v>3044185.47738529</v>
      </c>
      <c r="K56" s="17">
        <v>400489.95951240079</v>
      </c>
      <c r="L56" s="17">
        <v>4333543.781751059</v>
      </c>
      <c r="M56" s="17">
        <v>2943475.8587820856</v>
      </c>
      <c r="N56" s="17">
        <v>2943475.8587820856</v>
      </c>
      <c r="O56" s="17">
        <v>2943475.8587820856</v>
      </c>
    </row>
    <row r="57" spans="1:15">
      <c r="A57">
        <v>135</v>
      </c>
      <c r="B57" t="s">
        <v>68</v>
      </c>
      <c r="C57" t="s">
        <v>69</v>
      </c>
      <c r="D57">
        <v>0</v>
      </c>
      <c r="E57">
        <v>0</v>
      </c>
      <c r="F57" s="17">
        <v>298249.32783432701</v>
      </c>
      <c r="G57" s="17">
        <v>3023519.1069442001</v>
      </c>
      <c r="H57" s="17">
        <v>2272696.9009401798</v>
      </c>
      <c r="I57" s="17">
        <v>2574233.55152559</v>
      </c>
      <c r="J57" s="17">
        <v>2894226.4688543701</v>
      </c>
      <c r="K57" s="17">
        <v>402636.59257634147</v>
      </c>
      <c r="L57" s="17">
        <v>4081750.7943746704</v>
      </c>
      <c r="M57" s="17">
        <v>3068140.8162692431</v>
      </c>
      <c r="N57" s="17">
        <v>3068140.8162692431</v>
      </c>
      <c r="O57" s="17">
        <v>3068140.8162692431</v>
      </c>
    </row>
    <row r="58" spans="1:15">
      <c r="A58">
        <v>135</v>
      </c>
      <c r="B58" t="s">
        <v>68</v>
      </c>
      <c r="C58" t="s">
        <v>69</v>
      </c>
      <c r="D58">
        <v>0</v>
      </c>
      <c r="E58">
        <v>8</v>
      </c>
      <c r="F58" s="17">
        <v>250391.596454415</v>
      </c>
      <c r="G58" s="17">
        <v>2536380.5538522298</v>
      </c>
      <c r="H58" s="17">
        <v>3053537.5756931501</v>
      </c>
      <c r="I58" s="17">
        <v>2377829.0304721398</v>
      </c>
      <c r="J58" s="17">
        <v>2871519.5112228701</v>
      </c>
      <c r="K58" s="17">
        <v>338028.65521346027</v>
      </c>
      <c r="L58" s="17">
        <v>3424113.7477005105</v>
      </c>
      <c r="M58" s="17">
        <v>4122275.7271857527</v>
      </c>
      <c r="N58" s="17">
        <v>4122275.7271857527</v>
      </c>
      <c r="O58" s="17">
        <v>4122275.7271857527</v>
      </c>
    </row>
    <row r="59" spans="1:15">
      <c r="A59">
        <v>135</v>
      </c>
      <c r="B59" t="s">
        <v>68</v>
      </c>
      <c r="C59" t="s">
        <v>69</v>
      </c>
      <c r="D59">
        <v>30</v>
      </c>
      <c r="E59">
        <v>-8</v>
      </c>
      <c r="F59" s="17">
        <v>487718.467882408</v>
      </c>
      <c r="G59" s="17">
        <v>3897112.7803652501</v>
      </c>
      <c r="H59" s="17">
        <v>999980.94389448105</v>
      </c>
      <c r="I59" s="17">
        <v>3176804.9089943599</v>
      </c>
      <c r="J59" s="17">
        <v>3677002.7082054899</v>
      </c>
      <c r="K59" s="17">
        <v>658419.93164125085</v>
      </c>
      <c r="L59" s="17">
        <v>5261102.2534930883</v>
      </c>
      <c r="M59" s="17">
        <v>1349974.2742575496</v>
      </c>
      <c r="N59" s="17">
        <v>1349974.2742575496</v>
      </c>
      <c r="O59" s="17">
        <v>1349974.2742575496</v>
      </c>
    </row>
    <row r="60" spans="1:15">
      <c r="A60">
        <v>135</v>
      </c>
      <c r="B60" t="s">
        <v>68</v>
      </c>
      <c r="C60" t="s">
        <v>69</v>
      </c>
      <c r="D60">
        <v>30</v>
      </c>
      <c r="E60">
        <v>0</v>
      </c>
      <c r="F60" s="17">
        <v>444614.8487346</v>
      </c>
      <c r="G60" s="17">
        <v>3665564.02879271</v>
      </c>
      <c r="H60" s="17">
        <v>1137953.56208929</v>
      </c>
      <c r="I60" s="17">
        <v>2908827.51991871</v>
      </c>
      <c r="J60" s="17">
        <v>3420246.2399919098</v>
      </c>
      <c r="K60" s="17">
        <v>600230.04579171003</v>
      </c>
      <c r="L60" s="17">
        <v>4948511.438870159</v>
      </c>
      <c r="M60" s="17">
        <v>1536237.3088205417</v>
      </c>
      <c r="N60" s="17">
        <v>1536237.3088205417</v>
      </c>
      <c r="O60" s="17">
        <v>1536237.3088205417</v>
      </c>
    </row>
    <row r="61" spans="1:15">
      <c r="A61">
        <v>135</v>
      </c>
      <c r="B61" t="s">
        <v>68</v>
      </c>
      <c r="C61" t="s">
        <v>69</v>
      </c>
      <c r="D61">
        <v>30</v>
      </c>
      <c r="E61">
        <v>8</v>
      </c>
      <c r="F61" s="17">
        <v>425973.10743511003</v>
      </c>
      <c r="G61" s="17">
        <v>3446215.7260969402</v>
      </c>
      <c r="H61" s="17">
        <v>1268575.47574426</v>
      </c>
      <c r="I61" s="17">
        <v>2626610.6545397402</v>
      </c>
      <c r="J61" s="17">
        <v>3214924.0730701</v>
      </c>
      <c r="K61" s="17">
        <v>575063.6950373986</v>
      </c>
      <c r="L61" s="17">
        <v>4652391.2302308697</v>
      </c>
      <c r="M61" s="17">
        <v>1712576.8922547512</v>
      </c>
      <c r="N61" s="17">
        <v>1712576.8922547512</v>
      </c>
      <c r="O61" s="17">
        <v>1712576.8922547512</v>
      </c>
    </row>
    <row r="62" spans="1:15">
      <c r="A62">
        <v>135</v>
      </c>
      <c r="B62" t="s">
        <v>68</v>
      </c>
      <c r="C62" t="s">
        <v>69</v>
      </c>
      <c r="D62">
        <v>60</v>
      </c>
      <c r="E62">
        <v>-8</v>
      </c>
      <c r="F62" s="17">
        <v>678406.32083089405</v>
      </c>
      <c r="G62" s="17">
        <v>3892451.1614852198</v>
      </c>
      <c r="H62" s="17">
        <v>677479.86015724903</v>
      </c>
      <c r="I62" s="17">
        <v>3131215.3870949098</v>
      </c>
      <c r="J62" s="17">
        <v>3642545.7920240401</v>
      </c>
      <c r="K62" s="17">
        <v>915848.53312170703</v>
      </c>
      <c r="L62" s="17">
        <v>5254809.0680050468</v>
      </c>
      <c r="M62" s="17">
        <v>914597.81121228624</v>
      </c>
      <c r="N62" s="17">
        <v>914597.81121228624</v>
      </c>
      <c r="O62" s="17">
        <v>914597.81121228624</v>
      </c>
    </row>
    <row r="63" spans="1:15">
      <c r="A63">
        <v>135</v>
      </c>
      <c r="B63" t="s">
        <v>68</v>
      </c>
      <c r="C63" t="s">
        <v>69</v>
      </c>
      <c r="D63">
        <v>60</v>
      </c>
      <c r="E63">
        <v>0</v>
      </c>
      <c r="F63" s="17">
        <v>616638.38931112504</v>
      </c>
      <c r="G63" s="17">
        <v>4137588.95476921</v>
      </c>
      <c r="H63" s="17">
        <v>758998.06568697095</v>
      </c>
      <c r="I63" s="17">
        <v>3350531.45814279</v>
      </c>
      <c r="J63" s="17">
        <v>3815140.6801148402</v>
      </c>
      <c r="K63" s="17">
        <v>832461.82557001885</v>
      </c>
      <c r="L63" s="17">
        <v>5585745.0889384337</v>
      </c>
      <c r="M63" s="17">
        <v>1024647.3886774109</v>
      </c>
      <c r="N63" s="17">
        <v>1024647.3886774109</v>
      </c>
      <c r="O63" s="17">
        <v>1024647.3886774109</v>
      </c>
    </row>
    <row r="64" spans="1:15">
      <c r="A64">
        <v>135</v>
      </c>
      <c r="B64" t="s">
        <v>68</v>
      </c>
      <c r="C64" t="s">
        <v>69</v>
      </c>
      <c r="D64">
        <v>60</v>
      </c>
      <c r="E64">
        <v>8</v>
      </c>
      <c r="F64" s="17">
        <v>554310.36261672701</v>
      </c>
      <c r="G64" s="17">
        <v>4270089.1673779804</v>
      </c>
      <c r="H64" s="17">
        <v>791290.20926580904</v>
      </c>
      <c r="I64" s="17">
        <v>3565947.9388199099</v>
      </c>
      <c r="J64" s="17">
        <v>3967808.9523682799</v>
      </c>
      <c r="K64" s="17">
        <v>748318.98953258153</v>
      </c>
      <c r="L64" s="17">
        <v>5764620.3759602737</v>
      </c>
      <c r="M64" s="17">
        <v>1068241.7825088422</v>
      </c>
      <c r="N64" s="17">
        <v>1068241.7825088422</v>
      </c>
      <c r="O64" s="17">
        <v>1068241.7825088422</v>
      </c>
    </row>
    <row r="65" spans="1:15">
      <c r="A65">
        <v>135</v>
      </c>
      <c r="B65" t="s">
        <v>67</v>
      </c>
      <c r="C65" t="s">
        <v>69</v>
      </c>
      <c r="D65">
        <v>0</v>
      </c>
      <c r="E65">
        <v>-8</v>
      </c>
      <c r="F65" s="17">
        <v>539424.13822286599</v>
      </c>
      <c r="G65" s="17">
        <v>1236202.7060370101</v>
      </c>
      <c r="H65" s="17">
        <v>2674437.3868953502</v>
      </c>
      <c r="I65" s="17">
        <v>1834914.83396936</v>
      </c>
      <c r="J65" s="17">
        <v>2400713.83265759</v>
      </c>
      <c r="K65" s="17">
        <v>593366.55204515264</v>
      </c>
      <c r="L65" s="17">
        <v>1668873.6531499636</v>
      </c>
      <c r="M65" s="17">
        <v>3610490.4723087228</v>
      </c>
      <c r="N65" s="17">
        <v>3610490.4723087228</v>
      </c>
      <c r="O65" s="17">
        <v>3610490.4723087228</v>
      </c>
    </row>
    <row r="66" spans="1:15">
      <c r="A66">
        <v>135</v>
      </c>
      <c r="B66" t="s">
        <v>67</v>
      </c>
      <c r="C66" t="s">
        <v>69</v>
      </c>
      <c r="D66">
        <v>0</v>
      </c>
      <c r="E66">
        <v>0</v>
      </c>
      <c r="F66" s="17">
        <v>567007.07722697197</v>
      </c>
      <c r="G66" s="17">
        <v>1631668.7537694201</v>
      </c>
      <c r="H66" s="17">
        <v>1874818.59301577</v>
      </c>
      <c r="I66" s="17">
        <v>922682.79825338896</v>
      </c>
      <c r="J66" s="17">
        <v>1648295.1130909601</v>
      </c>
      <c r="K66" s="17">
        <v>623707.78494966927</v>
      </c>
      <c r="L66" s="17">
        <v>2202752.8175887172</v>
      </c>
      <c r="M66" s="17">
        <v>2531005.1005712897</v>
      </c>
      <c r="N66" s="17">
        <v>2531005.1005712897</v>
      </c>
      <c r="O66" s="17">
        <v>2531005.1005712897</v>
      </c>
    </row>
    <row r="67" spans="1:15">
      <c r="A67">
        <v>135</v>
      </c>
      <c r="B67" t="s">
        <v>67</v>
      </c>
      <c r="C67" t="s">
        <v>69</v>
      </c>
      <c r="D67">
        <v>0</v>
      </c>
      <c r="E67">
        <v>8</v>
      </c>
      <c r="F67" s="17">
        <v>575292.24129030702</v>
      </c>
      <c r="G67" s="17">
        <v>2556678.2484674002</v>
      </c>
      <c r="H67" s="17">
        <v>1237335.97394088</v>
      </c>
      <c r="I67" s="17">
        <v>1546670.6560035001</v>
      </c>
      <c r="J67" s="17">
        <v>2245516.9054807299</v>
      </c>
      <c r="K67" s="17">
        <v>632821.46541933774</v>
      </c>
      <c r="L67" s="17">
        <v>3451515.6354309907</v>
      </c>
      <c r="M67" s="17">
        <v>1670403.5648201881</v>
      </c>
      <c r="N67" s="17">
        <v>1670403.5648201881</v>
      </c>
      <c r="O67" s="17">
        <v>1670403.5648201881</v>
      </c>
    </row>
    <row r="68" spans="1:15">
      <c r="A68">
        <v>135</v>
      </c>
      <c r="B68" t="s">
        <v>67</v>
      </c>
      <c r="C68" t="s">
        <v>69</v>
      </c>
      <c r="D68">
        <v>30</v>
      </c>
      <c r="E68">
        <v>-8</v>
      </c>
      <c r="F68" s="17">
        <v>592391.14179409598</v>
      </c>
      <c r="G68" s="17">
        <v>1233623.81248171</v>
      </c>
      <c r="H68" s="17">
        <v>2090134.3288012899</v>
      </c>
      <c r="I68" s="17">
        <v>1232893.01596277</v>
      </c>
      <c r="J68" s="17">
        <v>1836004.52621335</v>
      </c>
      <c r="K68" s="17">
        <v>651630.25597350567</v>
      </c>
      <c r="L68" s="17">
        <v>1665392.1468503086</v>
      </c>
      <c r="M68" s="17">
        <v>2821681.3438817416</v>
      </c>
      <c r="N68" s="17">
        <v>2821681.3438817416</v>
      </c>
      <c r="O68" s="17">
        <v>2821681.3438817416</v>
      </c>
    </row>
    <row r="69" spans="1:15">
      <c r="A69">
        <v>135</v>
      </c>
      <c r="B69" t="s">
        <v>67</v>
      </c>
      <c r="C69" t="s">
        <v>69</v>
      </c>
      <c r="D69">
        <v>30</v>
      </c>
      <c r="E69">
        <v>0</v>
      </c>
      <c r="F69" s="17">
        <v>712521.63566527702</v>
      </c>
      <c r="G69" s="17">
        <v>2233558.6216792702</v>
      </c>
      <c r="H69" s="17">
        <v>1076870.5457502101</v>
      </c>
      <c r="I69" s="17">
        <v>1275347.74931447</v>
      </c>
      <c r="J69" s="17">
        <v>1959773.6723841201</v>
      </c>
      <c r="K69" s="17">
        <v>783773.79923180479</v>
      </c>
      <c r="L69" s="17">
        <v>3015304.1392670148</v>
      </c>
      <c r="M69" s="17">
        <v>1453775.2367627837</v>
      </c>
      <c r="N69" s="17">
        <v>1453775.2367627837</v>
      </c>
      <c r="O69" s="17">
        <v>1453775.2367627837</v>
      </c>
    </row>
    <row r="70" spans="1:15">
      <c r="A70">
        <v>135</v>
      </c>
      <c r="B70" t="s">
        <v>67</v>
      </c>
      <c r="C70" t="s">
        <v>69</v>
      </c>
      <c r="D70">
        <v>30</v>
      </c>
      <c r="E70">
        <v>8</v>
      </c>
      <c r="F70" s="17">
        <v>852345.42872646498</v>
      </c>
      <c r="G70" s="17">
        <v>2823080.4517340101</v>
      </c>
      <c r="H70" s="17">
        <v>766497.86823779496</v>
      </c>
      <c r="I70" s="17">
        <v>2028060.2549127999</v>
      </c>
      <c r="J70" s="17">
        <v>2560293.4531928301</v>
      </c>
      <c r="K70" s="17">
        <v>937579.97159911157</v>
      </c>
      <c r="L70" s="17">
        <v>3811158.6098409141</v>
      </c>
      <c r="M70" s="17">
        <v>1034772.1221210232</v>
      </c>
      <c r="N70" s="17">
        <v>1034772.1221210232</v>
      </c>
      <c r="O70" s="17">
        <v>1034772.1221210232</v>
      </c>
    </row>
    <row r="71" spans="1:15">
      <c r="A71">
        <v>135</v>
      </c>
      <c r="B71" t="s">
        <v>67</v>
      </c>
      <c r="C71" t="s">
        <v>69</v>
      </c>
      <c r="D71">
        <v>60</v>
      </c>
      <c r="E71">
        <v>-8</v>
      </c>
      <c r="F71" s="17">
        <v>921933.63838050899</v>
      </c>
      <c r="G71" s="17">
        <v>2005244.3367171299</v>
      </c>
      <c r="H71" s="17">
        <v>911413.24961387704</v>
      </c>
      <c r="I71" s="17">
        <v>1028132.47385534</v>
      </c>
      <c r="J71" s="17">
        <v>1770672.71258989</v>
      </c>
      <c r="K71" s="17">
        <v>1014127.00221856</v>
      </c>
      <c r="L71" s="17">
        <v>2707079.8545681257</v>
      </c>
      <c r="M71" s="17">
        <v>1230407.8869787341</v>
      </c>
      <c r="N71" s="17">
        <v>1230407.8869787341</v>
      </c>
      <c r="O71" s="17">
        <v>1230407.8869787341</v>
      </c>
    </row>
    <row r="72" spans="1:15">
      <c r="A72">
        <v>135</v>
      </c>
      <c r="B72" t="s">
        <v>67</v>
      </c>
      <c r="C72" t="s">
        <v>69</v>
      </c>
      <c r="D72">
        <v>60</v>
      </c>
      <c r="E72">
        <v>0</v>
      </c>
      <c r="F72" s="17">
        <v>1153289.68009941</v>
      </c>
      <c r="G72" s="17">
        <v>2069150.59206559</v>
      </c>
      <c r="H72" s="17">
        <v>709303.07360288396</v>
      </c>
      <c r="I72" s="17">
        <v>1033005.98868689</v>
      </c>
      <c r="J72" s="17">
        <v>1794807.73793134</v>
      </c>
      <c r="K72" s="17">
        <v>1268618.6481093511</v>
      </c>
      <c r="L72" s="17">
        <v>2793353.2992885467</v>
      </c>
      <c r="M72" s="17">
        <v>957559.14936389343</v>
      </c>
      <c r="N72" s="17">
        <v>957559.14936389343</v>
      </c>
      <c r="O72" s="17">
        <v>957559.14936389343</v>
      </c>
    </row>
    <row r="73" spans="1:15">
      <c r="A73">
        <v>135</v>
      </c>
      <c r="B73" t="s">
        <v>67</v>
      </c>
      <c r="C73" t="s">
        <v>69</v>
      </c>
      <c r="D73">
        <v>60</v>
      </c>
      <c r="E73">
        <v>8</v>
      </c>
      <c r="F73" s="17">
        <v>1700958.7872373499</v>
      </c>
      <c r="G73" s="17">
        <v>2119066.43485785</v>
      </c>
      <c r="H73" s="17">
        <v>508645.700405857</v>
      </c>
      <c r="I73" s="17">
        <v>1281812.3753273599</v>
      </c>
      <c r="J73" s="17">
        <v>1882659.99336779</v>
      </c>
      <c r="K73" s="17">
        <v>1871054.6659610851</v>
      </c>
      <c r="L73" s="17">
        <v>2860739.6870580977</v>
      </c>
      <c r="M73" s="17">
        <v>686671.69554790703</v>
      </c>
      <c r="N73" s="17">
        <v>686671.69554790703</v>
      </c>
      <c r="O73" s="17">
        <v>686671.69554790703</v>
      </c>
    </row>
    <row r="74" spans="1:15">
      <c r="A74">
        <v>140</v>
      </c>
      <c r="B74" t="s">
        <v>68</v>
      </c>
      <c r="C74" t="s">
        <v>69</v>
      </c>
      <c r="D74">
        <v>0</v>
      </c>
      <c r="E74">
        <v>-8</v>
      </c>
      <c r="F74" s="17">
        <v>324651.47562549298</v>
      </c>
      <c r="G74" s="17">
        <v>3144890.89667978</v>
      </c>
      <c r="H74" s="17">
        <v>2215950.27714345</v>
      </c>
      <c r="I74" s="17">
        <v>2429428.6485969899</v>
      </c>
      <c r="J74" s="17">
        <v>2977443.3337018401</v>
      </c>
      <c r="K74" s="17">
        <v>438279.49209441553</v>
      </c>
      <c r="L74" s="17">
        <v>4245602.7105177036</v>
      </c>
      <c r="M74" s="17">
        <v>2991532.8741436577</v>
      </c>
      <c r="N74" s="17">
        <v>2991532.8741436577</v>
      </c>
      <c r="O74" s="17">
        <v>2991532.8741436577</v>
      </c>
    </row>
    <row r="75" spans="1:15">
      <c r="A75">
        <v>140</v>
      </c>
      <c r="B75" t="s">
        <v>68</v>
      </c>
      <c r="C75" t="s">
        <v>69</v>
      </c>
      <c r="D75">
        <v>0</v>
      </c>
      <c r="E75">
        <v>0</v>
      </c>
      <c r="F75" s="17">
        <v>332492.98407039599</v>
      </c>
      <c r="G75" s="17">
        <v>2998683.7989252401</v>
      </c>
      <c r="H75" s="17">
        <v>2286851.3552742</v>
      </c>
      <c r="I75" s="17">
        <v>2433223.5503547601</v>
      </c>
      <c r="J75" s="17">
        <v>2844377.8306130399</v>
      </c>
      <c r="K75" s="17">
        <v>448865.52849503461</v>
      </c>
      <c r="L75" s="17">
        <v>4048223.1285490743</v>
      </c>
      <c r="M75" s="17">
        <v>3087249.3296201699</v>
      </c>
      <c r="N75" s="17">
        <v>3087249.3296201699</v>
      </c>
      <c r="O75" s="17">
        <v>3087249.3296201699</v>
      </c>
    </row>
    <row r="76" spans="1:15">
      <c r="A76">
        <v>140</v>
      </c>
      <c r="B76" t="s">
        <v>68</v>
      </c>
      <c r="C76" t="s">
        <v>69</v>
      </c>
      <c r="D76">
        <v>0</v>
      </c>
      <c r="E76">
        <v>8</v>
      </c>
      <c r="F76" s="17">
        <v>264594.955760554</v>
      </c>
      <c r="G76" s="17">
        <v>2578702.22828979</v>
      </c>
      <c r="H76" s="17">
        <v>3044428.5270987502</v>
      </c>
      <c r="I76" s="17">
        <v>2418299.9242563699</v>
      </c>
      <c r="J76" s="17">
        <v>2894698.88215676</v>
      </c>
      <c r="K76" s="17">
        <v>357203.19027674792</v>
      </c>
      <c r="L76" s="17">
        <v>3481248.0081912167</v>
      </c>
      <c r="M76" s="17">
        <v>4109978.5115833129</v>
      </c>
      <c r="N76" s="17">
        <v>4109978.5115833129</v>
      </c>
      <c r="O76" s="17">
        <v>4109978.5115833129</v>
      </c>
    </row>
    <row r="77" spans="1:15">
      <c r="A77">
        <v>140</v>
      </c>
      <c r="B77" t="s">
        <v>68</v>
      </c>
      <c r="C77" t="s">
        <v>69</v>
      </c>
      <c r="D77">
        <v>30</v>
      </c>
      <c r="E77">
        <v>-8</v>
      </c>
      <c r="F77" s="17">
        <v>494302.00269174099</v>
      </c>
      <c r="G77" s="17">
        <v>3915217.3158302</v>
      </c>
      <c r="H77" s="17">
        <v>1030984.76509073</v>
      </c>
      <c r="I77" s="17">
        <v>3108143.14451994</v>
      </c>
      <c r="J77" s="17">
        <v>3663368.8330287901</v>
      </c>
      <c r="K77" s="17">
        <v>667307.70363385032</v>
      </c>
      <c r="L77" s="17">
        <v>5285543.3763707699</v>
      </c>
      <c r="M77" s="17">
        <v>1391829.4328724856</v>
      </c>
      <c r="N77" s="17">
        <v>1391829.4328724856</v>
      </c>
      <c r="O77" s="17">
        <v>1391829.4328724856</v>
      </c>
    </row>
    <row r="78" spans="1:15">
      <c r="A78">
        <v>140</v>
      </c>
      <c r="B78" t="s">
        <v>68</v>
      </c>
      <c r="C78" t="s">
        <v>69</v>
      </c>
      <c r="D78">
        <v>30</v>
      </c>
      <c r="E78">
        <v>0</v>
      </c>
      <c r="F78" s="17">
        <v>449430.676518058</v>
      </c>
      <c r="G78" s="17">
        <v>3703771.1755943201</v>
      </c>
      <c r="H78" s="17">
        <v>1166788.98431026</v>
      </c>
      <c r="I78" s="17">
        <v>3006040.0532943001</v>
      </c>
      <c r="J78" s="17">
        <v>3477427.9572629202</v>
      </c>
      <c r="K78" s="17">
        <v>606731.41329937836</v>
      </c>
      <c r="L78" s="17">
        <v>5000091.0870523322</v>
      </c>
      <c r="M78" s="17">
        <v>1575165.1288188512</v>
      </c>
      <c r="N78" s="17">
        <v>1575165.1288188512</v>
      </c>
      <c r="O78" s="17">
        <v>1575165.1288188512</v>
      </c>
    </row>
    <row r="79" spans="1:15">
      <c r="A79">
        <v>140</v>
      </c>
      <c r="B79" t="s">
        <v>68</v>
      </c>
      <c r="C79" t="s">
        <v>69</v>
      </c>
      <c r="D79">
        <v>30</v>
      </c>
      <c r="E79">
        <v>8</v>
      </c>
      <c r="F79" s="17">
        <v>445482.82573786401</v>
      </c>
      <c r="G79" s="17">
        <v>3478427.55216897</v>
      </c>
      <c r="H79" s="17">
        <v>1298332.4982803001</v>
      </c>
      <c r="I79" s="17">
        <v>2639483.8624895099</v>
      </c>
      <c r="J79" s="17">
        <v>3218679.3344047102</v>
      </c>
      <c r="K79" s="17">
        <v>601401.8147461164</v>
      </c>
      <c r="L79" s="17">
        <v>4695877.1954281097</v>
      </c>
      <c r="M79" s="17">
        <v>1752748.8726784051</v>
      </c>
      <c r="N79" s="17">
        <v>1752748.8726784051</v>
      </c>
      <c r="O79" s="17">
        <v>1752748.8726784051</v>
      </c>
    </row>
    <row r="80" spans="1:15">
      <c r="A80">
        <v>140</v>
      </c>
      <c r="B80" t="s">
        <v>68</v>
      </c>
      <c r="C80" t="s">
        <v>69</v>
      </c>
      <c r="D80">
        <v>60</v>
      </c>
      <c r="E80">
        <v>-8</v>
      </c>
      <c r="F80" s="17">
        <v>689061.31085035205</v>
      </c>
      <c r="G80" s="17">
        <v>3863286.4896990401</v>
      </c>
      <c r="H80" s="17">
        <v>684369.96265576396</v>
      </c>
      <c r="I80" s="17">
        <v>3137135.6101918099</v>
      </c>
      <c r="J80" s="17">
        <v>3594001.1282188999</v>
      </c>
      <c r="K80" s="17">
        <v>930232.76964797534</v>
      </c>
      <c r="L80" s="17">
        <v>5215436.761093704</v>
      </c>
      <c r="M80" s="17">
        <v>923899.44958528143</v>
      </c>
      <c r="N80" s="17">
        <v>923899.44958528143</v>
      </c>
      <c r="O80" s="17">
        <v>923899.44958528143</v>
      </c>
    </row>
    <row r="81" spans="1:15">
      <c r="A81">
        <v>140</v>
      </c>
      <c r="B81" t="s">
        <v>68</v>
      </c>
      <c r="C81" t="s">
        <v>69</v>
      </c>
      <c r="D81">
        <v>60</v>
      </c>
      <c r="E81">
        <v>0</v>
      </c>
      <c r="F81" s="17">
        <v>625266.49156000104</v>
      </c>
      <c r="G81" s="17">
        <v>4059050.7903375202</v>
      </c>
      <c r="H81" s="17">
        <v>778935.56719388301</v>
      </c>
      <c r="I81" s="17">
        <v>3334626.68277829</v>
      </c>
      <c r="J81" s="17">
        <v>3757696.4902969701</v>
      </c>
      <c r="K81" s="17">
        <v>844109.76360600151</v>
      </c>
      <c r="L81" s="17">
        <v>5479718.566955653</v>
      </c>
      <c r="M81" s="17">
        <v>1051563.0157117422</v>
      </c>
      <c r="N81" s="17">
        <v>1051563.0157117422</v>
      </c>
      <c r="O81" s="17">
        <v>1051563.0157117422</v>
      </c>
    </row>
    <row r="82" spans="1:15">
      <c r="A82">
        <v>140</v>
      </c>
      <c r="B82" t="s">
        <v>68</v>
      </c>
      <c r="C82" t="s">
        <v>69</v>
      </c>
      <c r="D82">
        <v>60</v>
      </c>
      <c r="E82">
        <v>8</v>
      </c>
      <c r="F82" s="17">
        <v>578436.81187090103</v>
      </c>
      <c r="G82" s="17">
        <v>4212102.3450646298</v>
      </c>
      <c r="H82" s="17">
        <v>826521.04966903396</v>
      </c>
      <c r="I82" s="17">
        <v>3404213.7122619101</v>
      </c>
      <c r="J82" s="17">
        <v>3892030.2476294702</v>
      </c>
      <c r="K82" s="17">
        <v>780889.69602571649</v>
      </c>
      <c r="L82" s="17">
        <v>5686338.1658372506</v>
      </c>
      <c r="M82" s="17">
        <v>1115803.4170531959</v>
      </c>
      <c r="N82" s="17">
        <v>1115803.4170531959</v>
      </c>
      <c r="O82" s="17">
        <v>1115803.4170531959</v>
      </c>
    </row>
    <row r="83" spans="1:15">
      <c r="A83">
        <v>140</v>
      </c>
      <c r="B83" t="s">
        <v>67</v>
      </c>
      <c r="C83" t="s">
        <v>69</v>
      </c>
      <c r="D83">
        <v>0</v>
      </c>
      <c r="E83">
        <v>-8</v>
      </c>
      <c r="F83" s="17">
        <v>558805.76611013396</v>
      </c>
      <c r="G83" s="17">
        <v>1257446.70982395</v>
      </c>
      <c r="H83" s="17">
        <v>2689621.5503305499</v>
      </c>
      <c r="I83" s="17">
        <v>1773711.14760376</v>
      </c>
      <c r="J83" s="17">
        <v>2383170.3959754799</v>
      </c>
      <c r="K83" s="17">
        <v>614686.34272114746</v>
      </c>
      <c r="L83" s="17">
        <v>1697553.0582623326</v>
      </c>
      <c r="M83" s="17">
        <v>3630989.0929462425</v>
      </c>
      <c r="N83" s="17">
        <v>3630989.0929462425</v>
      </c>
      <c r="O83" s="17">
        <v>3630989.0929462425</v>
      </c>
    </row>
    <row r="84" spans="1:15">
      <c r="A84">
        <v>140</v>
      </c>
      <c r="B84" t="s">
        <v>67</v>
      </c>
      <c r="C84" t="s">
        <v>69</v>
      </c>
      <c r="D84">
        <v>0</v>
      </c>
      <c r="E84">
        <v>0</v>
      </c>
      <c r="F84" s="17">
        <v>576408.987717084</v>
      </c>
      <c r="G84" s="17">
        <v>1652218.3186113001</v>
      </c>
      <c r="H84" s="17">
        <v>1890034.9340690901</v>
      </c>
      <c r="I84" s="17">
        <v>868374.05582568306</v>
      </c>
      <c r="J84" s="17">
        <v>1711737.40551544</v>
      </c>
      <c r="K84" s="17">
        <v>634049.88648879249</v>
      </c>
      <c r="L84" s="17">
        <v>2230494.7301252554</v>
      </c>
      <c r="M84" s="17">
        <v>2551547.160993272</v>
      </c>
      <c r="N84" s="17">
        <v>2551547.160993272</v>
      </c>
      <c r="O84" s="17">
        <v>2551547.160993272</v>
      </c>
    </row>
    <row r="85" spans="1:15">
      <c r="A85">
        <v>140</v>
      </c>
      <c r="B85" t="s">
        <v>67</v>
      </c>
      <c r="C85" t="s">
        <v>69</v>
      </c>
      <c r="D85">
        <v>0</v>
      </c>
      <c r="E85">
        <v>8</v>
      </c>
      <c r="F85" s="17">
        <v>566283.79528556904</v>
      </c>
      <c r="G85" s="17">
        <v>2541345.5036471798</v>
      </c>
      <c r="H85" s="17">
        <v>1289062.5408220901</v>
      </c>
      <c r="I85" s="17">
        <v>1558421.0448887099</v>
      </c>
      <c r="J85" s="17">
        <v>2227041.39851304</v>
      </c>
      <c r="K85" s="17">
        <v>622912.17481412599</v>
      </c>
      <c r="L85" s="17">
        <v>3430816.4299236932</v>
      </c>
      <c r="M85" s="17">
        <v>1740234.4301098217</v>
      </c>
      <c r="N85" s="17">
        <v>1740234.4301098217</v>
      </c>
      <c r="O85" s="17">
        <v>1740234.4301098217</v>
      </c>
    </row>
    <row r="86" spans="1:15">
      <c r="A86">
        <v>140</v>
      </c>
      <c r="B86" t="s">
        <v>67</v>
      </c>
      <c r="C86" t="s">
        <v>69</v>
      </c>
      <c r="D86">
        <v>30</v>
      </c>
      <c r="E86">
        <v>-8</v>
      </c>
      <c r="F86" s="17">
        <v>616299.71317271295</v>
      </c>
      <c r="G86" s="17">
        <v>1255220.66695877</v>
      </c>
      <c r="H86" s="17">
        <v>2109557.0767605398</v>
      </c>
      <c r="I86" s="17">
        <v>1217371.07786609</v>
      </c>
      <c r="J86" s="17">
        <v>1857972.30850732</v>
      </c>
      <c r="K86" s="17">
        <v>677929.6844899843</v>
      </c>
      <c r="L86" s="17">
        <v>1694547.9003943396</v>
      </c>
      <c r="M86" s="17">
        <v>2847902.0536267287</v>
      </c>
      <c r="N86" s="17">
        <v>2847902.0536267287</v>
      </c>
      <c r="O86" s="17">
        <v>2847902.0536267287</v>
      </c>
    </row>
    <row r="87" spans="1:15">
      <c r="A87">
        <v>140</v>
      </c>
      <c r="B87" t="s">
        <v>67</v>
      </c>
      <c r="C87" t="s">
        <v>69</v>
      </c>
      <c r="D87">
        <v>30</v>
      </c>
      <c r="E87">
        <v>0</v>
      </c>
      <c r="F87" s="17">
        <v>741842.22619448195</v>
      </c>
      <c r="G87" s="17">
        <v>2252280.3631178401</v>
      </c>
      <c r="H87" s="17">
        <v>1109430.17690984</v>
      </c>
      <c r="I87" s="17">
        <v>1174850.4451514201</v>
      </c>
      <c r="J87" s="17">
        <v>1951095.9243230701</v>
      </c>
      <c r="K87" s="17">
        <v>816026.44881393015</v>
      </c>
      <c r="L87" s="17">
        <v>3040578.4902090845</v>
      </c>
      <c r="M87" s="17">
        <v>1497730.738828284</v>
      </c>
      <c r="N87" s="17">
        <v>1497730.738828284</v>
      </c>
      <c r="O87" s="17">
        <v>1497730.738828284</v>
      </c>
    </row>
    <row r="88" spans="1:15">
      <c r="A88">
        <v>140</v>
      </c>
      <c r="B88" t="s">
        <v>67</v>
      </c>
      <c r="C88" t="s">
        <v>69</v>
      </c>
      <c r="D88">
        <v>30</v>
      </c>
      <c r="E88">
        <v>8</v>
      </c>
      <c r="F88" s="17">
        <v>908098.98428175098</v>
      </c>
      <c r="G88" s="17">
        <v>2828457.2363109202</v>
      </c>
      <c r="H88" s="17">
        <v>771338.52007510804</v>
      </c>
      <c r="I88" s="17">
        <v>1887189.4443292201</v>
      </c>
      <c r="J88" s="17">
        <v>2497243.9446565202</v>
      </c>
      <c r="K88" s="17">
        <v>998908.88270992611</v>
      </c>
      <c r="L88" s="17">
        <v>3818417.2690197425</v>
      </c>
      <c r="M88" s="17">
        <v>1041307.002101396</v>
      </c>
      <c r="N88" s="17">
        <v>1041307.002101396</v>
      </c>
      <c r="O88" s="17">
        <v>1041307.002101396</v>
      </c>
    </row>
    <row r="89" spans="1:15">
      <c r="A89">
        <v>140</v>
      </c>
      <c r="B89" t="s">
        <v>67</v>
      </c>
      <c r="C89" t="s">
        <v>69</v>
      </c>
      <c r="D89">
        <v>60</v>
      </c>
      <c r="E89">
        <v>-8</v>
      </c>
      <c r="F89" s="17">
        <v>954536.57840332005</v>
      </c>
      <c r="G89" s="17">
        <v>2025478.3105729099</v>
      </c>
      <c r="H89" s="17">
        <v>912066.08266242396</v>
      </c>
      <c r="I89" s="17">
        <v>1151124.0947165701</v>
      </c>
      <c r="J89" s="17">
        <v>1760432.52142068</v>
      </c>
      <c r="K89" s="17">
        <v>1049990.2362436522</v>
      </c>
      <c r="L89" s="17">
        <v>2734395.7192734284</v>
      </c>
      <c r="M89" s="17">
        <v>1231289.2115942724</v>
      </c>
      <c r="N89" s="17">
        <v>1231289.2115942724</v>
      </c>
      <c r="O89" s="17">
        <v>1231289.2115942724</v>
      </c>
    </row>
    <row r="90" spans="1:15">
      <c r="A90">
        <v>140</v>
      </c>
      <c r="B90" t="s">
        <v>67</v>
      </c>
      <c r="C90" t="s">
        <v>69</v>
      </c>
      <c r="D90">
        <v>60</v>
      </c>
      <c r="E90">
        <v>0</v>
      </c>
      <c r="F90" s="17">
        <v>1179363.2555996899</v>
      </c>
      <c r="G90" s="17">
        <v>2093511.7944884</v>
      </c>
      <c r="H90" s="17">
        <v>737137.00182238896</v>
      </c>
      <c r="I90" s="17">
        <v>1172297.52323009</v>
      </c>
      <c r="J90" s="17">
        <v>1826527.71825504</v>
      </c>
      <c r="K90" s="17">
        <v>1297299.581159659</v>
      </c>
      <c r="L90" s="17">
        <v>2826240.92255934</v>
      </c>
      <c r="M90" s="17">
        <v>995134.95246022521</v>
      </c>
      <c r="N90" s="17">
        <v>995134.95246022521</v>
      </c>
      <c r="O90" s="17">
        <v>995134.95246022521</v>
      </c>
    </row>
    <row r="91" spans="1:15">
      <c r="A91">
        <v>140</v>
      </c>
      <c r="B91" t="s">
        <v>67</v>
      </c>
      <c r="C91" t="s">
        <v>69</v>
      </c>
      <c r="D91">
        <v>60</v>
      </c>
      <c r="E91">
        <v>8</v>
      </c>
      <c r="F91" s="17">
        <v>1654364.81933088</v>
      </c>
      <c r="G91" s="17">
        <v>2120659.0872939099</v>
      </c>
      <c r="H91" s="17">
        <v>543604.55652369</v>
      </c>
      <c r="I91" s="17">
        <v>1366664.0107507701</v>
      </c>
      <c r="J91" s="17">
        <v>1907852.4407587701</v>
      </c>
      <c r="K91" s="17">
        <v>1819801.301263968</v>
      </c>
      <c r="L91" s="17">
        <v>2862889.7678467785</v>
      </c>
      <c r="M91" s="17">
        <v>733866.15130698157</v>
      </c>
      <c r="N91" s="17">
        <v>733866.15130698157</v>
      </c>
      <c r="O91" s="17">
        <v>733866.15130698157</v>
      </c>
    </row>
    <row r="92" spans="1:15">
      <c r="A92">
        <v>145</v>
      </c>
      <c r="B92" t="s">
        <v>68</v>
      </c>
      <c r="C92" t="s">
        <v>69</v>
      </c>
      <c r="D92">
        <v>0</v>
      </c>
      <c r="E92">
        <v>-8</v>
      </c>
      <c r="F92" s="17">
        <v>330567.93994452601</v>
      </c>
      <c r="G92" s="17">
        <v>3090213.3724542502</v>
      </c>
      <c r="H92" s="17">
        <v>2312060.8635455701</v>
      </c>
      <c r="I92" s="17">
        <v>2375379.7010515002</v>
      </c>
      <c r="J92" s="17">
        <v>2927341.16030744</v>
      </c>
      <c r="K92" s="17">
        <v>446266.71892511012</v>
      </c>
      <c r="L92" s="17">
        <v>4171788.052813238</v>
      </c>
      <c r="M92" s="17">
        <v>3121282.1657865196</v>
      </c>
      <c r="N92" s="17">
        <v>3121282.1657865196</v>
      </c>
      <c r="O92" s="17">
        <v>3121282.1657865196</v>
      </c>
    </row>
    <row r="93" spans="1:15">
      <c r="A93">
        <v>145</v>
      </c>
      <c r="B93" t="s">
        <v>68</v>
      </c>
      <c r="C93" t="s">
        <v>69</v>
      </c>
      <c r="D93">
        <v>0</v>
      </c>
      <c r="E93">
        <v>0</v>
      </c>
      <c r="F93" s="17">
        <v>294141.56072069</v>
      </c>
      <c r="G93" s="17">
        <v>2960748.4044492901</v>
      </c>
      <c r="H93" s="17">
        <v>2331539.1732921698</v>
      </c>
      <c r="I93" s="17">
        <v>2427255.7734356802</v>
      </c>
      <c r="J93" s="17">
        <v>2783064.4330846402</v>
      </c>
      <c r="K93" s="17">
        <v>397091.10697293153</v>
      </c>
      <c r="L93" s="17">
        <v>3997010.346006542</v>
      </c>
      <c r="M93" s="17">
        <v>3147577.8839444295</v>
      </c>
      <c r="N93" s="17">
        <v>3147577.8839444295</v>
      </c>
      <c r="O93" s="17">
        <v>3147577.8839444295</v>
      </c>
    </row>
    <row r="94" spans="1:15">
      <c r="A94">
        <v>145</v>
      </c>
      <c r="B94" t="s">
        <v>68</v>
      </c>
      <c r="C94" t="s">
        <v>69</v>
      </c>
      <c r="D94">
        <v>0</v>
      </c>
      <c r="E94">
        <v>8</v>
      </c>
      <c r="F94" s="17">
        <v>286514.04650399397</v>
      </c>
      <c r="G94" s="17">
        <v>2612882.7680715001</v>
      </c>
      <c r="H94" s="17">
        <v>3026713.2666943199</v>
      </c>
      <c r="I94" s="17">
        <v>2395856.34405341</v>
      </c>
      <c r="J94" s="17">
        <v>2871469.4027524302</v>
      </c>
      <c r="K94" s="17">
        <v>386793.96278039191</v>
      </c>
      <c r="L94" s="17">
        <v>3527391.7368965256</v>
      </c>
      <c r="M94" s="17">
        <v>4086062.9100373322</v>
      </c>
      <c r="N94" s="17">
        <v>4086062.9100373322</v>
      </c>
      <c r="O94" s="17">
        <v>4086062.9100373322</v>
      </c>
    </row>
    <row r="95" spans="1:15">
      <c r="A95">
        <v>145</v>
      </c>
      <c r="B95" t="s">
        <v>68</v>
      </c>
      <c r="C95" t="s">
        <v>69</v>
      </c>
      <c r="D95">
        <v>30</v>
      </c>
      <c r="E95">
        <v>-8</v>
      </c>
      <c r="F95" s="17">
        <v>501857.966901623</v>
      </c>
      <c r="G95" s="17">
        <v>3913973.22931692</v>
      </c>
      <c r="H95" s="17">
        <v>1072897.1450342799</v>
      </c>
      <c r="I95" s="17">
        <v>3209524.7079341402</v>
      </c>
      <c r="J95" s="17">
        <v>3674501.9775754199</v>
      </c>
      <c r="K95" s="17">
        <v>677508.25531719113</v>
      </c>
      <c r="L95" s="17">
        <v>5283863.8595778421</v>
      </c>
      <c r="M95" s="17">
        <v>1448411.145796278</v>
      </c>
      <c r="N95" s="17">
        <v>1448411.145796278</v>
      </c>
      <c r="O95" s="17">
        <v>1448411.145796278</v>
      </c>
    </row>
    <row r="96" spans="1:15">
      <c r="A96">
        <v>145</v>
      </c>
      <c r="B96" t="s">
        <v>68</v>
      </c>
      <c r="C96" t="s">
        <v>69</v>
      </c>
      <c r="D96">
        <v>30</v>
      </c>
      <c r="E96">
        <v>0</v>
      </c>
      <c r="F96" s="17">
        <v>468346.67896898801</v>
      </c>
      <c r="G96" s="17">
        <v>3713799.6510883402</v>
      </c>
      <c r="H96" s="17">
        <v>1203731.9194962799</v>
      </c>
      <c r="I96" s="17">
        <v>2851546.81910973</v>
      </c>
      <c r="J96" s="17">
        <v>3430712.59917315</v>
      </c>
      <c r="K96" s="17">
        <v>632268.01660813391</v>
      </c>
      <c r="L96" s="17">
        <v>5013629.5289692599</v>
      </c>
      <c r="M96" s="17">
        <v>1625038.091319978</v>
      </c>
      <c r="N96" s="17">
        <v>1625038.091319978</v>
      </c>
      <c r="O96" s="17">
        <v>1625038.091319978</v>
      </c>
    </row>
    <row r="97" spans="1:15">
      <c r="A97">
        <v>145</v>
      </c>
      <c r="B97" t="s">
        <v>68</v>
      </c>
      <c r="C97" t="s">
        <v>69</v>
      </c>
      <c r="D97">
        <v>30</v>
      </c>
      <c r="E97">
        <v>8</v>
      </c>
      <c r="F97" s="17">
        <v>441623.994589207</v>
      </c>
      <c r="G97" s="17">
        <v>3481392.0591275501</v>
      </c>
      <c r="H97" s="17">
        <v>1330720.4784907899</v>
      </c>
      <c r="I97" s="17">
        <v>2653524.6107125501</v>
      </c>
      <c r="J97" s="17">
        <v>3190680.3366338299</v>
      </c>
      <c r="K97" s="17">
        <v>596192.3926954295</v>
      </c>
      <c r="L97" s="17">
        <v>4699879.2798221931</v>
      </c>
      <c r="M97" s="17">
        <v>1796472.6459625664</v>
      </c>
      <c r="N97" s="17">
        <v>1796472.6459625664</v>
      </c>
      <c r="O97" s="17">
        <v>1796472.6459625664</v>
      </c>
    </row>
    <row r="98" spans="1:15">
      <c r="A98">
        <v>145</v>
      </c>
      <c r="B98" t="s">
        <v>68</v>
      </c>
      <c r="C98" t="s">
        <v>69</v>
      </c>
      <c r="D98">
        <v>60</v>
      </c>
      <c r="E98">
        <v>-8</v>
      </c>
      <c r="F98" s="17">
        <v>1050194.6378676</v>
      </c>
      <c r="G98" s="17">
        <v>3809318.4958967501</v>
      </c>
      <c r="H98" s="17">
        <v>540101.98146707006</v>
      </c>
      <c r="I98" s="17">
        <v>3053113.8624463901</v>
      </c>
      <c r="J98" s="17">
        <v>3533800.5599000598</v>
      </c>
      <c r="K98" s="17">
        <v>1417762.76112126</v>
      </c>
      <c r="L98" s="17">
        <v>5142579.9694606131</v>
      </c>
      <c r="M98" s="17">
        <v>729137.6749805446</v>
      </c>
      <c r="N98" s="17">
        <v>729137.6749805446</v>
      </c>
      <c r="O98" s="17">
        <v>729137.6749805446</v>
      </c>
    </row>
    <row r="99" spans="1:15">
      <c r="A99">
        <v>145</v>
      </c>
      <c r="B99" t="s">
        <v>68</v>
      </c>
      <c r="C99" t="s">
        <v>69</v>
      </c>
      <c r="D99">
        <v>60</v>
      </c>
      <c r="E99">
        <v>0</v>
      </c>
      <c r="F99" s="17">
        <v>653712.83153362002</v>
      </c>
      <c r="G99" s="17">
        <v>4076401.33999595</v>
      </c>
      <c r="H99" s="17">
        <v>758227.65254424105</v>
      </c>
      <c r="I99" s="17">
        <v>3249323.3165252199</v>
      </c>
      <c r="J99" s="17">
        <v>3761673.6789764902</v>
      </c>
      <c r="K99" s="17">
        <v>882512.32257038704</v>
      </c>
      <c r="L99" s="17">
        <v>5503141.8089945326</v>
      </c>
      <c r="M99" s="17">
        <v>1023607.3309347255</v>
      </c>
      <c r="N99" s="17">
        <v>1023607.3309347255</v>
      </c>
      <c r="O99" s="17">
        <v>1023607.3309347255</v>
      </c>
    </row>
    <row r="100" spans="1:15">
      <c r="A100">
        <v>145</v>
      </c>
      <c r="B100" t="s">
        <v>68</v>
      </c>
      <c r="C100" t="s">
        <v>69</v>
      </c>
      <c r="D100">
        <v>60</v>
      </c>
      <c r="E100">
        <v>8</v>
      </c>
      <c r="F100" s="17">
        <v>598632.98625315505</v>
      </c>
      <c r="G100" s="17">
        <v>4109887.5134490998</v>
      </c>
      <c r="H100" s="17">
        <v>850460.43806139205</v>
      </c>
      <c r="I100" s="17">
        <v>3381205.65092185</v>
      </c>
      <c r="J100" s="17">
        <v>3776689.4897894398</v>
      </c>
      <c r="K100" s="17">
        <v>808154.53144175932</v>
      </c>
      <c r="L100" s="17">
        <v>5548348.1431562854</v>
      </c>
      <c r="M100" s="17">
        <v>1148121.5913828793</v>
      </c>
      <c r="N100" s="17">
        <v>1148121.5913828793</v>
      </c>
      <c r="O100" s="17">
        <v>1148121.5913828793</v>
      </c>
    </row>
    <row r="101" spans="1:15">
      <c r="A101">
        <v>145</v>
      </c>
      <c r="B101" t="s">
        <v>67</v>
      </c>
      <c r="C101" t="s">
        <v>69</v>
      </c>
      <c r="D101">
        <v>0</v>
      </c>
      <c r="E101">
        <v>-8</v>
      </c>
      <c r="F101" s="17">
        <v>581624.80704677501</v>
      </c>
      <c r="G101" s="17">
        <v>1281101.3148375601</v>
      </c>
      <c r="H101" s="17">
        <v>2696951.8454717202</v>
      </c>
      <c r="I101" s="17">
        <v>1643949.2176337601</v>
      </c>
      <c r="J101" s="17">
        <v>2366570.08258426</v>
      </c>
      <c r="K101" s="17">
        <v>639787.28775145253</v>
      </c>
      <c r="L101" s="17">
        <v>1729486.7750307061</v>
      </c>
      <c r="M101" s="17">
        <v>3640884.9913868224</v>
      </c>
      <c r="N101" s="17">
        <v>3640884.9913868224</v>
      </c>
      <c r="O101" s="17">
        <v>3640884.9913868224</v>
      </c>
    </row>
    <row r="102" spans="1:15">
      <c r="A102">
        <v>145</v>
      </c>
      <c r="B102" t="s">
        <v>67</v>
      </c>
      <c r="C102" t="s">
        <v>69</v>
      </c>
      <c r="D102">
        <v>0</v>
      </c>
      <c r="E102">
        <v>0</v>
      </c>
      <c r="F102" s="17">
        <v>596220.86887212296</v>
      </c>
      <c r="G102" s="17">
        <v>1673620.0323673601</v>
      </c>
      <c r="H102" s="17">
        <v>1915298.28984499</v>
      </c>
      <c r="I102" s="17">
        <v>936223.94859545201</v>
      </c>
      <c r="J102" s="17">
        <v>1676944.9593076301</v>
      </c>
      <c r="K102" s="17">
        <v>655842.95575933531</v>
      </c>
      <c r="L102" s="17">
        <v>2259387.0436959364</v>
      </c>
      <c r="M102" s="17">
        <v>2585652.6912907367</v>
      </c>
      <c r="N102" s="17">
        <v>2585652.6912907367</v>
      </c>
      <c r="O102" s="17">
        <v>2585652.6912907367</v>
      </c>
    </row>
    <row r="103" spans="1:15">
      <c r="A103">
        <v>145</v>
      </c>
      <c r="B103" t="s">
        <v>67</v>
      </c>
      <c r="C103" t="s">
        <v>69</v>
      </c>
      <c r="D103">
        <v>0</v>
      </c>
      <c r="E103">
        <v>8</v>
      </c>
      <c r="F103" s="17">
        <v>614143.29063755204</v>
      </c>
      <c r="G103" s="17">
        <v>2534680.3545810301</v>
      </c>
      <c r="H103" s="17">
        <v>1331069.0173517</v>
      </c>
      <c r="I103" s="17">
        <v>1558554.7909002099</v>
      </c>
      <c r="J103" s="17">
        <v>2246083.6653057402</v>
      </c>
      <c r="K103" s="17">
        <v>675557.61970130727</v>
      </c>
      <c r="L103" s="17">
        <v>3421818.4786843909</v>
      </c>
      <c r="M103" s="17">
        <v>1796943.173424795</v>
      </c>
      <c r="N103" s="17">
        <v>1796943.173424795</v>
      </c>
      <c r="O103" s="17">
        <v>1796943.173424795</v>
      </c>
    </row>
    <row r="104" spans="1:15">
      <c r="A104">
        <v>145</v>
      </c>
      <c r="B104" t="s">
        <v>67</v>
      </c>
      <c r="C104" t="s">
        <v>69</v>
      </c>
      <c r="D104">
        <v>30</v>
      </c>
      <c r="E104">
        <v>-8</v>
      </c>
      <c r="F104" s="17">
        <v>637936.31492625002</v>
      </c>
      <c r="G104" s="17">
        <v>1293272.1370450601</v>
      </c>
      <c r="H104" s="17">
        <v>2130040.7218061001</v>
      </c>
      <c r="I104" s="17">
        <v>1149423.43782208</v>
      </c>
      <c r="J104" s="17">
        <v>1860101.05444346</v>
      </c>
      <c r="K104" s="17">
        <v>701729.94641887513</v>
      </c>
      <c r="L104" s="17">
        <v>1745917.3850108313</v>
      </c>
      <c r="M104" s="17">
        <v>2875554.9744382352</v>
      </c>
      <c r="N104" s="17">
        <v>2875554.9744382352</v>
      </c>
      <c r="O104" s="17">
        <v>2875554.9744382352</v>
      </c>
    </row>
    <row r="105" spans="1:15">
      <c r="A105">
        <v>145</v>
      </c>
      <c r="B105" t="s">
        <v>67</v>
      </c>
      <c r="C105" t="s">
        <v>69</v>
      </c>
      <c r="D105">
        <v>30</v>
      </c>
      <c r="E105">
        <v>0</v>
      </c>
      <c r="F105" s="17">
        <v>751433.07901025505</v>
      </c>
      <c r="G105" s="17">
        <v>2257214.5295295101</v>
      </c>
      <c r="H105" s="17">
        <v>1129357.2888885699</v>
      </c>
      <c r="I105" s="17">
        <v>1258909.9415339199</v>
      </c>
      <c r="J105" s="17">
        <v>1962062.58364911</v>
      </c>
      <c r="K105" s="17">
        <v>826576.38691128057</v>
      </c>
      <c r="L105" s="17">
        <v>3047239.6148648388</v>
      </c>
      <c r="M105" s="17">
        <v>1524632.3399995696</v>
      </c>
      <c r="N105" s="17">
        <v>1524632.3399995696</v>
      </c>
      <c r="O105" s="17">
        <v>1524632.3399995696</v>
      </c>
    </row>
    <row r="106" spans="1:15">
      <c r="A106">
        <v>145</v>
      </c>
      <c r="B106" t="s">
        <v>67</v>
      </c>
      <c r="C106" t="s">
        <v>69</v>
      </c>
      <c r="D106">
        <v>30</v>
      </c>
      <c r="E106">
        <v>8</v>
      </c>
      <c r="F106" s="17">
        <v>919582.31055466901</v>
      </c>
      <c r="G106" s="17">
        <v>2790250.3354754699</v>
      </c>
      <c r="H106" s="17">
        <v>813767.16320377099</v>
      </c>
      <c r="I106" s="17">
        <v>1781786.5930212999</v>
      </c>
      <c r="J106" s="17">
        <v>2465515.8067542198</v>
      </c>
      <c r="K106" s="17">
        <v>1011540.541610136</v>
      </c>
      <c r="L106" s="17">
        <v>3766837.9528918848</v>
      </c>
      <c r="M106" s="17">
        <v>1098585.6703250909</v>
      </c>
      <c r="N106" s="17">
        <v>1098585.6703250909</v>
      </c>
      <c r="O106" s="17">
        <v>1098585.6703250909</v>
      </c>
    </row>
    <row r="107" spans="1:15">
      <c r="A107">
        <v>145</v>
      </c>
      <c r="B107" t="s">
        <v>67</v>
      </c>
      <c r="C107" t="s">
        <v>69</v>
      </c>
      <c r="D107">
        <v>60</v>
      </c>
      <c r="E107">
        <v>-8</v>
      </c>
      <c r="F107" s="17">
        <v>975339.04718338896</v>
      </c>
      <c r="G107" s="17">
        <v>2059631.6618464901</v>
      </c>
      <c r="H107" s="17">
        <v>939804.00376443705</v>
      </c>
      <c r="I107" s="17">
        <v>1043719.30467509</v>
      </c>
      <c r="J107" s="17">
        <v>1798133.60440765</v>
      </c>
      <c r="K107" s="17">
        <v>1072872.9519017281</v>
      </c>
      <c r="L107" s="17">
        <v>2780502.7434927616</v>
      </c>
      <c r="M107" s="17">
        <v>1268735.4050819902</v>
      </c>
      <c r="N107" s="17">
        <v>1268735.4050819902</v>
      </c>
      <c r="O107" s="17">
        <v>1268735.4050819902</v>
      </c>
    </row>
    <row r="108" spans="1:15">
      <c r="A108">
        <v>145</v>
      </c>
      <c r="B108" t="s">
        <v>67</v>
      </c>
      <c r="C108" t="s">
        <v>69</v>
      </c>
      <c r="D108">
        <v>60</v>
      </c>
      <c r="E108">
        <v>0</v>
      </c>
      <c r="F108" s="17">
        <v>1190138.3974049201</v>
      </c>
      <c r="G108" s="17">
        <v>2108571.7763228398</v>
      </c>
      <c r="H108" s="17">
        <v>771713.44427733403</v>
      </c>
      <c r="I108" s="17">
        <v>1045861.35310627</v>
      </c>
      <c r="J108" s="17">
        <v>1827781.4263729199</v>
      </c>
      <c r="K108" s="17">
        <v>1309152.2371454122</v>
      </c>
      <c r="L108" s="17">
        <v>2846571.8980358341</v>
      </c>
      <c r="M108" s="17">
        <v>1041813.149774401</v>
      </c>
      <c r="N108" s="17">
        <v>1041813.149774401</v>
      </c>
      <c r="O108" s="17">
        <v>1041813.149774401</v>
      </c>
    </row>
    <row r="109" spans="1:15">
      <c r="A109">
        <v>145</v>
      </c>
      <c r="B109" t="s">
        <v>67</v>
      </c>
      <c r="C109" t="s">
        <v>69</v>
      </c>
      <c r="D109">
        <v>60</v>
      </c>
      <c r="E109">
        <v>8</v>
      </c>
      <c r="F109" s="17">
        <v>1681725.9651818201</v>
      </c>
      <c r="G109" s="17">
        <v>2122230.6678528399</v>
      </c>
      <c r="H109" s="17">
        <v>574478.17266978696</v>
      </c>
      <c r="I109" s="17">
        <v>1166399.0054222499</v>
      </c>
      <c r="J109" s="17">
        <v>1857840.5441938899</v>
      </c>
      <c r="K109" s="17">
        <v>1849898.5617000023</v>
      </c>
      <c r="L109" s="17">
        <v>2865011.4016013341</v>
      </c>
      <c r="M109" s="17">
        <v>775545.53310421249</v>
      </c>
      <c r="N109" s="17">
        <v>775545.53310421249</v>
      </c>
      <c r="O109" s="17">
        <v>775545.53310421249</v>
      </c>
    </row>
    <row r="110" spans="1:15">
      <c r="A110">
        <v>150</v>
      </c>
      <c r="B110" t="s">
        <v>68</v>
      </c>
      <c r="C110" t="s">
        <v>69</v>
      </c>
      <c r="D110">
        <v>0</v>
      </c>
      <c r="E110">
        <v>-8</v>
      </c>
      <c r="F110" s="17">
        <v>347425.66249825899</v>
      </c>
      <c r="G110" s="17">
        <v>3036336.5921214898</v>
      </c>
      <c r="H110" s="17">
        <v>2355713.2562048598</v>
      </c>
      <c r="I110" s="17">
        <v>2424101.70297615</v>
      </c>
      <c r="J110" s="17">
        <v>2896704.1512414501</v>
      </c>
      <c r="K110" s="17">
        <v>469024.64437264967</v>
      </c>
      <c r="L110" s="17">
        <v>4099054.3993640114</v>
      </c>
      <c r="M110" s="17">
        <v>3180212.8958765608</v>
      </c>
      <c r="N110" s="17">
        <v>3180212.8958765608</v>
      </c>
      <c r="O110" s="17">
        <v>3180212.8958765608</v>
      </c>
    </row>
    <row r="111" spans="1:15">
      <c r="A111">
        <v>150</v>
      </c>
      <c r="B111" t="s">
        <v>68</v>
      </c>
      <c r="C111" t="s">
        <v>69</v>
      </c>
      <c r="D111">
        <v>0</v>
      </c>
      <c r="E111">
        <v>0</v>
      </c>
      <c r="F111" s="17">
        <v>355972.72711234499</v>
      </c>
      <c r="G111" s="17">
        <v>2929974.7215223298</v>
      </c>
      <c r="H111" s="17">
        <v>2381094.20968686</v>
      </c>
      <c r="I111" s="17">
        <v>2349205.2281468702</v>
      </c>
      <c r="J111" s="17">
        <v>2750229.9809046802</v>
      </c>
      <c r="K111" s="17">
        <v>480563.18160166574</v>
      </c>
      <c r="L111" s="17">
        <v>3955465.8740551458</v>
      </c>
      <c r="M111" s="17">
        <v>3214477.1830772613</v>
      </c>
      <c r="N111" s="17">
        <v>3214477.1830772613</v>
      </c>
      <c r="O111" s="17">
        <v>3214477.1830772613</v>
      </c>
    </row>
    <row r="112" spans="1:15">
      <c r="A112">
        <v>150</v>
      </c>
      <c r="B112" t="s">
        <v>68</v>
      </c>
      <c r="C112" t="s">
        <v>69</v>
      </c>
      <c r="D112">
        <v>0</v>
      </c>
      <c r="E112">
        <v>8</v>
      </c>
      <c r="F112" s="17">
        <v>306937.567527976</v>
      </c>
      <c r="G112" s="17">
        <v>2637184.3777032499</v>
      </c>
      <c r="H112" s="17">
        <v>3000659.9564797902</v>
      </c>
      <c r="I112" s="17">
        <v>2370857.5232437002</v>
      </c>
      <c r="J112" s="17">
        <v>2839735.4101724001</v>
      </c>
      <c r="K112" s="17">
        <v>414365.71616276761</v>
      </c>
      <c r="L112" s="17">
        <v>3560198.9098993875</v>
      </c>
      <c r="M112" s="17">
        <v>4050890.941247717</v>
      </c>
      <c r="N112" s="17">
        <v>4050890.941247717</v>
      </c>
      <c r="O112" s="17">
        <v>4050890.941247717</v>
      </c>
    </row>
    <row r="113" spans="1:15">
      <c r="A113">
        <v>150</v>
      </c>
      <c r="B113" t="s">
        <v>68</v>
      </c>
      <c r="C113" t="s">
        <v>69</v>
      </c>
      <c r="D113">
        <v>30</v>
      </c>
      <c r="E113">
        <v>-8</v>
      </c>
      <c r="F113" s="17">
        <v>528416.44099961396</v>
      </c>
      <c r="G113" s="17">
        <v>3909833.3218551902</v>
      </c>
      <c r="H113" s="17">
        <v>1112979.49056254</v>
      </c>
      <c r="I113" s="17">
        <v>3078778.19875501</v>
      </c>
      <c r="J113" s="17">
        <v>3627821.3708040901</v>
      </c>
      <c r="K113" s="17">
        <v>713362.19534947886</v>
      </c>
      <c r="L113" s="17">
        <v>5278274.9845045069</v>
      </c>
      <c r="M113" s="17">
        <v>1502522.3122594291</v>
      </c>
      <c r="N113" s="17">
        <v>1502522.3122594291</v>
      </c>
      <c r="O113" s="17">
        <v>1502522.3122594291</v>
      </c>
    </row>
    <row r="114" spans="1:15">
      <c r="A114">
        <v>150</v>
      </c>
      <c r="B114" t="s">
        <v>68</v>
      </c>
      <c r="C114" t="s">
        <v>69</v>
      </c>
      <c r="D114">
        <v>30</v>
      </c>
      <c r="E114">
        <v>0</v>
      </c>
      <c r="F114" s="17">
        <v>485444.39224150998</v>
      </c>
      <c r="G114" s="17">
        <v>3715328.25181953</v>
      </c>
      <c r="H114" s="17">
        <v>1248693.4565688199</v>
      </c>
      <c r="I114" s="17">
        <v>2968673.4351520902</v>
      </c>
      <c r="J114" s="17">
        <v>3479830.8104781602</v>
      </c>
      <c r="K114" s="17">
        <v>655349.92952603847</v>
      </c>
      <c r="L114" s="17">
        <v>5015693.1399563663</v>
      </c>
      <c r="M114" s="17">
        <v>1685736.1663679071</v>
      </c>
      <c r="N114" s="17">
        <v>1685736.1663679071</v>
      </c>
      <c r="O114" s="17">
        <v>1685736.1663679071</v>
      </c>
    </row>
    <row r="115" spans="1:15">
      <c r="A115">
        <v>150</v>
      </c>
      <c r="B115" t="s">
        <v>68</v>
      </c>
      <c r="C115" t="s">
        <v>69</v>
      </c>
      <c r="D115">
        <v>30</v>
      </c>
      <c r="E115">
        <v>8</v>
      </c>
      <c r="F115" s="17">
        <v>465820.35925180302</v>
      </c>
      <c r="G115" s="17">
        <v>3492006.4910989599</v>
      </c>
      <c r="H115" s="17">
        <v>1374641.08702777</v>
      </c>
      <c r="I115" s="17">
        <v>2635191.81831733</v>
      </c>
      <c r="J115" s="17">
        <v>3220093.1094317799</v>
      </c>
      <c r="K115" s="17">
        <v>628857.48498993414</v>
      </c>
      <c r="L115" s="17">
        <v>4714208.762983596</v>
      </c>
      <c r="M115" s="17">
        <v>1855765.4674874896</v>
      </c>
      <c r="N115" s="17">
        <v>1855765.4674874896</v>
      </c>
      <c r="O115" s="17">
        <v>1855765.4674874896</v>
      </c>
    </row>
    <row r="116" spans="1:15">
      <c r="A116">
        <v>150</v>
      </c>
      <c r="B116" t="s">
        <v>68</v>
      </c>
      <c r="C116" t="s">
        <v>69</v>
      </c>
      <c r="D116">
        <v>60</v>
      </c>
      <c r="E116">
        <v>-8</v>
      </c>
      <c r="F116" s="17">
        <v>1070938.68244841</v>
      </c>
      <c r="G116" s="17">
        <v>4152290.3323384998</v>
      </c>
      <c r="H116" s="17">
        <v>533863.04571423703</v>
      </c>
      <c r="I116" s="17">
        <v>3323141.33125509</v>
      </c>
      <c r="J116" s="17">
        <v>3913009.41812278</v>
      </c>
      <c r="K116" s="17">
        <v>1445767.2213053536</v>
      </c>
      <c r="L116" s="17">
        <v>5605591.9486569753</v>
      </c>
      <c r="M116" s="17">
        <v>720715.11171422002</v>
      </c>
      <c r="N116" s="17">
        <v>720715.11171422002</v>
      </c>
      <c r="O116" s="17">
        <v>720715.11171422002</v>
      </c>
    </row>
    <row r="117" spans="1:15">
      <c r="A117">
        <v>150</v>
      </c>
      <c r="B117" t="s">
        <v>68</v>
      </c>
      <c r="C117" t="s">
        <v>69</v>
      </c>
      <c r="D117">
        <v>60</v>
      </c>
      <c r="E117">
        <v>0</v>
      </c>
      <c r="F117" s="17">
        <v>670249.18430564203</v>
      </c>
      <c r="G117" s="17">
        <v>4128626.8907042602</v>
      </c>
      <c r="H117" s="17">
        <v>765635.34035197296</v>
      </c>
      <c r="I117" s="17">
        <v>3298840.53186139</v>
      </c>
      <c r="J117" s="17">
        <v>3804295.53276783</v>
      </c>
      <c r="K117" s="17">
        <v>904836.39881261683</v>
      </c>
      <c r="L117" s="17">
        <v>5573646.3024507519</v>
      </c>
      <c r="M117" s="17">
        <v>1033607.7094751636</v>
      </c>
      <c r="N117" s="17">
        <v>1033607.7094751636</v>
      </c>
      <c r="O117" s="17">
        <v>1033607.7094751636</v>
      </c>
    </row>
    <row r="118" spans="1:15">
      <c r="A118">
        <v>150</v>
      </c>
      <c r="B118" t="s">
        <v>68</v>
      </c>
      <c r="C118" t="s">
        <v>69</v>
      </c>
      <c r="D118">
        <v>60</v>
      </c>
      <c r="E118">
        <v>8</v>
      </c>
      <c r="F118" s="17">
        <v>630556.28199534595</v>
      </c>
      <c r="G118" s="17">
        <v>4124084.8882522299</v>
      </c>
      <c r="H118" s="17">
        <v>838525.38284060801</v>
      </c>
      <c r="I118" s="17">
        <v>3312884.2425119299</v>
      </c>
      <c r="J118" s="17">
        <v>3779630.6354053798</v>
      </c>
      <c r="K118" s="17">
        <v>851250.98069371714</v>
      </c>
      <c r="L118" s="17">
        <v>5567514.5991405109</v>
      </c>
      <c r="M118" s="17">
        <v>1132009.2668348209</v>
      </c>
      <c r="N118" s="17">
        <v>1132009.2668348209</v>
      </c>
      <c r="O118" s="17">
        <v>1132009.2668348209</v>
      </c>
    </row>
    <row r="119" spans="1:15">
      <c r="A119">
        <v>150</v>
      </c>
      <c r="B119" t="s">
        <v>67</v>
      </c>
      <c r="C119" t="s">
        <v>69</v>
      </c>
      <c r="D119">
        <v>0</v>
      </c>
      <c r="E119">
        <v>-8</v>
      </c>
      <c r="F119" s="17">
        <v>597504.45584520895</v>
      </c>
      <c r="G119" s="17">
        <v>1298787.2535717599</v>
      </c>
      <c r="H119" s="17">
        <v>2703362.1339481901</v>
      </c>
      <c r="I119" s="17">
        <v>1774464.51184551</v>
      </c>
      <c r="J119" s="17">
        <v>2400789.29393837</v>
      </c>
      <c r="K119" s="17">
        <v>657254.90142972989</v>
      </c>
      <c r="L119" s="17">
        <v>1753362.7923218759</v>
      </c>
      <c r="M119" s="17">
        <v>3649538.880830057</v>
      </c>
      <c r="N119" s="17">
        <v>3649538.880830057</v>
      </c>
      <c r="O119" s="17">
        <v>3649538.880830057</v>
      </c>
    </row>
    <row r="120" spans="1:15">
      <c r="A120">
        <v>150</v>
      </c>
      <c r="B120" t="s">
        <v>67</v>
      </c>
      <c r="C120" t="s">
        <v>69</v>
      </c>
      <c r="D120">
        <v>0</v>
      </c>
      <c r="E120">
        <v>0</v>
      </c>
      <c r="F120" s="17">
        <v>613667.29242816404</v>
      </c>
      <c r="G120" s="17">
        <v>1691035.7067563101</v>
      </c>
      <c r="H120" s="17">
        <v>1923725.2722717801</v>
      </c>
      <c r="I120" s="17">
        <v>1005616.49356413</v>
      </c>
      <c r="J120" s="17">
        <v>1737048.14183845</v>
      </c>
      <c r="K120" s="17">
        <v>675034.0216709805</v>
      </c>
      <c r="L120" s="17">
        <v>2282898.2041210188</v>
      </c>
      <c r="M120" s="17">
        <v>2597029.1175669031</v>
      </c>
      <c r="N120" s="17">
        <v>2597029.1175669031</v>
      </c>
      <c r="O120" s="17">
        <v>2597029.1175669031</v>
      </c>
    </row>
    <row r="121" spans="1:15">
      <c r="A121">
        <v>150</v>
      </c>
      <c r="B121" t="s">
        <v>67</v>
      </c>
      <c r="C121" t="s">
        <v>69</v>
      </c>
      <c r="D121">
        <v>0</v>
      </c>
      <c r="E121">
        <v>8</v>
      </c>
      <c r="F121" s="17">
        <v>628514.69881786103</v>
      </c>
      <c r="G121" s="17">
        <v>2497840.6682891799</v>
      </c>
      <c r="H121" s="17">
        <v>1364717.9843415499</v>
      </c>
      <c r="I121" s="17">
        <v>1544306.59486076</v>
      </c>
      <c r="J121" s="17">
        <v>2197960.3503741599</v>
      </c>
      <c r="K121" s="17">
        <v>691366.16869964718</v>
      </c>
      <c r="L121" s="17">
        <v>3372084.9021903933</v>
      </c>
      <c r="M121" s="17">
        <v>1842369.2788610924</v>
      </c>
      <c r="N121" s="17">
        <v>1842369.2788610924</v>
      </c>
      <c r="O121" s="17">
        <v>1842369.2788610924</v>
      </c>
    </row>
    <row r="122" spans="1:15">
      <c r="A122">
        <v>150</v>
      </c>
      <c r="B122" t="s">
        <v>67</v>
      </c>
      <c r="C122" t="s">
        <v>69</v>
      </c>
      <c r="D122">
        <v>30</v>
      </c>
      <c r="E122">
        <v>-8</v>
      </c>
      <c r="F122" s="17">
        <v>663094.00261617196</v>
      </c>
      <c r="G122" s="17">
        <v>1319406.8846638701</v>
      </c>
      <c r="H122" s="17">
        <v>2149112.3037485601</v>
      </c>
      <c r="I122" s="17">
        <v>1191364.1812624999</v>
      </c>
      <c r="J122" s="17">
        <v>1881815.09807571</v>
      </c>
      <c r="K122" s="17">
        <v>729403.40287778922</v>
      </c>
      <c r="L122" s="17">
        <v>1781199.2942962248</v>
      </c>
      <c r="M122" s="17">
        <v>2901301.6100605563</v>
      </c>
      <c r="N122" s="17">
        <v>2901301.6100605563</v>
      </c>
      <c r="O122" s="17">
        <v>2901301.6100605563</v>
      </c>
    </row>
    <row r="123" spans="1:15">
      <c r="A123">
        <v>150</v>
      </c>
      <c r="B123" t="s">
        <v>67</v>
      </c>
      <c r="C123" t="s">
        <v>69</v>
      </c>
      <c r="D123">
        <v>30</v>
      </c>
      <c r="E123">
        <v>0</v>
      </c>
      <c r="F123" s="17">
        <v>781002.19123341003</v>
      </c>
      <c r="G123" s="17">
        <v>2265319.7036693501</v>
      </c>
      <c r="H123" s="17">
        <v>1152002.25897228</v>
      </c>
      <c r="I123" s="17">
        <v>1200817.6227452301</v>
      </c>
      <c r="J123" s="17">
        <v>1966689.82758792</v>
      </c>
      <c r="K123" s="17">
        <v>859102.41035675106</v>
      </c>
      <c r="L123" s="17">
        <v>3058181.599953623</v>
      </c>
      <c r="M123" s="17">
        <v>1555203.049612578</v>
      </c>
      <c r="N123" s="17">
        <v>1555203.049612578</v>
      </c>
      <c r="O123" s="17">
        <v>1555203.049612578</v>
      </c>
    </row>
    <row r="124" spans="1:15">
      <c r="A124">
        <v>150</v>
      </c>
      <c r="B124" t="s">
        <v>67</v>
      </c>
      <c r="C124" t="s">
        <v>69</v>
      </c>
      <c r="D124">
        <v>30</v>
      </c>
      <c r="E124">
        <v>8</v>
      </c>
      <c r="F124" s="17">
        <v>963798.76901292801</v>
      </c>
      <c r="G124" s="17">
        <v>2813496.6149417199</v>
      </c>
      <c r="H124" s="17">
        <v>842676.55405358505</v>
      </c>
      <c r="I124" s="17">
        <v>1813965.66832581</v>
      </c>
      <c r="J124" s="17">
        <v>2486076.3284242698</v>
      </c>
      <c r="K124" s="17">
        <v>1060178.6459142209</v>
      </c>
      <c r="L124" s="17">
        <v>3798220.4301713221</v>
      </c>
      <c r="M124" s="17">
        <v>1137613.34797234</v>
      </c>
      <c r="N124" s="17">
        <v>1137613.34797234</v>
      </c>
      <c r="O124" s="17">
        <v>1137613.34797234</v>
      </c>
    </row>
    <row r="125" spans="1:15">
      <c r="A125">
        <v>150</v>
      </c>
      <c r="B125" t="s">
        <v>67</v>
      </c>
      <c r="C125" t="s">
        <v>69</v>
      </c>
      <c r="D125">
        <v>60</v>
      </c>
      <c r="E125">
        <v>-8</v>
      </c>
      <c r="F125" s="17">
        <v>1005570.85515598</v>
      </c>
      <c r="G125" s="17">
        <v>2071450.1056639301</v>
      </c>
      <c r="H125" s="17">
        <v>964566.38130438502</v>
      </c>
      <c r="I125" s="17">
        <v>1106966.67076487</v>
      </c>
      <c r="J125" s="17">
        <v>1806893.8135518699</v>
      </c>
      <c r="K125" s="17">
        <v>1106127.940671578</v>
      </c>
      <c r="L125" s="17">
        <v>2796457.6426463057</v>
      </c>
      <c r="M125" s="17">
        <v>1302164.6147609199</v>
      </c>
      <c r="N125" s="17">
        <v>1302164.6147609199</v>
      </c>
      <c r="O125" s="17">
        <v>1302164.6147609199</v>
      </c>
    </row>
    <row r="126" spans="1:15">
      <c r="A126">
        <v>150</v>
      </c>
      <c r="B126" t="s">
        <v>67</v>
      </c>
      <c r="C126" t="s">
        <v>69</v>
      </c>
      <c r="D126">
        <v>60</v>
      </c>
      <c r="E126">
        <v>0</v>
      </c>
      <c r="F126" s="17">
        <v>1206832.3140094799</v>
      </c>
      <c r="G126" s="17">
        <v>2127525.1604588102</v>
      </c>
      <c r="H126" s="17">
        <v>800681.42782379605</v>
      </c>
      <c r="I126" s="17">
        <v>1091896.3037738299</v>
      </c>
      <c r="J126" s="17">
        <v>1847903.84456504</v>
      </c>
      <c r="K126" s="17">
        <v>1327515.545410428</v>
      </c>
      <c r="L126" s="17">
        <v>2872158.9666193938</v>
      </c>
      <c r="M126" s="17">
        <v>1080919.9275621248</v>
      </c>
      <c r="N126" s="17">
        <v>1080919.9275621248</v>
      </c>
      <c r="O126" s="17">
        <v>1080919.9275621248</v>
      </c>
    </row>
    <row r="127" spans="1:15">
      <c r="A127">
        <v>150</v>
      </c>
      <c r="B127" t="s">
        <v>67</v>
      </c>
      <c r="C127" t="s">
        <v>69</v>
      </c>
      <c r="D127">
        <v>60</v>
      </c>
      <c r="E127">
        <v>8</v>
      </c>
      <c r="F127" s="17">
        <v>1697306.4650204901</v>
      </c>
      <c r="G127" s="17">
        <v>2143263.7418841198</v>
      </c>
      <c r="H127" s="17">
        <v>605959.15540629497</v>
      </c>
      <c r="I127" s="17">
        <v>1202531.6669808801</v>
      </c>
      <c r="J127" s="17">
        <v>1925499.27163485</v>
      </c>
      <c r="K127" s="17">
        <v>1867037.1115225393</v>
      </c>
      <c r="L127" s="17">
        <v>2893406.0515435617</v>
      </c>
      <c r="M127" s="17">
        <v>818044.85979849822</v>
      </c>
      <c r="N127" s="17">
        <v>818044.85979849822</v>
      </c>
      <c r="O127" s="17">
        <v>818044.85979849822</v>
      </c>
    </row>
    <row r="128" spans="1:15">
      <c r="A128">
        <v>120</v>
      </c>
      <c r="B128" t="s">
        <v>68</v>
      </c>
      <c r="C128" t="s">
        <v>66</v>
      </c>
      <c r="D128">
        <v>0</v>
      </c>
      <c r="E128">
        <v>-8</v>
      </c>
      <c r="F128" s="17">
        <v>4168784.4740295098</v>
      </c>
      <c r="G128" s="17">
        <v>9708958.2107269894</v>
      </c>
      <c r="H128" s="17">
        <v>9425235.3770330604</v>
      </c>
      <c r="I128" s="17">
        <v>4390864.4050607402</v>
      </c>
      <c r="J128" s="17">
        <v>9264764.3311539795</v>
      </c>
      <c r="K128" s="17">
        <v>5627859.0399398385</v>
      </c>
      <c r="L128" s="17">
        <v>13107093.584481437</v>
      </c>
      <c r="M128" s="17">
        <v>12724067.758994631</v>
      </c>
      <c r="N128" s="17">
        <v>12724067.758994631</v>
      </c>
      <c r="O128" s="17">
        <v>12724067.758994631</v>
      </c>
    </row>
    <row r="129" spans="1:15">
      <c r="A129">
        <v>120</v>
      </c>
      <c r="B129" t="s">
        <v>68</v>
      </c>
      <c r="C129" t="s">
        <v>66</v>
      </c>
      <c r="D129">
        <v>0</v>
      </c>
      <c r="E129">
        <v>0</v>
      </c>
      <c r="F129" s="17">
        <v>4119149.3475742401</v>
      </c>
      <c r="G129" s="17">
        <v>9543884.6047593597</v>
      </c>
      <c r="H129" s="17">
        <v>9581254.5781236701</v>
      </c>
      <c r="I129" s="17">
        <v>4706362.2741652299</v>
      </c>
      <c r="J129" s="17">
        <v>9278778.4513720907</v>
      </c>
      <c r="K129" s="17">
        <v>5560851.6192252245</v>
      </c>
      <c r="L129" s="17">
        <v>12884244.216425136</v>
      </c>
      <c r="M129" s="17">
        <v>12934693.680466956</v>
      </c>
      <c r="N129" s="17">
        <v>12934693.680466956</v>
      </c>
      <c r="O129" s="17">
        <v>12934693.680466956</v>
      </c>
    </row>
    <row r="130" spans="1:15">
      <c r="A130">
        <v>120</v>
      </c>
      <c r="B130" t="s">
        <v>68</v>
      </c>
      <c r="C130" t="s">
        <v>66</v>
      </c>
      <c r="D130">
        <v>0</v>
      </c>
      <c r="E130">
        <v>8</v>
      </c>
      <c r="F130" s="17">
        <v>4176781.5326052601</v>
      </c>
      <c r="G130" s="17">
        <v>9381285.89467513</v>
      </c>
      <c r="H130" s="17">
        <v>9673147.4333270397</v>
      </c>
      <c r="I130" s="17">
        <v>4756455.5784061197</v>
      </c>
      <c r="J130" s="17">
        <v>9361528.3627419695</v>
      </c>
      <c r="K130" s="17">
        <v>5638655.069017102</v>
      </c>
      <c r="L130" s="17">
        <v>12664735.957811426</v>
      </c>
      <c r="M130" s="17">
        <v>13058749.034991505</v>
      </c>
      <c r="N130" s="17">
        <v>13058749.034991505</v>
      </c>
      <c r="O130" s="17">
        <v>13058749.034991505</v>
      </c>
    </row>
    <row r="131" spans="1:15">
      <c r="A131">
        <v>120</v>
      </c>
      <c r="B131" t="s">
        <v>68</v>
      </c>
      <c r="C131" t="s">
        <v>66</v>
      </c>
      <c r="D131">
        <v>30</v>
      </c>
      <c r="E131">
        <v>-8</v>
      </c>
      <c r="F131" s="17">
        <v>5164629.4456730997</v>
      </c>
      <c r="G131" s="17">
        <v>11075296.6177109</v>
      </c>
      <c r="H131" s="17">
        <v>6958265.0351476101</v>
      </c>
      <c r="I131" s="17">
        <v>4321825.2795443302</v>
      </c>
      <c r="J131" s="17">
        <v>9826057.7519905102</v>
      </c>
      <c r="K131" s="17">
        <v>6972249.7516586855</v>
      </c>
      <c r="L131" s="17">
        <v>14951650.433909716</v>
      </c>
      <c r="M131" s="17">
        <v>9393657.797449274</v>
      </c>
      <c r="N131" s="17">
        <v>9393657.797449274</v>
      </c>
      <c r="O131" s="17">
        <v>9393657.797449274</v>
      </c>
    </row>
    <row r="132" spans="1:15">
      <c r="A132">
        <v>120</v>
      </c>
      <c r="B132" t="s">
        <v>68</v>
      </c>
      <c r="C132" t="s">
        <v>66</v>
      </c>
      <c r="D132">
        <v>30</v>
      </c>
      <c r="E132">
        <v>0</v>
      </c>
      <c r="F132" s="17">
        <v>5101590.43855148</v>
      </c>
      <c r="G132" s="17">
        <v>10990380.220287001</v>
      </c>
      <c r="H132" s="17">
        <v>7099236.7972456599</v>
      </c>
      <c r="I132" s="17">
        <v>4547877.5819201497</v>
      </c>
      <c r="J132" s="17">
        <v>9706690.8911458999</v>
      </c>
      <c r="K132" s="17">
        <v>6887147.0920444988</v>
      </c>
      <c r="L132" s="17">
        <v>14837013.297387453</v>
      </c>
      <c r="M132" s="17">
        <v>9583969.6762816422</v>
      </c>
      <c r="N132" s="17">
        <v>9583969.6762816422</v>
      </c>
      <c r="O132" s="17">
        <v>9583969.6762816422</v>
      </c>
    </row>
    <row r="133" spans="1:15">
      <c r="A133">
        <v>120</v>
      </c>
      <c r="B133" t="s">
        <v>68</v>
      </c>
      <c r="C133" t="s">
        <v>66</v>
      </c>
      <c r="D133">
        <v>30</v>
      </c>
      <c r="E133">
        <v>8</v>
      </c>
      <c r="F133" s="17">
        <v>5114791.1769687003</v>
      </c>
      <c r="G133" s="17">
        <v>10886171.609024599</v>
      </c>
      <c r="H133" s="17">
        <v>7197806.3963647103</v>
      </c>
      <c r="I133" s="17">
        <v>4789571.5532465903</v>
      </c>
      <c r="J133" s="17">
        <v>9607047.2605627906</v>
      </c>
      <c r="K133" s="17">
        <v>6904968.0889077457</v>
      </c>
      <c r="L133" s="17">
        <v>14696331.67218321</v>
      </c>
      <c r="M133" s="17">
        <v>9717038.635092359</v>
      </c>
      <c r="N133" s="17">
        <v>9717038.635092359</v>
      </c>
      <c r="O133" s="17">
        <v>9717038.635092359</v>
      </c>
    </row>
    <row r="134" spans="1:15">
      <c r="A134">
        <v>120</v>
      </c>
      <c r="B134" t="s">
        <v>68</v>
      </c>
      <c r="C134" t="s">
        <v>66</v>
      </c>
      <c r="D134">
        <v>60</v>
      </c>
      <c r="E134">
        <v>-8</v>
      </c>
      <c r="F134" s="17">
        <v>6554602.9635729697</v>
      </c>
      <c r="G134" s="17">
        <v>10335222.581021801</v>
      </c>
      <c r="H134" s="17">
        <v>6319457.4579987004</v>
      </c>
      <c r="I134" s="17">
        <v>4809207.79620264</v>
      </c>
      <c r="J134" s="17">
        <v>9405456.6416720506</v>
      </c>
      <c r="K134" s="17">
        <v>8848714.0008235089</v>
      </c>
      <c r="L134" s="17">
        <v>13952550.484379431</v>
      </c>
      <c r="M134" s="17">
        <v>8531267.5682982467</v>
      </c>
      <c r="N134" s="17">
        <v>8531267.5682982467</v>
      </c>
      <c r="O134" s="17">
        <v>8531267.5682982467</v>
      </c>
    </row>
    <row r="135" spans="1:15">
      <c r="A135">
        <v>120</v>
      </c>
      <c r="B135" t="s">
        <v>68</v>
      </c>
      <c r="C135" t="s">
        <v>66</v>
      </c>
      <c r="D135">
        <v>60</v>
      </c>
      <c r="E135">
        <v>0</v>
      </c>
      <c r="F135" s="17">
        <v>6362823.5619637603</v>
      </c>
      <c r="G135" s="17">
        <v>10290650.9850499</v>
      </c>
      <c r="H135" s="17">
        <v>6533308.7620321196</v>
      </c>
      <c r="I135" s="17">
        <v>4038971.1007811399</v>
      </c>
      <c r="J135" s="17">
        <v>9335009.8185387794</v>
      </c>
      <c r="K135" s="17">
        <v>8589811.8086510766</v>
      </c>
      <c r="L135" s="17">
        <v>13892378.829817366</v>
      </c>
      <c r="M135" s="17">
        <v>8819966.8287433628</v>
      </c>
      <c r="N135" s="17">
        <v>8819966.8287433628</v>
      </c>
      <c r="O135" s="17">
        <v>8819966.8287433628</v>
      </c>
    </row>
    <row r="136" spans="1:15">
      <c r="A136">
        <v>120</v>
      </c>
      <c r="B136" t="s">
        <v>68</v>
      </c>
      <c r="C136" t="s">
        <v>66</v>
      </c>
      <c r="D136">
        <v>60</v>
      </c>
      <c r="E136">
        <v>8</v>
      </c>
      <c r="F136" s="17">
        <v>6093212.4183074096</v>
      </c>
      <c r="G136" s="17">
        <v>10309678.529409399</v>
      </c>
      <c r="H136" s="17">
        <v>6775491.1820937404</v>
      </c>
      <c r="I136" s="17">
        <v>3951419.6969906399</v>
      </c>
      <c r="J136" s="17">
        <v>9254191.6324238796</v>
      </c>
      <c r="K136" s="17">
        <v>8225836.7647150038</v>
      </c>
      <c r="L136" s="17">
        <v>13918066.014702691</v>
      </c>
      <c r="M136" s="17">
        <v>9146913.0958265495</v>
      </c>
      <c r="N136" s="17">
        <v>9146913.0958265495</v>
      </c>
      <c r="O136" s="17">
        <v>9146913.0958265495</v>
      </c>
    </row>
    <row r="137" spans="1:15">
      <c r="A137">
        <v>120</v>
      </c>
      <c r="B137" t="s">
        <v>67</v>
      </c>
      <c r="C137" t="s">
        <v>66</v>
      </c>
      <c r="D137">
        <v>0</v>
      </c>
      <c r="E137">
        <v>-8</v>
      </c>
      <c r="F137" s="17">
        <v>10208130.2302706</v>
      </c>
      <c r="G137" s="17">
        <v>6150767.0703911204</v>
      </c>
      <c r="H137" s="17">
        <v>6617210.5301297698</v>
      </c>
      <c r="I137" s="17">
        <v>3175275.3369192798</v>
      </c>
      <c r="J137" s="17">
        <v>9329915.3657017704</v>
      </c>
      <c r="K137" s="17">
        <v>11228943.25329766</v>
      </c>
      <c r="L137" s="17">
        <v>8303535.5450280132</v>
      </c>
      <c r="M137" s="17">
        <v>8933234.2156751901</v>
      </c>
      <c r="N137" s="17">
        <v>8933234.2156751901</v>
      </c>
      <c r="O137" s="17">
        <v>8933234.2156751901</v>
      </c>
    </row>
    <row r="138" spans="1:15">
      <c r="A138">
        <v>120</v>
      </c>
      <c r="B138" t="s">
        <v>67</v>
      </c>
      <c r="C138" t="s">
        <v>66</v>
      </c>
      <c r="D138">
        <v>0</v>
      </c>
      <c r="E138">
        <v>0</v>
      </c>
      <c r="F138" s="17">
        <v>10208659.879664499</v>
      </c>
      <c r="G138" s="17">
        <v>6401655.3884831304</v>
      </c>
      <c r="H138" s="17">
        <v>6331118.7342301803</v>
      </c>
      <c r="I138" s="17">
        <v>3237214.77434695</v>
      </c>
      <c r="J138" s="17">
        <v>9478443.5653671306</v>
      </c>
      <c r="K138" s="17">
        <v>11229525.867630949</v>
      </c>
      <c r="L138" s="17">
        <v>8642234.7744522262</v>
      </c>
      <c r="M138" s="17">
        <v>8547010.2912107445</v>
      </c>
      <c r="N138" s="17">
        <v>8547010.2912107445</v>
      </c>
      <c r="O138" s="17">
        <v>8547010.2912107445</v>
      </c>
    </row>
    <row r="139" spans="1:15">
      <c r="A139">
        <v>120</v>
      </c>
      <c r="B139" t="s">
        <v>67</v>
      </c>
      <c r="C139" t="s">
        <v>66</v>
      </c>
      <c r="D139">
        <v>0</v>
      </c>
      <c r="E139">
        <v>8</v>
      </c>
      <c r="F139" s="17">
        <v>10245357.0669643</v>
      </c>
      <c r="G139" s="17">
        <v>6708087.7604442304</v>
      </c>
      <c r="H139" s="17">
        <v>6013587.3707818696</v>
      </c>
      <c r="I139" s="17">
        <v>3057814.1797959502</v>
      </c>
      <c r="J139" s="17">
        <v>9206331.7247983199</v>
      </c>
      <c r="K139" s="17">
        <v>11269892.773660731</v>
      </c>
      <c r="L139" s="17">
        <v>9055918.4765997119</v>
      </c>
      <c r="M139" s="17">
        <v>8118342.9505555248</v>
      </c>
      <c r="N139" s="17">
        <v>8118342.9505555248</v>
      </c>
      <c r="O139" s="17">
        <v>8118342.9505555248</v>
      </c>
    </row>
    <row r="140" spans="1:15">
      <c r="A140">
        <v>120</v>
      </c>
      <c r="B140" t="s">
        <v>67</v>
      </c>
      <c r="C140" t="s">
        <v>66</v>
      </c>
      <c r="D140">
        <v>30</v>
      </c>
      <c r="E140">
        <v>-8</v>
      </c>
      <c r="F140" s="17">
        <v>5915428.3035070598</v>
      </c>
      <c r="G140" s="17">
        <v>10072929.2962487</v>
      </c>
      <c r="H140" s="17">
        <v>7304575.2470694296</v>
      </c>
      <c r="I140" s="17">
        <v>3308575.9915232202</v>
      </c>
      <c r="J140" s="17">
        <v>9505994.8415180799</v>
      </c>
      <c r="K140" s="17">
        <v>6506971.1338577662</v>
      </c>
      <c r="L140" s="17">
        <v>13598454.549935747</v>
      </c>
      <c r="M140" s="17">
        <v>9861176.5835437309</v>
      </c>
      <c r="N140" s="17">
        <v>9861176.5835437309</v>
      </c>
      <c r="O140" s="17">
        <v>9861176.5835437309</v>
      </c>
    </row>
    <row r="141" spans="1:15">
      <c r="A141">
        <v>120</v>
      </c>
      <c r="B141" t="s">
        <v>67</v>
      </c>
      <c r="C141" t="s">
        <v>66</v>
      </c>
      <c r="D141">
        <v>30</v>
      </c>
      <c r="E141">
        <v>0</v>
      </c>
      <c r="F141" s="17">
        <v>6004894.3783774804</v>
      </c>
      <c r="G141" s="17">
        <v>10193232.2700164</v>
      </c>
      <c r="H141" s="17">
        <v>7026791.7866307497</v>
      </c>
      <c r="I141" s="17">
        <v>2988851.4943980402</v>
      </c>
      <c r="J141" s="17">
        <v>9455652.26797623</v>
      </c>
      <c r="K141" s="17">
        <v>6605383.8162152292</v>
      </c>
      <c r="L141" s="17">
        <v>13760863.564522142</v>
      </c>
      <c r="M141" s="17">
        <v>9486168.9119515121</v>
      </c>
      <c r="N141" s="17">
        <v>9486168.9119515121</v>
      </c>
      <c r="O141" s="17">
        <v>9486168.9119515121</v>
      </c>
    </row>
    <row r="142" spans="1:15">
      <c r="A142">
        <v>120</v>
      </c>
      <c r="B142" t="s">
        <v>67</v>
      </c>
      <c r="C142" t="s">
        <v>66</v>
      </c>
      <c r="D142">
        <v>30</v>
      </c>
      <c r="E142">
        <v>8</v>
      </c>
      <c r="F142" s="17">
        <v>6111459.9618539298</v>
      </c>
      <c r="G142" s="17">
        <v>10315057.9802083</v>
      </c>
      <c r="H142" s="17">
        <v>6831039.2685824903</v>
      </c>
      <c r="I142" s="17">
        <v>3045799.2874740101</v>
      </c>
      <c r="J142" s="17">
        <v>9298586.6424033996</v>
      </c>
      <c r="K142" s="17">
        <v>6722605.9580393229</v>
      </c>
      <c r="L142" s="17">
        <v>13925328.273281205</v>
      </c>
      <c r="M142" s="17">
        <v>9221903.0125863627</v>
      </c>
      <c r="N142" s="17">
        <v>9221903.0125863627</v>
      </c>
      <c r="O142" s="17">
        <v>9221903.0125863627</v>
      </c>
    </row>
    <row r="143" spans="1:15">
      <c r="A143">
        <v>120</v>
      </c>
      <c r="B143" t="s">
        <v>67</v>
      </c>
      <c r="C143" t="s">
        <v>66</v>
      </c>
      <c r="D143">
        <v>60</v>
      </c>
      <c r="E143">
        <v>-8</v>
      </c>
      <c r="F143" s="17">
        <v>9734329.0065359697</v>
      </c>
      <c r="G143" s="17">
        <v>6331737.08632397</v>
      </c>
      <c r="H143" s="17">
        <v>6732364.6615375597</v>
      </c>
      <c r="I143" s="17">
        <v>2984052.4884728598</v>
      </c>
      <c r="J143" s="17">
        <v>8991120.7869841196</v>
      </c>
      <c r="K143" s="17">
        <v>10707761.907189567</v>
      </c>
      <c r="L143" s="17">
        <v>8547845.0665373597</v>
      </c>
      <c r="M143" s="17">
        <v>9088692.2930757068</v>
      </c>
      <c r="N143" s="17">
        <v>9088692.2930757068</v>
      </c>
      <c r="O143" s="17">
        <v>9088692.2930757068</v>
      </c>
    </row>
    <row r="144" spans="1:15">
      <c r="A144">
        <v>120</v>
      </c>
      <c r="B144" t="s">
        <v>67</v>
      </c>
      <c r="C144" t="s">
        <v>66</v>
      </c>
      <c r="D144">
        <v>60</v>
      </c>
      <c r="E144">
        <v>0</v>
      </c>
      <c r="F144" s="17">
        <v>9950449.3847122695</v>
      </c>
      <c r="G144" s="17">
        <v>6298174.9145708196</v>
      </c>
      <c r="H144" s="17">
        <v>6528046.9565761602</v>
      </c>
      <c r="I144" s="17">
        <v>3524266.25978484</v>
      </c>
      <c r="J144" s="17">
        <v>9229495.8473262601</v>
      </c>
      <c r="K144" s="17">
        <v>10945494.323183497</v>
      </c>
      <c r="L144" s="17">
        <v>8502536.1346706077</v>
      </c>
      <c r="M144" s="17">
        <v>8812863.391377816</v>
      </c>
      <c r="N144" s="17">
        <v>8812863.391377816</v>
      </c>
      <c r="O144" s="17">
        <v>8812863.391377816</v>
      </c>
    </row>
    <row r="145" spans="1:15">
      <c r="A145">
        <v>120</v>
      </c>
      <c r="B145" t="s">
        <v>67</v>
      </c>
      <c r="C145" t="s">
        <v>66</v>
      </c>
      <c r="D145">
        <v>60</v>
      </c>
      <c r="E145">
        <v>8</v>
      </c>
      <c r="F145" s="17">
        <v>10323759.670720899</v>
      </c>
      <c r="G145" s="17">
        <v>6296661.2257709298</v>
      </c>
      <c r="H145" s="17">
        <v>6197614.7559241802</v>
      </c>
      <c r="I145" s="17">
        <v>3504536.4243851202</v>
      </c>
      <c r="J145" s="17">
        <v>9285592.0942766201</v>
      </c>
      <c r="K145" s="17">
        <v>11356135.63779299</v>
      </c>
      <c r="L145" s="17">
        <v>8500492.6547907554</v>
      </c>
      <c r="M145" s="17">
        <v>8366779.9204976438</v>
      </c>
      <c r="N145" s="17">
        <v>8366779.9204976438</v>
      </c>
      <c r="O145" s="17">
        <v>8366779.9204976438</v>
      </c>
    </row>
    <row r="146" spans="1:15">
      <c r="A146">
        <v>125</v>
      </c>
      <c r="B146" t="s">
        <v>68</v>
      </c>
      <c r="C146" t="s">
        <v>66</v>
      </c>
      <c r="D146">
        <v>0</v>
      </c>
      <c r="E146">
        <v>-8</v>
      </c>
      <c r="F146" s="17">
        <v>4376161.1091016904</v>
      </c>
      <c r="G146" s="17">
        <v>9747338.4396687504</v>
      </c>
      <c r="H146" s="17">
        <v>9445777.4967018999</v>
      </c>
      <c r="I146" s="17">
        <v>4548984.3066821704</v>
      </c>
      <c r="J146" s="17">
        <v>9422576.6539811399</v>
      </c>
      <c r="K146" s="17">
        <v>5907817.4972872827</v>
      </c>
      <c r="L146" s="17">
        <v>13158906.893552814</v>
      </c>
      <c r="M146" s="17">
        <v>12751799.620547567</v>
      </c>
      <c r="N146" s="17">
        <v>12751799.620547567</v>
      </c>
      <c r="O146" s="17">
        <v>12751799.620547567</v>
      </c>
    </row>
    <row r="147" spans="1:15">
      <c r="A147">
        <v>125</v>
      </c>
      <c r="B147" t="s">
        <v>68</v>
      </c>
      <c r="C147" t="s">
        <v>66</v>
      </c>
      <c r="D147">
        <v>0</v>
      </c>
      <c r="E147">
        <v>0</v>
      </c>
      <c r="F147" s="17">
        <v>4408935.0593379401</v>
      </c>
      <c r="G147" s="17">
        <v>9623526.4111261591</v>
      </c>
      <c r="H147" s="17">
        <v>9545185.02351797</v>
      </c>
      <c r="I147" s="17">
        <v>4118724.3551105098</v>
      </c>
      <c r="J147" s="17">
        <v>9418074.0677441191</v>
      </c>
      <c r="K147" s="17">
        <v>5952062.3301062193</v>
      </c>
      <c r="L147" s="17">
        <v>12991760.655020315</v>
      </c>
      <c r="M147" s="17">
        <v>12885999.78174926</v>
      </c>
      <c r="N147" s="17">
        <v>12885999.78174926</v>
      </c>
      <c r="O147" s="17">
        <v>12885999.78174926</v>
      </c>
    </row>
    <row r="148" spans="1:15">
      <c r="A148">
        <v>125</v>
      </c>
      <c r="B148" t="s">
        <v>68</v>
      </c>
      <c r="C148" t="s">
        <v>66</v>
      </c>
      <c r="D148">
        <v>0</v>
      </c>
      <c r="E148">
        <v>8</v>
      </c>
      <c r="F148" s="17">
        <v>4408982.8336341605</v>
      </c>
      <c r="G148" s="17">
        <v>9325712.1648681406</v>
      </c>
      <c r="H148" s="17">
        <v>9736349.7021119297</v>
      </c>
      <c r="I148" s="17">
        <v>4184371.8667734601</v>
      </c>
      <c r="J148" s="17">
        <v>9470783.23346016</v>
      </c>
      <c r="K148" s="17">
        <v>5952126.8254061174</v>
      </c>
      <c r="L148" s="17">
        <v>12589711.422571991</v>
      </c>
      <c r="M148" s="17">
        <v>13144072.097851105</v>
      </c>
      <c r="N148" s="17">
        <v>13144072.097851105</v>
      </c>
      <c r="O148" s="17">
        <v>13144072.097851105</v>
      </c>
    </row>
    <row r="149" spans="1:15">
      <c r="A149">
        <v>125</v>
      </c>
      <c r="B149" t="s">
        <v>68</v>
      </c>
      <c r="C149" t="s">
        <v>66</v>
      </c>
      <c r="D149">
        <v>30</v>
      </c>
      <c r="E149">
        <v>-8</v>
      </c>
      <c r="F149" s="17">
        <v>5357286.6707742596</v>
      </c>
      <c r="G149" s="17">
        <v>10930661.3253143</v>
      </c>
      <c r="H149" s="17">
        <v>7132005.4941769103</v>
      </c>
      <c r="I149" s="17">
        <v>4393095.7528681699</v>
      </c>
      <c r="J149" s="17">
        <v>9614604.4350537509</v>
      </c>
      <c r="K149" s="17">
        <v>7232337.0055452511</v>
      </c>
      <c r="L149" s="17">
        <v>14756392.789174305</v>
      </c>
      <c r="M149" s="17">
        <v>9628207.4171388298</v>
      </c>
      <c r="N149" s="17">
        <v>9628207.4171388298</v>
      </c>
      <c r="O149" s="17">
        <v>9628207.4171388298</v>
      </c>
    </row>
    <row r="150" spans="1:15">
      <c r="A150">
        <v>125</v>
      </c>
      <c r="B150" t="s">
        <v>68</v>
      </c>
      <c r="C150" t="s">
        <v>66</v>
      </c>
      <c r="D150">
        <v>30</v>
      </c>
      <c r="E150">
        <v>0</v>
      </c>
      <c r="F150" s="17">
        <v>5332070.3482824201</v>
      </c>
      <c r="G150" s="17">
        <v>10859645.1774175</v>
      </c>
      <c r="H150" s="17">
        <v>7222872.5681655901</v>
      </c>
      <c r="I150" s="17">
        <v>4213643.4257507203</v>
      </c>
      <c r="J150" s="17">
        <v>9710754.2898212001</v>
      </c>
      <c r="K150" s="17">
        <v>7198294.9701812677</v>
      </c>
      <c r="L150" s="17">
        <v>14660520.989513626</v>
      </c>
      <c r="M150" s="17">
        <v>9750877.9670235477</v>
      </c>
      <c r="N150" s="17">
        <v>9750877.9670235477</v>
      </c>
      <c r="O150" s="17">
        <v>9750877.9670235477</v>
      </c>
    </row>
    <row r="151" spans="1:15">
      <c r="A151">
        <v>125</v>
      </c>
      <c r="B151" t="s">
        <v>68</v>
      </c>
      <c r="C151" t="s">
        <v>66</v>
      </c>
      <c r="D151">
        <v>30</v>
      </c>
      <c r="E151">
        <v>8</v>
      </c>
      <c r="F151" s="17">
        <v>5318533.1625562999</v>
      </c>
      <c r="G151" s="17">
        <v>10778000.7961096</v>
      </c>
      <c r="H151" s="17">
        <v>7321377.3505789498</v>
      </c>
      <c r="I151" s="17">
        <v>4245810.0972692203</v>
      </c>
      <c r="J151" s="17">
        <v>9592151.6045064796</v>
      </c>
      <c r="K151" s="17">
        <v>7180019.7694510054</v>
      </c>
      <c r="L151" s="17">
        <v>14550301.074747961</v>
      </c>
      <c r="M151" s="17">
        <v>9883859.4232815821</v>
      </c>
      <c r="N151" s="17">
        <v>9883859.4232815821</v>
      </c>
      <c r="O151" s="17">
        <v>9883859.4232815821</v>
      </c>
    </row>
    <row r="152" spans="1:15">
      <c r="A152">
        <v>125</v>
      </c>
      <c r="B152" t="s">
        <v>68</v>
      </c>
      <c r="C152" t="s">
        <v>66</v>
      </c>
      <c r="D152">
        <v>60</v>
      </c>
      <c r="E152">
        <v>-8</v>
      </c>
      <c r="F152" s="17">
        <v>6701119.5335461004</v>
      </c>
      <c r="G152" s="17">
        <v>10507301.6887033</v>
      </c>
      <c r="H152" s="17">
        <v>6278177.6221417896</v>
      </c>
      <c r="I152" s="17">
        <v>4194760.1827926496</v>
      </c>
      <c r="J152" s="17">
        <v>9501963.2105833795</v>
      </c>
      <c r="K152" s="17">
        <v>9046511.3702872358</v>
      </c>
      <c r="L152" s="17">
        <v>14184857.279749457</v>
      </c>
      <c r="M152" s="17">
        <v>8475539.7898914162</v>
      </c>
      <c r="N152" s="17">
        <v>8475539.7898914162</v>
      </c>
      <c r="O152" s="17">
        <v>8475539.7898914162</v>
      </c>
    </row>
    <row r="153" spans="1:15">
      <c r="A153">
        <v>125</v>
      </c>
      <c r="B153" t="s">
        <v>68</v>
      </c>
      <c r="C153" t="s">
        <v>66</v>
      </c>
      <c r="D153">
        <v>60</v>
      </c>
      <c r="E153">
        <v>0</v>
      </c>
      <c r="F153" s="17">
        <v>6483290.5426939502</v>
      </c>
      <c r="G153" s="17">
        <v>10506476.610890601</v>
      </c>
      <c r="H153" s="17">
        <v>6481258.9026254397</v>
      </c>
      <c r="I153" s="17">
        <v>4187402.82817843</v>
      </c>
      <c r="J153" s="17">
        <v>9393754.2026365697</v>
      </c>
      <c r="K153" s="17">
        <v>8752442.2326368336</v>
      </c>
      <c r="L153" s="17">
        <v>14183743.424702313</v>
      </c>
      <c r="M153" s="17">
        <v>8749699.5185443442</v>
      </c>
      <c r="N153" s="17">
        <v>8749699.5185443442</v>
      </c>
      <c r="O153" s="17">
        <v>8749699.5185443442</v>
      </c>
    </row>
    <row r="154" spans="1:15">
      <c r="A154">
        <v>125</v>
      </c>
      <c r="B154" t="s">
        <v>68</v>
      </c>
      <c r="C154" t="s">
        <v>66</v>
      </c>
      <c r="D154">
        <v>60</v>
      </c>
      <c r="E154">
        <v>8</v>
      </c>
      <c r="F154" s="17">
        <v>6202628.6666439101</v>
      </c>
      <c r="G154" s="17">
        <v>10512792.640746601</v>
      </c>
      <c r="H154" s="17">
        <v>6738653.5610210802</v>
      </c>
      <c r="I154" s="17">
        <v>3965415.6872296901</v>
      </c>
      <c r="J154" s="17">
        <v>9463863.3740025908</v>
      </c>
      <c r="K154" s="17">
        <v>8373548.6999692796</v>
      </c>
      <c r="L154" s="17">
        <v>14192270.065007912</v>
      </c>
      <c r="M154" s="17">
        <v>9097182.3073784597</v>
      </c>
      <c r="N154" s="17">
        <v>9097182.3073784597</v>
      </c>
      <c r="O154" s="17">
        <v>9097182.3073784597</v>
      </c>
    </row>
    <row r="155" spans="1:15">
      <c r="A155">
        <v>125</v>
      </c>
      <c r="B155" t="s">
        <v>67</v>
      </c>
      <c r="C155" t="s">
        <v>66</v>
      </c>
      <c r="D155">
        <v>0</v>
      </c>
      <c r="E155">
        <v>-8</v>
      </c>
      <c r="F155" s="17">
        <v>10125761.8516533</v>
      </c>
      <c r="G155" s="17">
        <v>6310730.4544818597</v>
      </c>
      <c r="H155" s="17">
        <v>6887051.0758442301</v>
      </c>
      <c r="I155" s="17">
        <v>3483863.7564170002</v>
      </c>
      <c r="J155" s="17">
        <v>9438190.3571527395</v>
      </c>
      <c r="K155" s="17">
        <v>11138338.036818631</v>
      </c>
      <c r="L155" s="17">
        <v>8519486.1135505103</v>
      </c>
      <c r="M155" s="17">
        <v>9297518.9523897115</v>
      </c>
      <c r="N155" s="17">
        <v>9297518.9523897115</v>
      </c>
      <c r="O155" s="17">
        <v>9297518.9523897115</v>
      </c>
    </row>
    <row r="156" spans="1:15">
      <c r="A156">
        <v>125</v>
      </c>
      <c r="B156" t="s">
        <v>67</v>
      </c>
      <c r="C156" t="s">
        <v>66</v>
      </c>
      <c r="D156">
        <v>0</v>
      </c>
      <c r="E156">
        <v>0</v>
      </c>
      <c r="F156" s="17">
        <v>10123848.927167401</v>
      </c>
      <c r="G156" s="17">
        <v>6686487.1680284599</v>
      </c>
      <c r="H156" s="17">
        <v>6481331.1610752204</v>
      </c>
      <c r="I156" s="17">
        <v>2918384.2894037901</v>
      </c>
      <c r="J156" s="17">
        <v>9193025.8709666394</v>
      </c>
      <c r="K156" s="17">
        <v>11136233.819884142</v>
      </c>
      <c r="L156" s="17">
        <v>9026757.6768384222</v>
      </c>
      <c r="M156" s="17">
        <v>8749797.0674515478</v>
      </c>
      <c r="N156" s="17">
        <v>8749797.0674515478</v>
      </c>
      <c r="O156" s="17">
        <v>8749797.0674515478</v>
      </c>
    </row>
    <row r="157" spans="1:15">
      <c r="A157">
        <v>125</v>
      </c>
      <c r="B157" t="s">
        <v>67</v>
      </c>
      <c r="C157" t="s">
        <v>66</v>
      </c>
      <c r="D157">
        <v>0</v>
      </c>
      <c r="E157">
        <v>8</v>
      </c>
      <c r="F157" s="17">
        <v>10156941.1992188</v>
      </c>
      <c r="G157" s="17">
        <v>6987001.477926</v>
      </c>
      <c r="H157" s="17">
        <v>6172282.7754357299</v>
      </c>
      <c r="I157" s="17">
        <v>2911532.4829188702</v>
      </c>
      <c r="J157" s="17">
        <v>9330344.1183115803</v>
      </c>
      <c r="K157" s="17">
        <v>11172635.319140682</v>
      </c>
      <c r="L157" s="17">
        <v>9432451.9952001013</v>
      </c>
      <c r="M157" s="17">
        <v>8332581.7468382362</v>
      </c>
      <c r="N157" s="17">
        <v>8332581.7468382362</v>
      </c>
      <c r="O157" s="17">
        <v>8332581.7468382362</v>
      </c>
    </row>
    <row r="158" spans="1:15">
      <c r="A158">
        <v>125</v>
      </c>
      <c r="B158" t="s">
        <v>67</v>
      </c>
      <c r="C158" t="s">
        <v>66</v>
      </c>
      <c r="D158">
        <v>30</v>
      </c>
      <c r="E158">
        <v>-8</v>
      </c>
      <c r="F158" s="17">
        <v>5969831.49850858</v>
      </c>
      <c r="G158" s="17">
        <v>10012819.1877138</v>
      </c>
      <c r="H158" s="17">
        <v>7499402.1317765601</v>
      </c>
      <c r="I158" s="17">
        <v>3362350.7683768598</v>
      </c>
      <c r="J158" s="17">
        <v>9183449.7255500294</v>
      </c>
      <c r="K158" s="17">
        <v>6566814.6483594384</v>
      </c>
      <c r="L158" s="17">
        <v>13517305.903413631</v>
      </c>
      <c r="M158" s="17">
        <v>10124192.877898356</v>
      </c>
      <c r="N158" s="17">
        <v>10124192.877898356</v>
      </c>
      <c r="O158" s="17">
        <v>10124192.877898356</v>
      </c>
    </row>
    <row r="159" spans="1:15">
      <c r="A159">
        <v>125</v>
      </c>
      <c r="B159" t="s">
        <v>67</v>
      </c>
      <c r="C159" t="s">
        <v>66</v>
      </c>
      <c r="D159">
        <v>30</v>
      </c>
      <c r="E159">
        <v>0</v>
      </c>
      <c r="F159" s="17">
        <v>6076379.2746428195</v>
      </c>
      <c r="G159" s="17">
        <v>10104819.7969181</v>
      </c>
      <c r="H159" s="17">
        <v>7247174.3396203201</v>
      </c>
      <c r="I159" s="17">
        <v>2580291.2094852501</v>
      </c>
      <c r="J159" s="17">
        <v>9277293.2402581908</v>
      </c>
      <c r="K159" s="17">
        <v>6684017.2021071017</v>
      </c>
      <c r="L159" s="17">
        <v>13641506.725839436</v>
      </c>
      <c r="M159" s="17">
        <v>9783685.3584874328</v>
      </c>
      <c r="N159" s="17">
        <v>9783685.3584874328</v>
      </c>
      <c r="O159" s="17">
        <v>9783685.3584874328</v>
      </c>
    </row>
    <row r="160" spans="1:15">
      <c r="A160">
        <v>125</v>
      </c>
      <c r="B160" t="s">
        <v>67</v>
      </c>
      <c r="C160" t="s">
        <v>66</v>
      </c>
      <c r="D160">
        <v>30</v>
      </c>
      <c r="E160">
        <v>8</v>
      </c>
      <c r="F160" s="17">
        <v>6215065.9848783603</v>
      </c>
      <c r="G160" s="17">
        <v>10227161.794099599</v>
      </c>
      <c r="H160" s="17">
        <v>7030328.1238590498</v>
      </c>
      <c r="I160" s="17">
        <v>3117103.29336672</v>
      </c>
      <c r="J160" s="17">
        <v>9415288.1014563907</v>
      </c>
      <c r="K160" s="17">
        <v>6836572.5833661966</v>
      </c>
      <c r="L160" s="17">
        <v>13806668.422034459</v>
      </c>
      <c r="M160" s="17">
        <v>9490942.9672097173</v>
      </c>
      <c r="N160" s="17">
        <v>9490942.9672097173</v>
      </c>
      <c r="O160" s="17">
        <v>9490942.9672097173</v>
      </c>
    </row>
    <row r="161" spans="1:15">
      <c r="A161">
        <v>125</v>
      </c>
      <c r="B161" t="s">
        <v>67</v>
      </c>
      <c r="C161" t="s">
        <v>66</v>
      </c>
      <c r="D161">
        <v>60</v>
      </c>
      <c r="E161">
        <v>-8</v>
      </c>
      <c r="F161" s="17">
        <v>6191550.9401839897</v>
      </c>
      <c r="G161" s="17">
        <v>7504983.84235813</v>
      </c>
      <c r="H161" s="17">
        <v>9640588.2573194504</v>
      </c>
      <c r="I161" s="17">
        <v>3082484.1030206499</v>
      </c>
      <c r="J161" s="17">
        <v>9032213.3886810597</v>
      </c>
      <c r="K161" s="17">
        <v>6810706.0342023894</v>
      </c>
      <c r="L161" s="17">
        <v>10131728.187183477</v>
      </c>
      <c r="M161" s="17">
        <v>13014794.147381259</v>
      </c>
      <c r="N161" s="17">
        <v>13014794.147381259</v>
      </c>
      <c r="O161" s="17">
        <v>13014794.147381259</v>
      </c>
    </row>
    <row r="162" spans="1:15">
      <c r="A162">
        <v>125</v>
      </c>
      <c r="B162" t="s">
        <v>67</v>
      </c>
      <c r="C162" t="s">
        <v>66</v>
      </c>
      <c r="D162">
        <v>60</v>
      </c>
      <c r="E162">
        <v>0</v>
      </c>
      <c r="F162" s="17">
        <v>9781079.9604092892</v>
      </c>
      <c r="G162" s="17">
        <v>7047087.1212213403</v>
      </c>
      <c r="H162" s="17">
        <v>6499302.6037654905</v>
      </c>
      <c r="I162" s="17">
        <v>3437842.3401867701</v>
      </c>
      <c r="J162" s="17">
        <v>9417418.9494740702</v>
      </c>
      <c r="K162" s="17">
        <v>10759187.956450218</v>
      </c>
      <c r="L162" s="17">
        <v>9513567.6136488095</v>
      </c>
      <c r="M162" s="17">
        <v>8774058.5150834136</v>
      </c>
      <c r="N162" s="17">
        <v>8774058.5150834136</v>
      </c>
      <c r="O162" s="17">
        <v>8774058.5150834136</v>
      </c>
    </row>
    <row r="163" spans="1:15">
      <c r="A163">
        <v>125</v>
      </c>
      <c r="B163" t="s">
        <v>67</v>
      </c>
      <c r="C163" t="s">
        <v>66</v>
      </c>
      <c r="D163">
        <v>60</v>
      </c>
      <c r="E163">
        <v>8</v>
      </c>
      <c r="F163" s="17">
        <v>10086818.3768689</v>
      </c>
      <c r="G163" s="17">
        <v>7053510.4743495602</v>
      </c>
      <c r="H163" s="17">
        <v>6152124.3745479397</v>
      </c>
      <c r="I163" s="17">
        <v>3205543.4165061498</v>
      </c>
      <c r="J163" s="17">
        <v>9165678.9476326797</v>
      </c>
      <c r="K163" s="17">
        <v>11095500.214555791</v>
      </c>
      <c r="L163" s="17">
        <v>9522239.1403719075</v>
      </c>
      <c r="M163" s="17">
        <v>8305367.9056397192</v>
      </c>
      <c r="N163" s="17">
        <v>8305367.9056397192</v>
      </c>
      <c r="O163" s="17">
        <v>8305367.9056397192</v>
      </c>
    </row>
    <row r="164" spans="1:15">
      <c r="A164">
        <v>130</v>
      </c>
      <c r="B164" t="s">
        <v>68</v>
      </c>
      <c r="C164" t="s">
        <v>66</v>
      </c>
      <c r="D164">
        <v>0</v>
      </c>
      <c r="E164">
        <v>-8</v>
      </c>
      <c r="F164" s="17">
        <v>4928130.3570240196</v>
      </c>
      <c r="G164" s="17">
        <v>9798710.6174831707</v>
      </c>
      <c r="H164" s="17">
        <v>9489765.2337378897</v>
      </c>
      <c r="I164" s="17">
        <v>4514647.2423367295</v>
      </c>
      <c r="J164" s="17">
        <v>9648190.2946171798</v>
      </c>
      <c r="K164" s="17">
        <v>6652975.9819824267</v>
      </c>
      <c r="L164" s="17">
        <v>13228259.333602281</v>
      </c>
      <c r="M164" s="17">
        <v>12811183.065546151</v>
      </c>
      <c r="N164" s="17">
        <v>12811183.065546151</v>
      </c>
      <c r="O164" s="17">
        <v>12811183.065546151</v>
      </c>
    </row>
    <row r="165" spans="1:15">
      <c r="A165">
        <v>130</v>
      </c>
      <c r="B165" t="s">
        <v>68</v>
      </c>
      <c r="C165" t="s">
        <v>66</v>
      </c>
      <c r="D165">
        <v>0</v>
      </c>
      <c r="E165">
        <v>0</v>
      </c>
      <c r="F165" s="17">
        <v>4874356.3927373402</v>
      </c>
      <c r="G165" s="17">
        <v>9683865.9621063005</v>
      </c>
      <c r="H165" s="17">
        <v>9650560.9162483104</v>
      </c>
      <c r="I165" s="17">
        <v>4162904.1398693202</v>
      </c>
      <c r="J165" s="17">
        <v>9352670.6949888691</v>
      </c>
      <c r="K165" s="17">
        <v>6580381.13019541</v>
      </c>
      <c r="L165" s="17">
        <v>13073219.048843507</v>
      </c>
      <c r="M165" s="17">
        <v>13028257.236935221</v>
      </c>
      <c r="N165" s="17">
        <v>13028257.236935221</v>
      </c>
      <c r="O165" s="17">
        <v>13028257.236935221</v>
      </c>
    </row>
    <row r="166" spans="1:15">
      <c r="A166">
        <v>130</v>
      </c>
      <c r="B166" t="s">
        <v>68</v>
      </c>
      <c r="C166" t="s">
        <v>66</v>
      </c>
      <c r="D166">
        <v>0</v>
      </c>
      <c r="E166">
        <v>8</v>
      </c>
      <c r="F166" s="17">
        <v>4878839.5441045901</v>
      </c>
      <c r="G166" s="17">
        <v>9541040.8573348392</v>
      </c>
      <c r="H166" s="17">
        <v>9796570.8067232091</v>
      </c>
      <c r="I166" s="17">
        <v>4261935.9148675101</v>
      </c>
      <c r="J166" s="17">
        <v>9242822.6399448607</v>
      </c>
      <c r="K166" s="17">
        <v>6586433.3845411967</v>
      </c>
      <c r="L166" s="17">
        <v>12880405.157402033</v>
      </c>
      <c r="M166" s="17">
        <v>13225370.589076333</v>
      </c>
      <c r="N166" s="17">
        <v>13225370.589076333</v>
      </c>
      <c r="O166" s="17">
        <v>13225370.589076333</v>
      </c>
    </row>
    <row r="167" spans="1:15">
      <c r="A167">
        <v>130</v>
      </c>
      <c r="B167" t="s">
        <v>68</v>
      </c>
      <c r="C167" t="s">
        <v>66</v>
      </c>
      <c r="D167">
        <v>30</v>
      </c>
      <c r="E167">
        <v>-8</v>
      </c>
      <c r="F167" s="17">
        <v>5304605.7864031401</v>
      </c>
      <c r="G167" s="17">
        <v>10762280.5785276</v>
      </c>
      <c r="H167" s="17">
        <v>7630591.0266824896</v>
      </c>
      <c r="I167" s="17">
        <v>4792303.9662477197</v>
      </c>
      <c r="J167" s="17">
        <v>9533750.8196378294</v>
      </c>
      <c r="K167" s="17">
        <v>7161217.8116442394</v>
      </c>
      <c r="L167" s="17">
        <v>14529078.781012261</v>
      </c>
      <c r="M167" s="17">
        <v>10301297.886021361</v>
      </c>
      <c r="N167" s="17">
        <v>10301297.886021361</v>
      </c>
      <c r="O167" s="17">
        <v>10301297.886021361</v>
      </c>
    </row>
    <row r="168" spans="1:15">
      <c r="A168">
        <v>130</v>
      </c>
      <c r="B168" t="s">
        <v>68</v>
      </c>
      <c r="C168" t="s">
        <v>66</v>
      </c>
      <c r="D168">
        <v>30</v>
      </c>
      <c r="E168">
        <v>0</v>
      </c>
      <c r="F168" s="17">
        <v>5542324.0143499002</v>
      </c>
      <c r="G168" s="17">
        <v>10614328.183649501</v>
      </c>
      <c r="H168" s="17">
        <v>7478570.6760700904</v>
      </c>
      <c r="I168" s="17">
        <v>4086921.1801345898</v>
      </c>
      <c r="J168" s="17">
        <v>9569756.7636382096</v>
      </c>
      <c r="K168" s="17">
        <v>7482137.4193723658</v>
      </c>
      <c r="L168" s="17">
        <v>14329343.047926826</v>
      </c>
      <c r="M168" s="17">
        <v>10096070.412694622</v>
      </c>
      <c r="N168" s="17">
        <v>10096070.412694622</v>
      </c>
      <c r="O168" s="17">
        <v>10096070.412694622</v>
      </c>
    </row>
    <row r="169" spans="1:15">
      <c r="A169">
        <v>130</v>
      </c>
      <c r="B169" t="s">
        <v>68</v>
      </c>
      <c r="C169" t="s">
        <v>66</v>
      </c>
      <c r="D169">
        <v>30</v>
      </c>
      <c r="E169">
        <v>8</v>
      </c>
      <c r="F169" s="17">
        <v>5491008.2404441005</v>
      </c>
      <c r="G169" s="17">
        <v>10532773.6479961</v>
      </c>
      <c r="H169" s="17">
        <v>7615789.6667974796</v>
      </c>
      <c r="I169" s="17">
        <v>4599144.6283933604</v>
      </c>
      <c r="J169" s="17">
        <v>9679494.0376227293</v>
      </c>
      <c r="K169" s="17">
        <v>7412861.1245995359</v>
      </c>
      <c r="L169" s="17">
        <v>14219244.424794735</v>
      </c>
      <c r="M169" s="17">
        <v>10281316.050176598</v>
      </c>
      <c r="N169" s="17">
        <v>10281316.050176598</v>
      </c>
      <c r="O169" s="17">
        <v>10281316.050176598</v>
      </c>
    </row>
    <row r="170" spans="1:15">
      <c r="A170">
        <v>130</v>
      </c>
      <c r="B170" t="s">
        <v>68</v>
      </c>
      <c r="C170" t="s">
        <v>66</v>
      </c>
      <c r="D170">
        <v>60</v>
      </c>
      <c r="E170">
        <v>-8</v>
      </c>
      <c r="F170" s="17">
        <v>6362371.9128697598</v>
      </c>
      <c r="G170" s="17">
        <v>10507695.5027062</v>
      </c>
      <c r="H170" s="17">
        <v>7427174.2065633098</v>
      </c>
      <c r="I170" s="17">
        <v>4015163.7709647701</v>
      </c>
      <c r="J170" s="17">
        <v>9499700.2737802807</v>
      </c>
      <c r="K170" s="17">
        <v>8589202.082374176</v>
      </c>
      <c r="L170" s="17">
        <v>14185388.928653371</v>
      </c>
      <c r="M170" s="17">
        <v>10026685.178860469</v>
      </c>
      <c r="N170" s="17">
        <v>10026685.178860469</v>
      </c>
      <c r="O170" s="17">
        <v>10026685.178860469</v>
      </c>
    </row>
    <row r="171" spans="1:15">
      <c r="A171">
        <v>130</v>
      </c>
      <c r="B171" t="s">
        <v>68</v>
      </c>
      <c r="C171" t="s">
        <v>66</v>
      </c>
      <c r="D171">
        <v>60</v>
      </c>
      <c r="E171">
        <v>0</v>
      </c>
      <c r="F171" s="17">
        <v>6120152.8861710103</v>
      </c>
      <c r="G171" s="17">
        <v>10568548.814947501</v>
      </c>
      <c r="H171" s="17">
        <v>7600324.6151440898</v>
      </c>
      <c r="I171" s="17">
        <v>3992828.1513427799</v>
      </c>
      <c r="J171" s="17">
        <v>9445599.8228423595</v>
      </c>
      <c r="K171" s="17">
        <v>8262206.3963308642</v>
      </c>
      <c r="L171" s="17">
        <v>14267540.900179127</v>
      </c>
      <c r="M171" s="17">
        <v>10260438.230444523</v>
      </c>
      <c r="N171" s="17">
        <v>10260438.230444523</v>
      </c>
      <c r="O171" s="17">
        <v>10260438.230444523</v>
      </c>
    </row>
    <row r="172" spans="1:15">
      <c r="A172">
        <v>130</v>
      </c>
      <c r="B172" t="s">
        <v>68</v>
      </c>
      <c r="C172" t="s">
        <v>66</v>
      </c>
      <c r="D172">
        <v>60</v>
      </c>
      <c r="E172">
        <v>8</v>
      </c>
      <c r="F172" s="17">
        <v>5842310.5880167298</v>
      </c>
      <c r="G172" s="17">
        <v>10586768.7977739</v>
      </c>
      <c r="H172" s="17">
        <v>7859263.1357639702</v>
      </c>
      <c r="I172" s="17">
        <v>3969439.5742421602</v>
      </c>
      <c r="J172" s="17">
        <v>9501219.2454176601</v>
      </c>
      <c r="K172" s="17">
        <v>7887119.2938225856</v>
      </c>
      <c r="L172" s="17">
        <v>14292137.876994764</v>
      </c>
      <c r="M172" s="17">
        <v>10610005.233281361</v>
      </c>
      <c r="N172" s="17">
        <v>10610005.233281361</v>
      </c>
      <c r="O172" s="17">
        <v>10610005.233281361</v>
      </c>
    </row>
    <row r="173" spans="1:15">
      <c r="A173">
        <v>130</v>
      </c>
      <c r="B173" t="s">
        <v>67</v>
      </c>
      <c r="C173" t="s">
        <v>66</v>
      </c>
      <c r="D173">
        <v>0</v>
      </c>
      <c r="E173">
        <v>-8</v>
      </c>
      <c r="F173" s="17">
        <v>9846328.7866418604</v>
      </c>
      <c r="G173" s="17">
        <v>6644278.78066268</v>
      </c>
      <c r="H173" s="17">
        <v>7045971.8314602198</v>
      </c>
      <c r="I173" s="17">
        <v>2958053.5730033</v>
      </c>
      <c r="J173" s="17">
        <v>9037795.8666746505</v>
      </c>
      <c r="K173" s="17">
        <v>10830961.665306047</v>
      </c>
      <c r="L173" s="17">
        <v>8969776.3538946193</v>
      </c>
      <c r="M173" s="17">
        <v>9512061.9724712968</v>
      </c>
      <c r="N173" s="17">
        <v>9512061.9724712968</v>
      </c>
      <c r="O173" s="17">
        <v>9512061.9724712968</v>
      </c>
    </row>
    <row r="174" spans="1:15">
      <c r="A174">
        <v>130</v>
      </c>
      <c r="B174" t="s">
        <v>67</v>
      </c>
      <c r="C174" t="s">
        <v>66</v>
      </c>
      <c r="D174">
        <v>0</v>
      </c>
      <c r="E174">
        <v>0</v>
      </c>
      <c r="F174" s="17">
        <v>9840405.0877085105</v>
      </c>
      <c r="G174" s="17">
        <v>6923009.4037542297</v>
      </c>
      <c r="H174" s="17">
        <v>6744227.2623832095</v>
      </c>
      <c r="I174" s="17">
        <v>2681528.7719055102</v>
      </c>
      <c r="J174" s="17">
        <v>8994871.7363875806</v>
      </c>
      <c r="K174" s="17">
        <v>10824445.596479362</v>
      </c>
      <c r="L174" s="17">
        <v>9346062.6950682104</v>
      </c>
      <c r="M174" s="17">
        <v>9104706.804217333</v>
      </c>
      <c r="N174" s="17">
        <v>9104706.804217333</v>
      </c>
      <c r="O174" s="17">
        <v>9104706.804217333</v>
      </c>
    </row>
    <row r="175" spans="1:15">
      <c r="A175">
        <v>130</v>
      </c>
      <c r="B175" t="s">
        <v>67</v>
      </c>
      <c r="C175" t="s">
        <v>66</v>
      </c>
      <c r="D175">
        <v>0</v>
      </c>
      <c r="E175">
        <v>8</v>
      </c>
      <c r="F175" s="17">
        <v>9872714.3751797304</v>
      </c>
      <c r="G175" s="17">
        <v>7082778.7872410798</v>
      </c>
      <c r="H175" s="17">
        <v>6575681.4885180099</v>
      </c>
      <c r="I175" s="17">
        <v>2791726.3685693</v>
      </c>
      <c r="J175" s="17">
        <v>9109508.0211013295</v>
      </c>
      <c r="K175" s="17">
        <v>10859985.812697705</v>
      </c>
      <c r="L175" s="17">
        <v>9561751.362775458</v>
      </c>
      <c r="M175" s="17">
        <v>8877170.0094993133</v>
      </c>
      <c r="N175" s="17">
        <v>8877170.0094993133</v>
      </c>
      <c r="O175" s="17">
        <v>8877170.0094993133</v>
      </c>
    </row>
    <row r="176" spans="1:15">
      <c r="A176">
        <v>130</v>
      </c>
      <c r="B176" t="s">
        <v>67</v>
      </c>
      <c r="C176" t="s">
        <v>66</v>
      </c>
      <c r="D176">
        <v>30</v>
      </c>
      <c r="E176">
        <v>-8</v>
      </c>
      <c r="F176" s="17">
        <v>6210323.5305861402</v>
      </c>
      <c r="G176" s="17">
        <v>9744960.1520404704</v>
      </c>
      <c r="H176" s="17">
        <v>7708308.1454920704</v>
      </c>
      <c r="I176" s="17">
        <v>2666697.5307076299</v>
      </c>
      <c r="J176" s="17">
        <v>9135849.4698644392</v>
      </c>
      <c r="K176" s="17">
        <v>6831355.883644755</v>
      </c>
      <c r="L176" s="17">
        <v>13155696.205254637</v>
      </c>
      <c r="M176" s="17">
        <v>10406215.996414296</v>
      </c>
      <c r="N176" s="17">
        <v>10406215.996414296</v>
      </c>
      <c r="O176" s="17">
        <v>10406215.996414296</v>
      </c>
    </row>
    <row r="177" spans="1:15">
      <c r="A177">
        <v>130</v>
      </c>
      <c r="B177" t="s">
        <v>67</v>
      </c>
      <c r="C177" t="s">
        <v>66</v>
      </c>
      <c r="D177">
        <v>30</v>
      </c>
      <c r="E177">
        <v>0</v>
      </c>
      <c r="F177" s="17">
        <v>6356298.7877952503</v>
      </c>
      <c r="G177" s="17">
        <v>9852294.8635838293</v>
      </c>
      <c r="H177" s="17">
        <v>7404003.2632114096</v>
      </c>
      <c r="I177" s="17">
        <v>2516083.0015991698</v>
      </c>
      <c r="J177" s="17">
        <v>9408328.6924125198</v>
      </c>
      <c r="K177" s="17">
        <v>6991928.6665747762</v>
      </c>
      <c r="L177" s="17">
        <v>13300598.065838171</v>
      </c>
      <c r="M177" s="17">
        <v>9995404.405335404</v>
      </c>
      <c r="N177" s="17">
        <v>9995404.405335404</v>
      </c>
      <c r="O177" s="17">
        <v>9995404.405335404</v>
      </c>
    </row>
    <row r="178" spans="1:15">
      <c r="A178">
        <v>130</v>
      </c>
      <c r="B178" t="s">
        <v>67</v>
      </c>
      <c r="C178" t="s">
        <v>66</v>
      </c>
      <c r="D178">
        <v>30</v>
      </c>
      <c r="E178">
        <v>8</v>
      </c>
      <c r="F178" s="17">
        <v>6547019.2724314602</v>
      </c>
      <c r="G178" s="17">
        <v>10018980.184099</v>
      </c>
      <c r="H178" s="17">
        <v>7101302.8209253298</v>
      </c>
      <c r="I178" s="17">
        <v>3017568.1877535</v>
      </c>
      <c r="J178" s="17">
        <v>9080746.9321929291</v>
      </c>
      <c r="K178" s="17">
        <v>7201721.1996746073</v>
      </c>
      <c r="L178" s="17">
        <v>13525623.248533651</v>
      </c>
      <c r="M178" s="17">
        <v>9586758.808249196</v>
      </c>
      <c r="N178" s="17">
        <v>9586758.808249196</v>
      </c>
      <c r="O178" s="17">
        <v>9586758.808249196</v>
      </c>
    </row>
    <row r="179" spans="1:15">
      <c r="A179">
        <v>130</v>
      </c>
      <c r="B179" t="s">
        <v>67</v>
      </c>
      <c r="C179" t="s">
        <v>66</v>
      </c>
      <c r="D179">
        <v>60</v>
      </c>
      <c r="E179">
        <v>-8</v>
      </c>
      <c r="F179" s="17">
        <v>6272688.6057190299</v>
      </c>
      <c r="G179" s="17">
        <v>7735191.2509494601</v>
      </c>
      <c r="H179" s="17">
        <v>9521911.3177135903</v>
      </c>
      <c r="I179" s="17">
        <v>2509046.0874441899</v>
      </c>
      <c r="J179" s="17">
        <v>9132451.7659773398</v>
      </c>
      <c r="K179" s="17">
        <v>6899957.4662909331</v>
      </c>
      <c r="L179" s="17">
        <v>10442508.188781772</v>
      </c>
      <c r="M179" s="17">
        <v>12854580.278913347</v>
      </c>
      <c r="N179" s="17">
        <v>12854580.278913347</v>
      </c>
      <c r="O179" s="17">
        <v>12854580.278913347</v>
      </c>
    </row>
    <row r="180" spans="1:15">
      <c r="A180">
        <v>130</v>
      </c>
      <c r="B180" t="s">
        <v>67</v>
      </c>
      <c r="C180" t="s">
        <v>66</v>
      </c>
      <c r="D180">
        <v>60</v>
      </c>
      <c r="E180">
        <v>0</v>
      </c>
      <c r="F180" s="17">
        <v>9577629.0434711296</v>
      </c>
      <c r="G180" s="17">
        <v>7352674.0054251598</v>
      </c>
      <c r="H180" s="17">
        <v>6641940.51987461</v>
      </c>
      <c r="I180" s="17">
        <v>2760505.3658708502</v>
      </c>
      <c r="J180" s="17">
        <v>9226372.1699974407</v>
      </c>
      <c r="K180" s="17">
        <v>10535391.947818244</v>
      </c>
      <c r="L180" s="17">
        <v>9926109.9073239658</v>
      </c>
      <c r="M180" s="17">
        <v>8966619.7018307243</v>
      </c>
      <c r="N180" s="17">
        <v>8966619.7018307243</v>
      </c>
      <c r="O180" s="17">
        <v>8966619.7018307243</v>
      </c>
    </row>
    <row r="181" spans="1:15">
      <c r="A181">
        <v>130</v>
      </c>
      <c r="B181" t="s">
        <v>67</v>
      </c>
      <c r="C181" t="s">
        <v>66</v>
      </c>
      <c r="D181">
        <v>60</v>
      </c>
      <c r="E181">
        <v>8</v>
      </c>
      <c r="F181" s="17">
        <v>9875981.5344425794</v>
      </c>
      <c r="G181" s="17">
        <v>7364743.3399548</v>
      </c>
      <c r="H181" s="17">
        <v>6298514.43355106</v>
      </c>
      <c r="I181" s="17">
        <v>3089621.0202394002</v>
      </c>
      <c r="J181" s="17">
        <v>9195770.3229655009</v>
      </c>
      <c r="K181" s="17">
        <v>10863579.687886838</v>
      </c>
      <c r="L181" s="17">
        <v>9942403.5089389812</v>
      </c>
      <c r="M181" s="17">
        <v>8502994.4852939323</v>
      </c>
      <c r="N181" s="17">
        <v>8502994.4852939323</v>
      </c>
      <c r="O181" s="17">
        <v>8502994.4852939323</v>
      </c>
    </row>
    <row r="182" spans="1:15">
      <c r="A182">
        <v>135</v>
      </c>
      <c r="B182" t="s">
        <v>68</v>
      </c>
      <c r="C182" t="s">
        <v>66</v>
      </c>
      <c r="D182">
        <v>0</v>
      </c>
      <c r="E182">
        <v>-8</v>
      </c>
      <c r="F182" s="17">
        <v>4965236.5707905702</v>
      </c>
      <c r="G182" s="17">
        <v>9895969.3572861291</v>
      </c>
      <c r="H182" s="17">
        <v>9554015.9538376797</v>
      </c>
      <c r="I182" s="17">
        <v>4214604.8429698404</v>
      </c>
      <c r="J182" s="17">
        <v>9358252.1049598102</v>
      </c>
      <c r="K182" s="17">
        <v>6703069.3705672706</v>
      </c>
      <c r="L182" s="17">
        <v>13359558.632336276</v>
      </c>
      <c r="M182" s="17">
        <v>12897921.537680868</v>
      </c>
      <c r="N182" s="17">
        <v>12897921.537680868</v>
      </c>
      <c r="O182" s="17">
        <v>12897921.537680868</v>
      </c>
    </row>
    <row r="183" spans="1:15">
      <c r="A183">
        <v>135</v>
      </c>
      <c r="B183" t="s">
        <v>68</v>
      </c>
      <c r="C183" t="s">
        <v>66</v>
      </c>
      <c r="D183">
        <v>0</v>
      </c>
      <c r="E183">
        <v>0</v>
      </c>
      <c r="F183" s="17">
        <v>4912369.0067141801</v>
      </c>
      <c r="G183" s="17">
        <v>9730275.4503317997</v>
      </c>
      <c r="H183" s="17">
        <v>9758630.9171218108</v>
      </c>
      <c r="I183" s="17">
        <v>4158011.8256521099</v>
      </c>
      <c r="J183" s="17">
        <v>9544549.4812348597</v>
      </c>
      <c r="K183" s="17">
        <v>6631698.1590641439</v>
      </c>
      <c r="L183" s="17">
        <v>13135871.857947931</v>
      </c>
      <c r="M183" s="17">
        <v>13174151.738114446</v>
      </c>
      <c r="N183" s="17">
        <v>13174151.738114446</v>
      </c>
      <c r="O183" s="17">
        <v>13174151.738114446</v>
      </c>
    </row>
    <row r="184" spans="1:15">
      <c r="A184">
        <v>135</v>
      </c>
      <c r="B184" t="s">
        <v>68</v>
      </c>
      <c r="C184" t="s">
        <v>66</v>
      </c>
      <c r="D184">
        <v>0</v>
      </c>
      <c r="E184">
        <v>8</v>
      </c>
      <c r="F184" s="17">
        <v>4929664.1212492296</v>
      </c>
      <c r="G184" s="17">
        <v>9554369.1615179796</v>
      </c>
      <c r="H184" s="17">
        <v>9932395.1998095196</v>
      </c>
      <c r="I184" s="17">
        <v>3906090.0886144699</v>
      </c>
      <c r="J184" s="17">
        <v>9429397.1287225895</v>
      </c>
      <c r="K184" s="17">
        <v>6655046.5636864603</v>
      </c>
      <c r="L184" s="17">
        <v>12898398.368049273</v>
      </c>
      <c r="M184" s="17">
        <v>13408733.519742852</v>
      </c>
      <c r="N184" s="17">
        <v>13408733.519742852</v>
      </c>
      <c r="O184" s="17">
        <v>13408733.519742852</v>
      </c>
    </row>
    <row r="185" spans="1:15">
      <c r="A185">
        <v>135</v>
      </c>
      <c r="B185" t="s">
        <v>68</v>
      </c>
      <c r="C185" t="s">
        <v>66</v>
      </c>
      <c r="D185">
        <v>30</v>
      </c>
      <c r="E185">
        <v>-8</v>
      </c>
      <c r="F185" s="17">
        <v>5381028.8383651301</v>
      </c>
      <c r="G185" s="17">
        <v>10738400.161996299</v>
      </c>
      <c r="H185" s="17">
        <v>8338652.8078964697</v>
      </c>
      <c r="I185" s="17">
        <v>4641949.5919578196</v>
      </c>
      <c r="J185" s="17">
        <v>9768679.2696947195</v>
      </c>
      <c r="K185" s="17">
        <v>7264388.931792926</v>
      </c>
      <c r="L185" s="17">
        <v>14496840.218695005</v>
      </c>
      <c r="M185" s="17">
        <v>11257181.290660234</v>
      </c>
      <c r="N185" s="17">
        <v>11257181.290660234</v>
      </c>
      <c r="O185" s="17">
        <v>11257181.290660234</v>
      </c>
    </row>
    <row r="186" spans="1:15">
      <c r="A186">
        <v>135</v>
      </c>
      <c r="B186" t="s">
        <v>68</v>
      </c>
      <c r="C186" t="s">
        <v>66</v>
      </c>
      <c r="D186">
        <v>30</v>
      </c>
      <c r="E186">
        <v>0</v>
      </c>
      <c r="F186" s="17">
        <v>5237324.9977286896</v>
      </c>
      <c r="G186" s="17">
        <v>10639485.1776533</v>
      </c>
      <c r="H186" s="17">
        <v>8578442.9406454097</v>
      </c>
      <c r="I186" s="17">
        <v>4192444.7187848398</v>
      </c>
      <c r="J186" s="17">
        <v>9648054.0638000499</v>
      </c>
      <c r="K186" s="17">
        <v>7070388.7469337313</v>
      </c>
      <c r="L186" s="17">
        <v>14363304.989831956</v>
      </c>
      <c r="M186" s="17">
        <v>11580897.969871303</v>
      </c>
      <c r="N186" s="17">
        <v>11580897.969871303</v>
      </c>
      <c r="O186" s="17">
        <v>11580897.969871303</v>
      </c>
    </row>
    <row r="187" spans="1:15">
      <c r="A187">
        <v>135</v>
      </c>
      <c r="B187" t="s">
        <v>68</v>
      </c>
      <c r="C187" t="s">
        <v>66</v>
      </c>
      <c r="D187">
        <v>30</v>
      </c>
      <c r="E187">
        <v>8</v>
      </c>
      <c r="F187" s="17">
        <v>5165328.7574683996</v>
      </c>
      <c r="G187" s="17">
        <v>10514835.626802299</v>
      </c>
      <c r="H187" s="17">
        <v>8778250.8931960203</v>
      </c>
      <c r="I187" s="17">
        <v>4055823.8667329899</v>
      </c>
      <c r="J187" s="17">
        <v>9770991.4690199606</v>
      </c>
      <c r="K187" s="17">
        <v>6973193.8225823399</v>
      </c>
      <c r="L187" s="17">
        <v>14195028.096183104</v>
      </c>
      <c r="M187" s="17">
        <v>11850638.705814628</v>
      </c>
      <c r="N187" s="17">
        <v>11850638.705814628</v>
      </c>
      <c r="O187" s="17">
        <v>11850638.705814628</v>
      </c>
    </row>
    <row r="188" spans="1:15">
      <c r="A188">
        <v>135</v>
      </c>
      <c r="B188" t="s">
        <v>68</v>
      </c>
      <c r="C188" t="s">
        <v>66</v>
      </c>
      <c r="D188">
        <v>60</v>
      </c>
      <c r="E188">
        <v>-8</v>
      </c>
      <c r="F188" s="17">
        <v>6480824.5043006996</v>
      </c>
      <c r="G188" s="17">
        <v>10743065.4644375</v>
      </c>
      <c r="H188" s="17">
        <v>7260914.7216574</v>
      </c>
      <c r="I188" s="17">
        <v>3743775.8590894602</v>
      </c>
      <c r="J188" s="17">
        <v>9669233.4026383404</v>
      </c>
      <c r="K188" s="17">
        <v>8749113.0808059443</v>
      </c>
      <c r="L188" s="17">
        <v>14503138.376990626</v>
      </c>
      <c r="M188" s="17">
        <v>9802234.8742374908</v>
      </c>
      <c r="N188" s="17">
        <v>9802234.8742374908</v>
      </c>
      <c r="O188" s="17">
        <v>9802234.8742374908</v>
      </c>
    </row>
    <row r="189" spans="1:15">
      <c r="A189">
        <v>135</v>
      </c>
      <c r="B189" t="s">
        <v>68</v>
      </c>
      <c r="C189" t="s">
        <v>66</v>
      </c>
      <c r="D189">
        <v>60</v>
      </c>
      <c r="E189">
        <v>0</v>
      </c>
      <c r="F189" s="17">
        <v>6232412.0706996396</v>
      </c>
      <c r="G189" s="17">
        <v>10799843.341997599</v>
      </c>
      <c r="H189" s="17">
        <v>7440996.6864575604</v>
      </c>
      <c r="I189" s="17">
        <v>3607404.1313584601</v>
      </c>
      <c r="J189" s="17">
        <v>9685890.2380701602</v>
      </c>
      <c r="K189" s="17">
        <v>8413756.2954445146</v>
      </c>
      <c r="L189" s="17">
        <v>14579788.51169676</v>
      </c>
      <c r="M189" s="17">
        <v>10045345.526717708</v>
      </c>
      <c r="N189" s="17">
        <v>10045345.526717708</v>
      </c>
      <c r="O189" s="17">
        <v>10045345.526717708</v>
      </c>
    </row>
    <row r="190" spans="1:15">
      <c r="A190">
        <v>135</v>
      </c>
      <c r="B190" t="s">
        <v>68</v>
      </c>
      <c r="C190" t="s">
        <v>66</v>
      </c>
      <c r="D190">
        <v>60</v>
      </c>
      <c r="E190">
        <v>8</v>
      </c>
      <c r="F190" s="17">
        <v>5985841.4254634101</v>
      </c>
      <c r="G190" s="17">
        <v>10783019.3067613</v>
      </c>
      <c r="H190" s="17">
        <v>7694913.96217403</v>
      </c>
      <c r="I190" s="17">
        <v>3916507.57247495</v>
      </c>
      <c r="J190" s="17">
        <v>9669264.09972555</v>
      </c>
      <c r="K190" s="17">
        <v>8080885.9243756039</v>
      </c>
      <c r="L190" s="17">
        <v>14557076.064127756</v>
      </c>
      <c r="M190" s="17">
        <v>10388133.848934941</v>
      </c>
      <c r="N190" s="17">
        <v>10388133.848934941</v>
      </c>
      <c r="O190" s="17">
        <v>10388133.848934941</v>
      </c>
    </row>
    <row r="191" spans="1:15">
      <c r="A191">
        <v>135</v>
      </c>
      <c r="B191" t="s">
        <v>67</v>
      </c>
      <c r="C191" t="s">
        <v>66</v>
      </c>
      <c r="D191">
        <v>0</v>
      </c>
      <c r="E191">
        <v>-8</v>
      </c>
      <c r="F191" s="17">
        <v>9658961.3242867291</v>
      </c>
      <c r="G191" s="17">
        <v>6936234.0192394601</v>
      </c>
      <c r="H191" s="17">
        <v>7178122.1112659499</v>
      </c>
      <c r="I191" s="17">
        <v>2630843.8013442201</v>
      </c>
      <c r="J191" s="17">
        <v>9128080.3081995193</v>
      </c>
      <c r="K191" s="17">
        <v>10624857.456715403</v>
      </c>
      <c r="L191" s="17">
        <v>9363915.925973272</v>
      </c>
      <c r="M191" s="17">
        <v>9690464.8502090331</v>
      </c>
      <c r="N191" s="17">
        <v>9690464.8502090331</v>
      </c>
      <c r="O191" s="17">
        <v>9690464.8502090331</v>
      </c>
    </row>
    <row r="192" spans="1:15">
      <c r="A192">
        <v>135</v>
      </c>
      <c r="B192" t="s">
        <v>67</v>
      </c>
      <c r="C192" t="s">
        <v>66</v>
      </c>
      <c r="D192">
        <v>0</v>
      </c>
      <c r="E192">
        <v>0</v>
      </c>
      <c r="F192" s="17">
        <v>9652110.9231995996</v>
      </c>
      <c r="G192" s="17">
        <v>7065494.4127153</v>
      </c>
      <c r="H192" s="17">
        <v>7028881.4820389301</v>
      </c>
      <c r="I192" s="17">
        <v>2525929.0568881198</v>
      </c>
      <c r="J192" s="17">
        <v>9061110.0321535002</v>
      </c>
      <c r="K192" s="17">
        <v>10617322.015519561</v>
      </c>
      <c r="L192" s="17">
        <v>9538417.4571656547</v>
      </c>
      <c r="M192" s="17">
        <v>9488990.0007525571</v>
      </c>
      <c r="N192" s="17">
        <v>9488990.0007525571</v>
      </c>
      <c r="O192" s="17">
        <v>9488990.0007525571</v>
      </c>
    </row>
    <row r="193" spans="1:15">
      <c r="A193">
        <v>135</v>
      </c>
      <c r="B193" t="s">
        <v>67</v>
      </c>
      <c r="C193" t="s">
        <v>66</v>
      </c>
      <c r="D193">
        <v>0</v>
      </c>
      <c r="E193">
        <v>8</v>
      </c>
      <c r="F193" s="17">
        <v>9681353.7677567601</v>
      </c>
      <c r="G193" s="17">
        <v>7153419.8893571896</v>
      </c>
      <c r="H193" s="17">
        <v>6934512.2154384898</v>
      </c>
      <c r="I193" s="17">
        <v>2860130.9660358499</v>
      </c>
      <c r="J193" s="17">
        <v>9139316.3428916391</v>
      </c>
      <c r="K193" s="17">
        <v>10649489.144532437</v>
      </c>
      <c r="L193" s="17">
        <v>9657116.8506322075</v>
      </c>
      <c r="M193" s="17">
        <v>9361591.4908419624</v>
      </c>
      <c r="N193" s="17">
        <v>9361591.4908419624</v>
      </c>
      <c r="O193" s="17">
        <v>9361591.4908419624</v>
      </c>
    </row>
    <row r="194" spans="1:15">
      <c r="A194">
        <v>135</v>
      </c>
      <c r="B194" t="s">
        <v>67</v>
      </c>
      <c r="C194" t="s">
        <v>66</v>
      </c>
      <c r="D194">
        <v>30</v>
      </c>
      <c r="E194">
        <v>-8</v>
      </c>
      <c r="F194" s="17">
        <v>6422722.2199192997</v>
      </c>
      <c r="G194" s="17">
        <v>9534498.2917104196</v>
      </c>
      <c r="H194" s="17">
        <v>7879823.9076227499</v>
      </c>
      <c r="I194" s="17">
        <v>2607340.2965624998</v>
      </c>
      <c r="J194" s="17">
        <v>9174036.4840861596</v>
      </c>
      <c r="K194" s="17">
        <v>7064994.4419112299</v>
      </c>
      <c r="L194" s="17">
        <v>12871572.693809068</v>
      </c>
      <c r="M194" s="17">
        <v>10637762.275290713</v>
      </c>
      <c r="N194" s="17">
        <v>10637762.275290713</v>
      </c>
      <c r="O194" s="17">
        <v>10637762.275290713</v>
      </c>
    </row>
    <row r="195" spans="1:15">
      <c r="A195">
        <v>135</v>
      </c>
      <c r="B195" t="s">
        <v>67</v>
      </c>
      <c r="C195" t="s">
        <v>66</v>
      </c>
      <c r="D195">
        <v>30</v>
      </c>
      <c r="E195">
        <v>0</v>
      </c>
      <c r="F195" s="17">
        <v>6587724.7391535798</v>
      </c>
      <c r="G195" s="17">
        <v>9660353.7320572603</v>
      </c>
      <c r="H195" s="17">
        <v>7535219.2202275898</v>
      </c>
      <c r="I195" s="17">
        <v>2703834.03559137</v>
      </c>
      <c r="J195" s="17">
        <v>9092209.7774477601</v>
      </c>
      <c r="K195" s="17">
        <v>7246497.2130689388</v>
      </c>
      <c r="L195" s="17">
        <v>13041477.538277302</v>
      </c>
      <c r="M195" s="17">
        <v>10172545.947307248</v>
      </c>
      <c r="N195" s="17">
        <v>10172545.947307248</v>
      </c>
      <c r="O195" s="17">
        <v>10172545.947307248</v>
      </c>
    </row>
    <row r="196" spans="1:15">
      <c r="A196">
        <v>135</v>
      </c>
      <c r="B196" t="s">
        <v>67</v>
      </c>
      <c r="C196" t="s">
        <v>66</v>
      </c>
      <c r="D196">
        <v>30</v>
      </c>
      <c r="E196">
        <v>8</v>
      </c>
      <c r="F196" s="17">
        <v>6786529.8829615498</v>
      </c>
      <c r="G196" s="17">
        <v>9853858.8947692607</v>
      </c>
      <c r="H196" s="17">
        <v>7189556.9842928099</v>
      </c>
      <c r="I196" s="17">
        <v>2485316.2774084299</v>
      </c>
      <c r="J196" s="17">
        <v>9277624.3226404507</v>
      </c>
      <c r="K196" s="17">
        <v>7465182.8712577056</v>
      </c>
      <c r="L196" s="17">
        <v>13302709.507938502</v>
      </c>
      <c r="M196" s="17">
        <v>9705901.9287952948</v>
      </c>
      <c r="N196" s="17">
        <v>9705901.9287952948</v>
      </c>
      <c r="O196" s="17">
        <v>9705901.9287952948</v>
      </c>
    </row>
    <row r="197" spans="1:15">
      <c r="A197">
        <v>135</v>
      </c>
      <c r="B197" t="s">
        <v>67</v>
      </c>
      <c r="C197" t="s">
        <v>66</v>
      </c>
      <c r="D197">
        <v>60</v>
      </c>
      <c r="E197">
        <v>-8</v>
      </c>
      <c r="F197" s="17">
        <v>5972354.8906848896</v>
      </c>
      <c r="G197" s="17">
        <v>8565599.9788901303</v>
      </c>
      <c r="H197" s="17">
        <v>9438887.1930778008</v>
      </c>
      <c r="I197" s="17">
        <v>2256979.9049911201</v>
      </c>
      <c r="J197" s="17">
        <v>8990402.1003566403</v>
      </c>
      <c r="K197" s="17">
        <v>6569590.3797533792</v>
      </c>
      <c r="L197" s="17">
        <v>11563559.971501676</v>
      </c>
      <c r="M197" s="17">
        <v>12742497.710655032</v>
      </c>
      <c r="N197" s="17">
        <v>12742497.710655032</v>
      </c>
      <c r="O197" s="17">
        <v>12742497.710655032</v>
      </c>
    </row>
    <row r="198" spans="1:15">
      <c r="A198">
        <v>135</v>
      </c>
      <c r="B198" t="s">
        <v>67</v>
      </c>
      <c r="C198" t="s">
        <v>66</v>
      </c>
      <c r="D198">
        <v>60</v>
      </c>
      <c r="E198">
        <v>0</v>
      </c>
      <c r="F198" s="17">
        <v>9459734.2024811693</v>
      </c>
      <c r="G198" s="17">
        <v>7027878.2184448699</v>
      </c>
      <c r="H198" s="17">
        <v>6958009.46363887</v>
      </c>
      <c r="I198" s="17">
        <v>2468564.7875939901</v>
      </c>
      <c r="J198" s="17">
        <v>9025581.4363084696</v>
      </c>
      <c r="K198" s="17">
        <v>10405707.622729287</v>
      </c>
      <c r="L198" s="17">
        <v>9487635.5949005745</v>
      </c>
      <c r="M198" s="17">
        <v>9393312.7759124748</v>
      </c>
      <c r="N198" s="17">
        <v>9393312.7759124748</v>
      </c>
      <c r="O198" s="17">
        <v>9393312.7759124748</v>
      </c>
    </row>
    <row r="199" spans="1:15">
      <c r="A199">
        <v>135</v>
      </c>
      <c r="B199" t="s">
        <v>67</v>
      </c>
      <c r="C199" t="s">
        <v>66</v>
      </c>
      <c r="D199">
        <v>60</v>
      </c>
      <c r="E199">
        <v>8</v>
      </c>
      <c r="F199" s="17">
        <v>9687881.9950728994</v>
      </c>
      <c r="G199" s="17">
        <v>7236750.78436983</v>
      </c>
      <c r="H199" s="17">
        <v>6580824.2246601405</v>
      </c>
      <c r="I199" s="17">
        <v>2911095.9198249802</v>
      </c>
      <c r="J199" s="17">
        <v>9104807.2595268898</v>
      </c>
      <c r="K199" s="17">
        <v>10656670.19458019</v>
      </c>
      <c r="L199" s="17">
        <v>9769613.5588992704</v>
      </c>
      <c r="M199" s="17">
        <v>8884112.7032911908</v>
      </c>
      <c r="N199" s="17">
        <v>8884112.7032911908</v>
      </c>
      <c r="O199" s="17">
        <v>8884112.7032911908</v>
      </c>
    </row>
    <row r="200" spans="1:15">
      <c r="A200">
        <v>140</v>
      </c>
      <c r="B200" t="s">
        <v>68</v>
      </c>
      <c r="C200" t="s">
        <v>66</v>
      </c>
      <c r="D200">
        <v>0</v>
      </c>
      <c r="E200">
        <v>-8</v>
      </c>
      <c r="F200" s="17">
        <v>5033755.4730275804</v>
      </c>
      <c r="G200" s="17">
        <v>9969131.3653855994</v>
      </c>
      <c r="H200" s="17">
        <v>9525606.2933706306</v>
      </c>
      <c r="I200" s="17">
        <v>3860276.00871123</v>
      </c>
      <c r="J200" s="17">
        <v>9556289.9673298504</v>
      </c>
      <c r="K200" s="17">
        <v>6795569.8885872336</v>
      </c>
      <c r="L200" s="17">
        <v>13458327.343270561</v>
      </c>
      <c r="M200" s="17">
        <v>12859568.496050352</v>
      </c>
      <c r="N200" s="17">
        <v>12859568.496050352</v>
      </c>
      <c r="O200" s="17">
        <v>12859568.496050352</v>
      </c>
    </row>
    <row r="201" spans="1:15">
      <c r="A201">
        <v>140</v>
      </c>
      <c r="B201" t="s">
        <v>68</v>
      </c>
      <c r="C201" t="s">
        <v>66</v>
      </c>
      <c r="D201">
        <v>0</v>
      </c>
      <c r="E201">
        <v>0</v>
      </c>
      <c r="F201" s="17">
        <v>5004147.2616907097</v>
      </c>
      <c r="G201" s="17">
        <v>9808656.4463859797</v>
      </c>
      <c r="H201" s="17">
        <v>9716222.1133693196</v>
      </c>
      <c r="I201" s="17">
        <v>3909934.3014086601</v>
      </c>
      <c r="J201" s="17">
        <v>9351559.8989734892</v>
      </c>
      <c r="K201" s="17">
        <v>6755598.8032824583</v>
      </c>
      <c r="L201" s="17">
        <v>13241686.202621073</v>
      </c>
      <c r="M201" s="17">
        <v>13116899.853048582</v>
      </c>
      <c r="N201" s="17">
        <v>13116899.853048582</v>
      </c>
      <c r="O201" s="17">
        <v>13116899.853048582</v>
      </c>
    </row>
    <row r="202" spans="1:15">
      <c r="A202">
        <v>140</v>
      </c>
      <c r="B202" t="s">
        <v>68</v>
      </c>
      <c r="C202" t="s">
        <v>66</v>
      </c>
      <c r="D202">
        <v>0</v>
      </c>
      <c r="E202">
        <v>8</v>
      </c>
      <c r="F202" s="17">
        <v>4997137.1930929804</v>
      </c>
      <c r="G202" s="17">
        <v>9642898.93475339</v>
      </c>
      <c r="H202" s="17">
        <v>9866398.43828886</v>
      </c>
      <c r="I202" s="17">
        <v>4055174.3875593902</v>
      </c>
      <c r="J202" s="17">
        <v>9581599.1208143793</v>
      </c>
      <c r="K202" s="17">
        <v>6746135.2106755236</v>
      </c>
      <c r="L202" s="17">
        <v>13017913.561917078</v>
      </c>
      <c r="M202" s="17">
        <v>13319637.891689962</v>
      </c>
      <c r="N202" s="17">
        <v>13319637.891689962</v>
      </c>
      <c r="O202" s="17">
        <v>13319637.891689962</v>
      </c>
    </row>
    <row r="203" spans="1:15">
      <c r="A203">
        <v>140</v>
      </c>
      <c r="B203" t="s">
        <v>68</v>
      </c>
      <c r="C203" t="s">
        <v>66</v>
      </c>
      <c r="D203">
        <v>30</v>
      </c>
      <c r="E203">
        <v>-8</v>
      </c>
      <c r="F203" s="17">
        <v>5459397.8370314101</v>
      </c>
      <c r="G203" s="17">
        <v>10837883.7627434</v>
      </c>
      <c r="H203" s="17">
        <v>8285875.1720930403</v>
      </c>
      <c r="I203" s="17">
        <v>3816266.07817567</v>
      </c>
      <c r="J203" s="17">
        <v>9632771.0353726391</v>
      </c>
      <c r="K203" s="17">
        <v>7370187.0799924042</v>
      </c>
      <c r="L203" s="17">
        <v>14631143.079703592</v>
      </c>
      <c r="M203" s="17">
        <v>11185931.482325606</v>
      </c>
      <c r="N203" s="17">
        <v>11185931.482325606</v>
      </c>
      <c r="O203" s="17">
        <v>11185931.482325606</v>
      </c>
    </row>
    <row r="204" spans="1:15">
      <c r="A204">
        <v>140</v>
      </c>
      <c r="B204" t="s">
        <v>68</v>
      </c>
      <c r="C204" t="s">
        <v>66</v>
      </c>
      <c r="D204">
        <v>30</v>
      </c>
      <c r="E204">
        <v>0</v>
      </c>
      <c r="F204" s="17">
        <v>5339879.0142156798</v>
      </c>
      <c r="G204" s="17">
        <v>10737396.602257701</v>
      </c>
      <c r="H204" s="17">
        <v>8499387.8885234892</v>
      </c>
      <c r="I204" s="17">
        <v>4144422.3283438399</v>
      </c>
      <c r="J204" s="17">
        <v>9813767.2844809704</v>
      </c>
      <c r="K204" s="17">
        <v>7208836.6691911686</v>
      </c>
      <c r="L204" s="17">
        <v>14495485.413047897</v>
      </c>
      <c r="M204" s="17">
        <v>11474173.64950671</v>
      </c>
      <c r="N204" s="17">
        <v>11474173.64950671</v>
      </c>
      <c r="O204" s="17">
        <v>11474173.64950671</v>
      </c>
    </row>
    <row r="205" spans="1:15">
      <c r="A205">
        <v>140</v>
      </c>
      <c r="B205" t="s">
        <v>68</v>
      </c>
      <c r="C205" t="s">
        <v>66</v>
      </c>
      <c r="D205">
        <v>30</v>
      </c>
      <c r="E205">
        <v>8</v>
      </c>
      <c r="F205" s="17">
        <v>5283043.7185746301</v>
      </c>
      <c r="G205" s="17">
        <v>10620752.356409499</v>
      </c>
      <c r="H205" s="17">
        <v>8671618.6647767294</v>
      </c>
      <c r="I205" s="17">
        <v>4208056.4969008397</v>
      </c>
      <c r="J205" s="17">
        <v>9762865.1364145093</v>
      </c>
      <c r="K205" s="17">
        <v>7132109.0200757515</v>
      </c>
      <c r="L205" s="17">
        <v>14338015.681152824</v>
      </c>
      <c r="M205" s="17">
        <v>11706685.197448585</v>
      </c>
      <c r="N205" s="17">
        <v>11706685.197448585</v>
      </c>
      <c r="O205" s="17">
        <v>11706685.197448585</v>
      </c>
    </row>
    <row r="206" spans="1:15">
      <c r="A206">
        <v>140</v>
      </c>
      <c r="B206" t="s">
        <v>68</v>
      </c>
      <c r="C206" t="s">
        <v>66</v>
      </c>
      <c r="D206">
        <v>60</v>
      </c>
      <c r="E206">
        <v>-8</v>
      </c>
      <c r="F206" s="17">
        <v>6576409.7243469898</v>
      </c>
      <c r="G206" s="17">
        <v>10760637.951030601</v>
      </c>
      <c r="H206" s="17">
        <v>7239833.4776155297</v>
      </c>
      <c r="I206" s="17">
        <v>3759902.2225223598</v>
      </c>
      <c r="J206" s="17">
        <v>9795827.9353393894</v>
      </c>
      <c r="K206" s="17">
        <v>8878153.1278684363</v>
      </c>
      <c r="L206" s="17">
        <v>14526861.233891312</v>
      </c>
      <c r="M206" s="17">
        <v>9773775.1947809663</v>
      </c>
      <c r="N206" s="17">
        <v>9773775.1947809663</v>
      </c>
      <c r="O206" s="17">
        <v>9773775.1947809663</v>
      </c>
    </row>
    <row r="207" spans="1:15">
      <c r="A207">
        <v>140</v>
      </c>
      <c r="B207" t="s">
        <v>68</v>
      </c>
      <c r="C207" t="s">
        <v>66</v>
      </c>
      <c r="D207">
        <v>60</v>
      </c>
      <c r="E207">
        <v>0</v>
      </c>
      <c r="F207" s="17">
        <v>6373237.7499623904</v>
      </c>
      <c r="G207" s="17">
        <v>10764622.753716201</v>
      </c>
      <c r="H207" s="17">
        <v>7430602.2382701105</v>
      </c>
      <c r="I207" s="17">
        <v>3967690.1555524198</v>
      </c>
      <c r="J207" s="17">
        <v>9616473.1899082996</v>
      </c>
      <c r="K207" s="17">
        <v>8603870.9624492284</v>
      </c>
      <c r="L207" s="17">
        <v>14532240.717516871</v>
      </c>
      <c r="M207" s="17">
        <v>10031313.021664649</v>
      </c>
      <c r="N207" s="17">
        <v>10031313.021664649</v>
      </c>
      <c r="O207" s="17">
        <v>10031313.021664649</v>
      </c>
    </row>
    <row r="208" spans="1:15">
      <c r="A208">
        <v>140</v>
      </c>
      <c r="B208" t="s">
        <v>68</v>
      </c>
      <c r="C208" t="s">
        <v>66</v>
      </c>
      <c r="D208">
        <v>60</v>
      </c>
      <c r="E208">
        <v>8</v>
      </c>
      <c r="F208" s="17">
        <v>6167784.8720579203</v>
      </c>
      <c r="G208" s="17">
        <v>10735438.534625599</v>
      </c>
      <c r="H208" s="17">
        <v>7654718.2076050201</v>
      </c>
      <c r="I208" s="17">
        <v>4002079.25678107</v>
      </c>
      <c r="J208" s="17">
        <v>9630712.6058159601</v>
      </c>
      <c r="K208" s="17">
        <v>8326509.5772781931</v>
      </c>
      <c r="L208" s="17">
        <v>14492842.02174456</v>
      </c>
      <c r="M208" s="17">
        <v>10333869.580266777</v>
      </c>
      <c r="N208" s="17">
        <v>10333869.580266777</v>
      </c>
      <c r="O208" s="17">
        <v>10333869.580266777</v>
      </c>
    </row>
    <row r="209" spans="1:15">
      <c r="A209">
        <v>140</v>
      </c>
      <c r="B209" t="s">
        <v>67</v>
      </c>
      <c r="C209" t="s">
        <v>66</v>
      </c>
      <c r="D209">
        <v>0</v>
      </c>
      <c r="E209">
        <v>-8</v>
      </c>
      <c r="F209" s="17">
        <v>9644795.8207017705</v>
      </c>
      <c r="G209" s="17">
        <v>6973703.5199448997</v>
      </c>
      <c r="H209" s="17">
        <v>7309301.86465964</v>
      </c>
      <c r="I209" s="17">
        <v>2460709.2219693498</v>
      </c>
      <c r="J209" s="17">
        <v>9060141.9539455008</v>
      </c>
      <c r="K209" s="17">
        <v>10609275.402771948</v>
      </c>
      <c r="L209" s="17">
        <v>9414499.7519256156</v>
      </c>
      <c r="M209" s="17">
        <v>9867557.517290514</v>
      </c>
      <c r="N209" s="17">
        <v>9867557.517290514</v>
      </c>
      <c r="O209" s="17">
        <v>9867557.517290514</v>
      </c>
    </row>
    <row r="210" spans="1:15">
      <c r="A210">
        <v>140</v>
      </c>
      <c r="B210" t="s">
        <v>67</v>
      </c>
      <c r="C210" t="s">
        <v>66</v>
      </c>
      <c r="D210">
        <v>0</v>
      </c>
      <c r="E210">
        <v>0</v>
      </c>
      <c r="F210" s="17">
        <v>9639958.32936389</v>
      </c>
      <c r="G210" s="17">
        <v>7105293.16955633</v>
      </c>
      <c r="H210" s="17">
        <v>7156668.9390542302</v>
      </c>
      <c r="I210" s="17">
        <v>2433819.03023824</v>
      </c>
      <c r="J210" s="17">
        <v>9052809.9104554802</v>
      </c>
      <c r="K210" s="17">
        <v>10603954.162300279</v>
      </c>
      <c r="L210" s="17">
        <v>9592145.7789010461</v>
      </c>
      <c r="M210" s="17">
        <v>9661503.0677232109</v>
      </c>
      <c r="N210" s="17">
        <v>9661503.0677232109</v>
      </c>
      <c r="O210" s="17">
        <v>9661503.0677232109</v>
      </c>
    </row>
    <row r="211" spans="1:15">
      <c r="A211">
        <v>140</v>
      </c>
      <c r="B211" t="s">
        <v>67</v>
      </c>
      <c r="C211" t="s">
        <v>66</v>
      </c>
      <c r="D211">
        <v>0</v>
      </c>
      <c r="E211">
        <v>8</v>
      </c>
      <c r="F211" s="17">
        <v>9662924.3120856006</v>
      </c>
      <c r="G211" s="17">
        <v>7283908.3373807101</v>
      </c>
      <c r="H211" s="17">
        <v>6977173.7513882099</v>
      </c>
      <c r="I211" s="17">
        <v>2560418.4760317602</v>
      </c>
      <c r="J211" s="17">
        <v>9169527.0961271208</v>
      </c>
      <c r="K211" s="17">
        <v>10629216.743294161</v>
      </c>
      <c r="L211" s="17">
        <v>9833276.2554639596</v>
      </c>
      <c r="M211" s="17">
        <v>9419184.5643740837</v>
      </c>
      <c r="N211" s="17">
        <v>9419184.5643740837</v>
      </c>
      <c r="O211" s="17">
        <v>9419184.5643740837</v>
      </c>
    </row>
    <row r="212" spans="1:15">
      <c r="A212">
        <v>140</v>
      </c>
      <c r="B212" t="s">
        <v>67</v>
      </c>
      <c r="C212" t="s">
        <v>66</v>
      </c>
      <c r="D212">
        <v>30</v>
      </c>
      <c r="E212">
        <v>-8</v>
      </c>
      <c r="F212" s="17">
        <v>6516938.50362512</v>
      </c>
      <c r="G212" s="17">
        <v>9544456.6116363704</v>
      </c>
      <c r="H212" s="17">
        <v>7947748.9253400499</v>
      </c>
      <c r="I212" s="17">
        <v>2523150.0518207098</v>
      </c>
      <c r="J212" s="17">
        <v>9022628.8247097395</v>
      </c>
      <c r="K212" s="17">
        <v>7168632.3539876323</v>
      </c>
      <c r="L212" s="17">
        <v>12885016.4257091</v>
      </c>
      <c r="M212" s="17">
        <v>10729461.049209068</v>
      </c>
      <c r="N212" s="17">
        <v>10729461.049209068</v>
      </c>
      <c r="O212" s="17">
        <v>10729461.049209068</v>
      </c>
    </row>
    <row r="213" spans="1:15">
      <c r="A213">
        <v>140</v>
      </c>
      <c r="B213" t="s">
        <v>67</v>
      </c>
      <c r="C213" t="s">
        <v>66</v>
      </c>
      <c r="D213">
        <v>30</v>
      </c>
      <c r="E213">
        <v>0</v>
      </c>
      <c r="F213" s="17">
        <v>6655000.7344225496</v>
      </c>
      <c r="G213" s="17">
        <v>9651735.73004774</v>
      </c>
      <c r="H213" s="17">
        <v>7646453.7340723304</v>
      </c>
      <c r="I213" s="17">
        <v>2327234.9166057599</v>
      </c>
      <c r="J213" s="17">
        <v>9069574.3910628092</v>
      </c>
      <c r="K213" s="17">
        <v>7320500.8078648048</v>
      </c>
      <c r="L213" s="17">
        <v>13029843.23556445</v>
      </c>
      <c r="M213" s="17">
        <v>10322712.540997647</v>
      </c>
      <c r="N213" s="17">
        <v>10322712.540997647</v>
      </c>
      <c r="O213" s="17">
        <v>10322712.540997647</v>
      </c>
    </row>
    <row r="214" spans="1:15">
      <c r="A214">
        <v>140</v>
      </c>
      <c r="B214" t="s">
        <v>67</v>
      </c>
      <c r="C214" t="s">
        <v>66</v>
      </c>
      <c r="D214">
        <v>30</v>
      </c>
      <c r="E214">
        <v>8</v>
      </c>
      <c r="F214" s="17">
        <v>6823829.8585200598</v>
      </c>
      <c r="G214" s="17">
        <v>9823872.6561348103</v>
      </c>
      <c r="H214" s="17">
        <v>7344345.1961353403</v>
      </c>
      <c r="I214" s="17">
        <v>2632640.4234623499</v>
      </c>
      <c r="J214" s="17">
        <v>9282897.9902080409</v>
      </c>
      <c r="K214" s="17">
        <v>7506212.8443720667</v>
      </c>
      <c r="L214" s="17">
        <v>13262228.085781995</v>
      </c>
      <c r="M214" s="17">
        <v>9914866.01478271</v>
      </c>
      <c r="N214" s="17">
        <v>9914866.01478271</v>
      </c>
      <c r="O214" s="17">
        <v>9914866.01478271</v>
      </c>
    </row>
    <row r="215" spans="1:15">
      <c r="A215">
        <v>140</v>
      </c>
      <c r="B215" t="s">
        <v>67</v>
      </c>
      <c r="C215" t="s">
        <v>66</v>
      </c>
      <c r="D215">
        <v>60</v>
      </c>
      <c r="E215">
        <v>-8</v>
      </c>
      <c r="F215" s="17">
        <v>6522189.3460191004</v>
      </c>
      <c r="G215" s="17">
        <v>8036767.0266466001</v>
      </c>
      <c r="H215" s="17">
        <v>9364230.9820562098</v>
      </c>
      <c r="I215" s="17">
        <v>2425895.4096073001</v>
      </c>
      <c r="J215" s="17">
        <v>9073552.0133024696</v>
      </c>
      <c r="K215" s="17">
        <v>7174408.2806210108</v>
      </c>
      <c r="L215" s="17">
        <v>10849635.485972911</v>
      </c>
      <c r="M215" s="17">
        <v>12641711.825775884</v>
      </c>
      <c r="N215" s="17">
        <v>12641711.825775884</v>
      </c>
      <c r="O215" s="17">
        <v>12641711.825775884</v>
      </c>
    </row>
    <row r="216" spans="1:15">
      <c r="A216">
        <v>140</v>
      </c>
      <c r="B216" t="s">
        <v>67</v>
      </c>
      <c r="C216" t="s">
        <v>66</v>
      </c>
      <c r="D216">
        <v>60</v>
      </c>
      <c r="E216">
        <v>0</v>
      </c>
      <c r="F216" s="17">
        <v>9506810.5336789098</v>
      </c>
      <c r="G216" s="17">
        <v>7299507.2871285304</v>
      </c>
      <c r="H216" s="17">
        <v>6778002.64325957</v>
      </c>
      <c r="I216" s="17">
        <v>2581010.3033936899</v>
      </c>
      <c r="J216" s="17">
        <v>9133794.8197746892</v>
      </c>
      <c r="K216" s="17">
        <v>10457491.587046802</v>
      </c>
      <c r="L216" s="17">
        <v>9854334.8376235161</v>
      </c>
      <c r="M216" s="17">
        <v>9150303.5684004202</v>
      </c>
      <c r="N216" s="17">
        <v>9150303.5684004202</v>
      </c>
      <c r="O216" s="17">
        <v>9150303.5684004202</v>
      </c>
    </row>
    <row r="217" spans="1:15">
      <c r="A217">
        <v>140</v>
      </c>
      <c r="B217" t="s">
        <v>67</v>
      </c>
      <c r="C217" t="s">
        <v>66</v>
      </c>
      <c r="D217">
        <v>60</v>
      </c>
      <c r="E217">
        <v>8</v>
      </c>
      <c r="F217" s="17">
        <v>9796838.7952020504</v>
      </c>
      <c r="G217" s="17">
        <v>7312699.2738342704</v>
      </c>
      <c r="H217" s="17">
        <v>6635849.8783320095</v>
      </c>
      <c r="I217" s="17">
        <v>2890005.8031186</v>
      </c>
      <c r="J217" s="17">
        <v>9281707.38351487</v>
      </c>
      <c r="K217" s="17">
        <v>10776522.674722256</v>
      </c>
      <c r="L217" s="17">
        <v>9872144.0196762662</v>
      </c>
      <c r="M217" s="17">
        <v>8958397.3357482143</v>
      </c>
      <c r="N217" s="17">
        <v>8958397.3357482143</v>
      </c>
      <c r="O217" s="17">
        <v>8958397.3357482143</v>
      </c>
    </row>
    <row r="218" spans="1:15">
      <c r="A218">
        <v>145</v>
      </c>
      <c r="B218" t="s">
        <v>68</v>
      </c>
      <c r="C218" t="s">
        <v>66</v>
      </c>
      <c r="D218">
        <v>0</v>
      </c>
      <c r="E218">
        <v>-8</v>
      </c>
      <c r="F218" s="17">
        <v>5158372.9686753498</v>
      </c>
      <c r="G218" s="17">
        <v>10018489.1221071</v>
      </c>
      <c r="H218" s="17">
        <v>9460129.2336017303</v>
      </c>
      <c r="I218" s="17">
        <v>4250927.63003965</v>
      </c>
      <c r="J218" s="17">
        <v>9427368.9101814795</v>
      </c>
      <c r="K218" s="17">
        <v>6963803.5077117225</v>
      </c>
      <c r="L218" s="17">
        <v>13524960.314844586</v>
      </c>
      <c r="M218" s="17">
        <v>12771174.465362336</v>
      </c>
      <c r="N218" s="17">
        <v>12771174.465362336</v>
      </c>
      <c r="O218" s="17">
        <v>12771174.465362336</v>
      </c>
    </row>
    <row r="219" spans="1:15">
      <c r="A219">
        <v>145</v>
      </c>
      <c r="B219" t="s">
        <v>68</v>
      </c>
      <c r="C219" t="s">
        <v>66</v>
      </c>
      <c r="D219">
        <v>0</v>
      </c>
      <c r="E219">
        <v>0</v>
      </c>
      <c r="F219" s="17">
        <v>5124403.9906499498</v>
      </c>
      <c r="G219" s="17">
        <v>9892820.6835067701</v>
      </c>
      <c r="H219" s="17">
        <v>9621773.6378591806</v>
      </c>
      <c r="I219" s="17">
        <v>3838803.0476761302</v>
      </c>
      <c r="J219" s="17">
        <v>9732870.1130894404</v>
      </c>
      <c r="K219" s="17">
        <v>6917945.3873774325</v>
      </c>
      <c r="L219" s="17">
        <v>13355307.922734141</v>
      </c>
      <c r="M219" s="17">
        <v>12989394.411109895</v>
      </c>
      <c r="N219" s="17">
        <v>12989394.411109895</v>
      </c>
      <c r="O219" s="17">
        <v>12989394.411109895</v>
      </c>
    </row>
    <row r="220" spans="1:15">
      <c r="A220">
        <v>145</v>
      </c>
      <c r="B220" t="s">
        <v>68</v>
      </c>
      <c r="C220" t="s">
        <v>66</v>
      </c>
      <c r="D220">
        <v>0</v>
      </c>
      <c r="E220">
        <v>8</v>
      </c>
      <c r="F220" s="17">
        <v>5168784.3525113901</v>
      </c>
      <c r="G220" s="17">
        <v>9669911.5672179908</v>
      </c>
      <c r="H220" s="17">
        <v>9797405.6275343504</v>
      </c>
      <c r="I220" s="17">
        <v>3878513.5847821902</v>
      </c>
      <c r="J220" s="17">
        <v>9438111.5757420901</v>
      </c>
      <c r="K220" s="17">
        <v>6977858.875890377</v>
      </c>
      <c r="L220" s="17">
        <v>13054380.615744289</v>
      </c>
      <c r="M220" s="17">
        <v>13226497.597171374</v>
      </c>
      <c r="N220" s="17">
        <v>13226497.597171374</v>
      </c>
      <c r="O220" s="17">
        <v>13226497.597171374</v>
      </c>
    </row>
    <row r="221" spans="1:15">
      <c r="A221">
        <v>145</v>
      </c>
      <c r="B221" t="s">
        <v>68</v>
      </c>
      <c r="C221" t="s">
        <v>66</v>
      </c>
      <c r="D221">
        <v>30</v>
      </c>
      <c r="E221">
        <v>-8</v>
      </c>
      <c r="F221" s="17">
        <v>5572038.9948155396</v>
      </c>
      <c r="G221" s="17">
        <v>10855857.0787444</v>
      </c>
      <c r="H221" s="17">
        <v>8239407.8326362204</v>
      </c>
      <c r="I221" s="17">
        <v>4008446.6447830601</v>
      </c>
      <c r="J221" s="17">
        <v>9699475.5386897903</v>
      </c>
      <c r="K221" s="17">
        <v>7522252.643000979</v>
      </c>
      <c r="L221" s="17">
        <v>14655407.056304941</v>
      </c>
      <c r="M221" s="17">
        <v>11123200.574058898</v>
      </c>
      <c r="N221" s="17">
        <v>11123200.574058898</v>
      </c>
      <c r="O221" s="17">
        <v>11123200.574058898</v>
      </c>
    </row>
    <row r="222" spans="1:15">
      <c r="A222">
        <v>145</v>
      </c>
      <c r="B222" t="s">
        <v>68</v>
      </c>
      <c r="C222" t="s">
        <v>66</v>
      </c>
      <c r="D222">
        <v>30</v>
      </c>
      <c r="E222">
        <v>0</v>
      </c>
      <c r="F222" s="17">
        <v>5474911.5234997002</v>
      </c>
      <c r="G222" s="17">
        <v>10766775.159757599</v>
      </c>
      <c r="H222" s="17">
        <v>8421572.1822692305</v>
      </c>
      <c r="I222" s="17">
        <v>3804056.4252934498</v>
      </c>
      <c r="J222" s="17">
        <v>9657322.2123665605</v>
      </c>
      <c r="K222" s="17">
        <v>7391130.5567245958</v>
      </c>
      <c r="L222" s="17">
        <v>14535146.465672759</v>
      </c>
      <c r="M222" s="17">
        <v>11369122.446063463</v>
      </c>
      <c r="N222" s="17">
        <v>11369122.446063463</v>
      </c>
      <c r="O222" s="17">
        <v>11369122.446063463</v>
      </c>
    </row>
    <row r="223" spans="1:15">
      <c r="A223">
        <v>145</v>
      </c>
      <c r="B223" t="s">
        <v>68</v>
      </c>
      <c r="C223" t="s">
        <v>66</v>
      </c>
      <c r="D223">
        <v>30</v>
      </c>
      <c r="E223">
        <v>8</v>
      </c>
      <c r="F223" s="17">
        <v>5433079.0528770303</v>
      </c>
      <c r="G223" s="17">
        <v>10651676.7689128</v>
      </c>
      <c r="H223" s="17">
        <v>8580539.2662038691</v>
      </c>
      <c r="I223" s="17">
        <v>3905244.5882889102</v>
      </c>
      <c r="J223" s="17">
        <v>9622750.7782611493</v>
      </c>
      <c r="K223" s="17">
        <v>7334656.7213839917</v>
      </c>
      <c r="L223" s="17">
        <v>14379763.63803228</v>
      </c>
      <c r="M223" s="17">
        <v>11583728.009375224</v>
      </c>
      <c r="N223" s="17">
        <v>11583728.009375224</v>
      </c>
      <c r="O223" s="17">
        <v>11583728.009375224</v>
      </c>
    </row>
    <row r="224" spans="1:15">
      <c r="A224">
        <v>145</v>
      </c>
      <c r="B224" t="s">
        <v>68</v>
      </c>
      <c r="C224" t="s">
        <v>66</v>
      </c>
      <c r="D224">
        <v>60</v>
      </c>
      <c r="E224">
        <v>-8</v>
      </c>
      <c r="F224" s="17">
        <v>6701957.5192738399</v>
      </c>
      <c r="G224" s="17">
        <v>10723597.5296822</v>
      </c>
      <c r="H224" s="17">
        <v>7268946.0062205596</v>
      </c>
      <c r="I224" s="17">
        <v>3848018.3543463601</v>
      </c>
      <c r="J224" s="17">
        <v>9721617.4751741197</v>
      </c>
      <c r="K224" s="17">
        <v>9047642.651019685</v>
      </c>
      <c r="L224" s="17">
        <v>14476856.665070971</v>
      </c>
      <c r="M224" s="17">
        <v>9813077.1083977558</v>
      </c>
      <c r="N224" s="17">
        <v>9813077.1083977558</v>
      </c>
      <c r="O224" s="17">
        <v>9813077.1083977558</v>
      </c>
    </row>
    <row r="225" spans="1:15">
      <c r="A225">
        <v>145</v>
      </c>
      <c r="B225" t="s">
        <v>68</v>
      </c>
      <c r="C225" t="s">
        <v>66</v>
      </c>
      <c r="D225">
        <v>60</v>
      </c>
      <c r="E225">
        <v>0</v>
      </c>
      <c r="F225" s="17">
        <v>6521383.4735533502</v>
      </c>
      <c r="G225" s="17">
        <v>10712165.6473534</v>
      </c>
      <c r="H225" s="17">
        <v>7449347.1294297101</v>
      </c>
      <c r="I225" s="17">
        <v>4130002.1010185299</v>
      </c>
      <c r="J225" s="17">
        <v>9726064.8228163905</v>
      </c>
      <c r="K225" s="17">
        <v>8803867.6892970242</v>
      </c>
      <c r="L225" s="17">
        <v>14461423.62392709</v>
      </c>
      <c r="M225" s="17">
        <v>10056618.62473011</v>
      </c>
      <c r="N225" s="17">
        <v>10056618.62473011</v>
      </c>
      <c r="O225" s="17">
        <v>10056618.62473011</v>
      </c>
    </row>
    <row r="226" spans="1:15">
      <c r="A226">
        <v>145</v>
      </c>
      <c r="B226" t="s">
        <v>68</v>
      </c>
      <c r="C226" t="s">
        <v>66</v>
      </c>
      <c r="D226">
        <v>60</v>
      </c>
      <c r="E226">
        <v>8</v>
      </c>
      <c r="F226" s="17">
        <v>6349594.4734754199</v>
      </c>
      <c r="G226" s="17">
        <v>10683079.9456921</v>
      </c>
      <c r="H226" s="17">
        <v>7645197.8875211598</v>
      </c>
      <c r="I226" s="17">
        <v>4012266.8848352199</v>
      </c>
      <c r="J226" s="17">
        <v>9554116.6636337992</v>
      </c>
      <c r="K226" s="17">
        <v>8571952.5391918179</v>
      </c>
      <c r="L226" s="17">
        <v>14422157.926684335</v>
      </c>
      <c r="M226" s="17">
        <v>10321017.148153566</v>
      </c>
      <c r="N226" s="17">
        <v>10321017.148153566</v>
      </c>
      <c r="O226" s="17">
        <v>10321017.148153566</v>
      </c>
    </row>
    <row r="227" spans="1:15">
      <c r="A227">
        <v>145</v>
      </c>
      <c r="B227" t="s">
        <v>67</v>
      </c>
      <c r="C227" t="s">
        <v>66</v>
      </c>
      <c r="D227">
        <v>0</v>
      </c>
      <c r="E227">
        <v>-8</v>
      </c>
      <c r="F227" s="17">
        <v>9712391.5738590192</v>
      </c>
      <c r="G227" s="17">
        <v>6925829.83033494</v>
      </c>
      <c r="H227" s="17">
        <v>7457161.5990854101</v>
      </c>
      <c r="I227" s="17">
        <v>2671563.3977018301</v>
      </c>
      <c r="J227" s="17">
        <v>9278688.1874796003</v>
      </c>
      <c r="K227" s="17">
        <v>10683630.731244922</v>
      </c>
      <c r="L227" s="17">
        <v>9349870.2709521689</v>
      </c>
      <c r="M227" s="17">
        <v>10067168.158765305</v>
      </c>
      <c r="N227" s="17">
        <v>10067168.158765305</v>
      </c>
      <c r="O227" s="17">
        <v>10067168.158765305</v>
      </c>
    </row>
    <row r="228" spans="1:15">
      <c r="A228">
        <v>145</v>
      </c>
      <c r="B228" t="s">
        <v>67</v>
      </c>
      <c r="C228" t="s">
        <v>66</v>
      </c>
      <c r="D228">
        <v>0</v>
      </c>
      <c r="E228">
        <v>0</v>
      </c>
      <c r="F228" s="17">
        <v>9709154.5462090895</v>
      </c>
      <c r="G228" s="17">
        <v>7171093.9028069796</v>
      </c>
      <c r="H228" s="17">
        <v>7189433.4842364397</v>
      </c>
      <c r="I228" s="17">
        <v>2672415.9879888901</v>
      </c>
      <c r="J228" s="17">
        <v>9036854.4565178994</v>
      </c>
      <c r="K228" s="17">
        <v>10680070.000829998</v>
      </c>
      <c r="L228" s="17">
        <v>9680976.7687894236</v>
      </c>
      <c r="M228" s="17">
        <v>9705735.203719195</v>
      </c>
      <c r="N228" s="17">
        <v>9705735.203719195</v>
      </c>
      <c r="O228" s="17">
        <v>9705735.203719195</v>
      </c>
    </row>
    <row r="229" spans="1:15">
      <c r="A229">
        <v>145</v>
      </c>
      <c r="B229" t="s">
        <v>67</v>
      </c>
      <c r="C229" t="s">
        <v>66</v>
      </c>
      <c r="D229">
        <v>0</v>
      </c>
      <c r="E229">
        <v>8</v>
      </c>
      <c r="F229" s="17">
        <v>9726704.0380748305</v>
      </c>
      <c r="G229" s="17">
        <v>7466272.0581965502</v>
      </c>
      <c r="H229" s="17">
        <v>6898612.2711878596</v>
      </c>
      <c r="I229" s="17">
        <v>2605347.5098194098</v>
      </c>
      <c r="J229" s="17">
        <v>9283526.4627458006</v>
      </c>
      <c r="K229" s="17">
        <v>10699374.441882314</v>
      </c>
      <c r="L229" s="17">
        <v>10079467.278565343</v>
      </c>
      <c r="M229" s="17">
        <v>9313126.5661036111</v>
      </c>
      <c r="N229" s="17">
        <v>9313126.5661036111</v>
      </c>
      <c r="O229" s="17">
        <v>9313126.5661036111</v>
      </c>
    </row>
    <row r="230" spans="1:15">
      <c r="A230">
        <v>145</v>
      </c>
      <c r="B230" t="s">
        <v>67</v>
      </c>
      <c r="C230" t="s">
        <v>66</v>
      </c>
      <c r="D230">
        <v>30</v>
      </c>
      <c r="E230">
        <v>-8</v>
      </c>
      <c r="F230" s="17">
        <v>6087566.2750846697</v>
      </c>
      <c r="G230" s="17">
        <v>9672824.7829885408</v>
      </c>
      <c r="H230" s="17">
        <v>7943239.5835802201</v>
      </c>
      <c r="I230" s="17">
        <v>2234337.6882836898</v>
      </c>
      <c r="J230" s="17">
        <v>9117361.8711966798</v>
      </c>
      <c r="K230" s="17">
        <v>6696322.9025931368</v>
      </c>
      <c r="L230" s="17">
        <v>13058313.45703453</v>
      </c>
      <c r="M230" s="17">
        <v>10723373.437833298</v>
      </c>
      <c r="N230" s="17">
        <v>10723373.437833298</v>
      </c>
      <c r="O230" s="17">
        <v>10723373.437833298</v>
      </c>
    </row>
    <row r="231" spans="1:15">
      <c r="A231">
        <v>145</v>
      </c>
      <c r="B231" t="s">
        <v>67</v>
      </c>
      <c r="C231" t="s">
        <v>66</v>
      </c>
      <c r="D231">
        <v>30</v>
      </c>
      <c r="E231">
        <v>0</v>
      </c>
      <c r="F231" s="17">
        <v>6259539.3590688501</v>
      </c>
      <c r="G231" s="17">
        <v>9775706.2394948397</v>
      </c>
      <c r="H231" s="17">
        <v>7627844.5368051296</v>
      </c>
      <c r="I231" s="17">
        <v>2311432.7248623502</v>
      </c>
      <c r="J231" s="17">
        <v>9069319.2904003896</v>
      </c>
      <c r="K231" s="17">
        <v>6885493.2949757352</v>
      </c>
      <c r="L231" s="17">
        <v>13197203.423318034</v>
      </c>
      <c r="M231" s="17">
        <v>10297590.124686925</v>
      </c>
      <c r="N231" s="17">
        <v>10297590.124686925</v>
      </c>
      <c r="O231" s="17">
        <v>10297590.124686925</v>
      </c>
    </row>
    <row r="232" spans="1:15">
      <c r="A232">
        <v>145</v>
      </c>
      <c r="B232" t="s">
        <v>67</v>
      </c>
      <c r="C232" t="s">
        <v>66</v>
      </c>
      <c r="D232">
        <v>30</v>
      </c>
      <c r="E232">
        <v>8</v>
      </c>
      <c r="F232" s="17">
        <v>6827835.06518903</v>
      </c>
      <c r="G232" s="17">
        <v>9835927.8503853697</v>
      </c>
      <c r="H232" s="17">
        <v>7435955.0455260398</v>
      </c>
      <c r="I232" s="17">
        <v>2257598.3181834398</v>
      </c>
      <c r="J232" s="17">
        <v>9417505.9639279302</v>
      </c>
      <c r="K232" s="17">
        <v>7510618.5717079332</v>
      </c>
      <c r="L232" s="17">
        <v>13278502.59802025</v>
      </c>
      <c r="M232" s="17">
        <v>10038539.311460154</v>
      </c>
      <c r="N232" s="17">
        <v>10038539.311460154</v>
      </c>
      <c r="O232" s="17">
        <v>10038539.311460154</v>
      </c>
    </row>
    <row r="233" spans="1:15">
      <c r="A233">
        <v>145</v>
      </c>
      <c r="B233" t="s">
        <v>67</v>
      </c>
      <c r="C233" t="s">
        <v>66</v>
      </c>
      <c r="D233">
        <v>60</v>
      </c>
      <c r="E233">
        <v>-8</v>
      </c>
      <c r="F233" s="17">
        <v>6686548.1799084796</v>
      </c>
      <c r="G233" s="17">
        <v>7888768.4038311802</v>
      </c>
      <c r="H233" s="17">
        <v>9515010.7124257702</v>
      </c>
      <c r="I233" s="17">
        <v>2219971.3776779301</v>
      </c>
      <c r="J233" s="17">
        <v>9075141.3801552001</v>
      </c>
      <c r="K233" s="17">
        <v>7355202.9978993284</v>
      </c>
      <c r="L233" s="17">
        <v>10649837.345172094</v>
      </c>
      <c r="M233" s="17">
        <v>12845264.461774791</v>
      </c>
      <c r="N233" s="17">
        <v>12845264.461774791</v>
      </c>
      <c r="O233" s="17">
        <v>12845264.461774791</v>
      </c>
    </row>
    <row r="234" spans="1:15">
      <c r="A234">
        <v>145</v>
      </c>
      <c r="B234" t="s">
        <v>67</v>
      </c>
      <c r="C234" t="s">
        <v>66</v>
      </c>
      <c r="D234">
        <v>60</v>
      </c>
      <c r="E234">
        <v>0</v>
      </c>
      <c r="F234" s="17">
        <v>9568148.1005206499</v>
      </c>
      <c r="G234" s="17">
        <v>7423257.3527731802</v>
      </c>
      <c r="H234" s="17">
        <v>6814097.0347400503</v>
      </c>
      <c r="I234" s="17">
        <v>2536829.6275626998</v>
      </c>
      <c r="J234" s="17">
        <v>9177100.8017580006</v>
      </c>
      <c r="K234" s="17">
        <v>10524962.910572715</v>
      </c>
      <c r="L234" s="17">
        <v>10021397.426243793</v>
      </c>
      <c r="M234" s="17">
        <v>9199030.9968990684</v>
      </c>
      <c r="N234" s="17">
        <v>9199030.9968990684</v>
      </c>
      <c r="O234" s="17">
        <v>9199030.9968990684</v>
      </c>
    </row>
    <row r="235" spans="1:15">
      <c r="A235">
        <v>145</v>
      </c>
      <c r="B235" t="s">
        <v>67</v>
      </c>
      <c r="C235" t="s">
        <v>66</v>
      </c>
      <c r="D235">
        <v>60</v>
      </c>
      <c r="E235">
        <v>8</v>
      </c>
      <c r="F235" s="17">
        <v>9852182.6427943707</v>
      </c>
      <c r="G235" s="17">
        <v>7427335.3756598197</v>
      </c>
      <c r="H235" s="17">
        <v>6478959.9607489696</v>
      </c>
      <c r="I235" s="17">
        <v>2492205.8301412002</v>
      </c>
      <c r="J235" s="17">
        <v>9235724.4833726492</v>
      </c>
      <c r="K235" s="17">
        <v>10837400.907073809</v>
      </c>
      <c r="L235" s="17">
        <v>10026902.757140758</v>
      </c>
      <c r="M235" s="17">
        <v>8746595.9470111094</v>
      </c>
      <c r="N235" s="17">
        <v>8746595.9470111094</v>
      </c>
      <c r="O235" s="17">
        <v>8746595.9470111094</v>
      </c>
    </row>
    <row r="236" spans="1:15">
      <c r="A236">
        <v>150</v>
      </c>
      <c r="B236" t="s">
        <v>68</v>
      </c>
      <c r="C236" t="s">
        <v>66</v>
      </c>
      <c r="D236">
        <v>0</v>
      </c>
      <c r="E236">
        <v>-8</v>
      </c>
      <c r="F236" s="17">
        <v>5179574.9414319098</v>
      </c>
      <c r="G236" s="17">
        <v>10004797.5750282</v>
      </c>
      <c r="H236" s="17">
        <v>9517816.0124604609</v>
      </c>
      <c r="I236" s="17">
        <v>3885376.2989308699</v>
      </c>
      <c r="J236" s="17">
        <v>9529485.9301826693</v>
      </c>
      <c r="K236" s="17">
        <v>6992426.170933079</v>
      </c>
      <c r="L236" s="17">
        <v>13506476.726288071</v>
      </c>
      <c r="M236" s="17">
        <v>12849051.616821622</v>
      </c>
      <c r="N236" s="17">
        <v>12849051.616821622</v>
      </c>
      <c r="O236" s="17">
        <v>12849051.616821622</v>
      </c>
    </row>
    <row r="237" spans="1:15">
      <c r="A237">
        <v>150</v>
      </c>
      <c r="B237" t="s">
        <v>68</v>
      </c>
      <c r="C237" t="s">
        <v>66</v>
      </c>
      <c r="D237">
        <v>0</v>
      </c>
      <c r="E237">
        <v>0</v>
      </c>
      <c r="F237" s="17">
        <v>5270228.67292153</v>
      </c>
      <c r="G237" s="17">
        <v>9859076.2105793804</v>
      </c>
      <c r="H237" s="17">
        <v>9558958.8319473695</v>
      </c>
      <c r="I237" s="17">
        <v>3859378.1165261599</v>
      </c>
      <c r="J237" s="17">
        <v>9535246.3039810397</v>
      </c>
      <c r="K237" s="17">
        <v>7114808.7084440663</v>
      </c>
      <c r="L237" s="17">
        <v>13309752.884282164</v>
      </c>
      <c r="M237" s="17">
        <v>12904594.423128949</v>
      </c>
      <c r="N237" s="17">
        <v>12904594.423128949</v>
      </c>
      <c r="O237" s="17">
        <v>12904594.423128949</v>
      </c>
    </row>
    <row r="238" spans="1:15">
      <c r="A238">
        <v>150</v>
      </c>
      <c r="B238" t="s">
        <v>68</v>
      </c>
      <c r="C238" t="s">
        <v>66</v>
      </c>
      <c r="D238">
        <v>0</v>
      </c>
      <c r="E238">
        <v>8</v>
      </c>
      <c r="F238" s="17">
        <v>5217743.0429132096</v>
      </c>
      <c r="G238" s="17">
        <v>9663909.3248746395</v>
      </c>
      <c r="H238" s="17">
        <v>9832172.8259938601</v>
      </c>
      <c r="I238" s="17">
        <v>4149546.6343646701</v>
      </c>
      <c r="J238" s="17">
        <v>9615577.4300938696</v>
      </c>
      <c r="K238" s="17">
        <v>7043953.107932833</v>
      </c>
      <c r="L238" s="17">
        <v>13046277.588580765</v>
      </c>
      <c r="M238" s="17">
        <v>13273433.315091712</v>
      </c>
      <c r="N238" s="17">
        <v>13273433.315091712</v>
      </c>
      <c r="O238" s="17">
        <v>13273433.315091712</v>
      </c>
    </row>
    <row r="239" spans="1:15">
      <c r="A239">
        <v>150</v>
      </c>
      <c r="B239" t="s">
        <v>68</v>
      </c>
      <c r="C239" t="s">
        <v>66</v>
      </c>
      <c r="D239">
        <v>30</v>
      </c>
      <c r="E239">
        <v>-8</v>
      </c>
      <c r="F239" s="17">
        <v>5728192.4139887402</v>
      </c>
      <c r="G239" s="17">
        <v>10805965.7496014</v>
      </c>
      <c r="H239" s="17">
        <v>8209405.01112107</v>
      </c>
      <c r="I239" s="17">
        <v>4000960.2744278698</v>
      </c>
      <c r="J239" s="17">
        <v>9769988.5897271596</v>
      </c>
      <c r="K239" s="17">
        <v>7733059.7588847997</v>
      </c>
      <c r="L239" s="17">
        <v>14588053.76196189</v>
      </c>
      <c r="M239" s="17">
        <v>11082696.765013445</v>
      </c>
      <c r="N239" s="17">
        <v>11082696.765013445</v>
      </c>
      <c r="O239" s="17">
        <v>11082696.765013445</v>
      </c>
    </row>
    <row r="240" spans="1:15">
      <c r="A240">
        <v>150</v>
      </c>
      <c r="B240" t="s">
        <v>68</v>
      </c>
      <c r="C240" t="s">
        <v>66</v>
      </c>
      <c r="D240">
        <v>30</v>
      </c>
      <c r="E240">
        <v>0</v>
      </c>
      <c r="F240" s="17">
        <v>5617889.0314744897</v>
      </c>
      <c r="G240" s="17">
        <v>10724120.8285027</v>
      </c>
      <c r="H240" s="17">
        <v>8393452.94048905</v>
      </c>
      <c r="I240" s="17">
        <v>3993746.8950795601</v>
      </c>
      <c r="J240" s="17">
        <v>9751325.0299487002</v>
      </c>
      <c r="K240" s="17">
        <v>7584150.1924905619</v>
      </c>
      <c r="L240" s="17">
        <v>14477563.118478647</v>
      </c>
      <c r="M240" s="17">
        <v>11331161.469660219</v>
      </c>
      <c r="N240" s="17">
        <v>11331161.469660219</v>
      </c>
      <c r="O240" s="17">
        <v>11331161.469660219</v>
      </c>
    </row>
    <row r="241" spans="1:15">
      <c r="A241">
        <v>150</v>
      </c>
      <c r="B241" t="s">
        <v>68</v>
      </c>
      <c r="C241" t="s">
        <v>66</v>
      </c>
      <c r="D241">
        <v>30</v>
      </c>
      <c r="E241">
        <v>8</v>
      </c>
      <c r="F241" s="17">
        <v>5582357.2443741802</v>
      </c>
      <c r="G241" s="17">
        <v>10596332.5996626</v>
      </c>
      <c r="H241" s="17">
        <v>8556490.4528343007</v>
      </c>
      <c r="I241" s="17">
        <v>3960153.3382998998</v>
      </c>
      <c r="J241" s="17">
        <v>9611287.9545393605</v>
      </c>
      <c r="K241" s="17">
        <v>7536182.2799051441</v>
      </c>
      <c r="L241" s="17">
        <v>14305049.00954451</v>
      </c>
      <c r="M241" s="17">
        <v>11551262.111326307</v>
      </c>
      <c r="N241" s="17">
        <v>11551262.111326307</v>
      </c>
      <c r="O241" s="17">
        <v>11551262.111326307</v>
      </c>
    </row>
    <row r="242" spans="1:15">
      <c r="A242">
        <v>150</v>
      </c>
      <c r="B242" t="s">
        <v>68</v>
      </c>
      <c r="C242" t="s">
        <v>66</v>
      </c>
      <c r="D242">
        <v>60</v>
      </c>
      <c r="E242">
        <v>-8</v>
      </c>
      <c r="F242" s="17">
        <v>6786577.4832215495</v>
      </c>
      <c r="G242" s="17">
        <v>10690036.141720399</v>
      </c>
      <c r="H242" s="17">
        <v>7284755.2965908302</v>
      </c>
      <c r="I242" s="17">
        <v>4232347.6797718899</v>
      </c>
      <c r="J242" s="17">
        <v>9565508.3867070004</v>
      </c>
      <c r="K242" s="17">
        <v>9161879.6023490932</v>
      </c>
      <c r="L242" s="17">
        <v>14431548.79132254</v>
      </c>
      <c r="M242" s="17">
        <v>9834419.6503976211</v>
      </c>
      <c r="N242" s="17">
        <v>9834419.6503976211</v>
      </c>
      <c r="O242" s="17">
        <v>9834419.6503976211</v>
      </c>
    </row>
    <row r="243" spans="1:15">
      <c r="A243">
        <v>150</v>
      </c>
      <c r="B243" t="s">
        <v>68</v>
      </c>
      <c r="C243" t="s">
        <v>66</v>
      </c>
      <c r="D243">
        <v>60</v>
      </c>
      <c r="E243">
        <v>0</v>
      </c>
      <c r="F243" s="17">
        <v>6598339.1929711998</v>
      </c>
      <c r="G243" s="17">
        <v>10717097.270853899</v>
      </c>
      <c r="H243" s="17">
        <v>7436766.3572463803</v>
      </c>
      <c r="I243" s="17">
        <v>3573446.5581227099</v>
      </c>
      <c r="J243" s="17">
        <v>9690691.5404755902</v>
      </c>
      <c r="K243" s="17">
        <v>8907757.9105111212</v>
      </c>
      <c r="L243" s="17">
        <v>14468081.315652765</v>
      </c>
      <c r="M243" s="17">
        <v>10039634.582282614</v>
      </c>
      <c r="N243" s="17">
        <v>10039634.582282614</v>
      </c>
      <c r="O243" s="17">
        <v>10039634.582282614</v>
      </c>
    </row>
    <row r="244" spans="1:15">
      <c r="A244">
        <v>150</v>
      </c>
      <c r="B244" t="s">
        <v>68</v>
      </c>
      <c r="C244" t="s">
        <v>66</v>
      </c>
      <c r="D244">
        <v>60</v>
      </c>
      <c r="E244">
        <v>8</v>
      </c>
      <c r="F244" s="17">
        <v>6437591.0366546595</v>
      </c>
      <c r="G244" s="17">
        <v>10691156.728199</v>
      </c>
      <c r="H244" s="17">
        <v>7616365.6065387102</v>
      </c>
      <c r="I244" s="17">
        <v>3665332.5866318299</v>
      </c>
      <c r="J244" s="17">
        <v>9786109.4091597199</v>
      </c>
      <c r="K244" s="17">
        <v>8690747.8994837906</v>
      </c>
      <c r="L244" s="17">
        <v>14433061.58306865</v>
      </c>
      <c r="M244" s="17">
        <v>10282093.56882726</v>
      </c>
      <c r="N244" s="17">
        <v>10282093.56882726</v>
      </c>
      <c r="O244" s="17">
        <v>10282093.56882726</v>
      </c>
    </row>
    <row r="245" spans="1:15">
      <c r="A245">
        <v>150</v>
      </c>
      <c r="B245" t="s">
        <v>67</v>
      </c>
      <c r="C245" t="s">
        <v>66</v>
      </c>
      <c r="D245">
        <v>0</v>
      </c>
      <c r="E245">
        <v>-8</v>
      </c>
      <c r="F245" s="17">
        <v>9688002.1952245906</v>
      </c>
      <c r="G245" s="17">
        <v>6958794.7490071803</v>
      </c>
      <c r="H245" s="17">
        <v>7563843.1757628703</v>
      </c>
      <c r="I245" s="17">
        <v>2638649.6243897299</v>
      </c>
      <c r="J245" s="17">
        <v>9176964.9075235892</v>
      </c>
      <c r="K245" s="17">
        <v>10656802.41474705</v>
      </c>
      <c r="L245" s="17">
        <v>9394372.9111596942</v>
      </c>
      <c r="M245" s="17">
        <v>10211188.287279876</v>
      </c>
      <c r="N245" s="17">
        <v>10211188.287279876</v>
      </c>
      <c r="O245" s="17">
        <v>10211188.287279876</v>
      </c>
    </row>
    <row r="246" spans="1:15">
      <c r="A246">
        <v>150</v>
      </c>
      <c r="B246" t="s">
        <v>67</v>
      </c>
      <c r="C246" t="s">
        <v>66</v>
      </c>
      <c r="D246">
        <v>0</v>
      </c>
      <c r="E246">
        <v>0</v>
      </c>
      <c r="F246" s="17">
        <v>9684686.9607207105</v>
      </c>
      <c r="G246" s="17">
        <v>7283447.5525968596</v>
      </c>
      <c r="H246" s="17">
        <v>7217883.4388172198</v>
      </c>
      <c r="I246" s="17">
        <v>2425298.3443760402</v>
      </c>
      <c r="J246" s="17">
        <v>9173035.2844197601</v>
      </c>
      <c r="K246" s="17">
        <v>10653155.656792782</v>
      </c>
      <c r="L246" s="17">
        <v>9832654.1960057616</v>
      </c>
      <c r="M246" s="17">
        <v>9744142.6424032468</v>
      </c>
      <c r="N246" s="17">
        <v>9744142.6424032468</v>
      </c>
      <c r="O246" s="17">
        <v>9744142.6424032468</v>
      </c>
    </row>
    <row r="247" spans="1:15">
      <c r="A247">
        <v>150</v>
      </c>
      <c r="B247" t="s">
        <v>67</v>
      </c>
      <c r="C247" t="s">
        <v>66</v>
      </c>
      <c r="D247">
        <v>0</v>
      </c>
      <c r="E247">
        <v>8</v>
      </c>
      <c r="F247" s="17">
        <v>9700081.7336804494</v>
      </c>
      <c r="G247" s="17">
        <v>7595142.2036167998</v>
      </c>
      <c r="H247" s="17">
        <v>6913162.9137294497</v>
      </c>
      <c r="I247" s="17">
        <v>2637278.9052673299</v>
      </c>
      <c r="J247" s="17">
        <v>9276004.7227344606</v>
      </c>
      <c r="K247" s="17">
        <v>10670089.907048495</v>
      </c>
      <c r="L247" s="17">
        <v>10253441.974882681</v>
      </c>
      <c r="M247" s="17">
        <v>9332769.9335347582</v>
      </c>
      <c r="N247" s="17">
        <v>9332769.9335347582</v>
      </c>
      <c r="O247" s="17">
        <v>9332769.9335347582</v>
      </c>
    </row>
    <row r="248" spans="1:15">
      <c r="A248">
        <v>150</v>
      </c>
      <c r="B248" t="s">
        <v>67</v>
      </c>
      <c r="C248" t="s">
        <v>66</v>
      </c>
      <c r="D248">
        <v>30</v>
      </c>
      <c r="E248">
        <v>-8</v>
      </c>
      <c r="F248" s="17">
        <v>6179175.0718102902</v>
      </c>
      <c r="G248" s="17">
        <v>9764621.2267951593</v>
      </c>
      <c r="H248" s="17">
        <v>7861591.7954493202</v>
      </c>
      <c r="I248" s="17">
        <v>2537868.8133633099</v>
      </c>
      <c r="J248" s="17">
        <v>9209431.1482989695</v>
      </c>
      <c r="K248" s="17">
        <v>6797092.57899132</v>
      </c>
      <c r="L248" s="17">
        <v>13182238.656173466</v>
      </c>
      <c r="M248" s="17">
        <v>10613148.923856582</v>
      </c>
      <c r="N248" s="17">
        <v>10613148.923856582</v>
      </c>
      <c r="O248" s="17">
        <v>10613148.923856582</v>
      </c>
    </row>
    <row r="249" spans="1:15">
      <c r="A249">
        <v>150</v>
      </c>
      <c r="B249" t="s">
        <v>67</v>
      </c>
      <c r="C249" t="s">
        <v>66</v>
      </c>
      <c r="D249">
        <v>30</v>
      </c>
      <c r="E249">
        <v>0</v>
      </c>
      <c r="F249" s="17">
        <v>6592856.2169221304</v>
      </c>
      <c r="G249" s="17">
        <v>9883656.7405479793</v>
      </c>
      <c r="H249" s="17">
        <v>7513392.9833910596</v>
      </c>
      <c r="I249" s="17">
        <v>2546838.7177428701</v>
      </c>
      <c r="J249" s="17">
        <v>9322115.3213849105</v>
      </c>
      <c r="K249" s="17">
        <v>7252141.8386143437</v>
      </c>
      <c r="L249" s="17">
        <v>13342936.599739773</v>
      </c>
      <c r="M249" s="17">
        <v>10143080.527577931</v>
      </c>
      <c r="N249" s="17">
        <v>10143080.527577931</v>
      </c>
      <c r="O249" s="17">
        <v>10143080.527577931</v>
      </c>
    </row>
    <row r="250" spans="1:15">
      <c r="A250">
        <v>150</v>
      </c>
      <c r="B250" t="s">
        <v>67</v>
      </c>
      <c r="C250" t="s">
        <v>66</v>
      </c>
      <c r="D250">
        <v>30</v>
      </c>
      <c r="E250">
        <v>8</v>
      </c>
      <c r="F250" s="17">
        <v>6661271.6678845296</v>
      </c>
      <c r="G250" s="17">
        <v>9937086.4564006403</v>
      </c>
      <c r="H250" s="17">
        <v>7417155.4800874004</v>
      </c>
      <c r="I250" s="17">
        <v>2570764.6957574501</v>
      </c>
      <c r="J250" s="17">
        <v>9296373.4204136301</v>
      </c>
      <c r="K250" s="17">
        <v>7327398.8346729828</v>
      </c>
      <c r="L250" s="17">
        <v>13415066.716140864</v>
      </c>
      <c r="M250" s="17">
        <v>10013159.898117991</v>
      </c>
      <c r="N250" s="17">
        <v>10013159.898117991</v>
      </c>
      <c r="O250" s="17">
        <v>10013159.898117991</v>
      </c>
    </row>
    <row r="251" spans="1:15">
      <c r="A251">
        <v>150</v>
      </c>
      <c r="B251" t="s">
        <v>67</v>
      </c>
      <c r="C251" t="s">
        <v>66</v>
      </c>
      <c r="D251">
        <v>60</v>
      </c>
      <c r="E251">
        <v>-8</v>
      </c>
      <c r="F251" s="17">
        <v>6749777.0372887803</v>
      </c>
      <c r="G251" s="17">
        <v>7780805.0404419899</v>
      </c>
      <c r="H251" s="17">
        <v>9659593.3921650406</v>
      </c>
      <c r="I251" s="17">
        <v>2499621.6621695999</v>
      </c>
      <c r="J251" s="17">
        <v>9013133.2351904307</v>
      </c>
      <c r="K251" s="17">
        <v>7424754.7410176592</v>
      </c>
      <c r="L251" s="17">
        <v>10504086.804596687</v>
      </c>
      <c r="M251" s="17">
        <v>13040451.079422805</v>
      </c>
      <c r="N251" s="17">
        <v>13040451.079422805</v>
      </c>
      <c r="O251" s="17">
        <v>13040451.079422805</v>
      </c>
    </row>
    <row r="252" spans="1:15">
      <c r="A252">
        <v>150</v>
      </c>
      <c r="B252" t="s">
        <v>67</v>
      </c>
      <c r="C252" t="s">
        <v>66</v>
      </c>
      <c r="D252">
        <v>60</v>
      </c>
      <c r="E252">
        <v>0</v>
      </c>
      <c r="F252" s="17">
        <v>6882122.7465001699</v>
      </c>
      <c r="G252" s="17">
        <v>7794263.1509350603</v>
      </c>
      <c r="H252" s="17">
        <v>9504337.1314605605</v>
      </c>
      <c r="I252" s="17">
        <v>2851818.8921118099</v>
      </c>
      <c r="J252" s="17">
        <v>9177464.2106341105</v>
      </c>
      <c r="K252" s="17">
        <v>7570335.0211501876</v>
      </c>
      <c r="L252" s="17">
        <v>10522255.253762333</v>
      </c>
      <c r="M252" s="17">
        <v>12830855.127471758</v>
      </c>
      <c r="N252" s="17">
        <v>12830855.127471758</v>
      </c>
      <c r="O252" s="17">
        <v>12830855.127471758</v>
      </c>
    </row>
    <row r="253" spans="1:15">
      <c r="A253">
        <v>150</v>
      </c>
      <c r="B253" t="s">
        <v>67</v>
      </c>
      <c r="C253" t="s">
        <v>66</v>
      </c>
      <c r="D253">
        <v>60</v>
      </c>
      <c r="E253">
        <v>8</v>
      </c>
      <c r="F253" s="17">
        <v>9745848.3187883701</v>
      </c>
      <c r="G253" s="17">
        <v>7628508.14817442</v>
      </c>
      <c r="H253" s="17">
        <v>6542996.5434792303</v>
      </c>
      <c r="I253" s="17">
        <v>2894351.1610794901</v>
      </c>
      <c r="J253" s="17">
        <v>9319322.0895869099</v>
      </c>
      <c r="K253" s="17">
        <v>10720433.150667207</v>
      </c>
      <c r="L253" s="17">
        <v>10298486.000035468</v>
      </c>
      <c r="M253" s="17">
        <v>8833045.3336969614</v>
      </c>
      <c r="N253" s="17">
        <v>8833045.3336969614</v>
      </c>
      <c r="O253" s="17">
        <v>8833045.3336969614</v>
      </c>
    </row>
    <row r="257" spans="11:15">
      <c r="K257" s="23" t="e">
        <f>IF(Forces[[#This Row],[Env. condition]]="SLC",1.1,1.35)*Forces[[#This Row],[Max A1, single]]</f>
        <v>#VALUE!</v>
      </c>
      <c r="L257" s="23" t="e">
        <f>IF(Forces[[#This Row],[Mooring config]]="SLC",1.1,1.35)*Forces[[#This Row],[Max A2, single]]</f>
        <v>#VALUE!</v>
      </c>
      <c r="M257" s="23" t="e">
        <f>IF(Forces[[#This Row],[Direction]]="SLC",1.1,1.35)*Forces[[#This Row],[Max A3, single]]</f>
        <v>#VALUE!</v>
      </c>
      <c r="N257" s="23" t="e">
        <f>IF(Forces[[#This Row],[Direction]]="SLC",1.1,1.35)*Forces[[#This Row],[Max A3, single]]</f>
        <v>#VALUE!</v>
      </c>
      <c r="O257" s="24" t="e">
        <f>IF(Forces[[#This Row],[Direction]]="SLC",1.1,1.35)*Forces[[#This Row],[Max A3, single]]</f>
        <v>#VALUE!</v>
      </c>
    </row>
  </sheetData>
  <pageMargins left="0.70866141732283472" right="0.70866141732283472" top="0.74803149606299213" bottom="0.74803149606299213" header="0.31496062992125984" footer="0.31496062992125984"/>
  <pageSetup paperSize="9" scale="41" fitToHeight="10"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2619-8C5B-BF4F-92CF-BF328B695DC2}">
  <dimension ref="A1:E22"/>
  <sheetViews>
    <sheetView workbookViewId="0">
      <selection activeCell="G18" sqref="G18"/>
    </sheetView>
  </sheetViews>
  <sheetFormatPr baseColWidth="10" defaultRowHeight="16"/>
  <cols>
    <col min="1" max="1" width="13.83203125" customWidth="1"/>
    <col min="2" max="2" width="15.83203125" customWidth="1"/>
    <col min="3" max="3" width="11" customWidth="1"/>
    <col min="4" max="4" width="23.33203125" customWidth="1"/>
    <col min="5" max="5" width="27.1640625" customWidth="1"/>
  </cols>
  <sheetData>
    <row r="1" spans="1:5">
      <c r="A1" t="s">
        <v>74</v>
      </c>
      <c r="B1" t="s">
        <v>71</v>
      </c>
      <c r="C1" t="s">
        <v>79</v>
      </c>
      <c r="D1" t="s">
        <v>80</v>
      </c>
      <c r="E1" t="s">
        <v>92</v>
      </c>
    </row>
    <row r="2" spans="1:5">
      <c r="A2">
        <v>120</v>
      </c>
      <c r="B2">
        <v>0</v>
      </c>
      <c r="C2" s="18">
        <v>0.21788647007766601</v>
      </c>
      <c r="D2" s="18">
        <v>0.218770314117609</v>
      </c>
      <c r="E2" s="21">
        <f>ABS(AnglesML[[#This Row],[Angle ML wo force '[rad']]]-AnglesML[[#This Row],[Angle ML w force (3e6) '[rad']]])</f>
        <v>8.838440399429881E-4</v>
      </c>
    </row>
    <row r="3" spans="1:5">
      <c r="A3">
        <v>120</v>
      </c>
      <c r="B3">
        <v>30</v>
      </c>
      <c r="C3" s="18">
        <v>0.21788642418087201</v>
      </c>
      <c r="D3" s="18">
        <v>0.21865122602596501</v>
      </c>
      <c r="E3" s="21">
        <f>ABS(AnglesML[[#This Row],[Angle ML wo force '[rad']]]-AnglesML[[#This Row],[Angle ML w force (3e6) '[rad']]])</f>
        <v>7.6480184509300497E-4</v>
      </c>
    </row>
    <row r="4" spans="1:5">
      <c r="A4">
        <v>120</v>
      </c>
      <c r="B4">
        <v>60</v>
      </c>
      <c r="C4" s="18">
        <v>0.21788642418541401</v>
      </c>
      <c r="D4" s="18">
        <v>0.21832702456474601</v>
      </c>
      <c r="E4" s="21">
        <f>ABS(AnglesML[[#This Row],[Angle ML wo force '[rad']]]-AnglesML[[#This Row],[Angle ML w force (3e6) '[rad']]])</f>
        <v>4.406003793319957E-4</v>
      </c>
    </row>
    <row r="5" spans="1:5">
      <c r="A5">
        <v>125</v>
      </c>
      <c r="B5">
        <v>0</v>
      </c>
      <c r="C5" s="18">
        <v>0.21698690329021</v>
      </c>
      <c r="D5" s="18">
        <v>0.21787622622860101</v>
      </c>
      <c r="E5" s="21">
        <f>ABS(AnglesML[[#This Row],[Angle ML wo force '[rad']]]-AnglesML[[#This Row],[Angle ML w force (3e6) '[rad']]])</f>
        <v>8.8932293839100174E-4</v>
      </c>
    </row>
    <row r="6" spans="1:5">
      <c r="A6">
        <v>125</v>
      </c>
      <c r="B6">
        <v>30</v>
      </c>
      <c r="C6" s="18">
        <v>0.216986864478208</v>
      </c>
      <c r="D6" s="18">
        <v>0.217756536814457</v>
      </c>
      <c r="E6" s="21">
        <f>ABS(AnglesML[[#This Row],[Angle ML wo force '[rad']]]-AnglesML[[#This Row],[Angle ML w force (3e6) '[rad']]])</f>
        <v>7.6967233624899989E-4</v>
      </c>
    </row>
    <row r="7" spans="1:5">
      <c r="A7">
        <v>125</v>
      </c>
      <c r="B7">
        <v>60</v>
      </c>
      <c r="C7" s="18">
        <v>0.216986864478211</v>
      </c>
      <c r="D7" s="18">
        <v>0.21743041235195301</v>
      </c>
      <c r="E7" s="21">
        <f>ABS(AnglesML[[#This Row],[Angle ML wo force '[rad']]]-AnglesML[[#This Row],[Angle ML w force (3e6) '[rad']]])</f>
        <v>4.4354787374201177E-4</v>
      </c>
    </row>
    <row r="8" spans="1:5">
      <c r="A8">
        <v>130</v>
      </c>
      <c r="B8">
        <v>0</v>
      </c>
      <c r="C8" s="18">
        <v>0.21616299789738899</v>
      </c>
      <c r="D8" s="18">
        <v>0.21705757600546699</v>
      </c>
      <c r="E8" s="21">
        <f>ABS(AnglesML[[#This Row],[Angle ML wo force '[rad']]]-AnglesML[[#This Row],[Angle ML w force (3e6) '[rad']]])</f>
        <v>8.9457810807799798E-4</v>
      </c>
    </row>
    <row r="9" spans="1:5">
      <c r="A9">
        <v>130</v>
      </c>
      <c r="B9">
        <v>30</v>
      </c>
      <c r="C9" s="18">
        <v>0.21616296731665199</v>
      </c>
      <c r="D9" s="18">
        <v>0.21693716630896501</v>
      </c>
      <c r="E9" s="21">
        <f>ABS(AnglesML[[#This Row],[Angle ML wo force '[rad']]]-AnglesML[[#This Row],[Angle ML w force (3e6) '[rad']]])</f>
        <v>7.7419899231301326E-4</v>
      </c>
    </row>
    <row r="10" spans="1:5">
      <c r="A10">
        <v>130</v>
      </c>
      <c r="B10">
        <v>60</v>
      </c>
      <c r="C10" s="18">
        <v>0.216162967331258</v>
      </c>
      <c r="D10" s="18">
        <v>0.216609288733217</v>
      </c>
      <c r="E10" s="21">
        <f>ABS(AnglesML[[#This Row],[Angle ML wo force '[rad']]]-AnglesML[[#This Row],[Angle ML w force (3e6) '[rad']]])</f>
        <v>4.4632140195899339E-4</v>
      </c>
    </row>
    <row r="11" spans="1:5">
      <c r="A11">
        <v>135</v>
      </c>
      <c r="B11">
        <v>0</v>
      </c>
      <c r="C11" s="18">
        <v>0.21540559582642399</v>
      </c>
      <c r="D11" s="18">
        <v>0.21630489758205901</v>
      </c>
      <c r="E11" s="21">
        <f>ABS(AnglesML[[#This Row],[Angle ML wo force '[rad']]]-AnglesML[[#This Row],[Angle ML w force (3e6) '[rad']]])</f>
        <v>8.9930175563501802E-4</v>
      </c>
    </row>
    <row r="12" spans="1:5">
      <c r="A12">
        <v>135</v>
      </c>
      <c r="B12">
        <v>30</v>
      </c>
      <c r="C12" s="18">
        <v>0.21540557226637699</v>
      </c>
      <c r="D12" s="18">
        <v>0.21618400076739899</v>
      </c>
      <c r="E12" s="21">
        <f>ABS(AnglesML[[#This Row],[Angle ML wo force '[rad']]]-AnglesML[[#This Row],[Angle ML w force (3e6) '[rad']]])</f>
        <v>7.7842850102199934E-4</v>
      </c>
    </row>
    <row r="13" spans="1:5">
      <c r="A13">
        <v>135</v>
      </c>
      <c r="B13">
        <v>60</v>
      </c>
      <c r="C13" s="18">
        <v>0.21540557226637899</v>
      </c>
      <c r="D13" s="18">
        <v>0.21585439072207799</v>
      </c>
      <c r="E13" s="21">
        <f>ABS(AnglesML[[#This Row],[Angle ML wo force '[rad']]]-AnglesML[[#This Row],[Angle ML w force (3e6) '[rad']]])</f>
        <v>4.4881845569899603E-4</v>
      </c>
    </row>
    <row r="14" spans="1:5">
      <c r="A14">
        <v>140</v>
      </c>
      <c r="B14">
        <v>0</v>
      </c>
      <c r="C14" s="18">
        <v>0.21470695740970999</v>
      </c>
      <c r="D14" s="18">
        <v>0.215610737508108</v>
      </c>
      <c r="E14" s="21">
        <f>ABS(AnglesML[[#This Row],[Angle ML wo force '[rad']]]-AnglesML[[#This Row],[Angle ML w force (3e6) '[rad']]])</f>
        <v>9.0378009839800488E-4</v>
      </c>
    </row>
    <row r="15" spans="1:5">
      <c r="A15">
        <v>140</v>
      </c>
      <c r="B15">
        <v>30</v>
      </c>
      <c r="C15" s="18">
        <v>0.21470694111588601</v>
      </c>
      <c r="D15" s="18">
        <v>0.21548925391076401</v>
      </c>
      <c r="E15" s="21">
        <f>ABS(AnglesML[[#This Row],[Angle ML wo force '[rad']]]-AnglesML[[#This Row],[Angle ML w force (3e6) '[rad']]])</f>
        <v>7.8231279487800398E-4</v>
      </c>
    </row>
    <row r="16" spans="1:5">
      <c r="A16">
        <v>140</v>
      </c>
      <c r="B16">
        <v>60</v>
      </c>
      <c r="C16" s="18">
        <v>0.214706941111763</v>
      </c>
      <c r="D16" s="18">
        <v>0.215158097641929</v>
      </c>
      <c r="E16" s="21">
        <f>ABS(AnglesML[[#This Row],[Angle ML wo force '[rad']]]-AnglesML[[#This Row],[Angle ML w force (3e6) '[rad']]])</f>
        <v>4.5115653016600255E-4</v>
      </c>
    </row>
    <row r="17" spans="1:5">
      <c r="A17">
        <v>145</v>
      </c>
      <c r="B17">
        <v>0</v>
      </c>
      <c r="C17" s="18">
        <v>0.214060500625393</v>
      </c>
      <c r="D17" s="18">
        <v>0.21496836718488299</v>
      </c>
      <c r="E17" s="21">
        <f>ABS(AnglesML[[#This Row],[Angle ML wo force '[rad']]]-AnglesML[[#This Row],[Angle ML w force (3e6) '[rad']]])</f>
        <v>9.0786655948998929E-4</v>
      </c>
    </row>
    <row r="18" spans="1:5">
      <c r="A18">
        <v>145</v>
      </c>
      <c r="B18">
        <v>30</v>
      </c>
      <c r="C18" s="18">
        <v>0.21406049050606599</v>
      </c>
      <c r="D18" s="18">
        <v>0.21484641324745599</v>
      </c>
      <c r="E18" s="21">
        <f>ABS(AnglesML[[#This Row],[Angle ML wo force '[rad']]]-AnglesML[[#This Row],[Angle ML w force (3e6) '[rad']]])</f>
        <v>7.859227413899994E-4</v>
      </c>
    </row>
    <row r="19" spans="1:5">
      <c r="A19">
        <v>145</v>
      </c>
      <c r="B19">
        <v>60</v>
      </c>
      <c r="C19" s="18">
        <v>0.21406049050606599</v>
      </c>
      <c r="D19" s="18">
        <v>0.214513780623376</v>
      </c>
      <c r="E19" s="21">
        <f>ABS(AnglesML[[#This Row],[Angle ML wo force '[rad']]]-AnglesML[[#This Row],[Angle ML w force (3e6) '[rad']]])</f>
        <v>4.5329011731001789E-4</v>
      </c>
    </row>
    <row r="20" spans="1:5">
      <c r="A20">
        <v>150</v>
      </c>
      <c r="B20">
        <v>0</v>
      </c>
      <c r="C20" s="18">
        <v>0.213460589519296</v>
      </c>
      <c r="D20" s="18">
        <v>0.21437229942369401</v>
      </c>
      <c r="E20" s="21">
        <f>ABS(AnglesML[[#This Row],[Angle ML wo force '[rad']]]-AnglesML[[#This Row],[Angle ML w force (3e6) '[rad']]])</f>
        <v>9.1170990439801147E-4</v>
      </c>
    </row>
    <row r="21" spans="1:5">
      <c r="A21">
        <v>150</v>
      </c>
      <c r="B21">
        <v>30</v>
      </c>
      <c r="C21" s="18">
        <v>0.21346058577042001</v>
      </c>
      <c r="D21" s="18">
        <v>0.214249842358856</v>
      </c>
      <c r="E21" s="21">
        <f>ABS(AnglesML[[#This Row],[Angle ML wo force '[rad']]]-AnglesML[[#This Row],[Angle ML w force (3e6) '[rad']]])</f>
        <v>7.8925658843598256E-4</v>
      </c>
    </row>
    <row r="22" spans="1:5">
      <c r="A22">
        <v>150</v>
      </c>
      <c r="B22">
        <v>60</v>
      </c>
      <c r="C22" s="18">
        <v>0.213460585719742</v>
      </c>
      <c r="D22" s="18">
        <v>0.21391587124007899</v>
      </c>
      <c r="E22" s="21">
        <f>ABS(AnglesML[[#This Row],[Angle ML wo force '[rad']]]-AnglesML[[#This Row],[Angle ML w force (3e6) '[rad']]])</f>
        <v>4.5528552033699543E-4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8F4D-4147-CC48-B14B-43E3A69790A9}">
  <sheetPr>
    <pageSetUpPr fitToPage="1"/>
  </sheetPr>
  <dimension ref="A1:W38"/>
  <sheetViews>
    <sheetView topLeftCell="A17" zoomScale="132" zoomScaleNormal="140" workbookViewId="0">
      <selection activeCell="E17" sqref="E17"/>
    </sheetView>
  </sheetViews>
  <sheetFormatPr baseColWidth="10" defaultRowHeight="16"/>
  <cols>
    <col min="1" max="1" width="17" bestFit="1" customWidth="1"/>
    <col min="2" max="2" width="17.1640625" bestFit="1" customWidth="1"/>
    <col min="3" max="3" width="17.5" bestFit="1" customWidth="1"/>
    <col min="4" max="4" width="16.83203125" bestFit="1" customWidth="1"/>
    <col min="5" max="6" width="15.33203125" bestFit="1" customWidth="1"/>
    <col min="7" max="7" width="16.33203125" bestFit="1" customWidth="1"/>
    <col min="8" max="8" width="16.83203125" bestFit="1" customWidth="1"/>
    <col min="9" max="10" width="11" bestFit="1" customWidth="1"/>
    <col min="11" max="11" width="12.5" bestFit="1" customWidth="1"/>
    <col min="12" max="15" width="12.1640625" bestFit="1" customWidth="1"/>
    <col min="16" max="16" width="13.6640625" bestFit="1" customWidth="1"/>
    <col min="19" max="19" width="11.5" bestFit="1" customWidth="1"/>
  </cols>
  <sheetData>
    <row r="1" spans="1:23">
      <c r="A1" t="s">
        <v>46</v>
      </c>
      <c r="B1" t="s">
        <v>58</v>
      </c>
      <c r="C1" t="s">
        <v>58</v>
      </c>
      <c r="D1" t="s">
        <v>31</v>
      </c>
      <c r="E1" t="s">
        <v>31</v>
      </c>
      <c r="F1" t="s">
        <v>31</v>
      </c>
      <c r="G1" t="s">
        <v>31</v>
      </c>
      <c r="H1" t="s">
        <v>31</v>
      </c>
      <c r="I1" t="s">
        <v>31</v>
      </c>
      <c r="J1" t="s">
        <v>31</v>
      </c>
      <c r="K1" t="s">
        <v>31</v>
      </c>
      <c r="L1" t="s">
        <v>31</v>
      </c>
    </row>
    <row r="2" spans="1:23">
      <c r="A2" t="s">
        <v>23</v>
      </c>
      <c r="B2" t="s">
        <v>59</v>
      </c>
      <c r="C2" t="s">
        <v>83</v>
      </c>
      <c r="D2" t="s">
        <v>57</v>
      </c>
      <c r="E2" t="s">
        <v>84</v>
      </c>
      <c r="F2" t="s">
        <v>62</v>
      </c>
      <c r="G2" t="s">
        <v>63</v>
      </c>
      <c r="H2" t="s">
        <v>64</v>
      </c>
      <c r="I2" t="s">
        <v>82</v>
      </c>
      <c r="J2" t="s">
        <v>81</v>
      </c>
      <c r="K2" t="s">
        <v>41</v>
      </c>
      <c r="L2" t="s">
        <v>19</v>
      </c>
    </row>
    <row r="3" spans="1:23">
      <c r="A3" t="s">
        <v>137</v>
      </c>
      <c r="B3">
        <v>0</v>
      </c>
      <c r="C3">
        <v>60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U3" s="20"/>
    </row>
    <row r="4" spans="1:23">
      <c r="A4" t="s">
        <v>138</v>
      </c>
      <c r="B4">
        <v>3800</v>
      </c>
      <c r="C4">
        <v>30</v>
      </c>
      <c r="D4">
        <v>6</v>
      </c>
      <c r="E4">
        <v>6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U4" s="20"/>
    </row>
    <row r="5" spans="1:23">
      <c r="A5" t="s">
        <v>139</v>
      </c>
      <c r="B5">
        <v>0</v>
      </c>
      <c r="C5">
        <v>40</v>
      </c>
      <c r="D5">
        <v>0</v>
      </c>
      <c r="E5">
        <v>8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U5" s="20"/>
    </row>
    <row r="6" spans="1:23">
      <c r="A6" t="s">
        <v>140</v>
      </c>
      <c r="B6">
        <v>2000</v>
      </c>
      <c r="C6">
        <v>22</v>
      </c>
      <c r="D6">
        <v>4</v>
      </c>
      <c r="E6">
        <v>4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U6" s="20"/>
    </row>
    <row r="7" spans="1:23">
      <c r="A7" t="s">
        <v>141</v>
      </c>
      <c r="B7">
        <v>2500</v>
      </c>
      <c r="C7">
        <v>32</v>
      </c>
      <c r="D7">
        <v>4</v>
      </c>
      <c r="E7">
        <v>6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U7" s="20"/>
    </row>
    <row r="8" spans="1:23">
      <c r="A8" t="s">
        <v>142</v>
      </c>
      <c r="B8">
        <v>0</v>
      </c>
      <c r="C8">
        <v>120</v>
      </c>
      <c r="D8">
        <v>0</v>
      </c>
      <c r="E8">
        <v>12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U8" s="20"/>
    </row>
    <row r="9" spans="1:23">
      <c r="E9" s="1" t="s">
        <v>127</v>
      </c>
      <c r="F9">
        <f>SUM(vessel_data[SP installation])</f>
        <v>4</v>
      </c>
      <c r="G9">
        <f>SUM(vessel_data[Pile installation])</f>
        <v>2</v>
      </c>
      <c r="H9">
        <f>SUM(vessel_data[DEA installation])</f>
        <v>3</v>
      </c>
      <c r="I9">
        <f>SUM(vessel_data[ML poly])</f>
        <v>5</v>
      </c>
      <c r="J9">
        <f>SUM(vessel_data[ML chain])</f>
        <v>3</v>
      </c>
      <c r="K9">
        <f>SUM(vessel_data[Tensioning])</f>
        <v>4</v>
      </c>
      <c r="L9">
        <f>SUM(vessel_data[Hookup])</f>
        <v>4</v>
      </c>
      <c r="U9" s="20"/>
    </row>
    <row r="10" spans="1:23">
      <c r="U10" s="20"/>
    </row>
    <row r="11" spans="1:23">
      <c r="A11" t="s">
        <v>46</v>
      </c>
      <c r="B11" t="s">
        <v>58</v>
      </c>
      <c r="D11" t="s">
        <v>46</v>
      </c>
      <c r="E11" t="s">
        <v>58</v>
      </c>
      <c r="U11" s="20"/>
    </row>
    <row r="12" spans="1:23">
      <c r="A12" s="7" t="s">
        <v>23</v>
      </c>
      <c r="B12" s="7" t="s">
        <v>65</v>
      </c>
      <c r="D12" s="7" t="s">
        <v>177</v>
      </c>
      <c r="E12" s="7" t="s">
        <v>65</v>
      </c>
      <c r="W12" s="20"/>
    </row>
    <row r="13" spans="1:23">
      <c r="A13" t="s">
        <v>137</v>
      </c>
      <c r="B13" s="25">
        <v>69750</v>
      </c>
      <c r="D13" t="s">
        <v>178</v>
      </c>
      <c r="E13" s="25">
        <v>6000</v>
      </c>
      <c r="W13" s="20"/>
    </row>
    <row r="14" spans="1:23">
      <c r="A14" t="s">
        <v>138</v>
      </c>
      <c r="B14" s="25">
        <v>74400</v>
      </c>
      <c r="D14" t="s">
        <v>179</v>
      </c>
      <c r="E14" s="25">
        <v>45000</v>
      </c>
    </row>
    <row r="15" spans="1:23">
      <c r="A15" t="s">
        <v>139</v>
      </c>
      <c r="B15" s="25">
        <v>79200</v>
      </c>
      <c r="D15" t="s">
        <v>180</v>
      </c>
      <c r="E15" s="25">
        <v>7500</v>
      </c>
    </row>
    <row r="16" spans="1:23">
      <c r="A16" t="s">
        <v>140</v>
      </c>
      <c r="B16" s="25">
        <v>32500</v>
      </c>
      <c r="E16" s="25"/>
    </row>
    <row r="17" spans="1:8">
      <c r="A17" t="s">
        <v>141</v>
      </c>
      <c r="B17" s="25">
        <v>39500</v>
      </c>
      <c r="E17" s="25"/>
    </row>
    <row r="18" spans="1:8">
      <c r="A18" t="s">
        <v>142</v>
      </c>
      <c r="B18" s="25">
        <v>127500</v>
      </c>
      <c r="E18" s="25"/>
    </row>
    <row r="19" spans="1:8">
      <c r="B19" s="25"/>
      <c r="E19" s="17"/>
    </row>
    <row r="21" spans="1:8">
      <c r="A21" t="s">
        <v>46</v>
      </c>
      <c r="B21" t="s">
        <v>58</v>
      </c>
      <c r="C21" t="s">
        <v>58</v>
      </c>
      <c r="D21" t="s">
        <v>58</v>
      </c>
      <c r="E21" t="s">
        <v>58</v>
      </c>
      <c r="F21" t="s">
        <v>58</v>
      </c>
      <c r="G21" t="s">
        <v>58</v>
      </c>
    </row>
    <row r="22" spans="1:8">
      <c r="A22" s="7" t="s">
        <v>23</v>
      </c>
      <c r="B22" s="7" t="s">
        <v>54</v>
      </c>
      <c r="C22" s="7" t="s">
        <v>49</v>
      </c>
      <c r="D22" s="7" t="s">
        <v>50</v>
      </c>
      <c r="E22" s="7" t="s">
        <v>51</v>
      </c>
      <c r="F22" s="7" t="s">
        <v>52</v>
      </c>
      <c r="G22" s="7" t="s">
        <v>53</v>
      </c>
      <c r="H22" t="s">
        <v>119</v>
      </c>
    </row>
    <row r="23" spans="1:8">
      <c r="A23" t="s">
        <v>137</v>
      </c>
      <c r="B23" s="17">
        <v>4</v>
      </c>
      <c r="C23" s="17">
        <v>4</v>
      </c>
      <c r="D23" s="17">
        <v>40</v>
      </c>
      <c r="E23" s="17">
        <v>14</v>
      </c>
      <c r="F23" s="17">
        <v>0</v>
      </c>
      <c r="G23" s="17">
        <v>0</v>
      </c>
    </row>
    <row r="24" spans="1:8">
      <c r="A24" t="s">
        <v>138</v>
      </c>
      <c r="B24" s="17">
        <v>3.5</v>
      </c>
      <c r="C24" s="17">
        <v>3.5</v>
      </c>
      <c r="D24" s="17">
        <v>47</v>
      </c>
      <c r="E24" s="17">
        <v>23</v>
      </c>
      <c r="F24" s="17">
        <v>30</v>
      </c>
      <c r="G24" s="17">
        <v>70</v>
      </c>
    </row>
    <row r="25" spans="1:8">
      <c r="A25" t="s">
        <v>139</v>
      </c>
      <c r="B25" s="17">
        <v>2.5</v>
      </c>
      <c r="C25" s="17">
        <v>2.5</v>
      </c>
      <c r="D25" s="17">
        <v>25</v>
      </c>
      <c r="E25" s="17">
        <v>12</v>
      </c>
      <c r="F25" s="17">
        <v>0</v>
      </c>
      <c r="G25" s="17">
        <v>0</v>
      </c>
    </row>
    <row r="26" spans="1:8">
      <c r="A26" t="s">
        <v>140</v>
      </c>
      <c r="B26" s="17">
        <v>2</v>
      </c>
      <c r="C26" s="17">
        <v>2</v>
      </c>
      <c r="D26" s="17">
        <v>34</v>
      </c>
      <c r="E26" s="17">
        <v>19</v>
      </c>
      <c r="F26" s="17">
        <v>40</v>
      </c>
      <c r="G26" s="17">
        <v>70</v>
      </c>
    </row>
    <row r="27" spans="1:8">
      <c r="A27" t="s">
        <v>141</v>
      </c>
      <c r="B27" s="17">
        <v>2.5</v>
      </c>
      <c r="C27" s="17">
        <v>2.5</v>
      </c>
      <c r="D27" s="17">
        <v>42</v>
      </c>
      <c r="E27" s="17">
        <v>27</v>
      </c>
      <c r="F27" s="17">
        <v>29</v>
      </c>
      <c r="G27" s="17">
        <v>52</v>
      </c>
    </row>
    <row r="28" spans="1:8">
      <c r="A28" t="s">
        <v>142</v>
      </c>
      <c r="B28" s="17">
        <v>9</v>
      </c>
      <c r="C28" s="17">
        <v>10</v>
      </c>
      <c r="D28" s="17">
        <v>46</v>
      </c>
      <c r="E28" s="17">
        <v>18</v>
      </c>
      <c r="F28" s="17">
        <v>22</v>
      </c>
      <c r="G28" s="17">
        <v>0</v>
      </c>
    </row>
    <row r="29" spans="1:8">
      <c r="B29" s="19"/>
      <c r="C29" s="19"/>
      <c r="D29" s="19"/>
      <c r="E29" s="19"/>
      <c r="F29" s="19"/>
      <c r="G29" s="19"/>
      <c r="H29" s="17"/>
    </row>
    <row r="31" spans="1:8">
      <c r="A31" t="s">
        <v>46</v>
      </c>
      <c r="B31" t="s">
        <v>58</v>
      </c>
      <c r="C31" t="s">
        <v>58</v>
      </c>
      <c r="D31" t="s">
        <v>58</v>
      </c>
      <c r="E31" t="s">
        <v>58</v>
      </c>
      <c r="F31" t="s">
        <v>58</v>
      </c>
      <c r="G31" t="s">
        <v>58</v>
      </c>
      <c r="H31" t="s">
        <v>58</v>
      </c>
    </row>
    <row r="32" spans="1:8">
      <c r="A32" s="7" t="s">
        <v>23</v>
      </c>
      <c r="B32" s="7" t="s">
        <v>62</v>
      </c>
      <c r="C32" s="7" t="s">
        <v>63</v>
      </c>
      <c r="D32" s="7" t="s">
        <v>64</v>
      </c>
      <c r="E32" s="7" t="s">
        <v>82</v>
      </c>
      <c r="F32" s="7" t="s">
        <v>81</v>
      </c>
      <c r="G32" s="7" t="s">
        <v>41</v>
      </c>
      <c r="H32" s="7" t="s">
        <v>19</v>
      </c>
    </row>
    <row r="33" spans="1:8">
      <c r="A33" t="s">
        <v>137</v>
      </c>
      <c r="B33" s="22">
        <v>0.1</v>
      </c>
      <c r="C33" s="22">
        <v>0</v>
      </c>
      <c r="D33" s="22" t="s">
        <v>181</v>
      </c>
      <c r="E33" s="22" t="s">
        <v>181</v>
      </c>
      <c r="F33" s="22" t="s">
        <v>181</v>
      </c>
      <c r="G33" s="22" t="s">
        <v>181</v>
      </c>
      <c r="H33" s="22" t="s">
        <v>181</v>
      </c>
    </row>
    <row r="34" spans="1:8">
      <c r="A34" t="s">
        <v>138</v>
      </c>
      <c r="B34" s="22">
        <v>0.3</v>
      </c>
      <c r="C34" s="22" t="s">
        <v>181</v>
      </c>
      <c r="D34" s="22">
        <v>1</v>
      </c>
      <c r="E34" s="22">
        <v>0.3</v>
      </c>
      <c r="F34" s="22">
        <v>1</v>
      </c>
      <c r="G34" s="22">
        <v>0.3</v>
      </c>
      <c r="H34" s="22">
        <v>1</v>
      </c>
    </row>
    <row r="35" spans="1:8">
      <c r="A35" t="s">
        <v>139</v>
      </c>
      <c r="B35" s="22">
        <v>0</v>
      </c>
      <c r="C35" s="22" t="s">
        <v>181</v>
      </c>
      <c r="D35" s="22" t="s">
        <v>181</v>
      </c>
      <c r="E35" s="22">
        <v>0</v>
      </c>
      <c r="F35" s="22" t="s">
        <v>181</v>
      </c>
      <c r="G35" s="22" t="s">
        <v>181</v>
      </c>
      <c r="H35" s="22">
        <v>0</v>
      </c>
    </row>
    <row r="36" spans="1:8">
      <c r="A36" t="s">
        <v>140</v>
      </c>
      <c r="B36" s="22" t="s">
        <v>181</v>
      </c>
      <c r="C36" s="22" t="s">
        <v>181</v>
      </c>
      <c r="D36" s="22">
        <v>0.3</v>
      </c>
      <c r="E36" s="22">
        <v>0.1</v>
      </c>
      <c r="F36" s="22">
        <v>0.3</v>
      </c>
      <c r="G36" s="22">
        <v>0.1</v>
      </c>
      <c r="H36" s="22">
        <v>0.3</v>
      </c>
    </row>
    <row r="37" spans="1:8">
      <c r="A37" t="s">
        <v>141</v>
      </c>
      <c r="B37" s="22" t="s">
        <v>181</v>
      </c>
      <c r="C37" s="22" t="s">
        <v>181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</row>
    <row r="38" spans="1:8">
      <c r="A38" t="s">
        <v>142</v>
      </c>
      <c r="B38" s="22">
        <v>1</v>
      </c>
      <c r="C38" s="22">
        <v>1</v>
      </c>
      <c r="D38" s="22" t="s">
        <v>181</v>
      </c>
      <c r="E38" s="22">
        <v>1</v>
      </c>
      <c r="F38" s="22" t="s">
        <v>181</v>
      </c>
      <c r="G38" s="22">
        <v>1</v>
      </c>
      <c r="H38" s="22" t="s">
        <v>181</v>
      </c>
    </row>
  </sheetData>
  <phoneticPr fontId="4" type="noConversion"/>
  <pageMargins left="0.7" right="0.7" top="0.75" bottom="0.75" header="0.3" footer="0.3"/>
  <pageSetup paperSize="9" scale="60" fitToHeight="3" orientation="landscape" horizontalDpi="0" verticalDpi="0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37D1-C401-9046-B2FE-E1993B3C2CD6}">
  <sheetPr>
    <pageSetUpPr fitToPage="1"/>
  </sheetPr>
  <dimension ref="A1:G28"/>
  <sheetViews>
    <sheetView workbookViewId="0">
      <selection activeCell="B5" sqref="B5"/>
    </sheetView>
  </sheetViews>
  <sheetFormatPr baseColWidth="10" defaultRowHeight="16"/>
  <cols>
    <col min="1" max="1" width="22.83203125" style="2" bestFit="1" customWidth="1"/>
    <col min="2" max="2" width="70.33203125" bestFit="1" customWidth="1"/>
    <col min="3" max="3" width="10.83203125" style="3"/>
    <col min="4" max="4" width="16.6640625" style="2" bestFit="1" customWidth="1"/>
    <col min="5" max="5" width="18.83203125" style="2" customWidth="1"/>
    <col min="6" max="6" width="18.83203125" customWidth="1"/>
    <col min="7" max="7" width="13.5" customWidth="1"/>
  </cols>
  <sheetData>
    <row r="1" spans="1:4">
      <c r="A1" s="1" t="s">
        <v>14</v>
      </c>
      <c r="C1"/>
    </row>
    <row r="2" spans="1:4">
      <c r="A2" s="6" t="s">
        <v>0</v>
      </c>
      <c r="B2" s="7" t="s">
        <v>2</v>
      </c>
      <c r="C2" s="8" t="s">
        <v>1</v>
      </c>
      <c r="D2" s="15" t="s">
        <v>48</v>
      </c>
    </row>
    <row r="3" spans="1:4">
      <c r="A3" s="2">
        <v>0</v>
      </c>
      <c r="B3" t="s">
        <v>35</v>
      </c>
      <c r="C3" t="s">
        <v>5</v>
      </c>
      <c r="D3" s="2" t="s">
        <v>50</v>
      </c>
    </row>
    <row r="4" spans="1:4">
      <c r="A4" s="2">
        <v>1</v>
      </c>
      <c r="B4" t="s">
        <v>40</v>
      </c>
      <c r="C4" t="s">
        <v>5</v>
      </c>
      <c r="D4" s="2" t="s">
        <v>49</v>
      </c>
    </row>
    <row r="5" spans="1:4">
      <c r="A5" s="2">
        <v>2</v>
      </c>
      <c r="B5" t="s">
        <v>6</v>
      </c>
      <c r="C5" t="s">
        <v>5</v>
      </c>
      <c r="D5" s="2" t="s">
        <v>50</v>
      </c>
    </row>
    <row r="6" spans="1:4">
      <c r="A6" s="2">
        <v>3</v>
      </c>
      <c r="B6" t="s">
        <v>10</v>
      </c>
      <c r="C6">
        <v>0.1</v>
      </c>
      <c r="D6" s="2" t="s">
        <v>51</v>
      </c>
    </row>
    <row r="8" spans="1:4">
      <c r="A8" s="1" t="s">
        <v>8</v>
      </c>
      <c r="C8"/>
    </row>
    <row r="9" spans="1:4">
      <c r="A9" s="2" t="s">
        <v>0</v>
      </c>
      <c r="B9" t="s">
        <v>2</v>
      </c>
      <c r="C9" s="3" t="s">
        <v>1</v>
      </c>
      <c r="D9" s="15" t="s">
        <v>48</v>
      </c>
    </row>
    <row r="10" spans="1:4">
      <c r="A10" s="2">
        <v>0</v>
      </c>
      <c r="B10" t="s">
        <v>8</v>
      </c>
      <c r="C10" s="3" t="s">
        <v>5</v>
      </c>
      <c r="D10" s="2" t="s">
        <v>51</v>
      </c>
    </row>
    <row r="16" spans="1:4">
      <c r="A16" s="4"/>
    </row>
    <row r="17" spans="6:7">
      <c r="F17" s="5"/>
    </row>
    <row r="18" spans="6:7">
      <c r="F18" s="2"/>
    </row>
    <row r="19" spans="6:7">
      <c r="F19" s="2"/>
    </row>
    <row r="20" spans="6:7">
      <c r="F20" s="2"/>
    </row>
    <row r="21" spans="6:7">
      <c r="F21" s="2"/>
    </row>
    <row r="22" spans="6:7">
      <c r="F22" s="2"/>
    </row>
    <row r="23" spans="6:7">
      <c r="F23" s="2"/>
    </row>
    <row r="27" spans="6:7">
      <c r="G27" s="2"/>
    </row>
    <row r="28" spans="6:7">
      <c r="G28" s="2"/>
    </row>
  </sheetData>
  <phoneticPr fontId="4" type="noConversion"/>
  <pageMargins left="0.7" right="0.7" top="0.75" bottom="0.75" header="0.3" footer="0.3"/>
  <pageSetup paperSize="9" scale="75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B458-1489-7441-80E3-A53EBAEC4CEF}">
  <sheetPr>
    <pageSetUpPr fitToPage="1"/>
  </sheetPr>
  <dimension ref="A1:E40"/>
  <sheetViews>
    <sheetView topLeftCell="A4" workbookViewId="0">
      <selection activeCell="B15" sqref="B15"/>
    </sheetView>
  </sheetViews>
  <sheetFormatPr baseColWidth="10" defaultRowHeight="16"/>
  <cols>
    <col min="1" max="1" width="13.6640625" bestFit="1" customWidth="1"/>
    <col min="2" max="2" width="70.33203125" bestFit="1" customWidth="1"/>
    <col min="3" max="3" width="11" bestFit="1" customWidth="1"/>
    <col min="4" max="4" width="16.6640625" bestFit="1" customWidth="1"/>
    <col min="5" max="5" width="12.5" bestFit="1" customWidth="1"/>
    <col min="6" max="6" width="21.6640625" bestFit="1" customWidth="1"/>
    <col min="7" max="7" width="18.83203125" bestFit="1" customWidth="1"/>
    <col min="8" max="8" width="12.5" bestFit="1" customWidth="1"/>
    <col min="9" max="9" width="70.33203125" bestFit="1" customWidth="1"/>
    <col min="10" max="10" width="5.6640625" bestFit="1" customWidth="1"/>
  </cols>
  <sheetData>
    <row r="1" spans="1:5">
      <c r="A1" s="4" t="s">
        <v>143</v>
      </c>
      <c r="B1" s="1"/>
      <c r="C1" s="3"/>
      <c r="D1" s="2"/>
      <c r="E1" s="2"/>
    </row>
    <row r="2" spans="1:5">
      <c r="A2" s="2" t="s">
        <v>0</v>
      </c>
      <c r="B2" t="s">
        <v>2</v>
      </c>
      <c r="C2" s="3" t="s">
        <v>1</v>
      </c>
      <c r="D2" s="15" t="s">
        <v>48</v>
      </c>
    </row>
    <row r="3" spans="1:5">
      <c r="A3" s="2">
        <v>0</v>
      </c>
      <c r="B3" t="s">
        <v>3</v>
      </c>
      <c r="C3" s="3">
        <v>1</v>
      </c>
      <c r="D3" s="2" t="s">
        <v>49</v>
      </c>
    </row>
    <row r="4" spans="1:5">
      <c r="A4" s="2">
        <v>1</v>
      </c>
      <c r="B4" t="s">
        <v>4</v>
      </c>
      <c r="C4" s="3" t="s">
        <v>5</v>
      </c>
      <c r="D4" s="2" t="s">
        <v>50</v>
      </c>
    </row>
    <row r="5" spans="1:5">
      <c r="A5" s="2">
        <v>2</v>
      </c>
      <c r="B5" t="s">
        <v>152</v>
      </c>
      <c r="C5" s="3">
        <v>1</v>
      </c>
      <c r="D5" s="2" t="s">
        <v>49</v>
      </c>
    </row>
    <row r="6" spans="1:5">
      <c r="A6" s="2">
        <v>3</v>
      </c>
      <c r="B6" t="s">
        <v>6</v>
      </c>
      <c r="C6" s="3" t="s">
        <v>5</v>
      </c>
      <c r="D6" s="2" t="s">
        <v>50</v>
      </c>
    </row>
    <row r="7" spans="1:5">
      <c r="A7" s="2">
        <v>4</v>
      </c>
      <c r="B7" t="s">
        <v>10</v>
      </c>
      <c r="C7" s="3">
        <v>0.1</v>
      </c>
      <c r="D7" s="2" t="s">
        <v>51</v>
      </c>
    </row>
    <row r="10" spans="1:5">
      <c r="A10" s="4" t="s">
        <v>19</v>
      </c>
      <c r="B10" t="s">
        <v>144</v>
      </c>
      <c r="C10" s="3"/>
      <c r="D10" s="2"/>
    </row>
    <row r="11" spans="1:5">
      <c r="A11" s="2" t="s">
        <v>0</v>
      </c>
      <c r="B11" t="s">
        <v>2</v>
      </c>
      <c r="C11" s="3" t="s">
        <v>1</v>
      </c>
      <c r="D11" s="15" t="s">
        <v>48</v>
      </c>
    </row>
    <row r="12" spans="1:5">
      <c r="A12" s="2">
        <v>0</v>
      </c>
      <c r="B12" t="s">
        <v>20</v>
      </c>
      <c r="C12" s="3">
        <v>0.15</v>
      </c>
      <c r="D12" s="3" t="s">
        <v>51</v>
      </c>
      <c r="E12" s="2"/>
    </row>
    <row r="13" spans="1:5">
      <c r="A13" s="2">
        <v>1</v>
      </c>
      <c r="B13" t="s">
        <v>91</v>
      </c>
      <c r="C13" s="3" t="s">
        <v>5</v>
      </c>
      <c r="D13" s="3" t="s">
        <v>54</v>
      </c>
    </row>
    <row r="14" spans="1:5">
      <c r="A14" s="2">
        <v>2</v>
      </c>
      <c r="B14" t="s">
        <v>146</v>
      </c>
      <c r="C14" s="3">
        <v>0.4</v>
      </c>
      <c r="D14" s="3" t="s">
        <v>51</v>
      </c>
    </row>
    <row r="15" spans="1:5">
      <c r="A15" s="2">
        <v>3</v>
      </c>
      <c r="B15" t="s">
        <v>147</v>
      </c>
      <c r="C15" s="3">
        <v>0.35</v>
      </c>
      <c r="D15" s="3" t="s">
        <v>52</v>
      </c>
    </row>
    <row r="16" spans="1:5">
      <c r="A16" s="2">
        <v>4</v>
      </c>
      <c r="B16" t="s">
        <v>47</v>
      </c>
      <c r="C16" s="3">
        <v>0.7</v>
      </c>
      <c r="D16" s="3" t="s">
        <v>52</v>
      </c>
    </row>
    <row r="17" spans="1:4" ht="16" customHeight="1">
      <c r="A17" s="2">
        <v>5</v>
      </c>
      <c r="B17" t="s">
        <v>148</v>
      </c>
      <c r="C17" s="3">
        <v>0.1</v>
      </c>
      <c r="D17" s="3" t="s">
        <v>51</v>
      </c>
    </row>
    <row r="18" spans="1:4">
      <c r="A18" s="2">
        <v>6</v>
      </c>
      <c r="B18" t="s">
        <v>149</v>
      </c>
      <c r="C18" s="3">
        <v>0.2</v>
      </c>
      <c r="D18" s="3" t="s">
        <v>51</v>
      </c>
    </row>
    <row r="19" spans="1:4">
      <c r="A19" s="2">
        <v>7</v>
      </c>
      <c r="B19" t="s">
        <v>150</v>
      </c>
      <c r="C19" s="3">
        <v>0.4</v>
      </c>
      <c r="D19" s="3" t="s">
        <v>51</v>
      </c>
    </row>
    <row r="20" spans="1:4">
      <c r="A20" s="2">
        <v>8</v>
      </c>
      <c r="B20" t="s">
        <v>21</v>
      </c>
      <c r="C20" s="3">
        <v>0.2</v>
      </c>
      <c r="D20" s="3" t="s">
        <v>51</v>
      </c>
    </row>
    <row r="21" spans="1:4">
      <c r="A21" s="2">
        <v>9</v>
      </c>
      <c r="B21" t="s">
        <v>22</v>
      </c>
      <c r="C21" s="3" t="s">
        <v>5</v>
      </c>
      <c r="D21" s="3" t="s">
        <v>50</v>
      </c>
    </row>
    <row r="22" spans="1:4">
      <c r="A22" s="2"/>
      <c r="C22" s="3"/>
      <c r="D22" s="3"/>
    </row>
    <row r="24" spans="1:4">
      <c r="A24" s="4" t="s">
        <v>19</v>
      </c>
      <c r="B24" t="s">
        <v>145</v>
      </c>
      <c r="C24" s="3"/>
      <c r="D24" s="2"/>
    </row>
    <row r="25" spans="1:4">
      <c r="A25" s="2" t="s">
        <v>0</v>
      </c>
      <c r="B25" t="s">
        <v>2</v>
      </c>
      <c r="C25" s="3" t="s">
        <v>1</v>
      </c>
      <c r="D25" s="15" t="s">
        <v>48</v>
      </c>
    </row>
    <row r="26" spans="1:4">
      <c r="A26" s="2">
        <v>0</v>
      </c>
      <c r="B26" t="s">
        <v>20</v>
      </c>
      <c r="C26" s="3">
        <v>0.15</v>
      </c>
      <c r="D26" s="3" t="s">
        <v>51</v>
      </c>
    </row>
    <row r="27" spans="1:4">
      <c r="A27" s="2">
        <v>1</v>
      </c>
      <c r="B27" t="s">
        <v>91</v>
      </c>
      <c r="C27" s="3" t="s">
        <v>5</v>
      </c>
      <c r="D27" s="3" t="s">
        <v>54</v>
      </c>
    </row>
    <row r="28" spans="1:4">
      <c r="A28" s="2">
        <v>2</v>
      </c>
      <c r="B28" t="s">
        <v>147</v>
      </c>
      <c r="C28" s="3">
        <v>0.55000000000000004</v>
      </c>
      <c r="D28" s="3" t="s">
        <v>52</v>
      </c>
    </row>
    <row r="29" spans="1:4">
      <c r="A29" s="2">
        <v>3</v>
      </c>
      <c r="B29" t="s">
        <v>47</v>
      </c>
      <c r="C29" s="3">
        <v>1.1000000000000001</v>
      </c>
      <c r="D29" s="3" t="s">
        <v>52</v>
      </c>
    </row>
    <row r="30" spans="1:4">
      <c r="A30" s="2">
        <v>4</v>
      </c>
      <c r="B30" t="s">
        <v>148</v>
      </c>
      <c r="C30" s="3">
        <v>0.1</v>
      </c>
      <c r="D30" s="3" t="s">
        <v>51</v>
      </c>
    </row>
    <row r="31" spans="1:4">
      <c r="A31" s="2">
        <v>5</v>
      </c>
      <c r="B31" t="s">
        <v>21</v>
      </c>
      <c r="C31" s="3">
        <v>0.2</v>
      </c>
      <c r="D31" s="3" t="s">
        <v>51</v>
      </c>
    </row>
    <row r="32" spans="1:4">
      <c r="A32" s="2">
        <v>6</v>
      </c>
      <c r="B32" t="s">
        <v>22</v>
      </c>
      <c r="C32" s="3" t="s">
        <v>5</v>
      </c>
      <c r="D32" s="3" t="s">
        <v>50</v>
      </c>
    </row>
    <row r="33" spans="1:5">
      <c r="A33" s="2"/>
      <c r="C33" s="3"/>
      <c r="D33" s="3"/>
    </row>
    <row r="35" spans="1:5">
      <c r="A35" s="4" t="s">
        <v>9</v>
      </c>
      <c r="C35" s="3"/>
      <c r="E35" s="2"/>
    </row>
    <row r="36" spans="1:5" ht="16" customHeight="1">
      <c r="A36" s="2" t="s">
        <v>0</v>
      </c>
      <c r="B36" t="s">
        <v>2</v>
      </c>
      <c r="C36" s="3" t="s">
        <v>1</v>
      </c>
      <c r="D36" s="15" t="s">
        <v>48</v>
      </c>
    </row>
    <row r="37" spans="1:5" ht="16" customHeight="1">
      <c r="A37" s="2">
        <v>0</v>
      </c>
      <c r="B37" t="s">
        <v>15</v>
      </c>
      <c r="C37" s="3" t="s">
        <v>5</v>
      </c>
      <c r="D37" s="2" t="s">
        <v>50</v>
      </c>
    </row>
    <row r="38" spans="1:5" ht="16" customHeight="1">
      <c r="A38" s="2">
        <v>1</v>
      </c>
      <c r="B38" t="s">
        <v>151</v>
      </c>
      <c r="C38" s="3">
        <v>1</v>
      </c>
      <c r="D38" s="2" t="s">
        <v>49</v>
      </c>
      <c r="E38" s="10"/>
    </row>
    <row r="39" spans="1:5">
      <c r="A39" s="2">
        <v>2</v>
      </c>
      <c r="B39" t="s">
        <v>165</v>
      </c>
      <c r="C39" s="3" t="s">
        <v>5</v>
      </c>
      <c r="D39" s="2" t="s">
        <v>50</v>
      </c>
    </row>
    <row r="40" spans="1:5">
      <c r="A40" s="2">
        <v>3</v>
      </c>
      <c r="B40" t="s">
        <v>153</v>
      </c>
      <c r="C40" s="3">
        <v>1</v>
      </c>
      <c r="D40" s="2" t="s">
        <v>49</v>
      </c>
    </row>
  </sheetData>
  <pageMargins left="0.7" right="0.7" top="0.75" bottom="0.75" header="0.3" footer="0.3"/>
  <pageSetup paperSize="9" scale="56" orientation="portrait" horizontalDpi="0" verticalDpi="0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027A-401E-0747-8BD7-1F9ACB5236C4}">
  <sheetPr>
    <pageSetUpPr fitToPage="1"/>
  </sheetPr>
  <dimension ref="A1:E20"/>
  <sheetViews>
    <sheetView workbookViewId="0">
      <selection activeCell="A13" sqref="A13"/>
    </sheetView>
  </sheetViews>
  <sheetFormatPr baseColWidth="10" defaultRowHeight="16"/>
  <cols>
    <col min="1" max="1" width="13.6640625" bestFit="1" customWidth="1"/>
    <col min="2" max="2" width="42.1640625" bestFit="1" customWidth="1"/>
    <col min="3" max="3" width="11" bestFit="1" customWidth="1"/>
    <col min="4" max="4" width="16.6640625" bestFit="1" customWidth="1"/>
    <col min="5" max="5" width="16.1640625" bestFit="1" customWidth="1"/>
    <col min="6" max="6" width="21.6640625" bestFit="1" customWidth="1"/>
    <col min="7" max="7" width="16.1640625" bestFit="1" customWidth="1"/>
    <col min="8" max="8" width="12.5" bestFit="1" customWidth="1"/>
  </cols>
  <sheetData>
    <row r="1" spans="1:5">
      <c r="A1" s="4" t="s">
        <v>143</v>
      </c>
      <c r="B1" s="1"/>
      <c r="C1" s="3"/>
      <c r="D1" s="2"/>
      <c r="E1" s="2"/>
    </row>
    <row r="2" spans="1:5">
      <c r="A2" s="2" t="s">
        <v>0</v>
      </c>
      <c r="B2" t="s">
        <v>2</v>
      </c>
      <c r="C2" s="3" t="s">
        <v>1</v>
      </c>
      <c r="D2" s="14" t="s">
        <v>48</v>
      </c>
    </row>
    <row r="3" spans="1:5">
      <c r="A3" s="2">
        <v>0</v>
      </c>
      <c r="B3" t="s">
        <v>3</v>
      </c>
      <c r="C3" s="3">
        <v>1</v>
      </c>
      <c r="D3" s="2" t="s">
        <v>49</v>
      </c>
    </row>
    <row r="4" spans="1:5">
      <c r="A4" s="2">
        <v>1</v>
      </c>
      <c r="B4" t="s">
        <v>157</v>
      </c>
      <c r="C4" s="3" t="s">
        <v>5</v>
      </c>
      <c r="D4" s="2" t="s">
        <v>50</v>
      </c>
    </row>
    <row r="7" spans="1:5">
      <c r="A7" s="4" t="s">
        <v>16</v>
      </c>
      <c r="C7" s="3"/>
      <c r="D7" s="2"/>
    </row>
    <row r="8" spans="1:5">
      <c r="A8" s="2" t="s">
        <v>0</v>
      </c>
      <c r="B8" t="s">
        <v>2</v>
      </c>
      <c r="C8" s="3" t="s">
        <v>1</v>
      </c>
      <c r="D8" s="15" t="s">
        <v>48</v>
      </c>
    </row>
    <row r="9" spans="1:5">
      <c r="A9" s="2">
        <v>0</v>
      </c>
      <c r="B9" t="s">
        <v>154</v>
      </c>
      <c r="C9" s="3">
        <v>0.08</v>
      </c>
      <c r="D9" s="3" t="s">
        <v>53</v>
      </c>
      <c r="E9" s="2"/>
    </row>
    <row r="10" spans="1:5">
      <c r="A10" s="2">
        <v>1</v>
      </c>
      <c r="B10" t="s">
        <v>155</v>
      </c>
      <c r="C10" s="3">
        <v>0.02</v>
      </c>
      <c r="D10" s="3" t="s">
        <v>53</v>
      </c>
    </row>
    <row r="11" spans="1:5">
      <c r="A11" s="2">
        <v>2</v>
      </c>
      <c r="B11" t="s">
        <v>17</v>
      </c>
      <c r="C11" s="3" t="s">
        <v>5</v>
      </c>
      <c r="D11" s="3" t="s">
        <v>53</v>
      </c>
    </row>
    <row r="12" spans="1:5">
      <c r="A12" s="2">
        <v>3</v>
      </c>
      <c r="B12" t="s">
        <v>156</v>
      </c>
      <c r="C12" s="3" t="s">
        <v>5</v>
      </c>
      <c r="D12" s="3" t="s">
        <v>53</v>
      </c>
    </row>
    <row r="13" spans="1:5">
      <c r="A13" s="2">
        <v>4</v>
      </c>
      <c r="B13" t="s">
        <v>158</v>
      </c>
      <c r="C13" s="3" t="s">
        <v>5</v>
      </c>
      <c r="D13" s="3" t="s">
        <v>50</v>
      </c>
    </row>
    <row r="14" spans="1:5">
      <c r="A14" s="2">
        <v>5</v>
      </c>
      <c r="B14" t="s">
        <v>18</v>
      </c>
      <c r="C14" s="3" t="s">
        <v>5</v>
      </c>
      <c r="D14" s="3" t="s">
        <v>54</v>
      </c>
    </row>
    <row r="17" spans="1:5">
      <c r="A17" s="4" t="s">
        <v>9</v>
      </c>
      <c r="C17" s="3"/>
      <c r="D17" s="2"/>
    </row>
    <row r="18" spans="1:5">
      <c r="A18" s="2" t="s">
        <v>0</v>
      </c>
      <c r="B18" t="s">
        <v>2</v>
      </c>
      <c r="C18" s="3" t="s">
        <v>1</v>
      </c>
      <c r="D18" s="15" t="s">
        <v>48</v>
      </c>
    </row>
    <row r="19" spans="1:5">
      <c r="A19" s="2">
        <v>0</v>
      </c>
      <c r="B19" t="s">
        <v>159</v>
      </c>
      <c r="C19" s="3" t="s">
        <v>5</v>
      </c>
      <c r="D19" s="2" t="s">
        <v>50</v>
      </c>
      <c r="E19" s="2"/>
    </row>
    <row r="20" spans="1:5">
      <c r="A20" s="2">
        <v>1</v>
      </c>
      <c r="B20" t="s">
        <v>153</v>
      </c>
      <c r="C20" s="3">
        <v>1</v>
      </c>
      <c r="D20" s="2" t="s">
        <v>49</v>
      </c>
    </row>
  </sheetData>
  <pageMargins left="0.7" right="0.7" top="0.75" bottom="0.75" header="0.3" footer="0.3"/>
  <pageSetup paperSize="9" scale="98" orientation="portrait" horizontalDpi="0" verticalDpi="0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A185-0AC3-5B42-8A05-F98DAD549AF1}">
  <sheetPr>
    <pageSetUpPr fitToPage="1"/>
  </sheetPr>
  <dimension ref="A1:G46"/>
  <sheetViews>
    <sheetView topLeftCell="A3" workbookViewId="0">
      <selection activeCell="A5" sqref="A5"/>
    </sheetView>
  </sheetViews>
  <sheetFormatPr baseColWidth="10" defaultRowHeight="16"/>
  <cols>
    <col min="1" max="1" width="21.5" bestFit="1" customWidth="1"/>
    <col min="2" max="2" width="52.83203125" bestFit="1" customWidth="1"/>
    <col min="3" max="3" width="11" bestFit="1" customWidth="1"/>
    <col min="4" max="4" width="16.6640625" bestFit="1" customWidth="1"/>
    <col min="5" max="5" width="21.6640625" bestFit="1" customWidth="1"/>
    <col min="6" max="6" width="3.1640625" bestFit="1" customWidth="1"/>
    <col min="7" max="7" width="52.83203125" bestFit="1" customWidth="1"/>
    <col min="8" max="8" width="5.6640625" bestFit="1" customWidth="1"/>
    <col min="9" max="9" width="7.5" bestFit="1" customWidth="1"/>
  </cols>
  <sheetData>
    <row r="1" spans="1:5">
      <c r="A1" s="4" t="s">
        <v>143</v>
      </c>
      <c r="B1" s="1"/>
      <c r="C1" s="3"/>
      <c r="D1" s="2"/>
      <c r="E1" s="2"/>
    </row>
    <row r="2" spans="1:5">
      <c r="A2" s="2" t="s">
        <v>0</v>
      </c>
      <c r="B2" t="s">
        <v>2</v>
      </c>
      <c r="C2" s="3" t="s">
        <v>1</v>
      </c>
      <c r="D2" s="2" t="s">
        <v>48</v>
      </c>
    </row>
    <row r="3" spans="1:5">
      <c r="A3" s="2">
        <v>0</v>
      </c>
      <c r="B3" t="s">
        <v>3</v>
      </c>
      <c r="C3" s="3">
        <v>4</v>
      </c>
      <c r="D3" s="2" t="s">
        <v>49</v>
      </c>
    </row>
    <row r="4" spans="1:5">
      <c r="A4" s="2">
        <v>1</v>
      </c>
      <c r="B4" t="s">
        <v>4</v>
      </c>
      <c r="C4" s="3" t="s">
        <v>5</v>
      </c>
      <c r="D4" s="2" t="s">
        <v>50</v>
      </c>
    </row>
    <row r="5" spans="1:5">
      <c r="A5" s="2">
        <v>2</v>
      </c>
      <c r="B5" t="s">
        <v>11</v>
      </c>
      <c r="C5" s="3" t="s">
        <v>5</v>
      </c>
      <c r="D5" s="2" t="s">
        <v>49</v>
      </c>
    </row>
    <row r="6" spans="1:5">
      <c r="A6" s="2">
        <v>3</v>
      </c>
      <c r="B6" t="s">
        <v>6</v>
      </c>
      <c r="C6" s="3" t="s">
        <v>5</v>
      </c>
      <c r="D6" s="2" t="s">
        <v>50</v>
      </c>
    </row>
    <row r="7" spans="1:5">
      <c r="A7" s="2">
        <v>4</v>
      </c>
      <c r="B7" t="s">
        <v>10</v>
      </c>
      <c r="C7" s="3">
        <v>0.1</v>
      </c>
      <c r="D7" s="2" t="s">
        <v>51</v>
      </c>
    </row>
    <row r="11" spans="1:5">
      <c r="A11" s="4" t="s">
        <v>12</v>
      </c>
      <c r="B11" t="s">
        <v>160</v>
      </c>
      <c r="C11" s="3"/>
      <c r="D11" s="2"/>
    </row>
    <row r="12" spans="1:5">
      <c r="A12" s="2" t="s">
        <v>0</v>
      </c>
      <c r="B12" t="s">
        <v>2</v>
      </c>
      <c r="C12" s="3" t="s">
        <v>1</v>
      </c>
      <c r="D12" s="2" t="s">
        <v>48</v>
      </c>
    </row>
    <row r="13" spans="1:5">
      <c r="A13" s="2">
        <v>0</v>
      </c>
      <c r="B13" t="s">
        <v>13</v>
      </c>
      <c r="C13" s="3">
        <v>0.1</v>
      </c>
      <c r="D13" s="3" t="s">
        <v>51</v>
      </c>
    </row>
    <row r="14" spans="1:5">
      <c r="A14" s="2">
        <v>1</v>
      </c>
      <c r="B14" t="s">
        <v>162</v>
      </c>
      <c r="C14" s="3">
        <v>0.8</v>
      </c>
      <c r="D14" s="3" t="s">
        <v>51</v>
      </c>
    </row>
    <row r="15" spans="1:5">
      <c r="A15" s="2">
        <v>2</v>
      </c>
      <c r="B15" t="s">
        <v>44</v>
      </c>
      <c r="C15" s="3">
        <v>0.1</v>
      </c>
      <c r="D15" s="3" t="s">
        <v>51</v>
      </c>
    </row>
    <row r="16" spans="1:5">
      <c r="A16" s="2">
        <v>3</v>
      </c>
      <c r="B16" t="s">
        <v>56</v>
      </c>
      <c r="C16" s="3">
        <v>0.1</v>
      </c>
      <c r="D16" s="3" t="s">
        <v>50</v>
      </c>
    </row>
    <row r="17" spans="1:5">
      <c r="A17" s="2">
        <v>4</v>
      </c>
      <c r="B17" t="s">
        <v>60</v>
      </c>
      <c r="C17" s="3">
        <v>0</v>
      </c>
      <c r="D17" s="3" t="s">
        <v>54</v>
      </c>
    </row>
    <row r="18" spans="1:5">
      <c r="A18" s="2"/>
      <c r="C18" s="3"/>
      <c r="D18" s="3"/>
    </row>
    <row r="19" spans="1:5">
      <c r="A19" s="2"/>
      <c r="C19" s="3"/>
      <c r="D19" s="3"/>
    </row>
    <row r="20" spans="1:5">
      <c r="A20" s="4" t="s">
        <v>12</v>
      </c>
      <c r="B20" t="s">
        <v>161</v>
      </c>
      <c r="C20" s="3"/>
      <c r="D20" s="2"/>
    </row>
    <row r="21" spans="1:5">
      <c r="A21" s="2" t="s">
        <v>0</v>
      </c>
      <c r="B21" t="s">
        <v>2</v>
      </c>
      <c r="C21" s="3" t="s">
        <v>1</v>
      </c>
      <c r="D21" s="2" t="s">
        <v>48</v>
      </c>
    </row>
    <row r="22" spans="1:5">
      <c r="A22" s="2">
        <v>0</v>
      </c>
      <c r="B22" t="s">
        <v>13</v>
      </c>
      <c r="C22" s="3">
        <v>0.1</v>
      </c>
      <c r="D22" s="3" t="s">
        <v>51</v>
      </c>
    </row>
    <row r="23" spans="1:5">
      <c r="A23" s="2">
        <v>1</v>
      </c>
      <c r="B23" t="s">
        <v>162</v>
      </c>
      <c r="C23" s="3">
        <v>0.4</v>
      </c>
      <c r="D23" s="3" t="s">
        <v>51</v>
      </c>
    </row>
    <row r="24" spans="1:5">
      <c r="A24" s="2">
        <v>2</v>
      </c>
      <c r="B24" t="s">
        <v>44</v>
      </c>
      <c r="C24" s="3">
        <v>0.1</v>
      </c>
      <c r="D24" s="3" t="s">
        <v>51</v>
      </c>
    </row>
    <row r="25" spans="1:5">
      <c r="A25" s="2">
        <v>3</v>
      </c>
      <c r="B25" t="s">
        <v>56</v>
      </c>
      <c r="C25" s="3">
        <v>0.1</v>
      </c>
      <c r="D25" s="3" t="s">
        <v>50</v>
      </c>
    </row>
    <row r="26" spans="1:5">
      <c r="A26" s="2">
        <v>4</v>
      </c>
      <c r="B26" t="s">
        <v>60</v>
      </c>
      <c r="C26" s="3">
        <v>0</v>
      </c>
      <c r="D26" s="3" t="s">
        <v>54</v>
      </c>
    </row>
    <row r="27" spans="1:5">
      <c r="A27" s="2"/>
      <c r="C27" s="3"/>
      <c r="D27" s="3"/>
    </row>
    <row r="28" spans="1:5">
      <c r="A28" s="2"/>
      <c r="C28" s="3"/>
      <c r="D28" s="3"/>
    </row>
    <row r="29" spans="1:5">
      <c r="A29" s="4" t="s">
        <v>9</v>
      </c>
      <c r="C29" s="3"/>
      <c r="D29" s="2"/>
    </row>
    <row r="30" spans="1:5">
      <c r="A30" s="2" t="s">
        <v>0</v>
      </c>
      <c r="B30" t="s">
        <v>2</v>
      </c>
      <c r="C30" s="3" t="s">
        <v>1</v>
      </c>
      <c r="D30" s="14" t="s">
        <v>48</v>
      </c>
    </row>
    <row r="31" spans="1:5">
      <c r="A31" s="2">
        <v>0</v>
      </c>
      <c r="B31" t="s">
        <v>163</v>
      </c>
      <c r="C31" s="3" t="s">
        <v>5</v>
      </c>
      <c r="D31" s="2" t="s">
        <v>50</v>
      </c>
    </row>
    <row r="32" spans="1:5">
      <c r="A32" s="2">
        <v>1</v>
      </c>
      <c r="B32" t="s">
        <v>164</v>
      </c>
      <c r="C32" s="3">
        <v>0.75</v>
      </c>
      <c r="D32" s="2" t="s">
        <v>49</v>
      </c>
      <c r="E32" s="2"/>
    </row>
    <row r="33" spans="1:7">
      <c r="A33" s="2">
        <v>2</v>
      </c>
      <c r="B33" t="s">
        <v>165</v>
      </c>
      <c r="C33" s="3" t="s">
        <v>5</v>
      </c>
      <c r="D33" s="2" t="s">
        <v>50</v>
      </c>
    </row>
    <row r="34" spans="1:7">
      <c r="A34" s="2">
        <v>3</v>
      </c>
      <c r="B34" t="s">
        <v>153</v>
      </c>
      <c r="C34" s="3">
        <v>1.5</v>
      </c>
      <c r="D34" s="2" t="s">
        <v>49</v>
      </c>
      <c r="G34" s="9"/>
    </row>
    <row r="35" spans="1:7">
      <c r="A35" s="2"/>
      <c r="C35" s="3"/>
      <c r="D35" s="2"/>
      <c r="G35" s="9"/>
    </row>
    <row r="36" spans="1:7">
      <c r="A36" s="2"/>
      <c r="C36" s="3"/>
      <c r="D36" s="2"/>
      <c r="G36" s="9"/>
    </row>
    <row r="37" spans="1:7">
      <c r="A37" s="2"/>
      <c r="C37" s="3"/>
      <c r="D37" s="3"/>
      <c r="G37" s="9"/>
    </row>
    <row r="38" spans="1:7">
      <c r="A38" s="2"/>
      <c r="C38" s="3"/>
      <c r="D38" s="3"/>
      <c r="G38" s="9"/>
    </row>
    <row r="39" spans="1:7">
      <c r="A39" s="2"/>
      <c r="C39" s="3"/>
      <c r="D39" s="3"/>
      <c r="G39" s="9"/>
    </row>
    <row r="40" spans="1:7">
      <c r="A40" s="2"/>
      <c r="C40" s="3"/>
      <c r="D40" s="3"/>
      <c r="G40" s="9"/>
    </row>
    <row r="41" spans="1:7">
      <c r="A41" s="2"/>
      <c r="C41" s="3"/>
      <c r="D41" s="3"/>
      <c r="G41" s="9"/>
    </row>
    <row r="46" spans="1:7">
      <c r="E46" s="2"/>
    </row>
  </sheetData>
  <phoneticPr fontId="4" type="noConversion"/>
  <pageMargins left="0.7" right="0.7" top="0.75" bottom="0.75" header="0.3" footer="0.3"/>
  <pageSetup paperSize="9" scale="79"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Project_info</vt:lpstr>
      <vt:lpstr>Soil + Mooring data</vt:lpstr>
      <vt:lpstr>Forces</vt:lpstr>
      <vt:lpstr>Angles</vt:lpstr>
      <vt:lpstr>Vessels</vt:lpstr>
      <vt:lpstr>General</vt:lpstr>
      <vt:lpstr>Hookup</vt:lpstr>
      <vt:lpstr>Towing</vt:lpstr>
      <vt:lpstr>Mooring Leg Install</vt:lpstr>
      <vt:lpstr>Tensioning</vt:lpstr>
      <vt:lpstr>Suction Anchors</vt:lpstr>
      <vt:lpstr>Anchor Piles</vt:lpstr>
      <vt:lpstr>DEA w stevtensioning</vt:lpstr>
      <vt:lpstr>DEA wo stevtensioning</vt:lpstr>
      <vt:lpstr>Forces!Print_Area</vt:lpstr>
      <vt:lpstr>Vessels!Print_Area</vt:lpstr>
      <vt:lpstr>Forces!Print_Titles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van Heukelum</dc:creator>
  <cp:lastModifiedBy>Harold van Heukelum</cp:lastModifiedBy>
  <cp:lastPrinted>2022-11-07T19:26:56Z</cp:lastPrinted>
  <dcterms:created xsi:type="dcterms:W3CDTF">2022-04-28T14:37:32Z</dcterms:created>
  <dcterms:modified xsi:type="dcterms:W3CDTF">2022-12-15T10:35:39Z</dcterms:modified>
</cp:coreProperties>
</file>