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15-4" sheetId="2" r:id="rId5"/>
    <sheet state="visible" name="15-5" sheetId="3" r:id="rId6"/>
    <sheet state="visible" name="15-7" sheetId="4" r:id="rId7"/>
    <sheet state="visible" name="15-27" sheetId="5" r:id="rId8"/>
  </sheets>
  <externalReferences>
    <externalReference r:id="rId9"/>
  </externalReferences>
  <definedNames>
    <definedName localSheetId="3" name="Compounding">'[1]5-2'!#REF!</definedName>
    <definedName name="Compounding">'[1]5-2'!#REF!</definedName>
  </definedNames>
  <calcPr/>
  <extLst>
    <ext uri="GoogleSheetsCustomDataVersion2">
      <go:sheetsCustomData xmlns:go="http://customooxmlschemas.google.com/" r:id="rId10" roundtripDataChecksum="AHmTalnGWbjEvw1XgwOnvGkeoBc5D8DeGlGd3ViPdd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======
ID#AAABG4FxleU
Janet Payne    (2024-02-19 20:35:48)
Nota: questi flussi di cassa devono essere collocati in ordine ascendente: il flusso più basso deve stare nella cella D20, quello più alto nella cella D22</t>
      </text>
    </comment>
  </commentList>
  <extLst>
    <ext uri="GoogleSheetsCustomDataVersion2">
      <go:sheetsCustomData xmlns:go="http://customooxmlschemas.google.com/" r:id="rId1" roundtripDataSignature="AMtx7mjpqUsqlj5uKRs38gfr7oezcCDOpw=="/>
    </ext>
  </extLst>
</comments>
</file>

<file path=xl/sharedStrings.xml><?xml version="1.0" encoding="utf-8"?>
<sst xmlns="http://schemas.openxmlformats.org/spreadsheetml/2006/main" count="75" uniqueCount="50">
  <si>
    <t>Problemi</t>
  </si>
  <si>
    <t>Topics</t>
  </si>
  <si>
    <t>Problem 15-4</t>
  </si>
  <si>
    <t>Tax Advantage of Interest</t>
  </si>
  <si>
    <t>Problem 15-5</t>
  </si>
  <si>
    <t>Problem 15-7</t>
  </si>
  <si>
    <t>Tax Shield of Interest</t>
  </si>
  <si>
    <t>Problem 15-27</t>
  </si>
  <si>
    <t>Problema 15-4</t>
  </si>
  <si>
    <t xml:space="preserve">Braxton è un’impresa che ha un debito in circolazione di 5 milioni di $, con un tasso di interesse dell’8%. L’impresa sta pianificando di ridurre il proprio debito, rimborsando 1 milione di $ di valore nominale alla fine di ogni anno per i prossimi cinque anni. Se l’aliquota fiscale societaria marginale è del 35%, qual è l’ammontare del vantaggio fiscale degli interessi in ciascuno dei prossimi cinque anni?
</t>
  </si>
  <si>
    <t>Tasso di interesse</t>
  </si>
  <si>
    <t>Aliquota fiscale societaria</t>
  </si>
  <si>
    <t>Quota capitale rimborsata annualmente (milioni di $)</t>
  </si>
  <si>
    <t>Anno</t>
  </si>
  <si>
    <t>Debito (milioni di $)</t>
  </si>
  <si>
    <t>Interessi (milioni di $)</t>
  </si>
  <si>
    <t>Vantaggio fiscale del debito (milioni di $)</t>
  </si>
  <si>
    <t>Problema 15-5</t>
  </si>
  <si>
    <t>La vostra impresa, attualmente, ha in circolazione un debito di 116 milioni di $ con un tasso di interesse dell'8%. Le condizioni del prestito prevedono che l’impresa ripaghi 29 milioni di $ di valore nominale ogni anno. Supponete che l’aliquota fiscale societaria marginale sia del 30% e che il vantaggio fiscale del debito abbia lo stesso rischio del debito stesso. Qual è il valore attuale del vantaggio fiscale?</t>
  </si>
  <si>
    <t>VA (Vantaggio fiscale debito) (milioni di $)</t>
  </si>
  <si>
    <t>Problema 15-7</t>
  </si>
  <si>
    <t>Sono passati dieci anni da quando Arnell ha emesso 15 milioni di dollari di debito perpetuo con cedola annua del 7%, di cui al problema 6. L’aliquota fiscale è rimasta invariata al 35%, ma i tassi di interesse sono scesi, perciò attualmente il costo del capitale di debito di Arnell è del 2%.</t>
  </si>
  <si>
    <t>a.</t>
  </si>
  <si>
    <t xml:space="preserve"> Qual è lo scudo fiscale degli interessi annuo di Arnell?</t>
  </si>
  <si>
    <t>Aliquota fiscale</t>
  </si>
  <si>
    <t>Debito (milioni)</t>
  </si>
  <si>
    <t>Scudo fiscale annuo del debito</t>
  </si>
  <si>
    <t>b.</t>
  </si>
  <si>
    <t>Qual è il valore attuale dello scudo fiscale degli interessi oggi?</t>
  </si>
  <si>
    <t>Tasso di sconto</t>
  </si>
  <si>
    <t xml:space="preserve">VA (Scudo fiscale del debito) </t>
  </si>
  <si>
    <t>Problema 15-27</t>
  </si>
  <si>
    <t>PMF Inc., con uguale probabilità, prevede di realizzare, il prossimo anno, i seguenti risultati in termini di EBIT: 7 milioni di $; 13 milioni di $; 19 milioni di $. L’aliquota fiscale societaria è del 35%, quella personale su dividendi e capital gain del 15% e quella sugli interessi del 40%.</t>
  </si>
  <si>
    <t xml:space="preserve"> Qual è l’effettivo vantaggio fiscale del debito se gli interessi passivi, il prossimo anno, sono previsti pari a 6 milioni di $?</t>
  </si>
  <si>
    <t xml:space="preserve"> Qual è l’effettivo vantaggio fiscale del debito per la quota di interessi eccedente i 19 milioni di $ (ignorate la possibilità di riportare le perdite negli anni successivi)?</t>
  </si>
  <si>
    <t>c.</t>
  </si>
  <si>
    <t>Qual è l’effettivo vantaggio fiscale atteso del debito se gli interessi si collocano in un intervallo che va dai 7 milioni di $ ai 13 milioni di $ (ignorate la possibilità di riportare le perdite negli anni successivi)?</t>
  </si>
  <si>
    <t>d.</t>
  </si>
  <si>
    <t>Quale livello di interessi passivi apporta alla società il maggiore vantaggio fiscale?</t>
  </si>
  <si>
    <t>Aliquota personale sugli interessi</t>
  </si>
  <si>
    <t>Aliquota personale su dividendi e capital gain</t>
  </si>
  <si>
    <t>Utili:</t>
  </si>
  <si>
    <t>Probabilità</t>
  </si>
  <si>
    <t>EBIT (milioni di $)</t>
  </si>
  <si>
    <t>Aliquota fiscale societaria effettiva</t>
  </si>
  <si>
    <t>Aliquota che misura il vantaggio fiscale del debito</t>
  </si>
  <si>
    <t>C'è un beneficio fiscale del debito</t>
  </si>
  <si>
    <t>Non c'è beneficio fiscale</t>
  </si>
  <si>
    <t>Interessi inferiori a</t>
  </si>
  <si>
    <t>milioni di $ forniscono il massimo vantaggio fiscale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</si>
</sst>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_(&quot;$&quot;* #,##0_);_(&quot;$&quot;* \(#,##0\);_(&quot;$&quot;* &quot;-&quot;??_);_(@_)"/>
  </numFmts>
  <fonts count="14">
    <font>
      <sz val="10.0"/>
      <color rgb="FF000000"/>
      <name val="Calibri"/>
      <scheme val="minor"/>
    </font>
    <font>
      <sz val="10.0"/>
      <color theme="1"/>
      <name val="Arial"/>
    </font>
    <font>
      <b/>
      <sz val="14.0"/>
      <color rgb="FFFFFFFF"/>
      <name val="Times New Roman"/>
    </font>
    <font>
      <b/>
      <sz val="10.0"/>
      <color theme="1"/>
      <name val="Arial"/>
    </font>
    <font>
      <u/>
      <sz val="14.0"/>
      <color rgb="FF0000D4"/>
      <name val="Times New Roman"/>
    </font>
    <font>
      <b/>
      <color theme="1"/>
      <name val="Calibri"/>
      <scheme val="minor"/>
    </font>
    <font>
      <sz val="14.0"/>
      <color theme="1"/>
      <name val="Times New Roman"/>
    </font>
    <font/>
    <font>
      <b/>
      <sz val="14.0"/>
      <color theme="1"/>
      <name val="Times New Roman"/>
    </font>
    <font>
      <b/>
      <sz val="14.0"/>
      <color rgb="FF000090"/>
      <name val="Times New Roman"/>
    </font>
    <font>
      <sz val="14.0"/>
      <color rgb="FF006411"/>
      <name val="Times New Roman"/>
    </font>
    <font>
      <sz val="10.0"/>
      <color rgb="FF006411"/>
      <name val="Arial"/>
    </font>
    <font>
      <i/>
      <sz val="14.0"/>
      <color theme="1"/>
      <name val="Times New Roman"/>
    </font>
    <font>
      <sz val="10.0"/>
      <color rgb="FF9933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90"/>
        <bgColor rgb="FF00009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8">
    <border/>
    <border>
      <left/>
      <right/>
      <top/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vertical="top"/>
    </xf>
    <xf borderId="2" fillId="3" fontId="6" numFmtId="0" xfId="0" applyBorder="1" applyFill="1" applyFont="1"/>
    <xf borderId="3" fillId="3" fontId="6" numFmtId="0" xfId="0" applyBorder="1" applyFont="1"/>
    <xf borderId="4" fillId="3" fontId="6" numFmtId="0" xfId="0" applyBorder="1" applyFont="1"/>
    <xf borderId="0" fillId="0" fontId="6" numFmtId="0" xfId="0" applyFont="1"/>
    <xf borderId="5" fillId="3" fontId="6" numFmtId="0" xfId="0" applyBorder="1" applyFont="1"/>
    <xf borderId="6" fillId="2" fontId="2" numFmtId="0" xfId="0" applyAlignment="1" applyBorder="1" applyFont="1">
      <alignment horizontal="left"/>
    </xf>
    <xf borderId="7" fillId="0" fontId="7" numFmtId="0" xfId="0" applyBorder="1" applyFont="1"/>
    <xf borderId="8" fillId="0" fontId="7" numFmtId="0" xfId="0" applyBorder="1" applyFont="1"/>
    <xf borderId="1" fillId="2" fontId="6" numFmtId="0" xfId="0" applyBorder="1" applyFont="1"/>
    <xf borderId="9" fillId="3" fontId="6" numFmtId="0" xfId="0" applyBorder="1" applyFont="1"/>
    <xf borderId="1" fillId="3" fontId="6" numFmtId="0" xfId="0" applyBorder="1" applyFont="1"/>
    <xf borderId="6" fillId="3" fontId="6" numFmtId="0" xfId="0" applyAlignment="1" applyBorder="1" applyFont="1">
      <alignment horizontal="left" shrinkToFit="0" vertical="center" wrapText="1"/>
    </xf>
    <xf borderId="5" fillId="3" fontId="3" numFmtId="0" xfId="0" applyBorder="1" applyFont="1"/>
    <xf borderId="1" fillId="3" fontId="1" numFmtId="0" xfId="0" applyBorder="1" applyFont="1"/>
    <xf borderId="9" fillId="3" fontId="1" numFmtId="0" xfId="0" applyBorder="1" applyFont="1"/>
    <xf borderId="5" fillId="3" fontId="1" numFmtId="0" xfId="0" applyBorder="1" applyFont="1"/>
    <xf borderId="1" fillId="3" fontId="8" numFmtId="0" xfId="0" applyAlignment="1" applyBorder="1" applyFont="1">
      <alignment horizontal="left"/>
    </xf>
    <xf borderId="10" fillId="3" fontId="9" numFmtId="10" xfId="0" applyBorder="1" applyFont="1" applyNumberFormat="1"/>
    <xf borderId="1" fillId="3" fontId="8" numFmtId="0" xfId="0" applyAlignment="1" applyBorder="1" applyFont="1">
      <alignment horizontal="left" shrinkToFit="0" wrapText="1"/>
    </xf>
    <xf borderId="10" fillId="3" fontId="9" numFmtId="39" xfId="0" applyBorder="1" applyFont="1" applyNumberFormat="1"/>
    <xf borderId="6" fillId="3" fontId="8" numFmtId="0" xfId="0" applyAlignment="1" applyBorder="1" applyFont="1">
      <alignment horizontal="center"/>
    </xf>
    <xf borderId="1" fillId="3" fontId="3" numFmtId="0" xfId="0" applyBorder="1" applyFont="1"/>
    <xf borderId="1" fillId="4" fontId="6" numFmtId="0" xfId="0" applyBorder="1" applyFill="1" applyFont="1"/>
    <xf borderId="11" fillId="4" fontId="6" numFmtId="0" xfId="0" applyBorder="1" applyFont="1"/>
    <xf borderId="11" fillId="3" fontId="6" numFmtId="0" xfId="0" applyBorder="1" applyFont="1"/>
    <xf borderId="12" fillId="3" fontId="6" numFmtId="0" xfId="0" applyBorder="1" applyFont="1"/>
    <xf borderId="13" fillId="3" fontId="6" numFmtId="0" xfId="0" applyBorder="1" applyFont="1"/>
    <xf borderId="1" fillId="3" fontId="6" numFmtId="0" xfId="0" applyAlignment="1" applyBorder="1" applyFont="1">
      <alignment horizontal="left"/>
    </xf>
    <xf borderId="10" fillId="3" fontId="10" numFmtId="39" xfId="0" applyBorder="1" applyFont="1" applyNumberFormat="1"/>
    <xf borderId="14" fillId="3" fontId="10" numFmtId="39" xfId="0" applyBorder="1" applyFont="1" applyNumberFormat="1"/>
    <xf borderId="1" fillId="3" fontId="11" numFmtId="0" xfId="0" applyBorder="1" applyFont="1"/>
    <xf borderId="9" fillId="3" fontId="1" numFmtId="39" xfId="0" applyBorder="1" applyFont="1" applyNumberFormat="1"/>
    <xf borderId="15" fillId="3" fontId="1" numFmtId="0" xfId="0" applyBorder="1" applyFont="1"/>
    <xf borderId="16" fillId="3" fontId="1" numFmtId="0" xfId="0" applyBorder="1" applyFont="1"/>
    <xf borderId="17" fillId="3" fontId="1" numFmtId="0" xfId="0" applyBorder="1" applyFont="1"/>
    <xf borderId="18" fillId="3" fontId="6" numFmtId="0" xfId="0" applyBorder="1" applyFont="1"/>
    <xf borderId="1" fillId="3" fontId="10" numFmtId="39" xfId="0" applyBorder="1" applyFont="1" applyNumberFormat="1"/>
    <xf borderId="1" fillId="3" fontId="6" numFmtId="0" xfId="0" applyAlignment="1" applyBorder="1" applyFont="1">
      <alignment horizontal="left" shrinkToFit="0" wrapText="1"/>
    </xf>
    <xf borderId="19" fillId="3" fontId="6" numFmtId="0" xfId="0" applyBorder="1" applyFont="1"/>
    <xf borderId="20" fillId="3" fontId="6" numFmtId="0" xfId="0" applyBorder="1" applyFont="1"/>
    <xf borderId="21" fillId="3" fontId="6" numFmtId="0" xfId="0" applyBorder="1" applyFont="1"/>
    <xf borderId="22" fillId="3" fontId="6" numFmtId="0" xfId="0" applyBorder="1" applyFont="1"/>
    <xf borderId="23" fillId="3" fontId="6" numFmtId="0" xfId="0" applyBorder="1" applyFont="1"/>
    <xf borderId="22" fillId="3" fontId="8" numFmtId="0" xfId="0" applyAlignment="1" applyBorder="1" applyFont="1">
      <alignment horizontal="right" vertical="top"/>
    </xf>
    <xf borderId="6" fillId="3" fontId="6" numFmtId="0" xfId="0" applyAlignment="1" applyBorder="1" applyFont="1">
      <alignment horizontal="left" shrinkToFit="0" wrapText="1"/>
    </xf>
    <xf borderId="24" fillId="0" fontId="7" numFmtId="0" xfId="0" applyBorder="1" applyFont="1"/>
    <xf borderId="22" fillId="3" fontId="3" numFmtId="0" xfId="0" applyBorder="1" applyFont="1"/>
    <xf borderId="23" fillId="3" fontId="1" numFmtId="0" xfId="0" applyBorder="1" applyFont="1"/>
    <xf borderId="22" fillId="3" fontId="1" numFmtId="0" xfId="0" applyBorder="1" applyFont="1"/>
    <xf borderId="10" fillId="3" fontId="9" numFmtId="164" xfId="0" applyBorder="1" applyFont="1" applyNumberFormat="1"/>
    <xf borderId="10" fillId="3" fontId="9" numFmtId="165" xfId="0" applyBorder="1" applyFont="1" applyNumberFormat="1"/>
    <xf borderId="1" fillId="3" fontId="9" numFmtId="165" xfId="0" applyBorder="1" applyFont="1" applyNumberFormat="1"/>
    <xf borderId="1" fillId="3" fontId="8" numFmtId="0" xfId="0" applyAlignment="1" applyBorder="1" applyFont="1">
      <alignment horizontal="center"/>
    </xf>
    <xf borderId="25" fillId="3" fontId="1" numFmtId="0" xfId="0" applyBorder="1" applyFont="1"/>
    <xf borderId="26" fillId="3" fontId="1" numFmtId="0" xfId="0" applyBorder="1" applyFont="1"/>
    <xf borderId="27" fillId="3" fontId="1" numFmtId="0" xfId="0" applyBorder="1" applyFont="1"/>
    <xf borderId="1" fillId="3" fontId="8" numFmtId="0" xfId="0" applyAlignment="1" applyBorder="1" applyFont="1">
      <alignment horizontal="right" vertical="top"/>
    </xf>
    <xf borderId="9" fillId="3" fontId="6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/>
    </xf>
    <xf borderId="10" fillId="3" fontId="10" numFmtId="10" xfId="0" applyBorder="1" applyFont="1" applyNumberFormat="1"/>
    <xf borderId="1" fillId="3" fontId="12" numFmtId="0" xfId="0" applyAlignment="1" applyBorder="1" applyFont="1">
      <alignment horizontal="left"/>
    </xf>
    <xf borderId="1" fillId="3" fontId="13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.PSF\Untitled\Documents%20and%20Settings\Nicole\My%20Documents\GreenPenQA\Jobs\Spoke&amp;Wheel\Berk_DeMarzo\Excel_Spreadsheets_Sols\XLS\chapter%205%20revision%203%20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5-2"/>
      <sheetName val="5-3"/>
      <sheetName val="5-7"/>
      <sheetName val="5-14"/>
      <sheetName val="5-15"/>
      <sheetName val="5-17"/>
      <sheetName val="5-18"/>
      <sheetName val="5-25"/>
      <sheetName val="5-26"/>
      <sheetName val="5-27"/>
      <sheetName val="5-2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8.0"/>
    <col customWidth="1" min="4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2" t="s">
        <v>0</v>
      </c>
      <c r="D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5" t="s">
        <v>2</v>
      </c>
      <c r="D4" s="6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5" t="s">
        <v>4</v>
      </c>
      <c r="D5" s="6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5" t="s">
        <v>5</v>
      </c>
      <c r="D6" s="6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5" t="s">
        <v>7</v>
      </c>
      <c r="D7" s="6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display="Problem 15-4" location="'15-4'!A1" ref="C4"/>
    <hyperlink display="Problem 15-5" location="'15-5'!A1" ref="C5"/>
    <hyperlink display="Problem 15-7" location="'15-7'!A1" ref="C6"/>
    <hyperlink display="Problem 15-27" location="'15-27'!A1" ref="C7"/>
  </hyperlink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0.0"/>
    <col customWidth="1" min="3" max="3" width="10.29"/>
    <col customWidth="1" min="4" max="26" width="8.86"/>
  </cols>
  <sheetData>
    <row r="1" ht="12.75" customHeight="1">
      <c r="A1" s="9"/>
      <c r="B1" s="10"/>
      <c r="C1" s="10"/>
      <c r="D1" s="10"/>
      <c r="E1" s="10"/>
      <c r="F1" s="10"/>
      <c r="G1" s="10"/>
      <c r="H1" s="10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/>
      <c r="B2" s="14" t="s">
        <v>8</v>
      </c>
      <c r="C2" s="15"/>
      <c r="D2" s="15"/>
      <c r="E2" s="15"/>
      <c r="F2" s="16"/>
      <c r="G2" s="2"/>
      <c r="H2" s="17"/>
      <c r="I2" s="1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9"/>
      <c r="C3" s="19"/>
      <c r="D3" s="19"/>
      <c r="E3" s="19"/>
      <c r="F3" s="19"/>
      <c r="G3" s="19"/>
      <c r="H3" s="19"/>
      <c r="I3" s="1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8.25" customHeight="1">
      <c r="A4" s="13"/>
      <c r="B4" s="20" t="s">
        <v>9</v>
      </c>
      <c r="C4" s="15"/>
      <c r="D4" s="15"/>
      <c r="E4" s="15"/>
      <c r="F4" s="15"/>
      <c r="G4" s="15"/>
      <c r="H4" s="16"/>
      <c r="I4" s="1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2"/>
      <c r="C5" s="22"/>
      <c r="D5" s="22"/>
      <c r="E5" s="22"/>
      <c r="F5" s="22"/>
      <c r="G5" s="22"/>
      <c r="H5" s="22"/>
      <c r="I5" s="23"/>
    </row>
    <row r="6" ht="12.75" customHeight="1">
      <c r="A6" s="24"/>
      <c r="B6" s="25" t="s">
        <v>10</v>
      </c>
      <c r="C6" s="26">
        <v>0.08</v>
      </c>
      <c r="D6" s="22"/>
      <c r="E6" s="22"/>
      <c r="F6" s="22"/>
      <c r="G6" s="22"/>
      <c r="H6" s="22"/>
      <c r="I6" s="23"/>
    </row>
    <row r="7" ht="12.75" customHeight="1">
      <c r="A7" s="24"/>
      <c r="B7" s="25" t="s">
        <v>11</v>
      </c>
      <c r="C7" s="26">
        <v>0.35</v>
      </c>
      <c r="D7" s="22"/>
      <c r="E7" s="22"/>
      <c r="F7" s="22"/>
      <c r="G7" s="22"/>
      <c r="H7" s="22"/>
      <c r="I7" s="23"/>
    </row>
    <row r="8" ht="38.25" customHeight="1">
      <c r="A8" s="24"/>
      <c r="B8" s="27" t="s">
        <v>12</v>
      </c>
      <c r="C8" s="28">
        <v>1.0</v>
      </c>
      <c r="D8" s="22"/>
      <c r="E8" s="22"/>
      <c r="F8" s="22"/>
      <c r="G8" s="22"/>
      <c r="H8" s="22"/>
      <c r="I8" s="18"/>
    </row>
    <row r="9" ht="12.75" customHeight="1">
      <c r="A9" s="13"/>
      <c r="B9" s="19"/>
      <c r="C9" s="29" t="s">
        <v>13</v>
      </c>
      <c r="D9" s="15"/>
      <c r="E9" s="15"/>
      <c r="F9" s="15"/>
      <c r="G9" s="15"/>
      <c r="H9" s="16"/>
      <c r="I9" s="1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4"/>
      <c r="B10" s="30"/>
      <c r="C10" s="19">
        <v>0.0</v>
      </c>
      <c r="D10" s="19">
        <f t="shared" ref="D10:H10" si="1">C10+1</f>
        <v>1</v>
      </c>
      <c r="E10" s="19">
        <f t="shared" si="1"/>
        <v>2</v>
      </c>
      <c r="F10" s="19">
        <f t="shared" si="1"/>
        <v>3</v>
      </c>
      <c r="G10" s="19">
        <f t="shared" si="1"/>
        <v>4</v>
      </c>
      <c r="H10" s="19">
        <f t="shared" si="1"/>
        <v>5</v>
      </c>
      <c r="I10" s="23"/>
    </row>
    <row r="11" ht="3.75" customHeight="1">
      <c r="A11" s="13"/>
      <c r="B11" s="19"/>
      <c r="C11" s="31"/>
      <c r="D11" s="31"/>
      <c r="E11" s="31"/>
      <c r="F11" s="32"/>
      <c r="G11" s="32"/>
      <c r="H11" s="32"/>
      <c r="I11" s="1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6.75" customHeight="1">
      <c r="A12" s="13"/>
      <c r="B12" s="19"/>
      <c r="C12" s="33"/>
      <c r="D12" s="34"/>
      <c r="E12" s="35"/>
      <c r="F12" s="35"/>
      <c r="G12" s="35"/>
      <c r="H12" s="35"/>
      <c r="I12" s="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4"/>
      <c r="B13" s="36" t="s">
        <v>14</v>
      </c>
      <c r="C13" s="37">
        <v>5.0</v>
      </c>
      <c r="D13" s="38">
        <f t="shared" ref="D13:G13" si="2">IF(C13-$C$8&gt;=0,C13-$C$8,0)</f>
        <v>4</v>
      </c>
      <c r="E13" s="38">
        <f t="shared" si="2"/>
        <v>3</v>
      </c>
      <c r="F13" s="38">
        <f t="shared" si="2"/>
        <v>2</v>
      </c>
      <c r="G13" s="38">
        <f t="shared" si="2"/>
        <v>1</v>
      </c>
      <c r="H13" s="39"/>
      <c r="I13" s="40"/>
    </row>
    <row r="14" ht="12.75" customHeight="1">
      <c r="A14" s="24"/>
      <c r="B14" s="36" t="s">
        <v>15</v>
      </c>
      <c r="C14" s="39"/>
      <c r="D14" s="38">
        <f t="shared" ref="D14:H14" si="3">$C$6*C13</f>
        <v>0.4</v>
      </c>
      <c r="E14" s="38">
        <f t="shared" si="3"/>
        <v>0.32</v>
      </c>
      <c r="F14" s="38">
        <f t="shared" si="3"/>
        <v>0.24</v>
      </c>
      <c r="G14" s="38">
        <f t="shared" si="3"/>
        <v>0.16</v>
      </c>
      <c r="H14" s="38">
        <f t="shared" si="3"/>
        <v>0.08</v>
      </c>
      <c r="I14" s="23"/>
    </row>
    <row r="15" ht="12.75" customHeight="1">
      <c r="A15" s="24"/>
      <c r="B15" s="36" t="s">
        <v>16</v>
      </c>
      <c r="C15" s="39"/>
      <c r="D15" s="37">
        <f t="shared" ref="D15:H15" si="4">D14*$C$7</f>
        <v>0.14</v>
      </c>
      <c r="E15" s="37">
        <f t="shared" si="4"/>
        <v>0.112</v>
      </c>
      <c r="F15" s="37">
        <f t="shared" si="4"/>
        <v>0.084</v>
      </c>
      <c r="G15" s="37">
        <f t="shared" si="4"/>
        <v>0.056</v>
      </c>
      <c r="H15" s="37">
        <f t="shared" si="4"/>
        <v>0.028</v>
      </c>
      <c r="I15" s="23"/>
    </row>
    <row r="16" ht="12.75" customHeight="1">
      <c r="A16" s="41"/>
      <c r="B16" s="42"/>
      <c r="C16" s="42"/>
      <c r="D16" s="42"/>
      <c r="E16" s="42"/>
      <c r="F16" s="42"/>
      <c r="G16" s="42"/>
      <c r="H16" s="42"/>
      <c r="I16" s="43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F2"/>
    <mergeCell ref="B4:H4"/>
    <mergeCell ref="C9:H9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0.57"/>
    <col customWidth="1" min="3" max="3" width="10.29"/>
    <col customWidth="1" min="4" max="26" width="8.86"/>
  </cols>
  <sheetData>
    <row r="1" ht="12.75" customHeight="1">
      <c r="A1" s="9"/>
      <c r="B1" s="10"/>
      <c r="C1" s="10"/>
      <c r="D1" s="10"/>
      <c r="E1" s="10"/>
      <c r="F1" s="10"/>
      <c r="G1" s="10"/>
      <c r="H1" s="10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/>
      <c r="B2" s="14" t="s">
        <v>17</v>
      </c>
      <c r="C2" s="15"/>
      <c r="D2" s="15"/>
      <c r="E2" s="15"/>
      <c r="F2" s="16"/>
      <c r="G2" s="2"/>
      <c r="H2" s="17"/>
      <c r="I2" s="1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9"/>
      <c r="C3" s="19"/>
      <c r="D3" s="19"/>
      <c r="E3" s="19"/>
      <c r="F3" s="19"/>
      <c r="G3" s="19"/>
      <c r="H3" s="19"/>
      <c r="I3" s="1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16.25" customHeight="1">
      <c r="A4" s="13"/>
      <c r="B4" s="20" t="s">
        <v>18</v>
      </c>
      <c r="C4" s="15"/>
      <c r="D4" s="15"/>
      <c r="E4" s="15"/>
      <c r="F4" s="15"/>
      <c r="G4" s="15"/>
      <c r="H4" s="16"/>
      <c r="I4" s="1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2"/>
      <c r="C5" s="22"/>
      <c r="D5" s="22"/>
      <c r="E5" s="22"/>
      <c r="F5" s="22"/>
      <c r="G5" s="22"/>
      <c r="H5" s="22"/>
      <c r="I5" s="23"/>
    </row>
    <row r="6" ht="12.75" customHeight="1">
      <c r="A6" s="24"/>
      <c r="B6" s="25" t="s">
        <v>10</v>
      </c>
      <c r="C6" s="26">
        <v>0.08</v>
      </c>
      <c r="D6" s="22"/>
      <c r="E6" s="22"/>
      <c r="F6" s="22"/>
      <c r="G6" s="22"/>
      <c r="H6" s="22"/>
      <c r="I6" s="23"/>
    </row>
    <row r="7" ht="12.75" customHeight="1">
      <c r="A7" s="24"/>
      <c r="B7" s="25" t="s">
        <v>11</v>
      </c>
      <c r="C7" s="26">
        <v>0.3</v>
      </c>
      <c r="D7" s="22"/>
      <c r="E7" s="22"/>
      <c r="F7" s="22"/>
      <c r="G7" s="22"/>
      <c r="H7" s="22"/>
      <c r="I7" s="23"/>
    </row>
    <row r="8" ht="12.75" customHeight="1">
      <c r="A8" s="24"/>
      <c r="B8" s="27" t="s">
        <v>12</v>
      </c>
      <c r="C8" s="28">
        <v>29.0</v>
      </c>
      <c r="D8" s="22"/>
      <c r="E8" s="22"/>
      <c r="F8" s="22"/>
      <c r="G8" s="22"/>
      <c r="H8" s="22"/>
      <c r="I8" s="23"/>
    </row>
    <row r="9" ht="12.75" customHeight="1">
      <c r="A9" s="13"/>
      <c r="B9" s="19"/>
      <c r="C9" s="29" t="s">
        <v>13</v>
      </c>
      <c r="D9" s="15"/>
      <c r="E9" s="15"/>
      <c r="F9" s="15"/>
      <c r="G9" s="15"/>
      <c r="H9" s="16"/>
      <c r="I9" s="1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4"/>
      <c r="B10" s="30"/>
      <c r="C10" s="19">
        <v>0.0</v>
      </c>
      <c r="D10" s="19">
        <f t="shared" ref="D10:G10" si="1">C10+1</f>
        <v>1</v>
      </c>
      <c r="E10" s="19">
        <f t="shared" si="1"/>
        <v>2</v>
      </c>
      <c r="F10" s="19">
        <f t="shared" si="1"/>
        <v>3</v>
      </c>
      <c r="G10" s="19">
        <f t="shared" si="1"/>
        <v>4</v>
      </c>
      <c r="H10" s="19"/>
      <c r="I10" s="23"/>
    </row>
    <row r="11" ht="3.75" customHeight="1">
      <c r="A11" s="13"/>
      <c r="B11" s="19"/>
      <c r="C11" s="31"/>
      <c r="D11" s="31"/>
      <c r="E11" s="31"/>
      <c r="F11" s="32"/>
      <c r="G11" s="31"/>
      <c r="H11" s="12"/>
      <c r="I11" s="1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6.75" customHeight="1">
      <c r="A12" s="13"/>
      <c r="B12" s="19"/>
      <c r="C12" s="33"/>
      <c r="D12" s="34"/>
      <c r="E12" s="35"/>
      <c r="F12" s="35"/>
      <c r="G12" s="44"/>
      <c r="H12" s="19"/>
      <c r="I12" s="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4"/>
      <c r="B13" s="36" t="s">
        <v>14</v>
      </c>
      <c r="C13" s="28">
        <v>116.0</v>
      </c>
      <c r="D13" s="37">
        <f t="shared" ref="D13:G13" si="2">IF(C13-$C$8&gt;=0,C13-$C$8,0)</f>
        <v>87</v>
      </c>
      <c r="E13" s="37">
        <f t="shared" si="2"/>
        <v>58</v>
      </c>
      <c r="F13" s="37">
        <f t="shared" si="2"/>
        <v>29</v>
      </c>
      <c r="G13" s="37">
        <f t="shared" si="2"/>
        <v>0</v>
      </c>
      <c r="H13" s="45"/>
      <c r="I13" s="23"/>
    </row>
    <row r="14" ht="12.75" customHeight="1">
      <c r="A14" s="24"/>
      <c r="B14" s="36" t="s">
        <v>15</v>
      </c>
      <c r="C14" s="37"/>
      <c r="D14" s="37">
        <f t="shared" ref="D14:G14" si="3">$C$6*C13</f>
        <v>9.28</v>
      </c>
      <c r="E14" s="37">
        <f t="shared" si="3"/>
        <v>6.96</v>
      </c>
      <c r="F14" s="37">
        <f t="shared" si="3"/>
        <v>4.64</v>
      </c>
      <c r="G14" s="37">
        <f t="shared" si="3"/>
        <v>2.32</v>
      </c>
      <c r="H14" s="45"/>
      <c r="I14" s="23"/>
    </row>
    <row r="15" ht="12.75" customHeight="1">
      <c r="A15" s="24"/>
      <c r="B15" s="36" t="s">
        <v>16</v>
      </c>
      <c r="C15" s="37"/>
      <c r="D15" s="37">
        <f t="shared" ref="D15:G15" si="4">D14*$C$7</f>
        <v>2.784</v>
      </c>
      <c r="E15" s="37">
        <f t="shared" si="4"/>
        <v>2.088</v>
      </c>
      <c r="F15" s="37">
        <f t="shared" si="4"/>
        <v>1.392</v>
      </c>
      <c r="G15" s="37">
        <f t="shared" si="4"/>
        <v>0.696</v>
      </c>
      <c r="H15" s="45"/>
      <c r="I15" s="23"/>
    </row>
    <row r="16" ht="21.0" customHeight="1">
      <c r="A16" s="24"/>
      <c r="B16" s="46" t="s">
        <v>19</v>
      </c>
      <c r="C16" s="37">
        <f t="array" ref="C16">NPV(C6,D15:G15)</f>
        <v>5.984496492</v>
      </c>
      <c r="D16" s="22"/>
      <c r="E16" s="22"/>
      <c r="F16" s="22"/>
      <c r="G16" s="22"/>
      <c r="H16" s="22"/>
      <c r="I16" s="23"/>
    </row>
    <row r="17" ht="12.75" customHeight="1">
      <c r="A17" s="41"/>
      <c r="B17" s="42"/>
      <c r="C17" s="42"/>
      <c r="D17" s="42"/>
      <c r="E17" s="42"/>
      <c r="F17" s="42"/>
      <c r="G17" s="42"/>
      <c r="H17" s="42"/>
      <c r="I17" s="4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F2"/>
    <mergeCell ref="B4:H4"/>
    <mergeCell ref="C9:H9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2.0"/>
    <col customWidth="1" min="3" max="3" width="17.29"/>
    <col customWidth="1" min="4" max="26" width="8.86"/>
  </cols>
  <sheetData>
    <row r="1" ht="12.75" customHeight="1">
      <c r="A1" s="47"/>
      <c r="B1" s="48"/>
      <c r="C1" s="48"/>
      <c r="D1" s="48"/>
      <c r="E1" s="48"/>
      <c r="F1" s="48"/>
      <c r="G1" s="48"/>
      <c r="H1" s="48"/>
      <c r="I1" s="4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50"/>
      <c r="B2" s="14" t="s">
        <v>20</v>
      </c>
      <c r="C2" s="15"/>
      <c r="D2" s="15"/>
      <c r="E2" s="15"/>
      <c r="F2" s="16"/>
      <c r="G2" s="2"/>
      <c r="H2" s="17"/>
      <c r="I2" s="5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50"/>
      <c r="B3" s="19"/>
      <c r="C3" s="19"/>
      <c r="D3" s="19"/>
      <c r="E3" s="19"/>
      <c r="F3" s="19"/>
      <c r="G3" s="19"/>
      <c r="H3" s="19"/>
      <c r="I3" s="5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04.25" customHeight="1">
      <c r="A4" s="50"/>
      <c r="B4" s="20" t="s">
        <v>21</v>
      </c>
      <c r="C4" s="15"/>
      <c r="D4" s="15"/>
      <c r="E4" s="15"/>
      <c r="F4" s="15"/>
      <c r="G4" s="15"/>
      <c r="H4" s="16"/>
      <c r="I4" s="5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52" t="s">
        <v>22</v>
      </c>
      <c r="B5" s="53" t="s">
        <v>23</v>
      </c>
      <c r="C5" s="15"/>
      <c r="D5" s="15"/>
      <c r="E5" s="15"/>
      <c r="F5" s="15"/>
      <c r="G5" s="15"/>
      <c r="H5" s="15"/>
      <c r="I5" s="54"/>
    </row>
    <row r="6" ht="12.75" customHeight="1">
      <c r="A6" s="55"/>
      <c r="B6" s="22"/>
      <c r="C6" s="22"/>
      <c r="D6" s="22"/>
      <c r="E6" s="22"/>
      <c r="F6" s="22"/>
      <c r="G6" s="22"/>
      <c r="H6" s="22"/>
      <c r="I6" s="56"/>
    </row>
    <row r="7" ht="12.75" customHeight="1">
      <c r="A7" s="57"/>
      <c r="B7" s="25" t="s">
        <v>10</v>
      </c>
      <c r="C7" s="26">
        <v>0.07</v>
      </c>
      <c r="D7" s="22"/>
      <c r="E7" s="22"/>
      <c r="F7" s="22"/>
      <c r="G7" s="22"/>
      <c r="H7" s="22"/>
      <c r="I7" s="56"/>
    </row>
    <row r="8" ht="12.75" customHeight="1">
      <c r="A8" s="57"/>
      <c r="B8" s="25" t="s">
        <v>24</v>
      </c>
      <c r="C8" s="26">
        <v>0.35</v>
      </c>
      <c r="D8" s="22"/>
      <c r="E8" s="22"/>
      <c r="F8" s="22"/>
      <c r="G8" s="22"/>
      <c r="H8" s="22"/>
      <c r="I8" s="56"/>
    </row>
    <row r="9" ht="12.75" customHeight="1">
      <c r="A9" s="57"/>
      <c r="B9" s="25" t="s">
        <v>25</v>
      </c>
      <c r="C9" s="58">
        <v>1.5E7</v>
      </c>
      <c r="D9" s="22"/>
      <c r="E9" s="22"/>
      <c r="F9" s="22"/>
      <c r="G9" s="22"/>
      <c r="H9" s="22"/>
      <c r="I9" s="56"/>
    </row>
    <row r="10" ht="41.25" customHeight="1">
      <c r="A10" s="57"/>
      <c r="B10" s="27" t="s">
        <v>26</v>
      </c>
      <c r="C10" s="59">
        <f>C9*C7*C8</f>
        <v>367500</v>
      </c>
      <c r="D10" s="22"/>
      <c r="E10" s="22"/>
      <c r="F10" s="22"/>
      <c r="G10" s="22"/>
      <c r="H10" s="22"/>
      <c r="I10" s="56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57"/>
      <c r="B11" s="27"/>
      <c r="C11" s="60"/>
      <c r="D11" s="22"/>
      <c r="E11" s="22"/>
      <c r="F11" s="22"/>
      <c r="G11" s="22"/>
      <c r="H11" s="22"/>
      <c r="I11" s="5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8.75" customHeight="1">
      <c r="A12" s="52" t="s">
        <v>27</v>
      </c>
      <c r="B12" s="53" t="s">
        <v>28</v>
      </c>
      <c r="C12" s="15"/>
      <c r="D12" s="15"/>
      <c r="E12" s="15"/>
      <c r="F12" s="15"/>
      <c r="G12" s="15"/>
      <c r="H12" s="15"/>
      <c r="I12" s="54"/>
    </row>
    <row r="13" ht="12.75" customHeight="1">
      <c r="A13" s="50"/>
      <c r="B13" s="19"/>
      <c r="C13" s="29"/>
      <c r="D13" s="15"/>
      <c r="E13" s="15"/>
      <c r="F13" s="15"/>
      <c r="G13" s="15"/>
      <c r="H13" s="16"/>
      <c r="I13" s="51"/>
    </row>
    <row r="14" ht="12.75" customHeight="1">
      <c r="A14" s="50"/>
      <c r="B14" s="25" t="s">
        <v>29</v>
      </c>
      <c r="C14" s="26">
        <v>0.02</v>
      </c>
      <c r="D14" s="61"/>
      <c r="E14" s="61"/>
      <c r="F14" s="61"/>
      <c r="G14" s="61"/>
      <c r="H14" s="61"/>
      <c r="I14" s="51"/>
    </row>
    <row r="15" ht="21.0" customHeight="1">
      <c r="A15" s="57"/>
      <c r="B15" s="27" t="s">
        <v>30</v>
      </c>
      <c r="C15" s="59">
        <f>C10/C14</f>
        <v>18375000</v>
      </c>
      <c r="D15" s="19"/>
      <c r="E15" s="19"/>
      <c r="F15" s="19"/>
      <c r="G15" s="19"/>
      <c r="H15" s="19"/>
      <c r="I15" s="5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62"/>
      <c r="B16" s="63"/>
      <c r="C16" s="63"/>
      <c r="D16" s="63"/>
      <c r="E16" s="63"/>
      <c r="F16" s="63"/>
      <c r="G16" s="63"/>
      <c r="H16" s="63"/>
      <c r="I16" s="64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2:F2"/>
    <mergeCell ref="B4:H4"/>
    <mergeCell ref="B5:I5"/>
    <mergeCell ref="B12:I12"/>
    <mergeCell ref="C13:H13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.43"/>
    <col customWidth="1" min="3" max="3" width="16.43"/>
    <col customWidth="1" min="4" max="4" width="40.0"/>
    <col customWidth="1" min="5" max="5" width="28.57"/>
    <col customWidth="1" min="6" max="6" width="16.29"/>
    <col customWidth="1" min="7" max="7" width="8.86"/>
    <col customWidth="1" min="8" max="8" width="17.43"/>
    <col customWidth="1" min="9" max="26" width="8.86"/>
  </cols>
  <sheetData>
    <row r="1" ht="12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/>
      <c r="B2" s="14" t="s">
        <v>31</v>
      </c>
      <c r="C2" s="15"/>
      <c r="D2" s="15"/>
      <c r="E2" s="15"/>
      <c r="F2" s="16"/>
      <c r="G2" s="2"/>
      <c r="H2" s="17"/>
      <c r="I2" s="17"/>
      <c r="J2" s="17"/>
      <c r="K2" s="1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9"/>
      <c r="C3" s="19"/>
      <c r="D3" s="19"/>
      <c r="E3" s="19"/>
      <c r="F3" s="19"/>
      <c r="G3" s="19"/>
      <c r="H3" s="19"/>
      <c r="I3" s="19"/>
      <c r="J3" s="19"/>
      <c r="K3" s="18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73.5" customHeight="1">
      <c r="A4" s="13"/>
      <c r="B4" s="20" t="s">
        <v>32</v>
      </c>
      <c r="C4" s="15"/>
      <c r="D4" s="15"/>
      <c r="E4" s="15"/>
      <c r="F4" s="15"/>
      <c r="G4" s="15"/>
      <c r="H4" s="15"/>
      <c r="I4" s="15"/>
      <c r="J4" s="16"/>
      <c r="K4" s="1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2"/>
      <c r="C5" s="22"/>
      <c r="D5" s="22"/>
      <c r="E5" s="22"/>
      <c r="F5" s="22"/>
      <c r="G5" s="22"/>
      <c r="H5" s="22"/>
      <c r="K5" s="23"/>
    </row>
    <row r="6" ht="18.75" customHeight="1">
      <c r="A6" s="13"/>
      <c r="B6" s="65" t="s">
        <v>22</v>
      </c>
      <c r="C6" s="53" t="s">
        <v>33</v>
      </c>
      <c r="D6" s="15"/>
      <c r="E6" s="15"/>
      <c r="F6" s="15"/>
      <c r="G6" s="15"/>
      <c r="H6" s="15"/>
      <c r="I6" s="15"/>
      <c r="J6" s="16"/>
      <c r="K6" s="66"/>
    </row>
    <row r="7" ht="13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3"/>
    </row>
    <row r="8" ht="39.0" customHeight="1">
      <c r="A8" s="13"/>
      <c r="B8" s="65" t="s">
        <v>27</v>
      </c>
      <c r="C8" s="53" t="s">
        <v>34</v>
      </c>
      <c r="D8" s="15"/>
      <c r="E8" s="15"/>
      <c r="F8" s="15"/>
      <c r="G8" s="15"/>
      <c r="H8" s="15"/>
      <c r="I8" s="15"/>
      <c r="J8" s="16"/>
      <c r="K8" s="66"/>
    </row>
    <row r="9" ht="15.0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3"/>
    </row>
    <row r="10" ht="38.25" customHeight="1">
      <c r="A10" s="13"/>
      <c r="B10" s="65" t="s">
        <v>35</v>
      </c>
      <c r="C10" s="53" t="s">
        <v>36</v>
      </c>
      <c r="D10" s="15"/>
      <c r="E10" s="15"/>
      <c r="F10" s="15"/>
      <c r="G10" s="15"/>
      <c r="H10" s="15"/>
      <c r="I10" s="15"/>
      <c r="J10" s="16"/>
      <c r="K10" s="66"/>
    </row>
    <row r="11" ht="7.5" customHeight="1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ht="12.75" customHeight="1">
      <c r="A12" s="13"/>
      <c r="B12" s="65" t="s">
        <v>37</v>
      </c>
      <c r="C12" s="53" t="s">
        <v>38</v>
      </c>
      <c r="D12" s="15"/>
      <c r="E12" s="15"/>
      <c r="F12" s="15"/>
      <c r="G12" s="15"/>
      <c r="H12" s="16"/>
      <c r="I12" s="22"/>
      <c r="J12" s="22"/>
      <c r="K12" s="66"/>
    </row>
    <row r="13" ht="7.5" customHeight="1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ht="12.75" customHeight="1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ht="12.75" customHeight="1">
      <c r="A15" s="24"/>
      <c r="B15" s="22"/>
      <c r="C15" s="25" t="s">
        <v>11</v>
      </c>
      <c r="D15" s="25"/>
      <c r="E15" s="25"/>
      <c r="F15" s="26">
        <v>0.35</v>
      </c>
      <c r="G15" s="22"/>
      <c r="H15" s="22"/>
      <c r="I15" s="22"/>
      <c r="J15" s="22"/>
      <c r="K15" s="23"/>
    </row>
    <row r="16" ht="12.75" customHeight="1">
      <c r="A16" s="24"/>
      <c r="B16" s="22"/>
      <c r="C16" s="25" t="s">
        <v>39</v>
      </c>
      <c r="D16" s="25"/>
      <c r="E16" s="25"/>
      <c r="F16" s="26">
        <v>0.4</v>
      </c>
      <c r="G16" s="22"/>
      <c r="H16" s="22"/>
      <c r="I16" s="22"/>
      <c r="J16" s="22"/>
      <c r="K16" s="23"/>
    </row>
    <row r="17" ht="12.75" customHeight="1">
      <c r="A17" s="24"/>
      <c r="B17" s="22"/>
      <c r="C17" s="25" t="s">
        <v>40</v>
      </c>
      <c r="D17" s="25"/>
      <c r="E17" s="25"/>
      <c r="F17" s="26">
        <v>0.15</v>
      </c>
      <c r="G17" s="22"/>
      <c r="H17" s="22"/>
      <c r="I17" s="22"/>
      <c r="J17" s="22"/>
      <c r="K17" s="23"/>
    </row>
    <row r="18" ht="12.75" customHeight="1">
      <c r="A18" s="24"/>
      <c r="B18" s="22"/>
      <c r="C18" s="25" t="s">
        <v>41</v>
      </c>
      <c r="D18" s="22"/>
      <c r="E18" s="22"/>
      <c r="F18" s="22"/>
      <c r="G18" s="22"/>
      <c r="H18" s="22"/>
      <c r="I18" s="22"/>
      <c r="J18" s="22"/>
      <c r="K18" s="23"/>
    </row>
    <row r="19" ht="12.75" customHeight="1">
      <c r="A19" s="24"/>
      <c r="B19" s="22"/>
      <c r="C19" s="25" t="s">
        <v>42</v>
      </c>
      <c r="D19" s="25" t="s">
        <v>43</v>
      </c>
      <c r="E19" s="22"/>
      <c r="F19" s="22"/>
      <c r="G19" s="22"/>
      <c r="H19" s="22"/>
      <c r="I19" s="22"/>
      <c r="J19" s="22"/>
      <c r="K19" s="23"/>
    </row>
    <row r="20" ht="12.75" customHeight="1">
      <c r="A20" s="24"/>
      <c r="B20" s="22"/>
      <c r="C20" s="26">
        <f t="shared" ref="C20:C22" si="1">1/3</f>
        <v>0.3333333333</v>
      </c>
      <c r="D20" s="28">
        <v>7.0</v>
      </c>
      <c r="E20" s="22"/>
      <c r="F20" s="22"/>
      <c r="G20" s="22"/>
      <c r="H20" s="22"/>
      <c r="I20" s="22"/>
      <c r="J20" s="22"/>
      <c r="K20" s="23"/>
    </row>
    <row r="21" ht="12.75" customHeight="1">
      <c r="A21" s="24"/>
      <c r="B21" s="22"/>
      <c r="C21" s="26">
        <f t="shared" si="1"/>
        <v>0.3333333333</v>
      </c>
      <c r="D21" s="28">
        <v>13.0</v>
      </c>
      <c r="E21" s="22"/>
      <c r="F21" s="22"/>
      <c r="G21" s="22"/>
      <c r="H21" s="22"/>
      <c r="I21" s="22"/>
      <c r="J21" s="22"/>
      <c r="K21" s="23"/>
    </row>
    <row r="22" ht="12.75" customHeight="1">
      <c r="A22" s="24"/>
      <c r="B22" s="22"/>
      <c r="C22" s="26">
        <f t="shared" si="1"/>
        <v>0.3333333333</v>
      </c>
      <c r="D22" s="28">
        <v>19.0</v>
      </c>
      <c r="E22" s="22"/>
      <c r="F22" s="22"/>
      <c r="G22" s="22"/>
      <c r="H22" s="22"/>
      <c r="I22" s="22"/>
      <c r="J22" s="22"/>
      <c r="K22" s="23"/>
    </row>
    <row r="23" ht="12.75" customHeight="1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3"/>
    </row>
    <row r="24" ht="12.75" customHeight="1">
      <c r="A24" s="24"/>
      <c r="B24" s="65" t="s">
        <v>22</v>
      </c>
      <c r="C24" s="25" t="s">
        <v>15</v>
      </c>
      <c r="D24" s="25"/>
      <c r="E24" s="28">
        <v>6.0</v>
      </c>
      <c r="F24" s="22"/>
      <c r="G24" s="22"/>
      <c r="H24" s="22"/>
      <c r="I24" s="22"/>
      <c r="J24" s="22"/>
      <c r="K24" s="23"/>
    </row>
    <row r="25" ht="12.75" customHeight="1">
      <c r="A25" s="24"/>
      <c r="B25" s="67"/>
      <c r="C25" s="36" t="s">
        <v>44</v>
      </c>
      <c r="D25" s="36"/>
      <c r="E25" s="68">
        <f>IF(E24&lt;$D$20,$F$15,IF(E24&lt;$D$21,($C$21+$C$22)*$F$15,IF(E24&lt;$D$22,$C$22*$F$15,0)))</f>
        <v>0.35</v>
      </c>
      <c r="F25" s="22"/>
      <c r="G25" s="22"/>
      <c r="H25" s="22"/>
      <c r="I25" s="22"/>
      <c r="J25" s="22"/>
      <c r="K25" s="23"/>
    </row>
    <row r="26" ht="12.75" customHeight="1">
      <c r="A26" s="24"/>
      <c r="B26" s="67"/>
      <c r="C26" s="36" t="s">
        <v>45</v>
      </c>
      <c r="D26" s="36"/>
      <c r="E26" s="68">
        <f>1-((1-E25)*(1-$F$17))/(1-$F$16)</f>
        <v>0.07916666667</v>
      </c>
      <c r="F26" s="22"/>
      <c r="G26" s="22"/>
      <c r="H26" s="22"/>
      <c r="I26" s="22"/>
      <c r="J26" s="22"/>
      <c r="K26" s="23"/>
    </row>
    <row r="27" ht="12.75" customHeight="1">
      <c r="A27" s="24"/>
      <c r="B27" s="67"/>
      <c r="C27" s="69" t="s">
        <v>46</v>
      </c>
      <c r="D27" s="22"/>
      <c r="E27" s="22"/>
      <c r="F27" s="22"/>
      <c r="G27" s="22"/>
      <c r="H27" s="22"/>
      <c r="I27" s="22"/>
      <c r="J27" s="22"/>
      <c r="K27" s="23"/>
    </row>
    <row r="28" ht="12.75" customHeight="1">
      <c r="A28" s="24"/>
      <c r="B28" s="67"/>
      <c r="C28" s="70"/>
      <c r="D28" s="22"/>
      <c r="E28" s="22"/>
      <c r="F28" s="22"/>
      <c r="G28" s="22"/>
      <c r="H28" s="22"/>
      <c r="I28" s="22"/>
      <c r="J28" s="22"/>
      <c r="K28" s="23"/>
    </row>
    <row r="29" ht="12.75" customHeight="1">
      <c r="A29" s="24"/>
      <c r="B29" s="65" t="s">
        <v>27</v>
      </c>
      <c r="C29" s="25" t="s">
        <v>15</v>
      </c>
      <c r="D29" s="25"/>
      <c r="E29" s="28">
        <v>19.1</v>
      </c>
      <c r="F29" s="22"/>
      <c r="G29" s="22"/>
      <c r="H29" s="22"/>
      <c r="I29" s="22"/>
      <c r="J29" s="22"/>
      <c r="K29" s="23"/>
    </row>
    <row r="30" ht="12.75" customHeight="1">
      <c r="A30" s="24"/>
      <c r="B30" s="67"/>
      <c r="C30" s="36" t="s">
        <v>44</v>
      </c>
      <c r="D30" s="36"/>
      <c r="E30" s="68">
        <f>IF(E29&lt;$D$20,$F$15,IF(E29&lt;$D$21,($C$21+$C$22)*$F$15,IF(E29&lt;$D$22,$C$22*$F$15,0)))</f>
        <v>0</v>
      </c>
      <c r="F30" s="22"/>
      <c r="G30" s="22"/>
      <c r="H30" s="22"/>
      <c r="I30" s="22"/>
      <c r="J30" s="22"/>
      <c r="K30" s="23"/>
    </row>
    <row r="31" ht="12.75" customHeight="1">
      <c r="A31" s="24"/>
      <c r="B31" s="67"/>
      <c r="C31" s="36" t="s">
        <v>45</v>
      </c>
      <c r="D31" s="36"/>
      <c r="E31" s="68">
        <f>1-((1-E30)*(1-$F$17))/(1-$F$16)</f>
        <v>-0.4166666667</v>
      </c>
      <c r="F31" s="22"/>
      <c r="G31" s="22"/>
      <c r="H31" s="22"/>
      <c r="I31" s="22"/>
      <c r="J31" s="22"/>
      <c r="K31" s="23"/>
    </row>
    <row r="32" ht="12.75" customHeight="1">
      <c r="A32" s="24"/>
      <c r="B32" s="67"/>
      <c r="C32" s="69" t="s">
        <v>47</v>
      </c>
      <c r="D32" s="22"/>
      <c r="E32" s="22"/>
      <c r="F32" s="22"/>
      <c r="G32" s="22"/>
      <c r="H32" s="22"/>
      <c r="I32" s="22"/>
      <c r="J32" s="22"/>
      <c r="K32" s="23"/>
    </row>
    <row r="33" ht="12.75" customHeight="1">
      <c r="A33" s="24"/>
      <c r="B33" s="67"/>
      <c r="C33" s="70"/>
      <c r="D33" s="22"/>
      <c r="E33" s="22"/>
      <c r="F33" s="22"/>
      <c r="G33" s="22"/>
      <c r="H33" s="22"/>
      <c r="I33" s="22"/>
      <c r="J33" s="22"/>
      <c r="K33" s="23"/>
    </row>
    <row r="34" ht="12.75" customHeight="1">
      <c r="A34" s="24"/>
      <c r="B34" s="65" t="s">
        <v>35</v>
      </c>
      <c r="C34" s="25" t="s">
        <v>15</v>
      </c>
      <c r="D34" s="25"/>
      <c r="E34" s="28">
        <v>10.0</v>
      </c>
      <c r="F34" s="22"/>
      <c r="G34" s="22"/>
      <c r="H34" s="22"/>
      <c r="I34" s="22"/>
      <c r="J34" s="22"/>
      <c r="K34" s="23"/>
    </row>
    <row r="35" ht="12.75" customHeight="1">
      <c r="A35" s="24"/>
      <c r="B35" s="67"/>
      <c r="C35" s="36" t="s">
        <v>44</v>
      </c>
      <c r="D35" s="36"/>
      <c r="E35" s="68">
        <f>IF(E34&lt;$D$20,$F$15,IF(E34&lt;$D$21,($C$21+$C$22)*$F$15,IF(E34&lt;$D$22,$C$22*$F$15,0)))</f>
        <v>0.2333333333</v>
      </c>
      <c r="F35" s="22"/>
      <c r="G35" s="22"/>
      <c r="H35" s="22"/>
      <c r="I35" s="22"/>
      <c r="J35" s="22"/>
      <c r="K35" s="23"/>
    </row>
    <row r="36" ht="12.75" customHeight="1">
      <c r="A36" s="24"/>
      <c r="B36" s="67"/>
      <c r="C36" s="36" t="s">
        <v>45</v>
      </c>
      <c r="D36" s="36"/>
      <c r="E36" s="68">
        <f>1-((1-E35)*(1-$F$17))/(1-$F$16)</f>
        <v>-0.08611111111</v>
      </c>
      <c r="F36" s="22"/>
      <c r="G36" s="22"/>
      <c r="H36" s="22"/>
      <c r="I36" s="22"/>
      <c r="J36" s="22"/>
      <c r="K36" s="23"/>
    </row>
    <row r="37" ht="12.75" customHeight="1">
      <c r="A37" s="24"/>
      <c r="B37" s="67"/>
      <c r="C37" s="69" t="s">
        <v>47</v>
      </c>
      <c r="D37" s="22"/>
      <c r="E37" s="22"/>
      <c r="F37" s="22"/>
      <c r="G37" s="22"/>
      <c r="H37" s="22"/>
      <c r="I37" s="22"/>
      <c r="J37" s="22"/>
      <c r="K37" s="23"/>
    </row>
    <row r="38" ht="12.75" customHeight="1">
      <c r="A38" s="24"/>
      <c r="B38" s="67"/>
      <c r="C38" s="70"/>
      <c r="D38" s="22"/>
      <c r="E38" s="22"/>
      <c r="F38" s="22"/>
      <c r="G38" s="22"/>
      <c r="H38" s="22"/>
      <c r="I38" s="22"/>
      <c r="J38" s="22"/>
      <c r="K38" s="23"/>
    </row>
    <row r="39" ht="12.75" customHeight="1">
      <c r="A39" s="24"/>
      <c r="B39" s="65" t="s">
        <v>37</v>
      </c>
      <c r="C39" s="69" t="s">
        <v>48</v>
      </c>
      <c r="D39" s="69"/>
      <c r="E39" s="37">
        <f>D20</f>
        <v>7</v>
      </c>
      <c r="F39" s="69" t="s">
        <v>49</v>
      </c>
      <c r="G39" s="69"/>
      <c r="H39" s="69"/>
      <c r="I39" s="69"/>
      <c r="J39" s="22"/>
      <c r="K39" s="23"/>
    </row>
    <row r="40" ht="12.7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3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2:F2"/>
    <mergeCell ref="B4:J4"/>
    <mergeCell ref="C6:J6"/>
    <mergeCell ref="C8:J8"/>
    <mergeCell ref="C10:J10"/>
    <mergeCell ref="C12:H12"/>
  </mergeCells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2006-10-14T16:41:40Z</dcterms:created>
  <dc:creator>Janet Payne</dc:creator>
</cp:coreProperties>
</file>