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7-5, 7-12" sheetId="2" r:id="rId5"/>
    <sheet state="visible" name="VAN parte a problema 7-12" sheetId="3" r:id="rId6"/>
    <sheet state="visible" name="VAN parte b problema 7-12" sheetId="4" r:id="rId7"/>
    <sheet state="visible" name="7-6" sheetId="5" r:id="rId8"/>
    <sheet state="visible" name="7-8" sheetId="6" r:id="rId9"/>
    <sheet state="visible" name="7-15" sheetId="7" r:id="rId10"/>
    <sheet state="visible" name="7-18" sheetId="8" r:id="rId11"/>
    <sheet state="visible" name="7-20" sheetId="9" r:id="rId12"/>
    <sheet state="visible" name="VAN 7-20" sheetId="10" r:id="rId13"/>
  </sheets>
  <externalReferences>
    <externalReference r:id="rId14"/>
  </externalReferences>
  <definedNames>
    <definedName name="Compounding">'[1]5-2'!#REF!</definedName>
    <definedName localSheetId="1" name="solver_cvg">0.0001</definedName>
    <definedName localSheetId="1" name="solver_drv">1</definedName>
    <definedName localSheetId="1" name="solver_est">1</definedName>
    <definedName localSheetId="1" name="solver_itr">100</definedName>
    <definedName localSheetId="1" name="solver_lin">2</definedName>
    <definedName localSheetId="1" name="solver_neg">2</definedName>
    <definedName localSheetId="1" name="solver_num">0</definedName>
    <definedName localSheetId="1" name="solver_nwt">1</definedName>
    <definedName localSheetId="1" name="solver_pre">0.000001</definedName>
    <definedName localSheetId="1" name="solver_scl">2</definedName>
    <definedName localSheetId="1" name="solver_sho">2</definedName>
    <definedName localSheetId="1" name="solver_tim">100</definedName>
    <definedName localSheetId="1" name="solver_tol">0.05</definedName>
    <definedName localSheetId="1" name="solver_typ">3</definedName>
    <definedName localSheetId="1" name="solver_val">0</definedName>
    <definedName localSheetId="1" name="solver_opt">'7-5, 7-12'!$D$27</definedName>
    <definedName localSheetId="1" name="solver_adj">'7-5, 7-12'!$D$25</definedName>
  </definedNames>
  <calcPr/>
  <extLst>
    <ext uri="GoogleSheetsCustomDataVersion2">
      <go:sheetsCustomData xmlns:go="http://customooxmlschemas.google.com/" r:id="rId15" roundtripDataChecksum="npbLvFpcNkSsvMfrBCCTYdBOKhRlUgF69kv2huF1nqs="/>
    </ext>
  </extLst>
</workbook>
</file>

<file path=xl/sharedStrings.xml><?xml version="1.0" encoding="utf-8"?>
<sst xmlns="http://schemas.openxmlformats.org/spreadsheetml/2006/main" count="165" uniqueCount="98">
  <si>
    <t>Problemi</t>
  </si>
  <si>
    <t>Topics</t>
  </si>
  <si>
    <t>Problema 7-5</t>
  </si>
  <si>
    <t>VAN &amp; TIR Criteria</t>
  </si>
  <si>
    <t>Problema 7-6</t>
  </si>
  <si>
    <t>Problema 7-8</t>
  </si>
  <si>
    <t>Problema 7-12</t>
  </si>
  <si>
    <t xml:space="preserve">VAN parte (a) problema 7-12 </t>
  </si>
  <si>
    <t>VAN parte (b) problema 7-12</t>
  </si>
  <si>
    <t>Problema 7-18</t>
  </si>
  <si>
    <t>Problema 7-20</t>
  </si>
  <si>
    <t>VAN per 7-20</t>
  </si>
  <si>
    <t>Da quello che si sente dire, Bill Clinton venne pagato 15 milioni di $ per scrivere il suo libro My Way. La scrittura del libro richiese tre anni, durante i quali Clinton rinunciò ai guadagni che avrebbe potuto ottenere tenendo dei discorsi. Data la sua popolarità, Clinton avrebbe potuto guadagnare 7,9 milioni di $ all’anno (pagati alla fine di ogni anno) parlando, anziché scrivendo. Ipotizzate un costo del capitale del 9,4%.</t>
  </si>
  <si>
    <t>a.</t>
  </si>
  <si>
    <t>Qual è il VAN della decisione di scrivere il libro (ignorando qualsiasi pagamento di royalty)?</t>
  </si>
  <si>
    <t>Anno</t>
  </si>
  <si>
    <t>Pagamento anticipato per il libro</t>
  </si>
  <si>
    <t>Somme che percepirebbe parlando</t>
  </si>
  <si>
    <t>Costo del capitale</t>
  </si>
  <si>
    <t>VAN della scrittura del libro</t>
  </si>
  <si>
    <t>b.</t>
  </si>
  <si>
    <t>Assumete che, una volta completato il libro, siano previste delle royalty per 5,4 milioni di $ nel primo anno (pagate alla fine dell’anno), le quali si prevede che decrescano al tasso del 30% all’anno, perpetuamente. Qual è il VAN della decisione di scrivere il libro, in presenza delle royalty?</t>
  </si>
  <si>
    <t>Royalty al completamento del libro</t>
  </si>
  <si>
    <t>Tasso di crescita delle royalty</t>
  </si>
  <si>
    <t>perpetuamente</t>
  </si>
  <si>
    <t>VA delle royalty</t>
  </si>
  <si>
    <t>VA all'anno 3</t>
  </si>
  <si>
    <t>Quanti TIR potete calcolare nel punto (a) del problema 5? Il criterio del TIR, fornisce, in questo caso, la risposta corretta?</t>
  </si>
  <si>
    <t xml:space="preserve"> </t>
  </si>
  <si>
    <t>Flussi di cassa</t>
  </si>
  <si>
    <t>Esiste</t>
  </si>
  <si>
    <t>TIR</t>
  </si>
  <si>
    <t>Clic qui per il grafico del VAN</t>
  </si>
  <si>
    <t>Il TIR non fornisce la risposta corretta</t>
  </si>
  <si>
    <t>Quanti TIR potete calcolare nel punto (b) del problema 5? Il criterio del TIR, può essere applicato, in questo caso, per ottenere la risposta corretta?</t>
  </si>
  <si>
    <t>Esistono</t>
  </si>
  <si>
    <t>Il TIR non esiste in questo caso</t>
  </si>
  <si>
    <t>VAN per 7-12 punto (a)</t>
  </si>
  <si>
    <t>Punto di intersezione?</t>
  </si>
  <si>
    <t>VAN per 7-12 punto (b)</t>
  </si>
  <si>
    <t>Tasso di sconto</t>
  </si>
  <si>
    <t>Back to problem 6-6</t>
  </si>
  <si>
    <t>Back to problem 6-7</t>
  </si>
  <si>
    <t>FastTrack Bikes Inc. sta pensando di sviluppare una nuova bicicletta da strada. La fase di sviluppo richiede sei anni ed un costo di $185.000 all’anno. Una volta avviata la produzione, si prevede che la nuova bicicletta possa generare $259.000 all’anno per dieci anni. Assumete un costo del capitale del 10%.</t>
  </si>
  <si>
    <t>Calcolate il VAN di questa opportunità d’investimento, supponendo che tutti i flussi di cassa si verifichino a fine anno. La società dovrebbe fare l’investimento?</t>
  </si>
  <si>
    <t>Di quanto deve modificarsi la stima del costo del capitale per far cambiare la decisione di investimento? (Suggerimento: utilizzate Excel per calcolare il TIR)</t>
  </si>
  <si>
    <t>c.</t>
  </si>
  <si>
    <t>Qual è il VAN dell'investimento se il costo del capitale è del 13%?</t>
  </si>
  <si>
    <t>Costi di sviluppo annui</t>
  </si>
  <si>
    <t>Numero di anni della fase di sviluppo</t>
  </si>
  <si>
    <t>Flussi di cassa durante la fase di produzione</t>
  </si>
  <si>
    <t>Numero di anni della fase di produzione</t>
  </si>
  <si>
    <t>VA costi di sviluppo</t>
  </si>
  <si>
    <t>VA flussi di cassa della fase produttiva</t>
  </si>
  <si>
    <t>VAN</t>
  </si>
  <si>
    <t>Sì, la società dovrebbe fare l'investimento.</t>
  </si>
  <si>
    <t>La decisione cambia se la stima del costo del capitale si modifica di oltre</t>
  </si>
  <si>
    <t>No, la società non dovrebbe fare l'investimento.</t>
  </si>
  <si>
    <t>Rivet  Networks</t>
  </si>
  <si>
    <t>Ricavi</t>
  </si>
  <si>
    <t>crescita anno su anno</t>
  </si>
  <si>
    <t>Costi variabili</t>
  </si>
  <si>
    <t>% vendite</t>
  </si>
  <si>
    <t>Costi fissi</t>
  </si>
  <si>
    <t>Investimento</t>
  </si>
  <si>
    <t>Flusso di cassa totale</t>
  </si>
  <si>
    <t>Fattore di sconto</t>
  </si>
  <si>
    <t>VA</t>
  </si>
  <si>
    <t>costo del capitale</t>
  </si>
  <si>
    <t>Problema 7-15</t>
  </si>
  <si>
    <t>Avete tre progetti con i seguenti flussi di cassa</t>
  </si>
  <si>
    <t>progetto 1</t>
  </si>
  <si>
    <t>progetto 2</t>
  </si>
  <si>
    <t>progetto 3</t>
  </si>
  <si>
    <t>State considerando di investire in una nuova miniera d’oro in Sud Africa. L’oro, in Sud Africa, si trova molto in profondità. Per questo motivo, la miniera richiede un investimento iniziale di 290 milioni di $. Una volta effettuato l’investimento iniziale, la miniera produrrà 29 milioni di $ all’anno per i prossimi venti anni. I costi di gestione della miniera sono pari a 15 milioni di $ all’anno. Dopo venti anni l’oro sarà esaurito. La miniera, a questo punto, dovrà essere stabilizzata sostenendo un costo di 4,9 milioni di $ all’anno, perpetuamente. Calcolate il TIR del progetto d’investimento (suggerimento: esprimete il VAN come una funzione del tasso di attualizzazione).</t>
  </si>
  <si>
    <t>Flussi di cassa:</t>
  </si>
  <si>
    <t>Costo iniziale</t>
  </si>
  <si>
    <t>Ricavi annui</t>
  </si>
  <si>
    <t>Costi annui</t>
  </si>
  <si>
    <t>Profitto annuo</t>
  </si>
  <si>
    <t>Numero di anni prima che la miniera si esaurisca</t>
  </si>
  <si>
    <t>Flussi di cassa perpetui dopo l'esaurimento della miniera</t>
  </si>
  <si>
    <t>TIR:</t>
  </si>
  <si>
    <t>Il TIR non esiste poiché il VAN non è mai positivo</t>
  </si>
  <si>
    <t>Se il costo del capitale è:</t>
  </si>
  <si>
    <t>allora il VAN sarà:</t>
  </si>
  <si>
    <t>State valutando un progetto di costruire un nuovo impianto in un’area remota e isolata, per lavorare il minerale grezzo proveniente da un’attività mineraria. Prevedete che la costruzione dell’impianto richiederà un anno e costerà 99 milioni di $ anticipati. Una volta costruito, l’impianto genererà flussi di cassa di 12 milioni di $ al termine di ogni anno per tutta la sua vita produttiva, che si concluderà 20 anni dopo il completamento della costruzione, quando la miniera si esaurirà. A quel punto è attesa una spesa di 141 milioni di $ per chiudere l’impianto e riportare l’area allo stato precedente. Utilizzando un costo del capitale del 12%,</t>
  </si>
  <si>
    <t>a.  Qual è il VAN del progetto?</t>
  </si>
  <si>
    <t>Costi iniziali</t>
  </si>
  <si>
    <t>Profitti</t>
  </si>
  <si>
    <t>Anni in cui vengono generati i profitti</t>
  </si>
  <si>
    <t>Costi per chiudere l'impianto</t>
  </si>
  <si>
    <t>b.  Il criterio del TIR è affidabile in questo caso? Spiegate.</t>
  </si>
  <si>
    <t>No.  The project has multiple IRRs (see NPV Profile).</t>
  </si>
  <si>
    <t>c.  Qual è il TIR di questo progetto?</t>
  </si>
  <si>
    <t>&lt;---- un TIR è zero dato che la somma dei flussi di cassa del progetto è pari a zero.</t>
  </si>
  <si>
    <t>&lt;----un TIR è di poco superiore al 2%, dato che il VAN è positivo al 2% e negativo al 3%.</t>
  </si>
  <si>
    <t>Back to Problem 6-18</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</si>
</sst>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quot;$&quot;#,##0.00_);\(&quot;$&quot;#,##0.00\)"/>
    <numFmt numFmtId="165" formatCode="0.00_);[Red]\(0.00\)"/>
    <numFmt numFmtId="166" formatCode="&quot;$&quot;#,##0.00_);[Red]\(&quot;$&quot;#,##0.00\)"/>
    <numFmt numFmtId="167" formatCode="0.0%"/>
    <numFmt numFmtId="168" formatCode="0_);\(0\)"/>
    <numFmt numFmtId="169" formatCode="0.00_);\(0.00\)"/>
    <numFmt numFmtId="170" formatCode="0.000_);\(0.000\)"/>
    <numFmt numFmtId="171" formatCode="_(#,##0_);\(#,##0\);_(&quot;-&quot;_);_(@_)"/>
    <numFmt numFmtId="172" formatCode="0.000"/>
  </numFmts>
  <fonts count="30">
    <font>
      <sz val="10.0"/>
      <color rgb="FF000000"/>
      <name val="Calibri"/>
      <scheme val="minor"/>
    </font>
    <font>
      <b/>
      <sz val="14.0"/>
      <color rgb="FFFFFFFF"/>
      <name val="Times New Roman"/>
    </font>
    <font>
      <b/>
      <sz val="14.0"/>
      <color theme="1"/>
      <name val="Times New Roman"/>
    </font>
    <font>
      <u/>
      <sz val="14.0"/>
      <color rgb="FF0000D4"/>
      <name val="Times New Roman"/>
    </font>
    <font>
      <b/>
      <color theme="1"/>
      <name val="Calibri"/>
      <scheme val="minor"/>
    </font>
    <font>
      <u/>
      <sz val="14.0"/>
      <color rgb="FF0000D4"/>
      <name val="Times New Roman"/>
    </font>
    <font>
      <u/>
      <sz val="10.0"/>
      <color theme="1"/>
      <name val="Arial"/>
    </font>
    <font>
      <sz val="10.0"/>
      <color theme="1"/>
      <name val="Arial"/>
    </font>
    <font>
      <sz val="14.0"/>
      <color theme="1"/>
      <name val="Times New Roman"/>
    </font>
    <font/>
    <font>
      <b/>
      <sz val="10.0"/>
      <color theme="1"/>
      <name val="Arial"/>
    </font>
    <font>
      <b/>
      <sz val="14.0"/>
      <color rgb="FF000090"/>
      <name val="Times New Roman"/>
    </font>
    <font>
      <sz val="14.0"/>
      <color rgb="FF006411"/>
      <name val="Times New Roman"/>
    </font>
    <font>
      <sz val="14.0"/>
      <color rgb="FF000090"/>
      <name val="Times New Roman"/>
    </font>
    <font>
      <u/>
      <sz val="12.0"/>
      <color rgb="FF0000D4"/>
      <name val="Arial"/>
    </font>
    <font>
      <i/>
      <sz val="14.0"/>
      <color theme="1"/>
      <name val="Times New Roman"/>
    </font>
    <font>
      <sz val="12.0"/>
      <color rgb="FF000090"/>
      <name val="Times New Roman"/>
    </font>
    <font>
      <b/>
      <sz val="12.0"/>
      <color rgb="FF000090"/>
      <name val="Times New Roman"/>
    </font>
    <font>
      <u/>
      <sz val="10.0"/>
      <color rgb="FF0000D4"/>
      <name val="Arial"/>
    </font>
    <font>
      <i/>
      <sz val="10.0"/>
      <color theme="1"/>
      <name val="Arial"/>
    </font>
    <font>
      <sz val="11.0"/>
      <color rgb="FF0000FF"/>
      <name val="Calibri"/>
    </font>
    <font>
      <sz val="11.0"/>
      <color rgb="FF000000"/>
      <name val="Calibri"/>
    </font>
    <font>
      <sz val="11.0"/>
      <color theme="1"/>
      <name val="Calibri"/>
    </font>
    <font>
      <sz val="12.0"/>
      <color theme="1"/>
      <name val="Arial"/>
    </font>
    <font>
      <b/>
      <sz val="12.0"/>
      <color theme="1"/>
      <name val="Arial"/>
    </font>
    <font>
      <b/>
      <u/>
      <sz val="14.0"/>
      <color theme="1"/>
      <name val="Times New Roman"/>
    </font>
    <font>
      <u/>
      <sz val="14.0"/>
      <color theme="1"/>
      <name val="Times New Roman"/>
    </font>
    <font>
      <u/>
      <sz val="14.0"/>
      <color theme="1"/>
      <name val="Times New Roman"/>
    </font>
    <font>
      <u/>
      <sz val="14.0"/>
      <color rgb="FF0000D4"/>
      <name val="Times New Roman"/>
    </font>
    <font>
      <u/>
      <sz val="10.0"/>
      <color rgb="FF0000D4"/>
      <name val="Arial"/>
    </font>
  </fonts>
  <fills count="5">
    <fill>
      <patternFill patternType="none"/>
    </fill>
    <fill>
      <patternFill patternType="lightGray"/>
    </fill>
    <fill>
      <patternFill patternType="solid">
        <fgColor rgb="FF000090"/>
        <bgColor rgb="FF000090"/>
      </patternFill>
    </fill>
    <fill>
      <patternFill patternType="solid">
        <fgColor rgb="FFFFFFFF"/>
        <bgColor rgb="FFFFFFFF"/>
      </patternFill>
    </fill>
    <fill>
      <patternFill patternType="solid">
        <fgColor rgb="FF000000"/>
        <bgColor rgb="FF000000"/>
      </patternFill>
    </fill>
  </fills>
  <borders count="33">
    <border/>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top/>
      <bottom/>
    </border>
    <border>
      <top/>
      <bottom/>
    </border>
    <border>
      <right/>
      <top/>
      <bottom/>
    </border>
    <border>
      <left/>
      <right style="thick">
        <color rgb="FF000000"/>
      </right>
      <top/>
      <bottom/>
    </border>
    <border>
      <left/>
      <right style="thin">
        <color rgb="FF000000"/>
      </right>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ck">
        <color rgb="FF000000"/>
      </left>
      <right/>
      <top/>
      <bottom style="thick">
        <color rgb="FF000000"/>
      </bottom>
    </border>
    <border>
      <left/>
      <right/>
      <top/>
      <bottom style="thick">
        <color rgb="FF000000"/>
      </bottom>
    </border>
    <border>
      <right style="thick">
        <color rgb="FF000000"/>
      </right>
      <bottom style="thick">
        <color rgb="FF000000"/>
      </bottom>
    </border>
    <border>
      <left style="thick">
        <color rgb="FF000000"/>
      </left>
    </border>
    <border>
      <left/>
      <right style="thick">
        <color rgb="FF000000"/>
      </right>
      <top/>
      <bottom style="thick">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right/>
      <top/>
    </border>
    <border>
      <left/>
      <right/>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bottom style="thin">
        <color rgb="FF000000"/>
      </bottom>
    </border>
    <border>
      <left/>
      <right/>
    </border>
    <border>
      <left style="medium">
        <color rgb="FF339966"/>
      </left>
      <right/>
      <top/>
      <bottom/>
    </border>
  </borders>
  <cellStyleXfs count="1">
    <xf borderId="0" fillId="0" fontId="0" numFmtId="0" applyAlignment="1" applyFont="1"/>
  </cellStyleXfs>
  <cellXfs count="137">
    <xf borderId="0" fillId="0" fontId="0" numFmtId="0" xfId="0" applyAlignment="1" applyFont="1">
      <alignment readingOrder="0" shrinkToFit="0" vertical="top" wrapText="0"/>
    </xf>
    <xf borderId="1" fillId="2" fontId="1" numFmtId="0" xfId="0" applyAlignment="1" applyBorder="1" applyFill="1" applyFont="1">
      <alignment vertical="bottom"/>
    </xf>
    <xf borderId="1" fillId="2" fontId="1" numFmtId="0" xfId="0" applyAlignment="1" applyBorder="1" applyFont="1">
      <alignment readingOrder="0" vertical="bottom"/>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readingOrder="0" vertical="top"/>
    </xf>
    <xf borderId="0" fillId="0" fontId="5" numFmtId="0" xfId="0" applyAlignment="1" applyFont="1">
      <alignment horizontal="left" shrinkToFit="0" vertical="bottom" wrapText="1"/>
    </xf>
    <xf borderId="0" fillId="0" fontId="6" numFmtId="0" xfId="0" applyAlignment="1" applyFont="1">
      <alignment shrinkToFit="0" vertical="bottom" wrapText="1"/>
    </xf>
    <xf borderId="0" fillId="0" fontId="7" numFmtId="0" xfId="0" applyAlignment="1" applyFont="1">
      <alignment vertical="bottom"/>
    </xf>
    <xf borderId="0" fillId="0" fontId="7" numFmtId="0" xfId="0" applyAlignment="1" applyFont="1">
      <alignment vertical="top"/>
    </xf>
    <xf borderId="2" fillId="3" fontId="8" numFmtId="0" xfId="0" applyAlignment="1" applyBorder="1" applyFill="1" applyFont="1">
      <alignment vertical="bottom"/>
    </xf>
    <xf borderId="3" fillId="3" fontId="8" numFmtId="0" xfId="0" applyAlignment="1" applyBorder="1" applyFont="1">
      <alignment vertical="bottom"/>
    </xf>
    <xf borderId="4" fillId="3" fontId="8" numFmtId="0" xfId="0" applyAlignment="1" applyBorder="1" applyFont="1">
      <alignment vertical="bottom"/>
    </xf>
    <xf borderId="0" fillId="0" fontId="8" numFmtId="0" xfId="0" applyAlignment="1" applyFont="1">
      <alignment vertical="bottom"/>
    </xf>
    <xf borderId="5" fillId="3" fontId="8" numFmtId="0" xfId="0" applyAlignment="1" applyBorder="1" applyFont="1">
      <alignment vertical="bottom"/>
    </xf>
    <xf borderId="6" fillId="2" fontId="1" numFmtId="0" xfId="0" applyAlignment="1" applyBorder="1" applyFont="1">
      <alignment horizontal="left" vertical="bottom"/>
    </xf>
    <xf borderId="7" fillId="0" fontId="9" numFmtId="0" xfId="0" applyAlignment="1" applyBorder="1" applyFont="1">
      <alignment vertical="top"/>
    </xf>
    <xf borderId="8" fillId="0" fontId="9" numFmtId="0" xfId="0" applyAlignment="1" applyBorder="1" applyFont="1">
      <alignment vertical="top"/>
    </xf>
    <xf borderId="1" fillId="2" fontId="8" numFmtId="0" xfId="0" applyAlignment="1" applyBorder="1" applyFont="1">
      <alignment vertical="bottom"/>
    </xf>
    <xf borderId="9" fillId="3" fontId="8" numFmtId="0" xfId="0" applyAlignment="1" applyBorder="1" applyFont="1">
      <alignment vertical="bottom"/>
    </xf>
    <xf borderId="1" fillId="3" fontId="8" numFmtId="0" xfId="0" applyAlignment="1" applyBorder="1" applyFont="1">
      <alignment vertical="bottom"/>
    </xf>
    <xf borderId="6" fillId="3" fontId="8" numFmtId="0" xfId="0" applyAlignment="1" applyBorder="1" applyFont="1">
      <alignment horizontal="left" shrinkToFit="0" vertical="center" wrapText="1"/>
    </xf>
    <xf borderId="1" fillId="3" fontId="8" numFmtId="0" xfId="0" applyAlignment="1" applyBorder="1" applyFont="1">
      <alignment shrinkToFit="0" vertical="bottom" wrapText="1"/>
    </xf>
    <xf borderId="1" fillId="3" fontId="2" numFmtId="0" xfId="0" applyAlignment="1" applyBorder="1" applyFont="1">
      <alignment horizontal="right" vertical="bottom"/>
    </xf>
    <xf borderId="6" fillId="3" fontId="8" numFmtId="0" xfId="0" applyAlignment="1" applyBorder="1" applyFont="1">
      <alignment shrinkToFit="0" vertical="bottom" wrapText="1"/>
    </xf>
    <xf borderId="6" fillId="3" fontId="2" numFmtId="0" xfId="0" applyAlignment="1" applyBorder="1" applyFont="1">
      <alignment horizontal="center" vertical="bottom"/>
    </xf>
    <xf borderId="1" fillId="4" fontId="8" numFmtId="0" xfId="0" applyAlignment="1" applyBorder="1" applyFill="1" applyFont="1">
      <alignment vertical="bottom"/>
    </xf>
    <xf borderId="10" fillId="3" fontId="8" numFmtId="0" xfId="0" applyAlignment="1" applyBorder="1" applyFont="1">
      <alignment vertical="bottom"/>
    </xf>
    <xf borderId="5" fillId="3" fontId="10" numFmtId="0" xfId="0" applyAlignment="1" applyBorder="1" applyFont="1">
      <alignment horizontal="right" vertical="top"/>
    </xf>
    <xf borderId="1" fillId="3" fontId="10" numFmtId="0" xfId="0" applyAlignment="1" applyBorder="1" applyFont="1">
      <alignment horizontal="right" vertical="top"/>
    </xf>
    <xf borderId="1" fillId="3" fontId="2" numFmtId="0" xfId="0" applyAlignment="1" applyBorder="1" applyFont="1">
      <alignment vertical="bottom"/>
    </xf>
    <xf borderId="11" fillId="3" fontId="11" numFmtId="164" xfId="0" applyAlignment="1" applyBorder="1" applyFont="1" applyNumberFormat="1">
      <alignment vertical="bottom"/>
    </xf>
    <xf borderId="1" fillId="3" fontId="7" numFmtId="0" xfId="0" applyAlignment="1" applyBorder="1" applyFont="1">
      <alignment vertical="top"/>
    </xf>
    <xf borderId="9" fillId="3" fontId="7" numFmtId="0" xfId="0" applyAlignment="1" applyBorder="1" applyFont="1">
      <alignment vertical="top"/>
    </xf>
    <xf borderId="5" fillId="3" fontId="7" numFmtId="0" xfId="0" applyAlignment="1" applyBorder="1" applyFont="1">
      <alignment vertical="top"/>
    </xf>
    <xf borderId="12" fillId="3" fontId="7" numFmtId="4" xfId="0" applyAlignment="1" applyBorder="1" applyFont="1" applyNumberFormat="1">
      <alignment horizontal="right" vertical="bottom"/>
    </xf>
    <xf borderId="13" fillId="3" fontId="11" numFmtId="164" xfId="0" applyAlignment="1" applyBorder="1" applyFont="1" applyNumberFormat="1">
      <alignment vertical="bottom"/>
    </xf>
    <xf borderId="14" fillId="3" fontId="11" numFmtId="10" xfId="0" applyAlignment="1" applyBorder="1" applyFont="1" applyNumberFormat="1">
      <alignment vertical="bottom"/>
    </xf>
    <xf borderId="13" fillId="3" fontId="12" numFmtId="164" xfId="0" applyAlignment="1" applyBorder="1" applyFont="1" applyNumberFormat="1">
      <alignment vertical="top"/>
    </xf>
    <xf borderId="1" fillId="3" fontId="7" numFmtId="165" xfId="0" applyAlignment="1" applyBorder="1" applyFont="1" applyNumberFormat="1">
      <alignment vertical="top"/>
    </xf>
    <xf borderId="1" fillId="3" fontId="10" numFmtId="0" xfId="0" applyAlignment="1" applyBorder="1" applyFont="1">
      <alignment vertical="top"/>
    </xf>
    <xf borderId="1" fillId="3" fontId="2" numFmtId="0" xfId="0" applyAlignment="1" applyBorder="1" applyFont="1">
      <alignment horizontal="right" vertical="top"/>
    </xf>
    <xf borderId="6" fillId="3" fontId="8" numFmtId="0" xfId="0" applyAlignment="1" applyBorder="1" applyFont="1">
      <alignment horizontal="left" shrinkToFit="0" vertical="bottom" wrapText="1"/>
    </xf>
    <xf borderId="1" fillId="3" fontId="8" numFmtId="0" xfId="0" applyAlignment="1" applyBorder="1" applyFont="1">
      <alignment horizontal="left" shrinkToFit="0" vertical="bottom" wrapText="1"/>
    </xf>
    <xf borderId="1" fillId="3" fontId="7" numFmtId="4" xfId="0" applyAlignment="1" applyBorder="1" applyFont="1" applyNumberFormat="1">
      <alignment horizontal="right" vertical="bottom"/>
    </xf>
    <xf borderId="1" fillId="3" fontId="13" numFmtId="166" xfId="0" applyAlignment="1" applyBorder="1" applyFont="1" applyNumberFormat="1">
      <alignment shrinkToFit="0" vertical="bottom" wrapText="1"/>
    </xf>
    <xf borderId="1" fillId="3" fontId="13" numFmtId="164" xfId="0" applyAlignment="1" applyBorder="1" applyFont="1" applyNumberFormat="1">
      <alignment shrinkToFit="0" vertical="bottom" wrapText="1"/>
    </xf>
    <xf borderId="13" fillId="3" fontId="12" numFmtId="1" xfId="0" applyAlignment="1" applyBorder="1" applyFont="1" applyNumberFormat="1">
      <alignment vertical="top"/>
    </xf>
    <xf borderId="6" fillId="3" fontId="14" numFmtId="0" xfId="0" applyAlignment="1" applyBorder="1" applyFont="1">
      <alignment horizontal="left" shrinkToFit="0" vertical="bottom" wrapText="1"/>
    </xf>
    <xf borderId="6" fillId="3" fontId="15" numFmtId="0" xfId="0" applyAlignment="1" applyBorder="1" applyFont="1">
      <alignment horizontal="left" vertical="bottom"/>
    </xf>
    <xf borderId="1" fillId="3" fontId="15" numFmtId="0" xfId="0" applyAlignment="1" applyBorder="1" applyFont="1">
      <alignment horizontal="left" vertical="bottom"/>
    </xf>
    <xf borderId="1" fillId="3" fontId="16" numFmtId="167" xfId="0" applyAlignment="1" applyBorder="1" applyFont="1" applyNumberFormat="1">
      <alignment horizontal="right" shrinkToFit="0" vertical="bottom" wrapText="1"/>
    </xf>
    <xf borderId="1" fillId="3" fontId="17" numFmtId="167" xfId="0" applyAlignment="1" applyBorder="1" applyFont="1" applyNumberFormat="1">
      <alignment horizontal="center" shrinkToFit="0" vertical="bottom" wrapText="1"/>
    </xf>
    <xf borderId="1" fillId="3" fontId="17" numFmtId="167" xfId="0" applyAlignment="1" applyBorder="1" applyFont="1" applyNumberFormat="1">
      <alignment horizontal="right" shrinkToFit="0" vertical="bottom" wrapText="1"/>
    </xf>
    <xf borderId="1" fillId="3" fontId="16" numFmtId="164" xfId="0" applyAlignment="1" applyBorder="1" applyFont="1" applyNumberFormat="1">
      <alignment shrinkToFit="0" vertical="bottom" wrapText="1"/>
    </xf>
    <xf borderId="1" fillId="3" fontId="16" numFmtId="168" xfId="0" applyAlignment="1" applyBorder="1" applyFont="1" applyNumberFormat="1">
      <alignment shrinkToFit="0" vertical="bottom" wrapText="1"/>
    </xf>
    <xf borderId="1" fillId="3" fontId="16" numFmtId="169" xfId="0" applyAlignment="1" applyBorder="1" applyFont="1" applyNumberFormat="1">
      <alignment shrinkToFit="0" vertical="bottom" wrapText="1"/>
    </xf>
    <xf borderId="1" fillId="3" fontId="16" numFmtId="170" xfId="0" applyAlignment="1" applyBorder="1" applyFont="1" applyNumberFormat="1">
      <alignment shrinkToFit="0" vertical="bottom" wrapText="1"/>
    </xf>
    <xf borderId="15" fillId="3" fontId="7" numFmtId="0" xfId="0" applyAlignment="1" applyBorder="1" applyFont="1">
      <alignment vertical="top"/>
    </xf>
    <xf borderId="16" fillId="3" fontId="7" numFmtId="0" xfId="0" applyAlignment="1" applyBorder="1" applyFont="1">
      <alignment vertical="top"/>
    </xf>
    <xf borderId="17" fillId="0" fontId="7" numFmtId="0" xfId="0" applyAlignment="1" applyBorder="1" applyFont="1">
      <alignment vertical="top"/>
    </xf>
    <xf borderId="18" fillId="0" fontId="7" numFmtId="0" xfId="0" applyAlignment="1" applyBorder="1" applyFont="1">
      <alignment vertical="top"/>
    </xf>
    <xf borderId="2" fillId="3" fontId="7" numFmtId="0" xfId="0" applyAlignment="1" applyBorder="1" applyFont="1">
      <alignment vertical="top"/>
    </xf>
    <xf borderId="3" fillId="3" fontId="7" numFmtId="0" xfId="0" applyAlignment="1" applyBorder="1" applyFont="1">
      <alignment vertical="top"/>
    </xf>
    <xf borderId="4" fillId="3" fontId="7" numFmtId="0" xfId="0" applyAlignment="1" applyBorder="1" applyFont="1">
      <alignment vertical="top"/>
    </xf>
    <xf borderId="6" fillId="3" fontId="18" numFmtId="0" xfId="0" applyAlignment="1" applyBorder="1" applyFont="1">
      <alignment horizontal="left" shrinkToFit="0" vertical="bottom" wrapText="1"/>
    </xf>
    <xf borderId="19" fillId="3" fontId="7" numFmtId="0" xfId="0" applyAlignment="1" applyBorder="1" applyFont="1">
      <alignment vertical="top"/>
    </xf>
    <xf borderId="20" fillId="3" fontId="8" numFmtId="0" xfId="0" applyAlignment="1" applyBorder="1" applyFont="1">
      <alignment vertical="bottom"/>
    </xf>
    <xf borderId="21" fillId="3" fontId="8" numFmtId="0" xfId="0" applyAlignment="1" applyBorder="1" applyFont="1">
      <alignment vertical="bottom"/>
    </xf>
    <xf borderId="22" fillId="3" fontId="8" numFmtId="0" xfId="0" applyAlignment="1" applyBorder="1" applyFont="1">
      <alignment vertical="bottom"/>
    </xf>
    <xf borderId="23" fillId="3" fontId="8" numFmtId="0" xfId="0" applyAlignment="1" applyBorder="1" applyFont="1">
      <alignment vertical="bottom"/>
    </xf>
    <xf borderId="24" fillId="3" fontId="8" numFmtId="0" xfId="0" applyAlignment="1" applyBorder="1" applyFont="1">
      <alignment vertical="bottom"/>
    </xf>
    <xf borderId="23" fillId="3" fontId="10" numFmtId="0" xfId="0" applyAlignment="1" applyBorder="1" applyFont="1">
      <alignment horizontal="right" vertical="top"/>
    </xf>
    <xf borderId="11" fillId="3" fontId="11" numFmtId="39" xfId="0" applyAlignment="1" applyBorder="1" applyFont="1" applyNumberFormat="1">
      <alignment vertical="bottom"/>
    </xf>
    <xf borderId="1" fillId="3" fontId="7" numFmtId="166" xfId="0" applyAlignment="1" applyBorder="1" applyFont="1" applyNumberFormat="1">
      <alignment vertical="top"/>
    </xf>
    <xf borderId="24" fillId="3" fontId="7" numFmtId="0" xfId="0" applyAlignment="1" applyBorder="1" applyFont="1">
      <alignment vertical="top"/>
    </xf>
    <xf borderId="13" fillId="3" fontId="11" numFmtId="1" xfId="0" applyAlignment="1" applyBorder="1" applyFont="1" applyNumberFormat="1">
      <alignment vertical="bottom"/>
    </xf>
    <xf borderId="13" fillId="3" fontId="12" numFmtId="39" xfId="0" applyAlignment="1" applyBorder="1" applyFont="1" applyNumberFormat="1">
      <alignment vertical="top"/>
    </xf>
    <xf borderId="1" fillId="3" fontId="15" numFmtId="0" xfId="0" applyAlignment="1" applyBorder="1" applyFont="1">
      <alignment vertical="bottom"/>
    </xf>
    <xf borderId="1" fillId="3" fontId="13" numFmtId="168" xfId="0" applyAlignment="1" applyBorder="1" applyFont="1" applyNumberFormat="1">
      <alignment shrinkToFit="0" vertical="bottom" wrapText="1"/>
    </xf>
    <xf borderId="24" fillId="3" fontId="7" numFmtId="166" xfId="0" applyAlignment="1" applyBorder="1" applyFont="1" applyNumberFormat="1">
      <alignment vertical="top"/>
    </xf>
    <xf borderId="0" fillId="0" fontId="7" numFmtId="166" xfId="0" applyAlignment="1" applyFont="1" applyNumberFormat="1">
      <alignment vertical="top"/>
    </xf>
    <xf borderId="13" fillId="3" fontId="12" numFmtId="10" xfId="0" applyAlignment="1" applyBorder="1" applyFont="1" applyNumberFormat="1">
      <alignment vertical="top"/>
    </xf>
    <xf borderId="25" fillId="3" fontId="8" numFmtId="0" xfId="0" applyAlignment="1" applyBorder="1" applyFont="1">
      <alignment horizontal="left" shrinkToFit="0" vertical="bottom" wrapText="1"/>
    </xf>
    <xf borderId="26" fillId="0" fontId="9" numFmtId="0" xfId="0" applyAlignment="1" applyBorder="1" applyFont="1">
      <alignment vertical="top"/>
    </xf>
    <xf borderId="1" fillId="3" fontId="7" numFmtId="10" xfId="0" applyAlignment="1" applyBorder="1" applyFont="1" applyNumberFormat="1">
      <alignment vertical="top"/>
    </xf>
    <xf borderId="23" fillId="3" fontId="7" numFmtId="0" xfId="0" applyAlignment="1" applyBorder="1" applyFont="1">
      <alignment vertical="top"/>
    </xf>
    <xf borderId="27" fillId="3" fontId="10" numFmtId="0" xfId="0" applyAlignment="1" applyBorder="1" applyFont="1">
      <alignment horizontal="right" vertical="top"/>
    </xf>
    <xf borderId="28" fillId="3" fontId="10" numFmtId="0" xfId="0" applyAlignment="1" applyBorder="1" applyFont="1">
      <alignment horizontal="right" vertical="top"/>
    </xf>
    <xf borderId="28" fillId="3" fontId="7" numFmtId="0" xfId="0" applyAlignment="1" applyBorder="1" applyFont="1">
      <alignment vertical="top"/>
    </xf>
    <xf borderId="29" fillId="3" fontId="7" numFmtId="0" xfId="0" applyAlignment="1" applyBorder="1" applyFont="1">
      <alignment vertical="top"/>
    </xf>
    <xf borderId="0" fillId="0" fontId="10" numFmtId="0" xfId="0" applyAlignment="1" applyFont="1">
      <alignment horizontal="right" vertical="top"/>
    </xf>
    <xf borderId="0" fillId="0" fontId="10" numFmtId="0" xfId="0" applyAlignment="1" applyFont="1">
      <alignment vertical="top"/>
    </xf>
    <xf borderId="0" fillId="0" fontId="7" numFmtId="10" xfId="0" applyAlignment="1" applyFont="1" applyNumberFormat="1">
      <alignment vertical="top"/>
    </xf>
    <xf borderId="30" fillId="0" fontId="7" numFmtId="0" xfId="0" applyAlignment="1" applyBorder="1" applyFont="1">
      <alignment vertical="top"/>
    </xf>
    <xf borderId="0" fillId="0" fontId="7" numFmtId="3" xfId="0" applyAlignment="1" applyFont="1" applyNumberFormat="1">
      <alignment vertical="top"/>
    </xf>
    <xf borderId="0" fillId="0" fontId="19" numFmtId="0" xfId="0" applyAlignment="1" applyFont="1">
      <alignment horizontal="right" vertical="top"/>
    </xf>
    <xf borderId="30" fillId="0" fontId="7" numFmtId="3" xfId="0" applyAlignment="1" applyBorder="1" applyFont="1" applyNumberFormat="1">
      <alignment vertical="top"/>
    </xf>
    <xf borderId="0" fillId="0" fontId="7" numFmtId="9" xfId="0" applyAlignment="1" applyFont="1" applyNumberFormat="1">
      <alignment vertical="top"/>
    </xf>
    <xf borderId="0" fillId="0" fontId="20" numFmtId="9" xfId="0" applyAlignment="1" applyFont="1" applyNumberFormat="1">
      <alignment vertical="bottom"/>
    </xf>
    <xf borderId="0" fillId="0" fontId="21" numFmtId="171" xfId="0" applyAlignment="1" applyFont="1" applyNumberFormat="1">
      <alignment vertical="bottom"/>
    </xf>
    <xf borderId="0" fillId="0" fontId="22" numFmtId="0" xfId="0" applyAlignment="1" applyFont="1">
      <alignment vertical="bottom"/>
    </xf>
    <xf borderId="0" fillId="0" fontId="8" numFmtId="0" xfId="0" applyAlignment="1" applyFont="1">
      <alignment vertical="top"/>
    </xf>
    <xf borderId="0" fillId="0" fontId="23" numFmtId="0" xfId="0" applyAlignment="1" applyFont="1">
      <alignment vertical="top"/>
    </xf>
    <xf borderId="0" fillId="0" fontId="24" numFmtId="0" xfId="0" applyAlignment="1" applyFont="1">
      <alignment vertical="top"/>
    </xf>
    <xf borderId="0" fillId="0" fontId="2" numFmtId="0" xfId="0" applyAlignment="1" applyFont="1">
      <alignment vertical="top"/>
    </xf>
    <xf borderId="0" fillId="0" fontId="23" numFmtId="10" xfId="0" applyAlignment="1" applyFont="1" applyNumberFormat="1">
      <alignment vertical="top"/>
    </xf>
    <xf borderId="0" fillId="0" fontId="23" numFmtId="9" xfId="0" applyAlignment="1" applyFont="1" applyNumberFormat="1">
      <alignment vertical="top"/>
    </xf>
    <xf borderId="0" fillId="0" fontId="23" numFmtId="172" xfId="0" applyAlignment="1" applyFont="1" applyNumberFormat="1">
      <alignment vertical="top"/>
    </xf>
    <xf borderId="0" fillId="0" fontId="23" numFmtId="2" xfId="0" applyAlignment="1" applyFont="1" applyNumberFormat="1">
      <alignment vertical="top"/>
    </xf>
    <xf borderId="1" fillId="3" fontId="8" numFmtId="0" xfId="0" applyAlignment="1" applyBorder="1" applyFont="1">
      <alignment horizontal="left" shrinkToFit="0" vertical="center" wrapText="1"/>
    </xf>
    <xf borderId="25" fillId="3" fontId="25" numFmtId="0" xfId="0" applyAlignment="1" applyBorder="1" applyFont="1">
      <alignment horizontal="left" vertical="bottom"/>
    </xf>
    <xf borderId="31" fillId="0" fontId="9" numFmtId="0" xfId="0" applyAlignment="1" applyBorder="1" applyFont="1">
      <alignment vertical="top"/>
    </xf>
    <xf borderId="13" fillId="3" fontId="11" numFmtId="39" xfId="0" applyAlignment="1" applyBorder="1" applyFont="1" applyNumberFormat="1">
      <alignment vertical="bottom"/>
    </xf>
    <xf borderId="25" fillId="3" fontId="2" numFmtId="0" xfId="0" applyAlignment="1" applyBorder="1" applyFont="1">
      <alignment horizontal="left" shrinkToFit="0" vertical="bottom" wrapText="1"/>
    </xf>
    <xf borderId="32" fillId="3" fontId="7" numFmtId="0" xfId="0" applyAlignment="1" applyBorder="1" applyFont="1">
      <alignment vertical="top"/>
    </xf>
    <xf borderId="1" fillId="3" fontId="16" numFmtId="0" xfId="0" applyAlignment="1" applyBorder="1" applyFont="1">
      <alignment shrinkToFit="0" vertical="bottom" wrapText="1"/>
    </xf>
    <xf borderId="1" fillId="3" fontId="16" numFmtId="0" xfId="0" applyAlignment="1" applyBorder="1" applyFont="1">
      <alignment vertical="top"/>
    </xf>
    <xf borderId="1" fillId="3" fontId="7" numFmtId="167" xfId="0" applyAlignment="1" applyBorder="1" applyFont="1" applyNumberFormat="1">
      <alignment vertical="top"/>
    </xf>
    <xf borderId="24" fillId="4" fontId="8" numFmtId="0" xfId="0" applyAlignment="1" applyBorder="1" applyFont="1">
      <alignment vertical="bottom"/>
    </xf>
    <xf borderId="24" fillId="3" fontId="16" numFmtId="164" xfId="0" applyAlignment="1" applyBorder="1" applyFont="1" applyNumberFormat="1">
      <alignment shrinkToFit="0" vertical="bottom" wrapText="1"/>
    </xf>
    <xf borderId="1" fillId="3" fontId="12" numFmtId="39" xfId="0" applyAlignment="1" applyBorder="1" applyFont="1" applyNumberFormat="1">
      <alignment vertical="top"/>
    </xf>
    <xf borderId="1" fillId="3" fontId="26" numFmtId="0" xfId="0" applyAlignment="1" applyBorder="1" applyFont="1">
      <alignment horizontal="center" vertical="bottom"/>
    </xf>
    <xf borderId="1" fillId="3" fontId="27" numFmtId="39" xfId="0" applyAlignment="1" applyBorder="1" applyFont="1" applyNumberFormat="1">
      <alignment horizontal="center" vertical="top"/>
    </xf>
    <xf borderId="1" fillId="3" fontId="8" numFmtId="9" xfId="0" applyAlignment="1" applyBorder="1" applyFont="1" applyNumberFormat="1">
      <alignment horizontal="center" vertical="bottom"/>
    </xf>
    <xf borderId="1" fillId="3" fontId="8" numFmtId="9" xfId="0" applyAlignment="1" applyBorder="1" applyFont="1" applyNumberFormat="1">
      <alignment vertical="bottom"/>
    </xf>
    <xf borderId="27" fillId="3" fontId="8" numFmtId="0" xfId="0" applyAlignment="1" applyBorder="1" applyFont="1">
      <alignment horizontal="left" shrinkToFit="0" vertical="center" wrapText="1"/>
    </xf>
    <xf borderId="28" fillId="3" fontId="8" numFmtId="0" xfId="0" applyAlignment="1" applyBorder="1" applyFont="1">
      <alignment horizontal="left" shrinkToFit="0" vertical="center" wrapText="1"/>
    </xf>
    <xf borderId="29" fillId="3" fontId="8" numFmtId="0" xfId="0" applyAlignment="1" applyBorder="1" applyFont="1">
      <alignment horizontal="left" shrinkToFit="0" vertical="center" wrapText="1"/>
    </xf>
    <xf borderId="0" fillId="0" fontId="7" numFmtId="1" xfId="0" applyAlignment="1" applyFont="1" applyNumberFormat="1">
      <alignment vertical="top"/>
    </xf>
    <xf borderId="0" fillId="0" fontId="7" numFmtId="167" xfId="0" applyAlignment="1" applyFont="1" applyNumberFormat="1">
      <alignment vertical="top"/>
    </xf>
    <xf borderId="20" fillId="3" fontId="7" numFmtId="0" xfId="0" applyAlignment="1" applyBorder="1" applyFont="1">
      <alignment vertical="top"/>
    </xf>
    <xf borderId="21" fillId="3" fontId="7" numFmtId="0" xfId="0" applyAlignment="1" applyBorder="1" applyFont="1">
      <alignment vertical="top"/>
    </xf>
    <xf borderId="22" fillId="3" fontId="7" numFmtId="0" xfId="0" applyAlignment="1" applyBorder="1" applyFont="1">
      <alignment vertical="top"/>
    </xf>
    <xf borderId="6" fillId="3" fontId="28" numFmtId="0" xfId="0" applyAlignment="1" applyBorder="1" applyFont="1">
      <alignment horizontal="left" vertical="top"/>
    </xf>
    <xf borderId="6" fillId="3" fontId="29" numFmtId="0" xfId="0" applyAlignment="1" applyBorder="1" applyFont="1">
      <alignment horizontal="left" vertical="top"/>
    </xf>
    <xf borderId="27" fillId="3" fontId="7"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900">
                <a:solidFill>
                  <a:srgbClr val="000000"/>
                </a:solidFill>
                <a:latin typeface="Times New Roman"/>
              </a:defRPr>
            </a:pPr>
            <a:r>
              <a:rPr b="1" i="0" sz="1900">
                <a:solidFill>
                  <a:srgbClr val="000000"/>
                </a:solidFill>
                <a:latin typeface="Times New Roman"/>
              </a:rPr>
              <a:t>Andamento del VAN (Problema 7-12)</a:t>
            </a:r>
          </a:p>
        </c:rich>
      </c:tx>
      <c:layout>
        <c:manualLayout>
          <c:xMode val="edge"/>
          <c:yMode val="edge"/>
          <c:x val="0.38205544996530605"/>
          <c:y val="0.030674802013384694"/>
        </c:manualLayout>
      </c:layout>
      <c:overlay val="0"/>
    </c:title>
    <c:plotArea>
      <c:layout>
        <c:manualLayout>
          <c:xMode val="edge"/>
          <c:yMode val="edge"/>
          <c:x val="0.24876252656692752"/>
          <c:y val="0.19336310233948026"/>
          <c:w val="0.6287132512238764"/>
          <c:h val="0.6572880662644442"/>
        </c:manualLayout>
      </c:layout>
      <c:lineChart>
        <c:varyColors val="0"/>
        <c:ser>
          <c:idx val="0"/>
          <c:order val="0"/>
          <c:tx>
            <c:v>VAN</c:v>
          </c:tx>
          <c:spPr>
            <a:ln cmpd="sng" w="28575">
              <a:solidFill>
                <a:srgbClr val="4F81BD"/>
              </a:solidFill>
              <a:prstDash val="solid"/>
            </a:ln>
          </c:spPr>
          <c:marker>
            <c:symbol val="none"/>
          </c:marker>
          <c:cat>
            <c:strRef>
              <c:f>'7-5, 7-12'!$C$56:$C$105</c:f>
            </c:strRef>
          </c:cat>
          <c:val>
            <c:numRef>
              <c:f>'7-5, 7-12'!$D$56:$D$105</c:f>
              <c:numCache/>
            </c:numRef>
          </c:val>
          <c:smooth val="0"/>
        </c:ser>
        <c:axId val="2014039049"/>
        <c:axId val="1574632683"/>
      </c:lineChart>
      <c:catAx>
        <c:axId val="2014039049"/>
        <c:scaling>
          <c:orientation val="minMax"/>
        </c:scaling>
        <c:delete val="0"/>
        <c:axPos val="b"/>
        <c:title>
          <c:tx>
            <c:rich>
              <a:bodyPr/>
              <a:lstStyle/>
              <a:p>
                <a:pPr lvl="0">
                  <a:defRPr b="1" i="0" sz="1600">
                    <a:solidFill>
                      <a:srgbClr val="000000"/>
                    </a:solidFill>
                    <a:latin typeface="Times New Roman"/>
                  </a:defRPr>
                </a:pPr>
                <a:r>
                  <a:rPr b="1" i="0" sz="1600">
                    <a:solidFill>
                      <a:srgbClr val="000000"/>
                    </a:solidFill>
                    <a:latin typeface="Times New Roman"/>
                  </a:rPr>
                  <a:t>Tasso di sconto</a:t>
                </a:r>
              </a:p>
            </c:rich>
          </c:tx>
          <c:layout>
            <c:manualLayout>
              <c:xMode val="edge"/>
              <c:yMode val="edge"/>
              <c:x val="0.48046363170120976"/>
              <c:y val="0.8895724398086602"/>
            </c:manualLayout>
          </c:layout>
          <c:overlay val="0"/>
        </c:title>
        <c:numFmt formatCode="General" sourceLinked="1"/>
        <c:majorTickMark val="out"/>
        <c:minorTickMark val="none"/>
        <c:spPr/>
        <c:txPr>
          <a:bodyPr rot="0"/>
          <a:lstStyle/>
          <a:p>
            <a:pPr lvl="0">
              <a:defRPr b="0" i="0" sz="1200">
                <a:solidFill>
                  <a:srgbClr val="000000"/>
                </a:solidFill>
                <a:latin typeface="Times New Roman"/>
              </a:defRPr>
            </a:pPr>
          </a:p>
        </c:txPr>
        <c:crossAx val="1574632683"/>
      </c:catAx>
      <c:valAx>
        <c:axId val="1574632683"/>
        <c:scaling>
          <c:orientation val="minMax"/>
        </c:scaling>
        <c:delete val="0"/>
        <c:axPos val="l"/>
        <c:majorGridlines>
          <c:spPr>
            <a:ln>
              <a:solidFill>
                <a:srgbClr val="B7B7B7"/>
              </a:solidFill>
            </a:ln>
          </c:spPr>
        </c:majorGridlines>
        <c:title>
          <c:tx>
            <c:rich>
              <a:bodyPr/>
              <a:lstStyle/>
              <a:p>
                <a:pPr lvl="0">
                  <a:defRPr b="1" i="0" sz="1600">
                    <a:solidFill>
                      <a:srgbClr val="000000"/>
                    </a:solidFill>
                    <a:latin typeface="Times New Roman"/>
                  </a:defRPr>
                </a:pPr>
                <a:r>
                  <a:rPr b="1" i="0" sz="1600">
                    <a:solidFill>
                      <a:srgbClr val="000000"/>
                    </a:solidFill>
                    <a:latin typeface="Times New Roman"/>
                  </a:rPr>
                  <a:t>VAN</a:t>
                </a:r>
              </a:p>
            </c:rich>
          </c:tx>
          <c:layout>
            <c:manualLayout>
              <c:xMode val="edge"/>
              <c:yMode val="edge"/>
              <c:x val="0.018813286270250702"/>
              <c:y val="0.4693261069639022"/>
            </c:manualLayout>
          </c:layout>
          <c:overlay val="0"/>
        </c:title>
        <c:numFmt formatCode="#,##0_);\(#,##0\)" sourceLinked="0"/>
        <c:majorTickMark val="out"/>
        <c:minorTickMark val="none"/>
        <c:tickLblPos val="nextTo"/>
        <c:spPr>
          <a:ln/>
        </c:spPr>
        <c:txPr>
          <a:bodyPr rot="0"/>
          <a:lstStyle/>
          <a:p>
            <a:pPr lvl="0">
              <a:defRPr b="0" i="0" sz="1200">
                <a:solidFill>
                  <a:srgbClr val="000000"/>
                </a:solidFill>
                <a:latin typeface="Times New Roman"/>
              </a:defRPr>
            </a:pPr>
          </a:p>
        </c:txPr>
        <c:crossAx val="2014039049"/>
      </c:valAx>
      <c:spPr>
        <a:solidFill>
          <a:srgbClr val="C0C0C0"/>
        </a:solidFill>
      </c:spPr>
    </c:plotArea>
    <c:legend>
      <c:legendPos val="r"/>
      <c:layout>
        <c:manualLayout>
          <c:xMode val="edge"/>
          <c:yMode val="edge"/>
          <c:x val="0.8811886445228829"/>
          <c:y val="0.5865812228016952"/>
        </c:manualLayout>
      </c:layout>
      <c:overlay val="0"/>
      <c:txPr>
        <a:bodyPr/>
        <a:lstStyle/>
        <a:p>
          <a:pPr lvl="0">
            <a:defRPr b="0" i="0" sz="1300">
              <a:solidFill>
                <a:srgbClr val="000000"/>
              </a:solidFill>
              <a:latin typeface="Times New Roman"/>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900">
                <a:solidFill>
                  <a:srgbClr val="000000"/>
                </a:solidFill>
                <a:latin typeface="Times New Roman"/>
              </a:defRPr>
            </a:pPr>
            <a:r>
              <a:rPr b="1" i="0" sz="1900">
                <a:solidFill>
                  <a:srgbClr val="000000"/>
                </a:solidFill>
                <a:latin typeface="Times New Roman"/>
              </a:rPr>
              <a:t>Andamento del VAN (Problema 7-12) </a:t>
            </a:r>
          </a:p>
        </c:rich>
      </c:tx>
      <c:layout>
        <c:manualLayout>
          <c:xMode val="edge"/>
          <c:yMode val="edge"/>
          <c:x val="0.36764728471818897"/>
          <c:y val="0.03095966715950899"/>
        </c:manualLayout>
      </c:layout>
      <c:overlay val="0"/>
    </c:title>
    <c:plotArea>
      <c:layout>
        <c:manualLayout>
          <c:xMode val="edge"/>
          <c:yMode val="edge"/>
          <c:x val="0.2449750246441096"/>
          <c:y val="0.19213973799126638"/>
          <c:w val="0.6306536531863745"/>
          <c:h val="0.6462882096069869"/>
        </c:manualLayout>
      </c:layout>
      <c:lineChart>
        <c:varyColors val="0"/>
        <c:ser>
          <c:idx val="0"/>
          <c:order val="0"/>
          <c:tx>
            <c:v>VAN</c:v>
          </c:tx>
          <c:spPr>
            <a:ln cmpd="sng" w="19050">
              <a:solidFill>
                <a:srgbClr val="000080">
                  <a:alpha val="100000"/>
                </a:srgbClr>
              </a:solidFill>
              <a:prstDash val="solid"/>
            </a:ln>
          </c:spPr>
          <c:marker>
            <c:symbol val="none"/>
          </c:marker>
          <c:cat>
            <c:strRef>
              <c:f>'7-5, 7-12'!$F$56:$F$105</c:f>
            </c:strRef>
          </c:cat>
          <c:val>
            <c:numRef>
              <c:f>'7-5, 7-12'!$G$56:$G$105</c:f>
              <c:numCache/>
            </c:numRef>
          </c:val>
          <c:smooth val="0"/>
        </c:ser>
        <c:axId val="1334371080"/>
        <c:axId val="534897424"/>
      </c:lineChart>
      <c:catAx>
        <c:axId val="1334371080"/>
        <c:scaling>
          <c:orientation val="minMax"/>
        </c:scaling>
        <c:delete val="0"/>
        <c:axPos val="b"/>
        <c:title>
          <c:tx>
            <c:rich>
              <a:bodyPr/>
              <a:lstStyle/>
              <a:p>
                <a:pPr lvl="0">
                  <a:defRPr b="1" i="0" sz="1700">
                    <a:solidFill>
                      <a:srgbClr val="000000"/>
                    </a:solidFill>
                    <a:latin typeface="Times New Roman"/>
                  </a:defRPr>
                </a:pPr>
                <a:r>
                  <a:rPr b="1" i="0" sz="1700">
                    <a:solidFill>
                      <a:srgbClr val="000000"/>
                    </a:solidFill>
                    <a:latin typeface="Times New Roman"/>
                  </a:rPr>
                  <a:t>Tasso di sconto</a:t>
                </a:r>
              </a:p>
            </c:rich>
          </c:tx>
          <c:layout>
            <c:manualLayout>
              <c:xMode val="edge"/>
              <c:yMode val="edge"/>
              <c:x val="0.4704468289710461"/>
              <c:y val="0.9110955999495696"/>
            </c:manualLayout>
          </c:layout>
          <c:overlay val="0"/>
        </c:title>
        <c:numFmt formatCode="General" sourceLinked="1"/>
        <c:majorTickMark val="cross"/>
        <c:minorTickMark val="none"/>
        <c:spPr/>
        <c:txPr>
          <a:bodyPr rot="0"/>
          <a:lstStyle/>
          <a:p>
            <a:pPr lvl="0">
              <a:defRPr b="0" i="0" sz="1200">
                <a:solidFill>
                  <a:srgbClr val="000000"/>
                </a:solidFill>
                <a:latin typeface="Times New Roman"/>
              </a:defRPr>
            </a:pPr>
          </a:p>
        </c:txPr>
        <c:crossAx val="534897424"/>
      </c:catAx>
      <c:valAx>
        <c:axId val="534897424"/>
        <c:scaling>
          <c:orientation val="minMax"/>
        </c:scaling>
        <c:delete val="0"/>
        <c:axPos val="l"/>
        <c:majorGridlines>
          <c:spPr>
            <a:ln>
              <a:solidFill>
                <a:srgbClr val="B7B7B7"/>
              </a:solidFill>
            </a:ln>
          </c:spPr>
        </c:majorGridlines>
        <c:title>
          <c:tx>
            <c:rich>
              <a:bodyPr/>
              <a:lstStyle/>
              <a:p>
                <a:pPr lvl="0">
                  <a:defRPr b="1" i="0" sz="1700">
                    <a:solidFill>
                      <a:srgbClr val="000000"/>
                    </a:solidFill>
                    <a:latin typeface="Times New Roman"/>
                  </a:defRPr>
                </a:pPr>
                <a:r>
                  <a:rPr b="1" i="0" sz="1700">
                    <a:solidFill>
                      <a:srgbClr val="000000"/>
                    </a:solidFill>
                    <a:latin typeface="Times New Roman"/>
                  </a:rPr>
                  <a:t>VAN</a:t>
                </a:r>
              </a:p>
            </c:rich>
          </c:tx>
          <c:layout>
            <c:manualLayout>
              <c:xMode val="edge"/>
              <c:yMode val="edge"/>
              <c:x val="0.019117640524680485"/>
              <c:y val="0.4613004160506138"/>
            </c:manualLayout>
          </c:layout>
          <c:overlay val="0"/>
        </c:title>
        <c:numFmt formatCode="#,##0_);\(#,##0\)" sourceLinked="0"/>
        <c:majorTickMark val="out"/>
        <c:minorTickMark val="none"/>
        <c:tickLblPos val="nextTo"/>
        <c:spPr>
          <a:ln/>
        </c:spPr>
        <c:txPr>
          <a:bodyPr rot="0"/>
          <a:lstStyle/>
          <a:p>
            <a:pPr lvl="0">
              <a:defRPr b="0" i="0" sz="1400">
                <a:solidFill>
                  <a:srgbClr val="000000"/>
                </a:solidFill>
                <a:latin typeface="Times New Roman"/>
              </a:defRPr>
            </a:pPr>
          </a:p>
        </c:txPr>
        <c:crossAx val="1334371080"/>
      </c:valAx>
      <c:spPr>
        <a:solidFill>
          <a:srgbClr val="C0C0C0"/>
        </a:solidFill>
      </c:spPr>
    </c:plotArea>
    <c:legend>
      <c:legendPos val="r"/>
      <c:layout>
        <c:manualLayout>
          <c:xMode val="edge"/>
          <c:yMode val="edge"/>
          <c:x val="0.8793974997381676"/>
          <c:y val="0.5829694323144105"/>
        </c:manualLayout>
      </c:layout>
      <c:overlay val="0"/>
      <c:txPr>
        <a:bodyPr/>
        <a:lstStyle/>
        <a:p>
          <a:pPr lvl="0">
            <a:defRPr b="0" i="0" sz="1300">
              <a:solidFill>
                <a:srgbClr val="000000"/>
              </a:solidFill>
              <a:latin typeface="Times New Roman"/>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Profilo VAN</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'7-8'!$A$19:$A$34</c:f>
            </c:numRef>
          </c:xVal>
          <c:yVal>
            <c:numRef>
              <c:f>'7-8'!$B$19:$B$34</c:f>
              <c:numCache/>
            </c:numRef>
          </c:yVal>
        </c:ser>
        <c:dLbls>
          <c:showLegendKey val="0"/>
          <c:showVal val="0"/>
          <c:showCatName val="0"/>
          <c:showSerName val="0"/>
          <c:showPercent val="0"/>
          <c:showBubbleSize val="0"/>
        </c:dLbls>
        <c:axId val="726704733"/>
        <c:axId val="366254043"/>
      </c:scatterChart>
      <c:valAx>
        <c:axId val="72670473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66254043"/>
      </c:valAx>
      <c:valAx>
        <c:axId val="3662540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26704733"/>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000000"/>
                </a:solidFill>
                <a:latin typeface="Arial"/>
              </a:defRPr>
            </a:pPr>
            <a:r>
              <a:rPr b="0" i="0" sz="1200">
                <a:solidFill>
                  <a:srgbClr val="000000"/>
                </a:solidFill>
                <a:latin typeface="Arial"/>
              </a:rPr>
              <a:t>Andamento del VAN</a:t>
            </a:r>
          </a:p>
        </c:rich>
      </c:tx>
      <c:layout>
        <c:manualLayout>
          <c:xMode val="edge"/>
          <c:yMode val="edge"/>
          <c:x val="0.4699426265184189"/>
          <c:y val="0.03383468777632742"/>
        </c:manualLayout>
      </c:layout>
      <c:overlay val="0"/>
    </c:title>
    <c:plotArea>
      <c:layout>
        <c:manualLayout>
          <c:xMode val="edge"/>
          <c:yMode val="edge"/>
          <c:x val="0.2040302267002519"/>
          <c:y val="0.1974233096895946"/>
          <c:w val="0.7137820251600436"/>
          <c:h val="0.7277102882800807"/>
        </c:manualLayout>
      </c:layout>
      <c:scatterChart>
        <c:scatterStyle val="lineMarker"/>
        <c:varyColors val="0"/>
        <c:ser>
          <c:idx val="0"/>
          <c:order val="0"/>
          <c:tx>
            <c:v>VAN</c:v>
          </c:tx>
          <c:spPr>
            <a:ln>
              <a:noFill/>
            </a:ln>
          </c:spPr>
          <c:marker>
            <c:symbol val="circle"/>
            <c:size val="7"/>
            <c:spPr>
              <a:solidFill>
                <a:schemeClr val="accent1"/>
              </a:solidFill>
              <a:ln cmpd="sng">
                <a:solidFill>
                  <a:schemeClr val="accent1"/>
                </a:solidFill>
              </a:ln>
            </c:spPr>
          </c:marker>
          <c:xVal>
            <c:numRef>
              <c:f>'7-18'!$B$25:$B$77</c:f>
            </c:numRef>
          </c:xVal>
          <c:yVal>
            <c:numRef>
              <c:f>'7-18'!$C$25:$C$77</c:f>
              <c:numCache/>
            </c:numRef>
          </c:yVal>
        </c:ser>
        <c:dLbls>
          <c:showLegendKey val="0"/>
          <c:showVal val="0"/>
          <c:showCatName val="0"/>
          <c:showSerName val="0"/>
          <c:showPercent val="0"/>
          <c:showBubbleSize val="0"/>
        </c:dLbls>
        <c:axId val="1503612733"/>
        <c:axId val="528239762"/>
      </c:scatterChart>
      <c:valAx>
        <c:axId val="15036127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200">
                <a:solidFill>
                  <a:srgbClr val="000000"/>
                </a:solidFill>
                <a:latin typeface="Arial"/>
              </a:defRPr>
            </a:pPr>
          </a:p>
        </c:txPr>
        <c:crossAx val="528239762"/>
      </c:valAx>
      <c:valAx>
        <c:axId val="528239762"/>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200">
                <a:solidFill>
                  <a:srgbClr val="000000"/>
                </a:solidFill>
                <a:latin typeface="Arial"/>
              </a:defRPr>
            </a:pPr>
          </a:p>
        </c:txPr>
        <c:crossAx val="1503612733"/>
      </c:valAx>
      <c:spPr>
        <a:solidFill>
          <a:srgbClr val="C0C0C0"/>
        </a:solidFill>
      </c:spPr>
    </c:plotArea>
    <c:legend>
      <c:legendPos val="r"/>
      <c:layout>
        <c:manualLayout>
          <c:xMode val="edge"/>
          <c:yMode val="edge"/>
          <c:x val="0.8982417570284019"/>
          <c:y val="0.6016042780748663"/>
        </c:manualLayout>
      </c:layout>
      <c:overlay val="0"/>
      <c:txPr>
        <a:bodyPr/>
        <a:lstStyle/>
        <a:p>
          <a:pPr lvl="0">
            <a:defRPr b="0" i="0" sz="900">
              <a:solidFill>
                <a:srgbClr val="000000"/>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rPr b="1" i="0" sz="1800">
                <a:solidFill>
                  <a:srgbClr val="000000"/>
                </a:solidFill>
                <a:latin typeface="Calibri"/>
              </a:rPr>
              <a:t>Andamento del VAN per il problema 7-20</a:t>
            </a:r>
          </a:p>
        </c:rich>
      </c:tx>
      <c:overlay val="0"/>
    </c:title>
    <c:plotArea>
      <c:layout/>
      <c:scatterChart>
        <c:scatterStyle val="lineMarker"/>
        <c:varyColors val="0"/>
        <c:ser>
          <c:idx val="0"/>
          <c:order val="0"/>
          <c:tx>
            <c:v>NPV</c:v>
          </c:tx>
          <c:spPr>
            <a:ln>
              <a:noFill/>
            </a:ln>
          </c:spPr>
          <c:marker>
            <c:symbol val="circle"/>
            <c:size val="7"/>
            <c:spPr>
              <a:solidFill>
                <a:schemeClr val="accent1"/>
              </a:solidFill>
              <a:ln cmpd="sng">
                <a:solidFill>
                  <a:schemeClr val="accent1"/>
                </a:solidFill>
              </a:ln>
            </c:spPr>
          </c:marker>
          <c:xVal>
            <c:numRef>
              <c:f>'7-20'!$B$21:$B$43</c:f>
            </c:numRef>
          </c:xVal>
          <c:yVal>
            <c:numRef>
              <c:f>'7-20'!$C$21:$C$43</c:f>
              <c:numCache/>
            </c:numRef>
          </c:yVal>
        </c:ser>
        <c:dLbls>
          <c:showLegendKey val="0"/>
          <c:showVal val="0"/>
          <c:showCatName val="0"/>
          <c:showSerName val="0"/>
          <c:showPercent val="0"/>
          <c:showBubbleSize val="0"/>
        </c:dLbls>
        <c:axId val="1523960511"/>
        <c:axId val="1980207593"/>
      </c:scatterChart>
      <c:valAx>
        <c:axId val="15239605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980207593"/>
        <c:majorUnit val="0.020000000000000004"/>
      </c:valAx>
      <c:valAx>
        <c:axId val="198020759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0"/>
          <a:lstStyle/>
          <a:p>
            <a:pPr lvl="0">
              <a:defRPr b="0" i="0" sz="1000">
                <a:solidFill>
                  <a:srgbClr val="000000"/>
                </a:solidFill>
                <a:latin typeface="Calibri"/>
              </a:defRPr>
            </a:pPr>
          </a:p>
        </c:txPr>
        <c:crossAx val="1523960511"/>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571500</xdr:colOff>
      <xdr:row>0</xdr:row>
      <xdr:rowOff>104775</xdr:rowOff>
    </xdr:from>
    <xdr:ext cx="8286750" cy="4391025"/>
    <xdr:graphicFrame>
      <xdr:nvGraphicFramePr>
        <xdr:cNvPr id="838828457"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142875</xdr:rowOff>
    </xdr:from>
    <xdr:ext cx="7877175" cy="4352925"/>
    <xdr:graphicFrame>
      <xdr:nvGraphicFramePr>
        <xdr:cNvPr id="611491262"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457200</xdr:colOff>
      <xdr:row>15</xdr:row>
      <xdr:rowOff>0</xdr:rowOff>
    </xdr:from>
    <xdr:ext cx="5972175" cy="3667125"/>
    <xdr:graphicFrame>
      <xdr:nvGraphicFramePr>
        <xdr:cNvPr id="182061265"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9</xdr:row>
      <xdr:rowOff>0</xdr:rowOff>
    </xdr:from>
    <xdr:ext cx="8020050" cy="1133475"/>
    <xdr:sp>
      <xdr:nvSpPr>
        <xdr:cNvPr id="3" name="Shape 3"/>
        <xdr:cNvSpPr txBox="1"/>
      </xdr:nvSpPr>
      <xdr:spPr>
        <a:xfrm>
          <a:off x="1340738" y="3213263"/>
          <a:ext cx="8010525"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chemeClr val="dk1"/>
            </a:buClr>
            <a:buSzPts val="1400"/>
            <a:buFont typeface="Times New Roman"/>
            <a:buNone/>
          </a:pPr>
          <a:r>
            <a:rPr lang="en-US" sz="1400">
              <a:solidFill>
                <a:schemeClr val="dk1"/>
              </a:solidFill>
              <a:latin typeface="Times New Roman"/>
              <a:ea typeface="Times New Roman"/>
              <a:cs typeface="Times New Roman"/>
              <a:sym typeface="Times New Roman"/>
            </a:rPr>
            <a:t>Il progetto 1 è l’unico per cui vale il criterio del TIR (effettuare qualsiasi investimento in cui il TIR sia superiore al costo opportunità del capitale). Nel progetto 2 i flussi di cassa cambiano più volte di segno e quindi ci sono più TIR. Il progetto 3 ha VAN positivo quando il costo del capitale è maggiore del TIR.</a:t>
          </a:r>
          <a:endParaRPr sz="1400"/>
        </a:p>
        <a:p>
          <a:pPr indent="0" lvl="0" marL="0" rtl="0" algn="l">
            <a:spcBef>
              <a:spcPts val="0"/>
            </a:spcBef>
            <a:spcAft>
              <a:spcPts val="0"/>
            </a:spcAft>
            <a:buNone/>
          </a:pPr>
          <a:r>
            <a:t/>
          </a:r>
          <a:endParaRPr sz="11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15</xdr:row>
      <xdr:rowOff>57150</xdr:rowOff>
    </xdr:from>
    <xdr:ext cx="10010775" cy="4371975"/>
    <xdr:graphicFrame>
      <xdr:nvGraphicFramePr>
        <xdr:cNvPr id="1468796795"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295275</xdr:colOff>
      <xdr:row>2</xdr:row>
      <xdr:rowOff>142875</xdr:rowOff>
    </xdr:from>
    <xdr:ext cx="5915025" cy="3438525"/>
    <xdr:graphicFrame>
      <xdr:nvGraphicFramePr>
        <xdr:cNvPr id="1993375268"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SF\Untitled\Documents%20and%20Settings\Nicole\My%20Documents\GreenPenQA\Jobs\Spoke&amp;Wheel\Berk_DeMarzo\Excel_Spreadsheets_Sols\XLS\chapter%205%20revision%203%20.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5-2"/>
      <sheetName val="5-3"/>
      <sheetName val="5-7"/>
      <sheetName val="5-14"/>
      <sheetName val="5-15"/>
      <sheetName val="5-17"/>
      <sheetName val="5-18"/>
      <sheetName val="5-25"/>
      <sheetName val="5-26"/>
      <sheetName val="5-27"/>
      <sheetName val="5-2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26.29"/>
    <col customWidth="1" min="4" max="26" width="8.86"/>
  </cols>
  <sheetData>
    <row r="1" ht="12.75" customHeight="1"/>
    <row r="2" ht="12.75" customHeight="1">
      <c r="C2" s="1" t="s">
        <v>0</v>
      </c>
      <c r="D2" s="2" t="s">
        <v>1</v>
      </c>
    </row>
    <row r="3" ht="12.75" customHeight="1">
      <c r="C3" s="3"/>
    </row>
    <row r="4" ht="12.75" customHeight="1">
      <c r="C4" s="4" t="s">
        <v>2</v>
      </c>
      <c r="D4" s="5" t="s">
        <v>3</v>
      </c>
    </row>
    <row r="5" ht="12.75" customHeight="1">
      <c r="C5" s="4" t="s">
        <v>4</v>
      </c>
      <c r="D5" s="5" t="s">
        <v>3</v>
      </c>
    </row>
    <row r="6" ht="12.75" customHeight="1">
      <c r="C6" s="4" t="s">
        <v>5</v>
      </c>
      <c r="D6" s="5" t="s">
        <v>3</v>
      </c>
    </row>
    <row r="7" ht="12.75" customHeight="1">
      <c r="C7" s="4" t="s">
        <v>6</v>
      </c>
      <c r="D7" s="5" t="s">
        <v>3</v>
      </c>
    </row>
    <row r="8" ht="12.75" customHeight="1">
      <c r="C8" s="6" t="s">
        <v>7</v>
      </c>
      <c r="D8" s="5" t="s">
        <v>3</v>
      </c>
    </row>
    <row r="9" ht="12.75" customHeight="1">
      <c r="C9" s="6" t="s">
        <v>8</v>
      </c>
      <c r="D9" s="5" t="s">
        <v>3</v>
      </c>
    </row>
    <row r="10" ht="12.75" customHeight="1">
      <c r="C10" s="4" t="s">
        <v>9</v>
      </c>
      <c r="D10" s="5" t="s">
        <v>3</v>
      </c>
    </row>
    <row r="11" ht="12.75" customHeight="1">
      <c r="C11" s="4" t="s">
        <v>10</v>
      </c>
      <c r="D11" s="5" t="s">
        <v>3</v>
      </c>
    </row>
    <row r="12" ht="12.75" customHeight="1">
      <c r="B12" s="7"/>
      <c r="C12" s="4" t="s">
        <v>11</v>
      </c>
      <c r="D12" s="5" t="s">
        <v>3</v>
      </c>
    </row>
    <row r="13" ht="12.75" customHeight="1"/>
    <row r="14" ht="12.75" customHeight="1"/>
    <row r="15" ht="12.75" customHeight="1"/>
    <row r="16" ht="12.75" customHeight="1">
      <c r="E16" s="8"/>
      <c r="F16" s="8"/>
    </row>
    <row r="17" ht="12.75" customHeight="1">
      <c r="A17" s="8"/>
      <c r="E17" s="8"/>
      <c r="F17" s="8"/>
      <c r="G17" s="8"/>
      <c r="H17" s="8"/>
      <c r="I17" s="8"/>
      <c r="J17" s="8"/>
      <c r="K17" s="8"/>
      <c r="L17" s="8"/>
      <c r="M17" s="8"/>
      <c r="N17" s="8"/>
      <c r="O17" s="8"/>
      <c r="P17" s="8"/>
      <c r="Q17" s="8"/>
      <c r="R17" s="8"/>
      <c r="S17" s="8"/>
      <c r="T17" s="8"/>
      <c r="U17" s="8"/>
      <c r="V17" s="8"/>
      <c r="W17" s="8"/>
      <c r="X17" s="8"/>
      <c r="Y17" s="8"/>
      <c r="Z17" s="8"/>
    </row>
    <row r="18" ht="12.75" customHeight="1">
      <c r="A18" s="8"/>
      <c r="E18" s="8"/>
      <c r="F18" s="8"/>
      <c r="G18" s="8"/>
      <c r="H18" s="8"/>
      <c r="I18" s="8"/>
      <c r="J18" s="8"/>
      <c r="K18" s="8"/>
      <c r="L18" s="8"/>
      <c r="M18" s="8"/>
      <c r="N18" s="8"/>
      <c r="O18" s="8"/>
      <c r="P18" s="8"/>
      <c r="Q18" s="8"/>
      <c r="R18" s="8"/>
      <c r="S18" s="8"/>
      <c r="T18" s="8"/>
      <c r="U18" s="8"/>
      <c r="V18" s="8"/>
      <c r="W18" s="8"/>
      <c r="X18" s="8"/>
      <c r="Y18" s="8"/>
      <c r="Z18" s="8"/>
    </row>
    <row r="19" ht="12.75" customHeight="1">
      <c r="A19" s="8"/>
      <c r="E19" s="8"/>
      <c r="F19" s="8"/>
      <c r="G19" s="8"/>
      <c r="H19" s="8"/>
      <c r="I19" s="8"/>
      <c r="J19" s="8"/>
      <c r="K19" s="8"/>
      <c r="L19" s="8"/>
      <c r="M19" s="8"/>
      <c r="N19" s="8"/>
      <c r="O19" s="8"/>
      <c r="P19" s="8"/>
      <c r="Q19" s="8"/>
      <c r="R19" s="8"/>
      <c r="S19" s="8"/>
      <c r="T19" s="8"/>
      <c r="U19" s="8"/>
      <c r="V19" s="8"/>
      <c r="W19" s="8"/>
      <c r="X19" s="8"/>
      <c r="Y19" s="8"/>
      <c r="Z19" s="8"/>
    </row>
    <row r="20" ht="12.75" customHeight="1">
      <c r="A20" s="8"/>
      <c r="E20" s="8"/>
      <c r="F20" s="8"/>
      <c r="G20" s="8"/>
      <c r="H20" s="8"/>
      <c r="I20" s="8"/>
      <c r="J20" s="8"/>
      <c r="K20" s="8"/>
      <c r="L20" s="8"/>
      <c r="M20" s="8"/>
      <c r="N20" s="8"/>
      <c r="O20" s="8"/>
      <c r="P20" s="8"/>
      <c r="Q20" s="8"/>
      <c r="R20" s="8"/>
      <c r="S20" s="8"/>
      <c r="T20" s="8"/>
      <c r="U20" s="8"/>
      <c r="V20" s="8"/>
      <c r="W20" s="8"/>
      <c r="X20" s="8"/>
      <c r="Y20" s="8"/>
      <c r="Z20" s="8"/>
    </row>
    <row r="21" ht="12.75" customHeight="1">
      <c r="A21" s="8"/>
      <c r="E21" s="8"/>
      <c r="F21" s="8"/>
      <c r="G21" s="8"/>
      <c r="H21" s="8"/>
      <c r="I21" s="8"/>
      <c r="J21" s="8"/>
      <c r="K21" s="8"/>
      <c r="L21" s="8"/>
      <c r="M21" s="8"/>
      <c r="N21" s="8"/>
      <c r="O21" s="8"/>
      <c r="P21" s="8"/>
      <c r="Q21" s="8"/>
      <c r="R21" s="8"/>
      <c r="S21" s="8"/>
      <c r="T21" s="8"/>
      <c r="U21" s="8"/>
      <c r="V21" s="8"/>
      <c r="W21" s="8"/>
      <c r="X21" s="8"/>
      <c r="Y21" s="8"/>
      <c r="Z21" s="8"/>
    </row>
    <row r="22" ht="12.75" customHeight="1">
      <c r="A22" s="8"/>
      <c r="E22" s="8"/>
      <c r="F22" s="8"/>
      <c r="G22" s="8"/>
      <c r="H22" s="8"/>
      <c r="I22" s="8"/>
      <c r="J22" s="8"/>
      <c r="K22" s="8"/>
      <c r="L22" s="8"/>
      <c r="M22" s="8"/>
      <c r="N22" s="8"/>
      <c r="O22" s="8"/>
      <c r="P22" s="8"/>
      <c r="Q22" s="8"/>
      <c r="R22" s="8"/>
      <c r="S22" s="8"/>
      <c r="T22" s="8"/>
      <c r="U22" s="8"/>
      <c r="V22" s="8"/>
      <c r="W22" s="8"/>
      <c r="X22" s="8"/>
      <c r="Y22" s="8"/>
      <c r="Z22" s="8"/>
    </row>
    <row r="23" ht="12.75" customHeight="1">
      <c r="A23" s="8"/>
      <c r="E23" s="8"/>
      <c r="F23" s="8"/>
      <c r="G23" s="8"/>
      <c r="H23" s="8"/>
      <c r="I23" s="8"/>
      <c r="J23" s="8"/>
      <c r="K23" s="8"/>
      <c r="L23" s="8"/>
      <c r="M23" s="8"/>
      <c r="N23" s="8"/>
      <c r="O23" s="8"/>
      <c r="P23" s="8"/>
      <c r="Q23" s="8"/>
      <c r="R23" s="8"/>
      <c r="S23" s="8"/>
      <c r="T23" s="8"/>
      <c r="U23" s="8"/>
      <c r="V23" s="8"/>
      <c r="W23" s="8"/>
      <c r="X23" s="8"/>
      <c r="Y23" s="8"/>
      <c r="Z23" s="8"/>
    </row>
    <row r="24" ht="12.75" customHeight="1">
      <c r="A24" s="8"/>
      <c r="E24" s="8"/>
      <c r="F24" s="8"/>
      <c r="G24" s="8"/>
      <c r="H24" s="8"/>
      <c r="I24" s="8"/>
      <c r="J24" s="8"/>
      <c r="K24" s="8"/>
      <c r="L24" s="8"/>
      <c r="M24" s="8"/>
      <c r="N24" s="8"/>
      <c r="O24" s="8"/>
      <c r="P24" s="8"/>
      <c r="Q24" s="8"/>
      <c r="R24" s="8"/>
      <c r="S24" s="8"/>
      <c r="T24" s="8"/>
      <c r="U24" s="8"/>
      <c r="V24" s="8"/>
      <c r="W24" s="8"/>
      <c r="X24" s="8"/>
      <c r="Y24" s="8"/>
      <c r="Z24" s="8"/>
    </row>
    <row r="25" ht="12.75" customHeight="1">
      <c r="A25" s="8"/>
      <c r="E25" s="8"/>
      <c r="F25" s="8"/>
      <c r="G25" s="8"/>
      <c r="H25" s="8"/>
      <c r="I25" s="8"/>
      <c r="J25" s="8"/>
      <c r="K25" s="8"/>
      <c r="L25" s="8"/>
      <c r="M25" s="8"/>
      <c r="N25" s="8"/>
      <c r="O25" s="8"/>
      <c r="P25" s="8"/>
      <c r="Q25" s="8"/>
      <c r="R25" s="8"/>
      <c r="S25" s="8"/>
      <c r="T25" s="8"/>
      <c r="U25" s="8"/>
      <c r="V25" s="8"/>
      <c r="W25" s="8"/>
      <c r="X25" s="8"/>
      <c r="Y25" s="8"/>
      <c r="Z25" s="8"/>
    </row>
    <row r="26" ht="12.75" customHeight="1">
      <c r="A26" s="8"/>
      <c r="E26" s="8"/>
      <c r="F26" s="8"/>
      <c r="G26" s="8"/>
      <c r="H26" s="8"/>
      <c r="I26" s="8"/>
      <c r="J26" s="8"/>
      <c r="K26" s="8"/>
      <c r="L26" s="8"/>
      <c r="M26" s="8"/>
      <c r="N26" s="8"/>
      <c r="O26" s="8"/>
      <c r="P26" s="8"/>
      <c r="Q26" s="8"/>
      <c r="R26" s="8"/>
      <c r="S26" s="8"/>
      <c r="T26" s="8"/>
      <c r="U26" s="8"/>
      <c r="V26" s="8"/>
      <c r="W26" s="8"/>
      <c r="X26" s="8"/>
      <c r="Y26" s="8"/>
      <c r="Z26" s="8"/>
    </row>
    <row r="27" ht="12.75" customHeight="1">
      <c r="A27" s="9"/>
      <c r="E27" s="9"/>
      <c r="F27" s="9"/>
      <c r="G27" s="9"/>
      <c r="H27" s="9"/>
      <c r="I27" s="9"/>
      <c r="J27" s="9"/>
      <c r="K27" s="9"/>
      <c r="L27" s="9"/>
      <c r="M27" s="9"/>
      <c r="N27" s="9"/>
      <c r="O27" s="9"/>
      <c r="P27" s="9"/>
      <c r="Q27" s="9"/>
      <c r="R27" s="9"/>
      <c r="S27" s="9"/>
      <c r="T27" s="9"/>
      <c r="U27" s="9"/>
      <c r="V27" s="9"/>
      <c r="W27" s="9"/>
      <c r="X27" s="9"/>
      <c r="Y27" s="9"/>
      <c r="Z27" s="9"/>
    </row>
    <row r="28" ht="12.75" customHeight="1">
      <c r="A28" s="9"/>
      <c r="E28" s="9"/>
      <c r="F28" s="9"/>
      <c r="G28" s="9"/>
      <c r="H28" s="9"/>
      <c r="I28" s="9"/>
      <c r="J28" s="9"/>
      <c r="K28" s="9"/>
      <c r="L28" s="9"/>
      <c r="M28" s="9"/>
      <c r="N28" s="9"/>
      <c r="O28" s="9"/>
      <c r="P28" s="9"/>
      <c r="Q28" s="9"/>
      <c r="R28" s="9"/>
      <c r="S28" s="9"/>
      <c r="T28" s="9"/>
      <c r="U28" s="9"/>
      <c r="V28" s="9"/>
      <c r="W28" s="9"/>
      <c r="X28" s="9"/>
      <c r="Y28" s="9"/>
      <c r="Z28" s="9"/>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display="Problema 7-5" location="null!A1" ref="C4"/>
    <hyperlink display="Problema 7-6" location="'7-6'!A1" ref="C5"/>
    <hyperlink display="Problema 7-8" location="'7-8'!A1" ref="C6"/>
    <hyperlink display="Problema 7-12" location="'7-5, 7-12'!A1" ref="C7"/>
    <hyperlink display="VAN parte (a) problema 7-12 " location="'VAN parte a problema 7-12'!A1" ref="C8"/>
    <hyperlink display="VAN parte (b) problema 7-12" location="'VAN parte b problema 7-12'!A1" ref="C9"/>
    <hyperlink display="Problema 7-18" location="'7-18'!A1" ref="C10"/>
    <hyperlink display="Problema 7-20" location="'7-20'!A1" ref="C11"/>
    <hyperlink display="VAN per 7-20" location="'VAN 7-20'!A1" ref="C12"/>
  </hyperlink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3"/>
    <col customWidth="1" min="3" max="3" width="44.57"/>
    <col customWidth="1" min="4" max="4" width="20.43"/>
    <col customWidth="1" min="5" max="5" width="19.71"/>
    <col customWidth="1" min="6" max="6" width="22.43"/>
    <col customWidth="1" min="7" max="7" width="19.57"/>
    <col customWidth="1" min="8" max="8" width="30.57"/>
    <col customWidth="1" min="9" max="26" width="8.86"/>
  </cols>
  <sheetData>
    <row r="1" ht="12.75" customHeight="1">
      <c r="A1" s="10"/>
      <c r="B1" s="11"/>
      <c r="C1" s="11"/>
      <c r="D1" s="11"/>
      <c r="E1" s="11"/>
      <c r="F1" s="11"/>
      <c r="G1" s="11"/>
      <c r="H1" s="11"/>
      <c r="I1" s="12"/>
      <c r="J1" s="13"/>
      <c r="K1" s="13"/>
      <c r="L1" s="13"/>
      <c r="M1" s="13"/>
      <c r="N1" s="13"/>
      <c r="O1" s="13"/>
      <c r="P1" s="13"/>
      <c r="Q1" s="13"/>
      <c r="R1" s="13"/>
      <c r="S1" s="13"/>
      <c r="T1" s="13"/>
      <c r="U1" s="13"/>
      <c r="V1" s="13"/>
      <c r="W1" s="13"/>
      <c r="X1" s="13"/>
      <c r="Y1" s="13"/>
      <c r="Z1" s="13"/>
    </row>
    <row r="2" ht="12.75" customHeight="1">
      <c r="A2" s="14"/>
      <c r="B2" s="15" t="s">
        <v>2</v>
      </c>
      <c r="C2" s="16"/>
      <c r="D2" s="16"/>
      <c r="E2" s="17"/>
      <c r="F2" s="1"/>
      <c r="G2" s="18"/>
      <c r="H2" s="18"/>
      <c r="I2" s="19"/>
      <c r="J2" s="13"/>
      <c r="K2" s="13"/>
      <c r="L2" s="13"/>
      <c r="M2" s="13"/>
      <c r="N2" s="13"/>
      <c r="O2" s="13"/>
      <c r="P2" s="13"/>
      <c r="Q2" s="13"/>
      <c r="R2" s="13"/>
      <c r="S2" s="13"/>
      <c r="T2" s="13"/>
      <c r="U2" s="13"/>
      <c r="V2" s="13"/>
      <c r="W2" s="13"/>
      <c r="X2" s="13"/>
      <c r="Y2" s="13"/>
      <c r="Z2" s="13"/>
    </row>
    <row r="3" ht="12.75" customHeight="1">
      <c r="A3" s="14"/>
      <c r="B3" s="20"/>
      <c r="C3" s="20"/>
      <c r="D3" s="20"/>
      <c r="E3" s="20"/>
      <c r="F3" s="20"/>
      <c r="G3" s="20"/>
      <c r="H3" s="20"/>
      <c r="I3" s="19"/>
      <c r="J3" s="13"/>
      <c r="K3" s="13"/>
      <c r="L3" s="13"/>
      <c r="M3" s="13"/>
      <c r="N3" s="13"/>
      <c r="O3" s="13"/>
      <c r="P3" s="13"/>
      <c r="Q3" s="13"/>
      <c r="R3" s="13"/>
      <c r="S3" s="13"/>
      <c r="T3" s="13"/>
      <c r="U3" s="13"/>
      <c r="V3" s="13"/>
      <c r="W3" s="13"/>
      <c r="X3" s="13"/>
      <c r="Y3" s="13"/>
      <c r="Z3" s="13"/>
    </row>
    <row r="4" ht="88.5" customHeight="1">
      <c r="A4" s="14"/>
      <c r="B4" s="21" t="s">
        <v>12</v>
      </c>
      <c r="C4" s="16"/>
      <c r="D4" s="16"/>
      <c r="E4" s="16"/>
      <c r="F4" s="16"/>
      <c r="G4" s="16"/>
      <c r="H4" s="17"/>
      <c r="I4" s="19"/>
      <c r="J4" s="13"/>
      <c r="K4" s="13"/>
      <c r="L4" s="13"/>
      <c r="M4" s="13"/>
      <c r="N4" s="13"/>
      <c r="O4" s="13"/>
      <c r="P4" s="13"/>
      <c r="Q4" s="13"/>
      <c r="R4" s="13"/>
      <c r="S4" s="13"/>
      <c r="T4" s="13"/>
      <c r="U4" s="13"/>
      <c r="V4" s="13"/>
      <c r="W4" s="13"/>
      <c r="X4" s="13"/>
      <c r="Y4" s="13"/>
      <c r="Z4" s="13"/>
    </row>
    <row r="5" ht="12.75" customHeight="1">
      <c r="A5" s="14"/>
      <c r="B5" s="20"/>
      <c r="C5" s="20"/>
      <c r="D5" s="20"/>
      <c r="E5" s="20"/>
      <c r="F5" s="22"/>
      <c r="G5" s="22"/>
      <c r="H5" s="22"/>
      <c r="I5" s="19"/>
      <c r="J5" s="13"/>
      <c r="K5" s="13"/>
      <c r="L5" s="13"/>
      <c r="M5" s="13"/>
      <c r="N5" s="13"/>
      <c r="O5" s="13"/>
      <c r="P5" s="13"/>
      <c r="Q5" s="13"/>
      <c r="R5" s="13"/>
      <c r="S5" s="13"/>
      <c r="T5" s="13"/>
      <c r="U5" s="13"/>
      <c r="V5" s="13"/>
      <c r="W5" s="13"/>
      <c r="X5" s="13"/>
      <c r="Y5" s="13"/>
      <c r="Z5" s="13"/>
    </row>
    <row r="6" ht="18.75" customHeight="1">
      <c r="A6" s="14"/>
      <c r="B6" s="23" t="s">
        <v>13</v>
      </c>
      <c r="C6" s="24" t="s">
        <v>14</v>
      </c>
      <c r="D6" s="16"/>
      <c r="E6" s="16"/>
      <c r="F6" s="16"/>
      <c r="G6" s="17"/>
      <c r="H6" s="22"/>
      <c r="I6" s="19"/>
      <c r="J6" s="13"/>
      <c r="K6" s="13"/>
      <c r="L6" s="13"/>
      <c r="M6" s="13"/>
      <c r="N6" s="13"/>
      <c r="O6" s="13"/>
      <c r="P6" s="13"/>
      <c r="Q6" s="13"/>
      <c r="R6" s="13"/>
      <c r="S6" s="13"/>
      <c r="T6" s="13"/>
      <c r="U6" s="13"/>
      <c r="V6" s="13"/>
      <c r="W6" s="13"/>
      <c r="X6" s="13"/>
      <c r="Y6" s="13"/>
      <c r="Z6" s="13"/>
    </row>
    <row r="7" ht="12.75" customHeight="1">
      <c r="A7" s="14"/>
      <c r="B7" s="23"/>
      <c r="C7" s="22"/>
      <c r="D7" s="25" t="s">
        <v>15</v>
      </c>
      <c r="E7" s="16"/>
      <c r="F7" s="16"/>
      <c r="G7" s="17"/>
      <c r="H7" s="22"/>
      <c r="I7" s="19"/>
      <c r="J7" s="13"/>
      <c r="K7" s="13"/>
      <c r="L7" s="13"/>
      <c r="M7" s="13"/>
      <c r="N7" s="13"/>
      <c r="O7" s="13"/>
      <c r="P7" s="13"/>
      <c r="Q7" s="13"/>
      <c r="R7" s="13"/>
      <c r="S7" s="13"/>
      <c r="T7" s="13"/>
      <c r="U7" s="13"/>
      <c r="V7" s="13"/>
      <c r="W7" s="13"/>
      <c r="X7" s="13"/>
      <c r="Y7" s="13"/>
      <c r="Z7" s="13"/>
    </row>
    <row r="8" ht="12.75" customHeight="1">
      <c r="A8" s="14"/>
      <c r="B8" s="23"/>
      <c r="C8" s="22"/>
      <c r="D8" s="20">
        <v>0.0</v>
      </c>
      <c r="E8" s="20">
        <v>1.0</v>
      </c>
      <c r="F8" s="22">
        <v>2.0</v>
      </c>
      <c r="G8" s="22">
        <v>3.0</v>
      </c>
      <c r="H8" s="22"/>
      <c r="I8" s="19"/>
      <c r="J8" s="13"/>
      <c r="K8" s="13"/>
      <c r="L8" s="13"/>
      <c r="M8" s="13"/>
      <c r="N8" s="13"/>
      <c r="O8" s="13"/>
      <c r="P8" s="13"/>
      <c r="Q8" s="13"/>
      <c r="R8" s="13"/>
      <c r="S8" s="13"/>
      <c r="T8" s="13"/>
      <c r="U8" s="13"/>
      <c r="V8" s="13"/>
      <c r="W8" s="13"/>
      <c r="X8" s="13"/>
      <c r="Y8" s="13"/>
      <c r="Z8" s="13"/>
    </row>
    <row r="9" ht="3.75" customHeight="1">
      <c r="A9" s="14"/>
      <c r="B9" s="23"/>
      <c r="C9" s="22"/>
      <c r="D9" s="26"/>
      <c r="E9" s="26"/>
      <c r="F9" s="26"/>
      <c r="G9" s="26"/>
      <c r="H9" s="22"/>
      <c r="I9" s="19"/>
      <c r="J9" s="13"/>
      <c r="K9" s="13"/>
      <c r="L9" s="13"/>
      <c r="M9" s="13"/>
      <c r="N9" s="13"/>
      <c r="O9" s="13"/>
      <c r="P9" s="13"/>
      <c r="Q9" s="13"/>
      <c r="R9" s="13"/>
      <c r="S9" s="13"/>
      <c r="T9" s="13"/>
      <c r="U9" s="13"/>
      <c r="V9" s="13"/>
      <c r="W9" s="13"/>
      <c r="X9" s="13"/>
      <c r="Y9" s="13"/>
      <c r="Z9" s="13"/>
    </row>
    <row r="10" ht="6.75" customHeight="1">
      <c r="A10" s="14"/>
      <c r="B10" s="23"/>
      <c r="C10" s="22"/>
      <c r="D10" s="27"/>
      <c r="E10" s="27"/>
      <c r="F10" s="27"/>
      <c r="G10" s="27"/>
      <c r="H10" s="22"/>
      <c r="I10" s="19"/>
      <c r="J10" s="13"/>
      <c r="K10" s="13"/>
      <c r="L10" s="13"/>
      <c r="M10" s="13"/>
      <c r="N10" s="13"/>
      <c r="O10" s="13"/>
      <c r="P10" s="13"/>
      <c r="Q10" s="13"/>
      <c r="R10" s="13"/>
      <c r="S10" s="13"/>
      <c r="T10" s="13"/>
      <c r="U10" s="13"/>
      <c r="V10" s="13"/>
      <c r="W10" s="13"/>
      <c r="X10" s="13"/>
      <c r="Y10" s="13"/>
      <c r="Z10" s="13"/>
    </row>
    <row r="11" ht="12.75" customHeight="1">
      <c r="A11" s="28"/>
      <c r="B11" s="29"/>
      <c r="C11" s="30" t="s">
        <v>16</v>
      </c>
      <c r="D11" s="31">
        <v>1.5E7</v>
      </c>
      <c r="E11" s="32"/>
      <c r="F11" s="32"/>
      <c r="G11" s="32"/>
      <c r="H11" s="32"/>
      <c r="I11" s="33"/>
    </row>
    <row r="12" ht="12.75" customHeight="1">
      <c r="A12" s="34"/>
      <c r="B12" s="32"/>
      <c r="C12" s="30" t="s">
        <v>17</v>
      </c>
      <c r="D12" s="35"/>
      <c r="E12" s="36">
        <v>-7900000.0</v>
      </c>
      <c r="F12" s="36">
        <v>-7900000.0</v>
      </c>
      <c r="G12" s="36">
        <v>-7900000.0</v>
      </c>
      <c r="H12" s="32"/>
      <c r="I12" s="33"/>
    </row>
    <row r="13" ht="12.75" customHeight="1">
      <c r="A13" s="34"/>
      <c r="B13" s="32"/>
      <c r="C13" s="30" t="s">
        <v>18</v>
      </c>
      <c r="D13" s="37">
        <v>0.094</v>
      </c>
      <c r="E13" s="32"/>
      <c r="F13" s="32"/>
      <c r="G13" s="32"/>
      <c r="H13" s="32"/>
      <c r="I13" s="33"/>
    </row>
    <row r="14" ht="12.75" customHeight="1">
      <c r="A14" s="34"/>
      <c r="B14" s="32"/>
      <c r="C14" s="20" t="s">
        <v>19</v>
      </c>
      <c r="D14" s="38">
        <f t="array" ref="D14">NPV(D13,E12:G12)+D11</f>
        <v>-4855524.551</v>
      </c>
      <c r="E14" s="39"/>
      <c r="F14" s="32"/>
      <c r="G14" s="32"/>
      <c r="H14" s="32"/>
      <c r="I14" s="33"/>
    </row>
    <row r="15" ht="12.75" customHeight="1">
      <c r="A15" s="34"/>
      <c r="B15" s="32"/>
      <c r="C15" s="40"/>
      <c r="D15" s="39"/>
      <c r="E15" s="39"/>
      <c r="F15" s="32"/>
      <c r="G15" s="32"/>
      <c r="H15" s="32"/>
      <c r="I15" s="33"/>
    </row>
    <row r="16" ht="55.5" customHeight="1">
      <c r="A16" s="34"/>
      <c r="B16" s="41" t="s">
        <v>20</v>
      </c>
      <c r="C16" s="42" t="s">
        <v>21</v>
      </c>
      <c r="D16" s="16"/>
      <c r="E16" s="16"/>
      <c r="F16" s="16"/>
      <c r="G16" s="16"/>
      <c r="H16" s="17"/>
      <c r="I16" s="33"/>
    </row>
    <row r="17" ht="13.5" customHeight="1">
      <c r="A17" s="34"/>
      <c r="B17" s="41"/>
      <c r="C17" s="43"/>
      <c r="D17" s="25" t="s">
        <v>15</v>
      </c>
      <c r="E17" s="16"/>
      <c r="F17" s="16"/>
      <c r="G17" s="16"/>
      <c r="H17" s="17"/>
      <c r="I17" s="33"/>
    </row>
    <row r="18" ht="12.75" customHeight="1">
      <c r="A18" s="34"/>
      <c r="B18" s="41"/>
      <c r="C18" s="43"/>
      <c r="D18" s="20">
        <v>0.0</v>
      </c>
      <c r="E18" s="20">
        <v>1.0</v>
      </c>
      <c r="F18" s="22">
        <v>2.0</v>
      </c>
      <c r="G18" s="22">
        <v>3.0</v>
      </c>
      <c r="H18" s="22">
        <v>4.0</v>
      </c>
      <c r="I18" s="33"/>
    </row>
    <row r="19" ht="3.75" customHeight="1">
      <c r="A19" s="34"/>
      <c r="B19" s="41"/>
      <c r="C19" s="43"/>
      <c r="D19" s="26"/>
      <c r="E19" s="26"/>
      <c r="F19" s="26"/>
      <c r="G19" s="26"/>
      <c r="H19" s="26"/>
      <c r="I19" s="33"/>
    </row>
    <row r="20" ht="6.75" customHeight="1">
      <c r="A20" s="34"/>
      <c r="B20" s="41"/>
      <c r="C20" s="43"/>
      <c r="D20" s="27"/>
      <c r="E20" s="27"/>
      <c r="F20" s="27"/>
      <c r="G20" s="27"/>
      <c r="H20" s="27"/>
      <c r="I20" s="33"/>
    </row>
    <row r="21" ht="12.75" customHeight="1">
      <c r="A21" s="28"/>
      <c r="B21" s="29"/>
      <c r="C21" s="30" t="s">
        <v>16</v>
      </c>
      <c r="D21" s="31">
        <v>1.5E7</v>
      </c>
      <c r="E21" s="32"/>
      <c r="F21" s="32"/>
      <c r="G21" s="32"/>
      <c r="H21" s="32"/>
      <c r="I21" s="33"/>
    </row>
    <row r="22" ht="12.75" customHeight="1">
      <c r="A22" s="34"/>
      <c r="B22" s="32"/>
      <c r="C22" s="30" t="s">
        <v>17</v>
      </c>
      <c r="D22" s="35"/>
      <c r="E22" s="36">
        <v>-7900000.0</v>
      </c>
      <c r="F22" s="36">
        <v>-7900000.0</v>
      </c>
      <c r="G22" s="36">
        <v>-7900000.0</v>
      </c>
      <c r="H22" s="32"/>
      <c r="I22" s="33"/>
    </row>
    <row r="23" ht="12.75" customHeight="1">
      <c r="A23" s="34"/>
      <c r="B23" s="32"/>
      <c r="C23" s="30" t="s">
        <v>22</v>
      </c>
      <c r="D23" s="44"/>
      <c r="E23" s="44"/>
      <c r="F23" s="44"/>
      <c r="G23" s="44"/>
      <c r="H23" s="36">
        <v>5400000.0</v>
      </c>
      <c r="I23" s="33"/>
    </row>
    <row r="24" ht="12.75" customHeight="1">
      <c r="A24" s="34"/>
      <c r="B24" s="32"/>
      <c r="C24" s="30" t="s">
        <v>23</v>
      </c>
      <c r="D24" s="37">
        <v>-0.3</v>
      </c>
      <c r="E24" s="30" t="s">
        <v>24</v>
      </c>
      <c r="F24" s="44"/>
      <c r="G24" s="44"/>
      <c r="H24" s="32"/>
      <c r="I24" s="33"/>
    </row>
    <row r="25" ht="12.75" customHeight="1">
      <c r="A25" s="34"/>
      <c r="B25" s="32"/>
      <c r="C25" s="30" t="s">
        <v>18</v>
      </c>
      <c r="D25" s="37">
        <v>0.094</v>
      </c>
      <c r="E25" s="32"/>
      <c r="F25" s="32"/>
      <c r="G25" s="32"/>
      <c r="H25" s="32"/>
      <c r="I25" s="33"/>
    </row>
    <row r="26" ht="12.75" customHeight="1">
      <c r="A26" s="34"/>
      <c r="B26" s="32"/>
      <c r="C26" s="20" t="s">
        <v>25</v>
      </c>
      <c r="D26" s="38">
        <f>G26/(1+D25)^G18</f>
        <v>10467562.73</v>
      </c>
      <c r="E26" s="32"/>
      <c r="F26" s="30" t="s">
        <v>26</v>
      </c>
      <c r="G26" s="38">
        <f>$H$23/($D$25-$D$24)</f>
        <v>13705583.76</v>
      </c>
      <c r="H26" s="30"/>
      <c r="I26" s="33"/>
    </row>
    <row r="27" ht="12.75" customHeight="1">
      <c r="A27" s="34"/>
      <c r="B27" s="32"/>
      <c r="C27" s="20" t="s">
        <v>19</v>
      </c>
      <c r="D27" s="38">
        <f t="array" ref="D27">NPV(D25,E22:G22)+D21+D26</f>
        <v>5612038.174</v>
      </c>
      <c r="E27" s="39"/>
      <c r="F27" s="32"/>
      <c r="G27" s="32"/>
      <c r="H27" s="32"/>
      <c r="I27" s="33"/>
    </row>
    <row r="28" ht="33.75" customHeight="1">
      <c r="A28" s="34"/>
      <c r="B28" s="32"/>
      <c r="C28" s="32"/>
      <c r="D28" s="32"/>
      <c r="E28" s="32"/>
      <c r="F28" s="32"/>
      <c r="G28" s="32"/>
      <c r="H28" s="32"/>
      <c r="I28" s="33"/>
    </row>
    <row r="29" ht="12.75" customHeight="1">
      <c r="A29" s="14"/>
      <c r="B29" s="15" t="s">
        <v>6</v>
      </c>
      <c r="C29" s="16"/>
      <c r="D29" s="16"/>
      <c r="E29" s="17"/>
      <c r="F29" s="1"/>
      <c r="G29" s="18"/>
      <c r="H29" s="18"/>
      <c r="I29" s="19"/>
      <c r="J29" s="13"/>
      <c r="K29" s="13"/>
      <c r="L29" s="13"/>
      <c r="M29" s="13"/>
      <c r="N29" s="13"/>
      <c r="O29" s="13"/>
      <c r="P29" s="13"/>
      <c r="Q29" s="13"/>
      <c r="R29" s="13"/>
      <c r="S29" s="13"/>
      <c r="T29" s="13"/>
      <c r="U29" s="13"/>
      <c r="V29" s="13"/>
      <c r="W29" s="13"/>
      <c r="X29" s="13"/>
      <c r="Y29" s="13"/>
      <c r="Z29" s="13"/>
    </row>
    <row r="30" ht="12.75" customHeight="1">
      <c r="A30" s="14"/>
      <c r="B30" s="20"/>
      <c r="C30" s="20"/>
      <c r="D30" s="20"/>
      <c r="E30" s="20"/>
      <c r="F30" s="20"/>
      <c r="G30" s="20"/>
      <c r="H30" s="20"/>
      <c r="I30" s="19"/>
      <c r="J30" s="13"/>
      <c r="K30" s="13"/>
      <c r="L30" s="13"/>
      <c r="M30" s="13"/>
      <c r="N30" s="13"/>
      <c r="O30" s="13"/>
      <c r="P30" s="13"/>
      <c r="Q30" s="13"/>
      <c r="R30" s="13"/>
      <c r="S30" s="13"/>
      <c r="T30" s="13"/>
      <c r="U30" s="13"/>
      <c r="V30" s="13"/>
      <c r="W30" s="13"/>
      <c r="X30" s="13"/>
      <c r="Y30" s="13"/>
      <c r="Z30" s="13"/>
    </row>
    <row r="31" ht="39.0" customHeight="1">
      <c r="A31" s="14"/>
      <c r="B31" s="21" t="s">
        <v>27</v>
      </c>
      <c r="C31" s="16"/>
      <c r="D31" s="16"/>
      <c r="E31" s="16"/>
      <c r="F31" s="16"/>
      <c r="G31" s="16"/>
      <c r="H31" s="17"/>
      <c r="I31" s="19"/>
      <c r="J31" s="13"/>
      <c r="K31" s="13"/>
      <c r="L31" s="13"/>
      <c r="M31" s="13"/>
      <c r="N31" s="13"/>
      <c r="O31" s="13"/>
      <c r="P31" s="13"/>
      <c r="Q31" s="13"/>
      <c r="R31" s="13"/>
      <c r="S31" s="13"/>
      <c r="T31" s="13"/>
      <c r="U31" s="13"/>
      <c r="V31" s="13"/>
      <c r="W31" s="13"/>
      <c r="X31" s="13"/>
      <c r="Y31" s="13"/>
      <c r="Z31" s="13"/>
    </row>
    <row r="32" ht="12.75" customHeight="1">
      <c r="A32" s="14"/>
      <c r="B32" s="20"/>
      <c r="C32" s="20"/>
      <c r="D32" s="20"/>
      <c r="E32" s="20"/>
      <c r="F32" s="22"/>
      <c r="G32" s="22"/>
      <c r="H32" s="22"/>
      <c r="I32" s="19"/>
      <c r="J32" s="13"/>
      <c r="K32" s="13"/>
      <c r="L32" s="13"/>
      <c r="M32" s="13"/>
      <c r="N32" s="13"/>
      <c r="O32" s="13"/>
      <c r="P32" s="13"/>
      <c r="Q32" s="13"/>
      <c r="R32" s="13"/>
      <c r="S32" s="13"/>
      <c r="T32" s="13"/>
      <c r="U32" s="13"/>
      <c r="V32" s="13"/>
      <c r="W32" s="13"/>
      <c r="X32" s="13"/>
      <c r="Y32" s="13"/>
      <c r="Z32" s="13"/>
    </row>
    <row r="33" ht="12.75" customHeight="1">
      <c r="A33" s="14"/>
      <c r="B33" s="23"/>
      <c r="C33" s="22"/>
      <c r="D33" s="25" t="s">
        <v>15</v>
      </c>
      <c r="E33" s="16"/>
      <c r="F33" s="16"/>
      <c r="G33" s="17"/>
      <c r="H33" s="22"/>
      <c r="I33" s="19"/>
      <c r="J33" s="13"/>
      <c r="K33" s="13"/>
      <c r="L33" s="13"/>
      <c r="M33" s="13"/>
      <c r="N33" s="13"/>
      <c r="O33" s="13"/>
      <c r="P33" s="13"/>
      <c r="Q33" s="13"/>
      <c r="R33" s="13"/>
      <c r="S33" s="13"/>
      <c r="T33" s="13"/>
      <c r="U33" s="13"/>
      <c r="V33" s="13"/>
      <c r="W33" s="13"/>
      <c r="X33" s="13"/>
      <c r="Y33" s="13"/>
      <c r="Z33" s="13"/>
    </row>
    <row r="34" ht="12.75" customHeight="1">
      <c r="A34" s="14"/>
      <c r="B34" s="23"/>
      <c r="C34" s="22"/>
      <c r="D34" s="20">
        <v>0.0</v>
      </c>
      <c r="E34" s="20">
        <v>1.0</v>
      </c>
      <c r="F34" s="22">
        <v>2.0</v>
      </c>
      <c r="G34" s="22">
        <v>3.0</v>
      </c>
      <c r="H34" s="22"/>
      <c r="I34" s="19"/>
      <c r="J34" s="13"/>
      <c r="K34" s="13"/>
      <c r="L34" s="13"/>
      <c r="M34" s="13"/>
      <c r="N34" s="13"/>
      <c r="O34" s="13"/>
      <c r="P34" s="13"/>
      <c r="Q34" s="13"/>
      <c r="R34" s="13"/>
      <c r="S34" s="13"/>
      <c r="T34" s="13"/>
      <c r="U34" s="13"/>
      <c r="V34" s="13"/>
      <c r="W34" s="13"/>
      <c r="X34" s="13"/>
      <c r="Y34" s="13"/>
      <c r="Z34" s="13"/>
    </row>
    <row r="35" ht="3.75" customHeight="1">
      <c r="A35" s="14"/>
      <c r="B35" s="23"/>
      <c r="C35" s="22"/>
      <c r="D35" s="26"/>
      <c r="E35" s="26"/>
      <c r="F35" s="26"/>
      <c r="G35" s="26"/>
      <c r="H35" s="22"/>
      <c r="I35" s="19"/>
      <c r="J35" s="13"/>
      <c r="K35" s="13"/>
      <c r="L35" s="13"/>
      <c r="M35" s="13"/>
      <c r="N35" s="13"/>
      <c r="O35" s="13"/>
      <c r="P35" s="13"/>
      <c r="Q35" s="13"/>
      <c r="R35" s="13"/>
      <c r="S35" s="13"/>
      <c r="T35" s="13"/>
      <c r="U35" s="13"/>
      <c r="V35" s="13"/>
      <c r="W35" s="13"/>
      <c r="X35" s="13"/>
      <c r="Y35" s="13"/>
      <c r="Z35" s="13"/>
    </row>
    <row r="36" ht="6.75" customHeight="1">
      <c r="A36" s="14"/>
      <c r="B36" s="23"/>
      <c r="C36" s="22"/>
      <c r="D36" s="27"/>
      <c r="E36" s="27"/>
      <c r="F36" s="27"/>
      <c r="G36" s="27"/>
      <c r="H36" s="22"/>
      <c r="I36" s="19"/>
      <c r="J36" s="13"/>
      <c r="K36" s="13"/>
      <c r="L36" s="13"/>
      <c r="M36" s="13"/>
      <c r="N36" s="13"/>
      <c r="O36" s="13"/>
      <c r="P36" s="13"/>
      <c r="Q36" s="13"/>
      <c r="R36" s="13"/>
      <c r="S36" s="13"/>
      <c r="T36" s="13"/>
      <c r="U36" s="13"/>
      <c r="V36" s="13"/>
      <c r="W36" s="13"/>
      <c r="X36" s="13"/>
      <c r="Y36" s="13"/>
      <c r="Z36" s="13"/>
    </row>
    <row r="37" ht="12.75" customHeight="1">
      <c r="A37" s="28" t="s">
        <v>28</v>
      </c>
      <c r="B37" s="29"/>
      <c r="C37" s="30" t="s">
        <v>29</v>
      </c>
      <c r="D37" s="45">
        <f>D11</f>
        <v>15000000</v>
      </c>
      <c r="E37" s="46">
        <f t="shared" ref="E37:G37" si="1">E12</f>
        <v>-7900000</v>
      </c>
      <c r="F37" s="46">
        <f t="shared" si="1"/>
        <v>-7900000</v>
      </c>
      <c r="G37" s="46">
        <f t="shared" si="1"/>
        <v>-7900000</v>
      </c>
      <c r="H37" s="32"/>
      <c r="I37" s="33"/>
    </row>
    <row r="38" ht="12.75" customHeight="1">
      <c r="A38" s="34"/>
      <c r="B38" s="32"/>
      <c r="C38" s="20" t="s">
        <v>30</v>
      </c>
      <c r="D38" s="47">
        <f>E106</f>
        <v>1</v>
      </c>
      <c r="E38" s="20" t="s">
        <v>31</v>
      </c>
      <c r="F38" s="32"/>
      <c r="G38" s="32"/>
      <c r="H38" s="32"/>
      <c r="I38" s="33"/>
    </row>
    <row r="39" ht="12.75" customHeight="1">
      <c r="A39" s="34"/>
      <c r="B39" s="32"/>
      <c r="C39" s="48" t="s">
        <v>32</v>
      </c>
      <c r="D39" s="17"/>
      <c r="E39" s="32"/>
      <c r="F39" s="32"/>
      <c r="G39" s="32"/>
      <c r="H39" s="32"/>
      <c r="I39" s="33"/>
      <c r="J39" s="9"/>
      <c r="K39" s="9"/>
      <c r="L39" s="9"/>
      <c r="M39" s="9"/>
      <c r="N39" s="9"/>
      <c r="O39" s="9"/>
      <c r="P39" s="9"/>
      <c r="Q39" s="9"/>
      <c r="R39" s="9"/>
      <c r="S39" s="9"/>
      <c r="T39" s="9"/>
      <c r="U39" s="9"/>
      <c r="V39" s="9"/>
      <c r="W39" s="9"/>
      <c r="X39" s="9"/>
      <c r="Y39" s="9"/>
      <c r="Z39" s="9"/>
    </row>
    <row r="40" ht="12.75" customHeight="1">
      <c r="A40" s="34"/>
      <c r="B40" s="32"/>
      <c r="C40" s="49" t="s">
        <v>33</v>
      </c>
      <c r="D40" s="16"/>
      <c r="E40" s="16"/>
      <c r="F40" s="17"/>
      <c r="G40" s="32"/>
      <c r="H40" s="32"/>
      <c r="I40" s="33"/>
      <c r="J40" s="9"/>
      <c r="K40" s="9"/>
      <c r="L40" s="9"/>
      <c r="M40" s="9"/>
      <c r="N40" s="9"/>
      <c r="O40" s="9"/>
      <c r="P40" s="9"/>
      <c r="Q40" s="9"/>
      <c r="R40" s="9"/>
      <c r="S40" s="9"/>
      <c r="T40" s="9"/>
      <c r="U40" s="9"/>
      <c r="V40" s="9"/>
      <c r="W40" s="9"/>
      <c r="X40" s="9"/>
      <c r="Y40" s="9"/>
      <c r="Z40" s="9"/>
    </row>
    <row r="41" ht="33.75" customHeight="1">
      <c r="A41" s="34"/>
      <c r="B41" s="32"/>
      <c r="C41" s="50"/>
      <c r="D41" s="50"/>
      <c r="E41" s="32"/>
      <c r="F41" s="32"/>
      <c r="G41" s="32"/>
      <c r="H41" s="32"/>
      <c r="I41" s="33"/>
      <c r="J41" s="9"/>
      <c r="K41" s="9"/>
      <c r="L41" s="9"/>
      <c r="M41" s="9"/>
      <c r="N41" s="9"/>
      <c r="O41" s="9"/>
      <c r="P41" s="9"/>
      <c r="Q41" s="9"/>
      <c r="R41" s="9"/>
      <c r="S41" s="9"/>
      <c r="T41" s="9"/>
      <c r="U41" s="9"/>
      <c r="V41" s="9"/>
      <c r="W41" s="9"/>
      <c r="X41" s="9"/>
      <c r="Y41" s="9"/>
      <c r="Z41" s="9"/>
    </row>
    <row r="42" ht="42.0" customHeight="1">
      <c r="A42" s="14"/>
      <c r="B42" s="21" t="s">
        <v>34</v>
      </c>
      <c r="C42" s="16"/>
      <c r="D42" s="16"/>
      <c r="E42" s="16"/>
      <c r="F42" s="16"/>
      <c r="G42" s="16"/>
      <c r="H42" s="17"/>
      <c r="I42" s="19"/>
      <c r="J42" s="13"/>
      <c r="K42" s="13"/>
      <c r="L42" s="13"/>
      <c r="M42" s="13"/>
      <c r="N42" s="13"/>
      <c r="O42" s="13"/>
      <c r="P42" s="13"/>
      <c r="Q42" s="13"/>
      <c r="R42" s="13"/>
      <c r="S42" s="13"/>
      <c r="T42" s="13"/>
      <c r="U42" s="13"/>
      <c r="V42" s="13"/>
      <c r="W42" s="13"/>
      <c r="X42" s="13"/>
      <c r="Y42" s="13"/>
      <c r="Z42" s="13"/>
    </row>
    <row r="43" ht="12.75" customHeight="1">
      <c r="A43" s="14"/>
      <c r="B43" s="20"/>
      <c r="C43" s="20"/>
      <c r="D43" s="20"/>
      <c r="E43" s="20"/>
      <c r="F43" s="22"/>
      <c r="G43" s="22"/>
      <c r="H43" s="22"/>
      <c r="I43" s="19"/>
      <c r="J43" s="13"/>
      <c r="K43" s="13"/>
      <c r="L43" s="13"/>
      <c r="M43" s="13"/>
      <c r="N43" s="13"/>
      <c r="O43" s="13"/>
      <c r="P43" s="13"/>
      <c r="Q43" s="13"/>
      <c r="R43" s="13"/>
      <c r="S43" s="13"/>
      <c r="T43" s="13"/>
      <c r="U43" s="13"/>
      <c r="V43" s="13"/>
      <c r="W43" s="13"/>
      <c r="X43" s="13"/>
      <c r="Y43" s="13"/>
      <c r="Z43" s="13"/>
    </row>
    <row r="44" ht="12.75" customHeight="1">
      <c r="A44" s="14"/>
      <c r="B44" s="23"/>
      <c r="C44" s="22"/>
      <c r="D44" s="25" t="s">
        <v>15</v>
      </c>
      <c r="E44" s="16"/>
      <c r="F44" s="16"/>
      <c r="G44" s="17"/>
      <c r="H44" s="22"/>
      <c r="I44" s="19"/>
      <c r="J44" s="13"/>
      <c r="K44" s="13"/>
      <c r="L44" s="13"/>
      <c r="M44" s="13"/>
      <c r="N44" s="13"/>
      <c r="O44" s="13"/>
      <c r="P44" s="13"/>
      <c r="Q44" s="13"/>
      <c r="R44" s="13"/>
      <c r="S44" s="13"/>
      <c r="T44" s="13"/>
      <c r="U44" s="13"/>
      <c r="V44" s="13"/>
      <c r="W44" s="13"/>
      <c r="X44" s="13"/>
      <c r="Y44" s="13"/>
      <c r="Z44" s="13"/>
    </row>
    <row r="45" ht="12.75" customHeight="1">
      <c r="A45" s="14"/>
      <c r="B45" s="23"/>
      <c r="C45" s="22"/>
      <c r="D45" s="20">
        <v>0.0</v>
      </c>
      <c r="E45" s="20">
        <v>1.0</v>
      </c>
      <c r="F45" s="22">
        <v>2.0</v>
      </c>
      <c r="G45" s="22">
        <v>3.0</v>
      </c>
      <c r="H45" s="22"/>
      <c r="I45" s="19"/>
      <c r="J45" s="13"/>
      <c r="K45" s="13"/>
      <c r="L45" s="13"/>
      <c r="M45" s="13"/>
      <c r="N45" s="13"/>
      <c r="O45" s="13"/>
      <c r="P45" s="13"/>
      <c r="Q45" s="13"/>
      <c r="R45" s="13"/>
      <c r="S45" s="13"/>
      <c r="T45" s="13"/>
      <c r="U45" s="13"/>
      <c r="V45" s="13"/>
      <c r="W45" s="13"/>
      <c r="X45" s="13"/>
      <c r="Y45" s="13"/>
      <c r="Z45" s="13"/>
    </row>
    <row r="46" ht="3.75" customHeight="1">
      <c r="A46" s="14"/>
      <c r="B46" s="23"/>
      <c r="C46" s="22"/>
      <c r="D46" s="26"/>
      <c r="E46" s="26"/>
      <c r="F46" s="26"/>
      <c r="G46" s="26"/>
      <c r="H46" s="22"/>
      <c r="I46" s="19"/>
      <c r="J46" s="13"/>
      <c r="K46" s="13"/>
      <c r="L46" s="13"/>
      <c r="M46" s="13"/>
      <c r="N46" s="13"/>
      <c r="O46" s="13"/>
      <c r="P46" s="13"/>
      <c r="Q46" s="13"/>
      <c r="R46" s="13"/>
      <c r="S46" s="13"/>
      <c r="T46" s="13"/>
      <c r="U46" s="13"/>
      <c r="V46" s="13"/>
      <c r="W46" s="13"/>
      <c r="X46" s="13"/>
      <c r="Y46" s="13"/>
      <c r="Z46" s="13"/>
    </row>
    <row r="47" ht="6.75" customHeight="1">
      <c r="A47" s="14"/>
      <c r="B47" s="23"/>
      <c r="C47" s="22"/>
      <c r="D47" s="27"/>
      <c r="E47" s="27"/>
      <c r="F47" s="27"/>
      <c r="G47" s="27"/>
      <c r="H47" s="22"/>
      <c r="I47" s="19"/>
      <c r="J47" s="13"/>
      <c r="K47" s="13"/>
      <c r="L47" s="13"/>
      <c r="M47" s="13"/>
      <c r="N47" s="13"/>
      <c r="O47" s="13"/>
      <c r="P47" s="13"/>
      <c r="Q47" s="13"/>
      <c r="R47" s="13"/>
      <c r="S47" s="13"/>
      <c r="T47" s="13"/>
      <c r="U47" s="13"/>
      <c r="V47" s="13"/>
      <c r="W47" s="13"/>
      <c r="X47" s="13"/>
      <c r="Y47" s="13"/>
      <c r="Z47" s="13"/>
    </row>
    <row r="48" ht="12.75" customHeight="1">
      <c r="A48" s="28" t="s">
        <v>28</v>
      </c>
      <c r="B48" s="29"/>
      <c r="C48" s="30" t="s">
        <v>29</v>
      </c>
      <c r="D48" s="45">
        <f>D21</f>
        <v>15000000</v>
      </c>
      <c r="E48" s="46">
        <f t="shared" ref="E48:F48" si="2">SUM(E22,E26)</f>
        <v>-7900000</v>
      </c>
      <c r="F48" s="46">
        <f t="shared" si="2"/>
        <v>-7900000</v>
      </c>
      <c r="G48" s="46">
        <f>G22+G26</f>
        <v>5805583.756</v>
      </c>
      <c r="H48" s="32"/>
      <c r="I48" s="33"/>
    </row>
    <row r="49" ht="12.75" customHeight="1">
      <c r="A49" s="34"/>
      <c r="B49" s="32"/>
      <c r="C49" s="20" t="s">
        <v>35</v>
      </c>
      <c r="D49" s="47">
        <f>H106</f>
        <v>0</v>
      </c>
      <c r="E49" s="20" t="s">
        <v>31</v>
      </c>
      <c r="F49" s="32"/>
      <c r="G49" s="32"/>
      <c r="H49" s="32"/>
      <c r="I49" s="33"/>
    </row>
    <row r="50" ht="18.75" customHeight="1">
      <c r="A50" s="34"/>
      <c r="B50" s="32"/>
      <c r="C50" s="48" t="s">
        <v>32</v>
      </c>
      <c r="D50" s="17"/>
      <c r="E50" s="32"/>
      <c r="F50" s="32"/>
      <c r="G50" s="32"/>
      <c r="H50" s="32"/>
      <c r="I50" s="33"/>
    </row>
    <row r="51" ht="12.75" customHeight="1">
      <c r="A51" s="34"/>
      <c r="B51" s="32"/>
      <c r="C51" s="49" t="s">
        <v>36</v>
      </c>
      <c r="D51" s="16"/>
      <c r="E51" s="16"/>
      <c r="F51" s="17"/>
      <c r="G51" s="32"/>
      <c r="H51" s="32"/>
      <c r="I51" s="33"/>
    </row>
    <row r="52" ht="12.75" customHeight="1">
      <c r="A52" s="34"/>
      <c r="B52" s="32"/>
      <c r="C52" s="32"/>
      <c r="D52" s="32"/>
      <c r="E52" s="32"/>
      <c r="F52" s="32"/>
      <c r="G52" s="32"/>
      <c r="H52" s="32"/>
      <c r="I52" s="33"/>
    </row>
    <row r="53" ht="12.75" customHeight="1">
      <c r="A53" s="34"/>
      <c r="B53" s="32"/>
      <c r="C53" s="32"/>
      <c r="D53" s="32"/>
      <c r="E53" s="32"/>
      <c r="F53" s="32"/>
      <c r="G53" s="32"/>
      <c r="H53" s="32"/>
      <c r="I53" s="33"/>
    </row>
    <row r="54" ht="12.75" customHeight="1">
      <c r="A54" s="34"/>
      <c r="B54" s="32"/>
      <c r="C54" s="32"/>
      <c r="D54" s="51" t="s">
        <v>37</v>
      </c>
      <c r="E54" s="52" t="s">
        <v>38</v>
      </c>
      <c r="F54" s="32"/>
      <c r="G54" s="51" t="s">
        <v>39</v>
      </c>
      <c r="H54" s="52" t="s">
        <v>38</v>
      </c>
      <c r="I54" s="33"/>
    </row>
    <row r="55" ht="12.75" customHeight="1">
      <c r="A55" s="34"/>
      <c r="B55" s="32"/>
      <c r="C55" s="53" t="s">
        <v>40</v>
      </c>
      <c r="D55" s="54">
        <f>D14</f>
        <v>-4855524.551</v>
      </c>
      <c r="E55" s="54"/>
      <c r="F55" s="53" t="str">
        <f t="shared" ref="F55:F105" si="3">C55</f>
        <v>Tasso di sconto</v>
      </c>
      <c r="G55" s="54">
        <f>D27</f>
        <v>5612038.174</v>
      </c>
      <c r="H55" s="32"/>
      <c r="I55" s="33"/>
    </row>
    <row r="56" ht="12.75" customHeight="1">
      <c r="A56" s="34"/>
      <c r="B56" s="32"/>
      <c r="C56" s="51">
        <v>0.0</v>
      </c>
      <c r="D56" s="54">
        <v>-8700000.0</v>
      </c>
      <c r="E56" s="55" t="s">
        <v>28</v>
      </c>
      <c r="F56" s="51">
        <f t="shared" si="3"/>
        <v>0</v>
      </c>
      <c r="G56" s="56">
        <v>9300000.0</v>
      </c>
      <c r="H56" s="55" t="s">
        <v>28</v>
      </c>
      <c r="I56" s="33">
        <f t="shared" ref="I56:I105" si="4">RANK(F56,F56:F105)</f>
        <v>50</v>
      </c>
    </row>
    <row r="57" ht="12.75" customHeight="1">
      <c r="A57" s="34"/>
      <c r="B57" s="32"/>
      <c r="C57" s="51">
        <f t="shared" ref="C57:C105" si="5">C56+0.02</f>
        <v>0.02</v>
      </c>
      <c r="D57" s="54">
        <v>-7782677.85391742</v>
      </c>
      <c r="E57" s="55" t="str">
        <f t="shared" ref="E57:E105" si="6">IF(D57&lt;0,IF(D56&gt;0,"punto intersezione",""),IF(D56&lt;0,"punto intersezione",""))</f>
        <v/>
      </c>
      <c r="F57" s="51">
        <f t="shared" si="3"/>
        <v>0.02</v>
      </c>
      <c r="G57" s="56">
        <v>8119011.541563958</v>
      </c>
      <c r="H57" s="55" t="str">
        <f t="shared" ref="H57:H105" si="7">IF(G57&lt;0,IF(G56&gt;0,"punto intersezione",""),IF(G56&lt;0,"punto intersezione",""))</f>
        <v/>
      </c>
      <c r="I57" s="33">
        <f t="shared" si="4"/>
        <v>49</v>
      </c>
    </row>
    <row r="58" ht="12.75" customHeight="1">
      <c r="A58" s="34"/>
      <c r="B58" s="32"/>
      <c r="C58" s="51">
        <f t="shared" si="5"/>
        <v>0.04</v>
      </c>
      <c r="D58" s="54">
        <v>-6923219.162494309</v>
      </c>
      <c r="E58" s="55" t="str">
        <f t="shared" si="6"/>
        <v/>
      </c>
      <c r="F58" s="51">
        <f t="shared" si="3"/>
        <v>0.04</v>
      </c>
      <c r="G58" s="56">
        <v>7196134.769337868</v>
      </c>
      <c r="H58" s="55" t="str">
        <f t="shared" si="7"/>
        <v/>
      </c>
      <c r="I58" s="33">
        <f t="shared" si="4"/>
        <v>48</v>
      </c>
    </row>
    <row r="59" ht="12.75" customHeight="1">
      <c r="A59" s="34"/>
      <c r="B59" s="32"/>
      <c r="C59" s="51">
        <f t="shared" si="5"/>
        <v>0.06</v>
      </c>
      <c r="D59" s="54">
        <v>-6116794.400746923</v>
      </c>
      <c r="E59" s="55" t="str">
        <f t="shared" si="6"/>
        <v/>
      </c>
      <c r="F59" s="51">
        <f t="shared" si="3"/>
        <v>0.06</v>
      </c>
      <c r="G59" s="56">
        <v>6477494.844737601</v>
      </c>
      <c r="H59" s="55" t="str">
        <f t="shared" si="7"/>
        <v/>
      </c>
      <c r="I59" s="33">
        <f t="shared" si="4"/>
        <v>47</v>
      </c>
    </row>
    <row r="60" ht="12.75" customHeight="1">
      <c r="A60" s="34"/>
      <c r="B60" s="32"/>
      <c r="C60" s="51">
        <f t="shared" si="5"/>
        <v>0.08</v>
      </c>
      <c r="D60" s="54">
        <v>-5359066.199258242</v>
      </c>
      <c r="E60" s="55" t="str">
        <f t="shared" si="6"/>
        <v/>
      </c>
      <c r="F60" s="51">
        <f t="shared" si="3"/>
        <v>0.08</v>
      </c>
      <c r="G60" s="56">
        <v>5921707.7520810105</v>
      </c>
      <c r="H60" s="55" t="str">
        <f t="shared" si="7"/>
        <v/>
      </c>
      <c r="I60" s="33">
        <f t="shared" si="4"/>
        <v>46</v>
      </c>
    </row>
    <row r="61" ht="12.75" customHeight="1">
      <c r="A61" s="34"/>
      <c r="B61" s="32"/>
      <c r="C61" s="51">
        <f t="shared" si="5"/>
        <v>0.1</v>
      </c>
      <c r="D61" s="54">
        <v>-4646130.728775356</v>
      </c>
      <c r="E61" s="55" t="str">
        <f t="shared" si="6"/>
        <v/>
      </c>
      <c r="F61" s="51">
        <f t="shared" si="3"/>
        <v>0.1</v>
      </c>
      <c r="G61" s="56">
        <v>5496619.083395941</v>
      </c>
      <c r="H61" s="55" t="str">
        <f t="shared" si="7"/>
        <v/>
      </c>
      <c r="I61" s="33">
        <f t="shared" si="4"/>
        <v>45</v>
      </c>
    </row>
    <row r="62" ht="12.75" customHeight="1">
      <c r="A62" s="34"/>
      <c r="B62" s="32"/>
      <c r="C62" s="51">
        <f t="shared" si="5"/>
        <v>0.12</v>
      </c>
      <c r="D62" s="54">
        <v>-3974467.0189504363</v>
      </c>
      <c r="E62" s="55" t="str">
        <f t="shared" si="6"/>
        <v/>
      </c>
      <c r="F62" s="51">
        <f t="shared" si="3"/>
        <v>0.12</v>
      </c>
      <c r="G62" s="56">
        <v>5176993.310079133</v>
      </c>
      <c r="H62" s="55" t="str">
        <f t="shared" si="7"/>
        <v/>
      </c>
      <c r="I62" s="33">
        <f t="shared" si="4"/>
        <v>44</v>
      </c>
    </row>
    <row r="63" ht="12.75" customHeight="1">
      <c r="A63" s="34"/>
      <c r="B63" s="32"/>
      <c r="C63" s="51">
        <f t="shared" si="5"/>
        <v>0.14</v>
      </c>
      <c r="D63" s="54">
        <v>-3340893.014314793</v>
      </c>
      <c r="E63" s="55" t="str">
        <f t="shared" si="6"/>
        <v/>
      </c>
      <c r="F63" s="51">
        <f t="shared" si="3"/>
        <v>0.14</v>
      </c>
      <c r="G63" s="56">
        <v>4942848.320891769</v>
      </c>
      <c r="H63" s="55" t="str">
        <f t="shared" si="7"/>
        <v/>
      </c>
      <c r="I63" s="33">
        <f t="shared" si="4"/>
        <v>43</v>
      </c>
    </row>
    <row r="64" ht="12.75" customHeight="1">
      <c r="A64" s="34"/>
      <c r="B64" s="32"/>
      <c r="C64" s="51">
        <f t="shared" si="5"/>
        <v>0.16</v>
      </c>
      <c r="D64" s="54">
        <v>-2742527.3688958175</v>
      </c>
      <c r="E64" s="55" t="str">
        <f t="shared" si="6"/>
        <v/>
      </c>
      <c r="F64" s="51">
        <f t="shared" si="3"/>
        <v>0.16</v>
      </c>
      <c r="G64" s="56">
        <v>4778236.624850473</v>
      </c>
      <c r="H64" s="55" t="str">
        <f t="shared" si="7"/>
        <v/>
      </c>
      <c r="I64" s="33">
        <f t="shared" si="4"/>
        <v>42</v>
      </c>
    </row>
    <row r="65" ht="12.75" customHeight="1">
      <c r="A65" s="34"/>
      <c r="B65" s="32"/>
      <c r="C65" s="51">
        <f t="shared" si="5"/>
        <v>0.18</v>
      </c>
      <c r="D65" s="54">
        <v>-2176756.143520031</v>
      </c>
      <c r="E65" s="55" t="str">
        <f t="shared" si="6"/>
        <v/>
      </c>
      <c r="F65" s="51">
        <f t="shared" si="3"/>
        <v>0.18</v>
      </c>
      <c r="G65" s="56">
        <v>4670341.174121987</v>
      </c>
      <c r="H65" s="55" t="str">
        <f t="shared" si="7"/>
        <v/>
      </c>
      <c r="I65" s="33">
        <f t="shared" si="4"/>
        <v>41</v>
      </c>
    </row>
    <row r="66" ht="12.75" customHeight="1">
      <c r="A66" s="34"/>
      <c r="B66" s="32"/>
      <c r="C66" s="51">
        <f t="shared" si="5"/>
        <v>0.2</v>
      </c>
      <c r="D66" s="54">
        <v>-1641203.7037037034</v>
      </c>
      <c r="E66" s="55" t="str">
        <f t="shared" si="6"/>
        <v/>
      </c>
      <c r="F66" s="51">
        <f t="shared" si="3"/>
        <v>0.2</v>
      </c>
      <c r="G66" s="56">
        <v>4608796.296296297</v>
      </c>
      <c r="H66" s="55" t="str">
        <f t="shared" si="7"/>
        <v/>
      </c>
      <c r="I66" s="33">
        <f t="shared" si="4"/>
        <v>40</v>
      </c>
    </row>
    <row r="67" ht="12.75" customHeight="1">
      <c r="A67" s="34"/>
      <c r="B67" s="32"/>
      <c r="C67" s="51">
        <f t="shared" si="5"/>
        <v>0.22</v>
      </c>
      <c r="D67" s="54">
        <v>-1133707.2265960593</v>
      </c>
      <c r="E67" s="55" t="str">
        <f t="shared" si="6"/>
        <v/>
      </c>
      <c r="F67" s="51">
        <f t="shared" si="3"/>
        <v>0.22</v>
      </c>
      <c r="G67" s="56">
        <v>4585171.988302646</v>
      </c>
      <c r="H67" s="55" t="str">
        <f t="shared" si="7"/>
        <v/>
      </c>
      <c r="I67" s="33">
        <f t="shared" si="4"/>
        <v>39</v>
      </c>
    </row>
    <row r="68" ht="12.75" customHeight="1">
      <c r="A68" s="34"/>
      <c r="B68" s="32"/>
      <c r="C68" s="51">
        <f t="shared" si="5"/>
        <v>0.24</v>
      </c>
      <c r="D68" s="54">
        <v>-652294.3170756288</v>
      </c>
      <c r="E68" s="55" t="str">
        <f t="shared" si="6"/>
        <v/>
      </c>
      <c r="F68" s="51">
        <f t="shared" si="3"/>
        <v>0.24</v>
      </c>
      <c r="G68" s="56">
        <v>4592578.295458359</v>
      </c>
      <c r="H68" s="55" t="str">
        <f t="shared" si="7"/>
        <v/>
      </c>
      <c r="I68" s="33">
        <f t="shared" si="4"/>
        <v>38</v>
      </c>
    </row>
    <row r="69" ht="12.75" customHeight="1">
      <c r="A69" s="34"/>
      <c r="B69" s="32"/>
      <c r="C69" s="51">
        <f t="shared" si="5"/>
        <v>0.26</v>
      </c>
      <c r="D69" s="54">
        <v>-195163.30929785222</v>
      </c>
      <c r="E69" s="55" t="str">
        <f t="shared" si="6"/>
        <v/>
      </c>
      <c r="F69" s="51">
        <f t="shared" si="3"/>
        <v>0.26</v>
      </c>
      <c r="G69" s="56">
        <v>4625359.003935832</v>
      </c>
      <c r="H69" s="55" t="str">
        <f t="shared" si="7"/>
        <v/>
      </c>
      <c r="I69" s="33">
        <f t="shared" si="4"/>
        <v>37</v>
      </c>
    </row>
    <row r="70" ht="12.75" customHeight="1">
      <c r="A70" s="34"/>
      <c r="B70" s="32"/>
      <c r="C70" s="51">
        <f t="shared" si="5"/>
        <v>0.28</v>
      </c>
      <c r="D70" s="54">
        <v>239334.1064453125</v>
      </c>
      <c r="E70" s="55" t="str">
        <f t="shared" si="6"/>
        <v>punto intersezione</v>
      </c>
      <c r="F70" s="51">
        <f t="shared" si="3"/>
        <v>0.28</v>
      </c>
      <c r="G70" s="56">
        <v>4678852.475922682</v>
      </c>
      <c r="H70" s="55" t="str">
        <f t="shared" si="7"/>
        <v/>
      </c>
      <c r="I70" s="33">
        <f t="shared" si="4"/>
        <v>36</v>
      </c>
    </row>
    <row r="71" ht="12.75" customHeight="1">
      <c r="A71" s="34"/>
      <c r="B71" s="32"/>
      <c r="C71" s="51">
        <f t="shared" si="5"/>
        <v>0.3</v>
      </c>
      <c r="D71" s="54">
        <v>652708.2385070566</v>
      </c>
      <c r="E71" s="55" t="str">
        <f t="shared" si="6"/>
        <v/>
      </c>
      <c r="F71" s="51">
        <f t="shared" si="3"/>
        <v>0.3</v>
      </c>
      <c r="G71" s="56">
        <v>4749203.459262632</v>
      </c>
      <c r="H71" s="55" t="str">
        <f t="shared" si="7"/>
        <v/>
      </c>
      <c r="I71" s="33">
        <f t="shared" si="4"/>
        <v>35</v>
      </c>
    </row>
    <row r="72" ht="12.75" customHeight="1">
      <c r="A72" s="34"/>
      <c r="B72" s="32"/>
      <c r="C72" s="51">
        <f t="shared" si="5"/>
        <v>0.32</v>
      </c>
      <c r="D72" s="54">
        <v>1046344.9926259853</v>
      </c>
      <c r="E72" s="55" t="str">
        <f t="shared" si="6"/>
        <v/>
      </c>
      <c r="F72" s="51">
        <f t="shared" si="3"/>
        <v>0.32</v>
      </c>
      <c r="G72" s="56">
        <v>4833213.948783131</v>
      </c>
      <c r="H72" s="55" t="str">
        <f t="shared" si="7"/>
        <v/>
      </c>
      <c r="I72" s="33">
        <f t="shared" si="4"/>
        <v>34</v>
      </c>
    </row>
    <row r="73" ht="12.75" customHeight="1">
      <c r="A73" s="34"/>
      <c r="B73" s="32"/>
      <c r="C73" s="51">
        <f t="shared" si="5"/>
        <v>0.34</v>
      </c>
      <c r="D73" s="54">
        <v>1421517.9393741935</v>
      </c>
      <c r="E73" s="55" t="str">
        <f t="shared" si="6"/>
        <v/>
      </c>
      <c r="F73" s="51">
        <f t="shared" si="3"/>
        <v>0.34</v>
      </c>
      <c r="G73" s="56">
        <v>4928224.216409599</v>
      </c>
      <c r="H73" s="55" t="str">
        <f t="shared" si="7"/>
        <v/>
      </c>
      <c r="I73" s="33">
        <f t="shared" si="4"/>
        <v>33</v>
      </c>
    </row>
    <row r="74" ht="12.75" customHeight="1">
      <c r="A74" s="34"/>
      <c r="B74" s="32"/>
      <c r="C74" s="51">
        <f t="shared" si="5"/>
        <v>0.36</v>
      </c>
      <c r="D74" s="54">
        <v>1779399.0433543678</v>
      </c>
      <c r="E74" s="55" t="str">
        <f t="shared" si="6"/>
        <v/>
      </c>
      <c r="F74" s="51">
        <f t="shared" si="3"/>
        <v>0.36</v>
      </c>
      <c r="G74" s="56">
        <v>5032017.328793739</v>
      </c>
      <c r="H74" s="55" t="str">
        <f t="shared" si="7"/>
        <v/>
      </c>
      <c r="I74" s="33">
        <f t="shared" si="4"/>
        <v>32</v>
      </c>
    </row>
    <row r="75" ht="12.75" customHeight="1">
      <c r="A75" s="34"/>
      <c r="B75" s="32"/>
      <c r="C75" s="51">
        <f t="shared" si="5"/>
        <v>0.38</v>
      </c>
      <c r="D75" s="54">
        <v>2121068.220353173</v>
      </c>
      <c r="E75" s="55" t="str">
        <f t="shared" si="6"/>
        <v/>
      </c>
      <c r="F75" s="51">
        <f t="shared" si="3"/>
        <v>0.38</v>
      </c>
      <c r="G75" s="56">
        <v>5142742.08263253</v>
      </c>
      <c r="H75" s="55" t="str">
        <f t="shared" si="7"/>
        <v/>
      </c>
      <c r="I75" s="33">
        <f t="shared" si="4"/>
        <v>31</v>
      </c>
    </row>
    <row r="76" ht="12.75" customHeight="1">
      <c r="A76" s="34"/>
      <c r="B76" s="32"/>
      <c r="C76" s="51">
        <f t="shared" si="5"/>
        <v>0.4</v>
      </c>
      <c r="D76" s="54">
        <v>2447521.865889216</v>
      </c>
      <c r="E76" s="55" t="str">
        <f t="shared" si="6"/>
        <v/>
      </c>
      <c r="F76" s="51">
        <f t="shared" si="3"/>
        <v>0.4</v>
      </c>
      <c r="G76" s="56">
        <v>5258850.4789670985</v>
      </c>
      <c r="H76" s="55" t="str">
        <f t="shared" si="7"/>
        <v/>
      </c>
      <c r="I76" s="33">
        <f t="shared" si="4"/>
        <v>30</v>
      </c>
    </row>
    <row r="77" ht="12.75" customHeight="1">
      <c r="A77" s="34"/>
      <c r="B77" s="32"/>
      <c r="C77" s="51">
        <f t="shared" si="5"/>
        <v>0.42</v>
      </c>
      <c r="D77" s="54">
        <v>2759680.4792252835</v>
      </c>
      <c r="E77" s="55" t="str">
        <f t="shared" si="6"/>
        <v/>
      </c>
      <c r="F77" s="51">
        <f t="shared" si="3"/>
        <v>0.42</v>
      </c>
      <c r="G77" s="56">
        <v>5379046.746258148</v>
      </c>
      <c r="H77" s="55" t="str">
        <f t="shared" si="7"/>
        <v/>
      </c>
      <c r="I77" s="33">
        <f t="shared" si="4"/>
        <v>29</v>
      </c>
    </row>
    <row r="78" ht="12.75" customHeight="1">
      <c r="A78" s="34"/>
      <c r="B78" s="32"/>
      <c r="C78" s="51">
        <f t="shared" si="5"/>
        <v>0.44</v>
      </c>
      <c r="D78" s="54">
        <v>3058395.490397807</v>
      </c>
      <c r="E78" s="55" t="str">
        <f t="shared" si="6"/>
        <v/>
      </c>
      <c r="F78" s="51">
        <f t="shared" si="3"/>
        <v>0.44</v>
      </c>
      <c r="G78" s="56">
        <v>5502245.590497906</v>
      </c>
      <c r="H78" s="55" t="str">
        <f t="shared" si="7"/>
        <v/>
      </c>
      <c r="I78" s="33">
        <f t="shared" si="4"/>
        <v>28</v>
      </c>
    </row>
    <row r="79" ht="12.75" customHeight="1">
      <c r="A79" s="34"/>
      <c r="B79" s="32"/>
      <c r="C79" s="51">
        <f t="shared" si="5"/>
        <v>0.46</v>
      </c>
      <c r="D79" s="54">
        <v>3344455.383697888</v>
      </c>
      <c r="E79" s="55" t="str">
        <f t="shared" si="6"/>
        <v/>
      </c>
      <c r="F79" s="51">
        <f t="shared" si="3"/>
        <v>0.46</v>
      </c>
      <c r="G79" s="56">
        <v>5627537.857566232</v>
      </c>
      <c r="H79" s="55" t="str">
        <f t="shared" si="7"/>
        <v/>
      </c>
      <c r="I79" s="33">
        <f t="shared" si="4"/>
        <v>27</v>
      </c>
    </row>
    <row r="80" ht="12.75" customHeight="1">
      <c r="A80" s="34"/>
      <c r="B80" s="32"/>
      <c r="C80" s="51">
        <f t="shared" si="5"/>
        <v>0.48</v>
      </c>
      <c r="D80" s="54">
        <v>3618591.198941823</v>
      </c>
      <c r="E80" s="55" t="str">
        <f t="shared" si="6"/>
        <v/>
      </c>
      <c r="F80" s="51">
        <f t="shared" si="3"/>
        <v>0.48</v>
      </c>
      <c r="G80" s="56">
        <v>5754162.180385703</v>
      </c>
      <c r="H80" s="55" t="str">
        <f t="shared" si="7"/>
        <v/>
      </c>
      <c r="I80" s="33">
        <f t="shared" si="4"/>
        <v>26</v>
      </c>
    </row>
    <row r="81" ht="12.75" customHeight="1">
      <c r="A81" s="34"/>
      <c r="B81" s="32"/>
      <c r="C81" s="51">
        <f t="shared" si="5"/>
        <v>0.5</v>
      </c>
      <c r="D81" s="54">
        <v>3881481.4814814795</v>
      </c>
      <c r="E81" s="55" t="str">
        <f t="shared" si="6"/>
        <v/>
      </c>
      <c r="F81" s="51">
        <f t="shared" si="3"/>
        <v>0.5</v>
      </c>
      <c r="G81" s="56">
        <v>5881481.4814814795</v>
      </c>
      <c r="H81" s="55" t="str">
        <f t="shared" si="7"/>
        <v/>
      </c>
      <c r="I81" s="33">
        <f t="shared" si="4"/>
        <v>25</v>
      </c>
    </row>
    <row r="82" ht="12.75" customHeight="1">
      <c r="A82" s="34"/>
      <c r="B82" s="32"/>
      <c r="C82" s="51">
        <f t="shared" si="5"/>
        <v>0.52</v>
      </c>
      <c r="D82" s="54">
        <v>4133756.742965447</v>
      </c>
      <c r="E82" s="55" t="str">
        <f t="shared" si="6"/>
        <v/>
      </c>
      <c r="F82" s="51">
        <f t="shared" si="3"/>
        <v>0.52</v>
      </c>
      <c r="G82" s="56">
        <v>6008963.4324138835</v>
      </c>
      <c r="H82" s="55" t="str">
        <f t="shared" si="7"/>
        <v/>
      </c>
      <c r="I82" s="33">
        <f t="shared" si="4"/>
        <v>24</v>
      </c>
    </row>
    <row r="83" ht="12.75" customHeight="1">
      <c r="A83" s="34"/>
      <c r="B83" s="32"/>
      <c r="C83" s="51">
        <f t="shared" si="5"/>
        <v>0.54</v>
      </c>
      <c r="D83" s="54">
        <v>4376003.487152079</v>
      </c>
      <c r="E83" s="55" t="str">
        <f t="shared" si="6"/>
        <v/>
      </c>
      <c r="F83" s="51">
        <f t="shared" si="3"/>
        <v>0.54</v>
      </c>
      <c r="G83" s="56">
        <v>6136164.151488345</v>
      </c>
      <c r="H83" s="55" t="str">
        <f t="shared" si="7"/>
        <v/>
      </c>
      <c r="I83" s="33">
        <f t="shared" si="4"/>
        <v>23</v>
      </c>
    </row>
    <row r="84" ht="12.75" customHeight="1">
      <c r="A84" s="34"/>
      <c r="B84" s="32"/>
      <c r="C84" s="51">
        <f t="shared" si="5"/>
        <v>0.56</v>
      </c>
      <c r="D84" s="54">
        <v>4608767.848412819</v>
      </c>
      <c r="E84" s="55" t="str">
        <f t="shared" si="6"/>
        <v/>
      </c>
      <c r="F84" s="51">
        <f t="shared" si="3"/>
        <v>0.56</v>
      </c>
      <c r="G84" s="56">
        <v>6262714.562219172</v>
      </c>
      <c r="H84" s="55" t="str">
        <f t="shared" si="7"/>
        <v/>
      </c>
      <c r="I84" s="33">
        <f t="shared" si="4"/>
        <v>22</v>
      </c>
    </row>
    <row r="85" ht="12.75" customHeight="1">
      <c r="A85" s="34"/>
      <c r="B85" s="32"/>
      <c r="C85" s="51">
        <f t="shared" si="5"/>
        <v>0.58</v>
      </c>
      <c r="D85" s="54">
        <v>4832558.884794105</v>
      </c>
      <c r="E85" s="55" t="str">
        <f t="shared" si="6"/>
        <v/>
      </c>
      <c r="F85" s="51">
        <f t="shared" si="3"/>
        <v>0.58</v>
      </c>
      <c r="G85" s="56">
        <v>6388308.94624047</v>
      </c>
      <c r="H85" s="55" t="str">
        <f t="shared" si="7"/>
        <v/>
      </c>
      <c r="I85" s="33">
        <f t="shared" si="4"/>
        <v>21</v>
      </c>
    </row>
    <row r="86" ht="12.75" customHeight="1">
      <c r="A86" s="34"/>
      <c r="B86" s="32"/>
      <c r="C86" s="51">
        <f t="shared" si="5"/>
        <v>0.6</v>
      </c>
      <c r="D86" s="54">
        <v>5047851.5625</v>
      </c>
      <c r="E86" s="55" t="str">
        <f t="shared" si="6"/>
        <v/>
      </c>
      <c r="F86" s="51">
        <f t="shared" si="3"/>
        <v>0.6</v>
      </c>
      <c r="G86" s="56">
        <v>6512695.3125</v>
      </c>
      <c r="H86" s="55" t="str">
        <f t="shared" si="7"/>
        <v/>
      </c>
      <c r="I86" s="33">
        <f t="shared" si="4"/>
        <v>20</v>
      </c>
    </row>
    <row r="87" ht="12.75" customHeight="1">
      <c r="A87" s="34"/>
      <c r="B87" s="32"/>
      <c r="C87" s="51">
        <f t="shared" si="5"/>
        <v>0.62</v>
      </c>
      <c r="D87" s="54">
        <v>5255089.464305541</v>
      </c>
      <c r="E87" s="55" t="str">
        <f t="shared" si="6"/>
        <v/>
      </c>
      <c r="F87" s="51">
        <f t="shared" si="3"/>
        <v>0.62</v>
      </c>
      <c r="G87" s="56">
        <v>6635667.274775401</v>
      </c>
      <c r="H87" s="55" t="str">
        <f t="shared" si="7"/>
        <v/>
      </c>
      <c r="I87" s="33">
        <f t="shared" si="4"/>
        <v>19</v>
      </c>
    </row>
    <row r="88" ht="12.75" customHeight="1">
      <c r="A88" s="34"/>
      <c r="B88" s="32"/>
      <c r="C88" s="51">
        <f t="shared" si="5"/>
        <v>0.64</v>
      </c>
      <c r="D88" s="54">
        <v>5454687.250620278</v>
      </c>
      <c r="E88" s="55" t="str">
        <f t="shared" si="6"/>
        <v/>
      </c>
      <c r="F88" s="51">
        <f t="shared" si="3"/>
        <v>0.64</v>
      </c>
      <c r="G88" s="56">
        <v>6757057.185732542</v>
      </c>
      <c r="H88" s="55" t="str">
        <f t="shared" si="7"/>
        <v/>
      </c>
      <c r="I88" s="33">
        <f t="shared" si="4"/>
        <v>18</v>
      </c>
    </row>
    <row r="89" ht="12.75" customHeight="1">
      <c r="A89" s="34"/>
      <c r="B89" s="32"/>
      <c r="C89" s="51">
        <f t="shared" si="5"/>
        <v>0.66</v>
      </c>
      <c r="D89" s="54">
        <v>5647032.898614345</v>
      </c>
      <c r="E89" s="55" t="str">
        <f t="shared" si="6"/>
        <v/>
      </c>
      <c r="F89" s="51">
        <f t="shared" si="3"/>
        <v>0.66</v>
      </c>
      <c r="G89" s="56">
        <v>6876730.320906213</v>
      </c>
      <c r="H89" s="55" t="str">
        <f t="shared" si="7"/>
        <v/>
      </c>
      <c r="I89" s="33">
        <f t="shared" si="4"/>
        <v>17</v>
      </c>
    </row>
    <row r="90" ht="12.75" customHeight="1">
      <c r="A90" s="34"/>
      <c r="B90" s="32"/>
      <c r="C90" s="51">
        <f t="shared" si="5"/>
        <v>0.68</v>
      </c>
      <c r="D90" s="54">
        <v>5832489.74192852</v>
      </c>
      <c r="E90" s="55" t="str">
        <f t="shared" si="6"/>
        <v/>
      </c>
      <c r="F90" s="51">
        <f t="shared" si="3"/>
        <v>0.68</v>
      </c>
      <c r="G90" s="56">
        <v>6994579.942440211</v>
      </c>
      <c r="H90" s="55" t="str">
        <f t="shared" si="7"/>
        <v/>
      </c>
      <c r="I90" s="33">
        <f t="shared" si="4"/>
        <v>16</v>
      </c>
    </row>
    <row r="91" ht="12.75" customHeight="1">
      <c r="A91" s="34"/>
      <c r="B91" s="32"/>
      <c r="C91" s="51">
        <f t="shared" si="5"/>
        <v>0.7</v>
      </c>
      <c r="D91" s="54">
        <v>6011398.330958683</v>
      </c>
      <c r="E91" s="55" t="str">
        <f t="shared" si="6"/>
        <v/>
      </c>
      <c r="F91" s="51">
        <f t="shared" si="3"/>
        <v>0.7</v>
      </c>
      <c r="G91" s="56">
        <v>7110523.101974355</v>
      </c>
      <c r="H91" s="55" t="str">
        <f t="shared" si="7"/>
        <v/>
      </c>
      <c r="I91" s="33">
        <f t="shared" si="4"/>
        <v>15</v>
      </c>
    </row>
    <row r="92" ht="12.75" customHeight="1">
      <c r="A92" s="34"/>
      <c r="B92" s="32"/>
      <c r="C92" s="51">
        <f t="shared" si="5"/>
        <v>0.72</v>
      </c>
      <c r="D92" s="54">
        <v>6184078.13148528</v>
      </c>
      <c r="E92" s="55" t="str">
        <f t="shared" si="6"/>
        <v/>
      </c>
      <c r="F92" s="51">
        <f t="shared" si="3"/>
        <v>0.72</v>
      </c>
      <c r="G92" s="56">
        <v>7224497.066111087</v>
      </c>
      <c r="H92" s="55" t="str">
        <f t="shared" si="7"/>
        <v/>
      </c>
      <c r="I92" s="33">
        <f t="shared" si="4"/>
        <v>14</v>
      </c>
    </row>
    <row r="93" ht="12.75" customHeight="1">
      <c r="A93" s="34"/>
      <c r="B93" s="32"/>
      <c r="C93" s="51">
        <f t="shared" si="5"/>
        <v>0.74</v>
      </c>
      <c r="D93" s="54">
        <v>6350829.077468136</v>
      </c>
      <c r="E93" s="55" t="str">
        <f t="shared" si="6"/>
        <v/>
      </c>
      <c r="F93" s="51">
        <f t="shared" si="3"/>
        <v>0.74</v>
      </c>
      <c r="G93" s="56">
        <v>7336456.267531752</v>
      </c>
      <c r="H93" s="55" t="str">
        <f t="shared" si="7"/>
        <v/>
      </c>
      <c r="I93" s="33">
        <f t="shared" si="4"/>
        <v>13</v>
      </c>
    </row>
    <row r="94" ht="12.75" customHeight="1">
      <c r="A94" s="34"/>
      <c r="B94" s="32"/>
      <c r="C94" s="51">
        <f t="shared" si="5"/>
        <v>0.76</v>
      </c>
      <c r="D94" s="54">
        <v>6511932.992111197</v>
      </c>
      <c r="E94" s="55" t="str">
        <f t="shared" si="6"/>
        <v/>
      </c>
      <c r="F94" s="51">
        <f t="shared" si="3"/>
        <v>0.76</v>
      </c>
      <c r="G94" s="56">
        <v>7446369.7009270955</v>
      </c>
      <c r="H94" s="55" t="str">
        <f t="shared" si="7"/>
        <v/>
      </c>
      <c r="I94" s="33">
        <f t="shared" si="4"/>
        <v>12</v>
      </c>
    </row>
    <row r="95" ht="12.75" customHeight="1">
      <c r="A95" s="34"/>
      <c r="B95" s="32"/>
      <c r="C95" s="51">
        <f t="shared" si="5"/>
        <v>0.78</v>
      </c>
      <c r="D95" s="54">
        <v>6667654.889789482</v>
      </c>
      <c r="E95" s="55" t="str">
        <f t="shared" si="6"/>
        <v/>
      </c>
      <c r="F95" s="51">
        <f t="shared" si="3"/>
        <v>0.78</v>
      </c>
      <c r="G95" s="56">
        <v>7554218.6961412495</v>
      </c>
      <c r="H95" s="55" t="str">
        <f t="shared" si="7"/>
        <v/>
      </c>
      <c r="I95" s="33">
        <f t="shared" si="4"/>
        <v>11</v>
      </c>
    </row>
    <row r="96" ht="12.75" customHeight="1">
      <c r="A96" s="34"/>
      <c r="B96" s="32"/>
      <c r="C96" s="51">
        <f t="shared" si="5"/>
        <v>0.8</v>
      </c>
      <c r="D96" s="54">
        <v>6818244.170096024</v>
      </c>
      <c r="E96" s="55" t="str">
        <f t="shared" si="6"/>
        <v/>
      </c>
      <c r="F96" s="51">
        <f t="shared" si="3"/>
        <v>0.8</v>
      </c>
      <c r="G96" s="56">
        <v>7659995.011846865</v>
      </c>
      <c r="H96" s="55" t="str">
        <f t="shared" si="7"/>
        <v/>
      </c>
      <c r="I96" s="33">
        <f t="shared" si="4"/>
        <v>10</v>
      </c>
    </row>
    <row r="97" ht="12.75" customHeight="1">
      <c r="A97" s="34"/>
      <c r="B97" s="32"/>
      <c r="C97" s="51">
        <f t="shared" si="5"/>
        <v>0.82</v>
      </c>
      <c r="D97" s="54">
        <v>6963935.714086664</v>
      </c>
      <c r="E97" s="55" t="str">
        <f t="shared" si="6"/>
        <v/>
      </c>
      <c r="F97" s="51">
        <f t="shared" si="3"/>
        <v>0.82</v>
      </c>
      <c r="G97" s="56">
        <v>7763699.202103813</v>
      </c>
      <c r="H97" s="55" t="str">
        <f t="shared" si="7"/>
        <v/>
      </c>
      <c r="I97" s="33">
        <f t="shared" si="4"/>
        <v>9</v>
      </c>
    </row>
    <row r="98" ht="12.75" customHeight="1">
      <c r="A98" s="34"/>
      <c r="B98" s="32"/>
      <c r="C98" s="51">
        <f t="shared" si="5"/>
        <v>0.84</v>
      </c>
      <c r="D98" s="54">
        <v>7104950.891756392</v>
      </c>
      <c r="E98" s="55" t="str">
        <f t="shared" si="6"/>
        <v/>
      </c>
      <c r="F98" s="51">
        <f t="shared" si="3"/>
        <v>0.84</v>
      </c>
      <c r="G98" s="56">
        <v>7865339.2156523485</v>
      </c>
      <c r="H98" s="55" t="str">
        <f t="shared" si="7"/>
        <v/>
      </c>
      <c r="I98" s="33">
        <f t="shared" si="4"/>
        <v>8</v>
      </c>
    </row>
    <row r="99" ht="12.75" customHeight="1">
      <c r="A99" s="34"/>
      <c r="B99" s="32"/>
      <c r="C99" s="51">
        <f t="shared" si="5"/>
        <v>0.86</v>
      </c>
      <c r="D99" s="54">
        <v>7241498.488855075</v>
      </c>
      <c r="E99" s="55" t="str">
        <f t="shared" si="6"/>
        <v/>
      </c>
      <c r="F99" s="51">
        <f t="shared" si="3"/>
        <v>0.86</v>
      </c>
      <c r="G99" s="56">
        <v>7964929.194032176</v>
      </c>
      <c r="H99" s="55" t="str">
        <f t="shared" si="7"/>
        <v/>
      </c>
      <c r="I99" s="33">
        <f t="shared" si="4"/>
        <v>7</v>
      </c>
    </row>
    <row r="100" ht="12.75" customHeight="1">
      <c r="A100" s="34"/>
      <c r="B100" s="32"/>
      <c r="C100" s="51">
        <f t="shared" si="5"/>
        <v>0.88</v>
      </c>
      <c r="D100" s="54">
        <v>7373775.560328638</v>
      </c>
      <c r="E100" s="55" t="str">
        <f t="shared" si="6"/>
        <v/>
      </c>
      <c r="F100" s="51">
        <f t="shared" si="3"/>
        <v>0.88</v>
      </c>
      <c r="G100" s="56">
        <v>8062488.439826779</v>
      </c>
      <c r="H100" s="55" t="str">
        <f t="shared" si="7"/>
        <v/>
      </c>
      <c r="I100" s="33">
        <f t="shared" si="4"/>
        <v>6</v>
      </c>
    </row>
    <row r="101" ht="12.75" customHeight="1">
      <c r="A101" s="34"/>
      <c r="B101" s="32"/>
      <c r="C101" s="51">
        <f t="shared" si="5"/>
        <v>0.9</v>
      </c>
      <c r="D101" s="54">
        <v>7501968.216941248</v>
      </c>
      <c r="E101" s="55" t="str">
        <f t="shared" si="6"/>
        <v/>
      </c>
      <c r="F101" s="51">
        <f t="shared" si="3"/>
        <v>0.9</v>
      </c>
      <c r="G101" s="56">
        <v>8158040.530689606</v>
      </c>
      <c r="H101" s="55" t="str">
        <f t="shared" si="7"/>
        <v/>
      </c>
      <c r="I101" s="33">
        <f t="shared" si="4"/>
        <v>5</v>
      </c>
    </row>
    <row r="102" ht="12.75" customHeight="1">
      <c r="A102" s="34"/>
      <c r="B102" s="32"/>
      <c r="C102" s="51">
        <f t="shared" si="5"/>
        <v>0.92</v>
      </c>
      <c r="D102" s="54">
        <v>7626252.350983799</v>
      </c>
      <c r="E102" s="55" t="str">
        <f t="shared" si="6"/>
        <v/>
      </c>
      <c r="F102" s="51">
        <f t="shared" si="3"/>
        <v>0.92</v>
      </c>
      <c r="G102" s="56">
        <v>8251612.558463307</v>
      </c>
      <c r="H102" s="55" t="str">
        <f t="shared" si="7"/>
        <v/>
      </c>
      <c r="I102" s="33">
        <f t="shared" si="4"/>
        <v>4</v>
      </c>
    </row>
    <row r="103" ht="12.75" customHeight="1">
      <c r="A103" s="34"/>
      <c r="B103" s="32"/>
      <c r="C103" s="51">
        <f t="shared" si="5"/>
        <v>0.94</v>
      </c>
      <c r="D103" s="54">
        <v>7746794.306394516</v>
      </c>
      <c r="E103" s="55" t="str">
        <f t="shared" si="6"/>
        <v/>
      </c>
      <c r="F103" s="51">
        <f t="shared" si="3"/>
        <v>0.94</v>
      </c>
      <c r="G103" s="56">
        <v>8343234.475775748</v>
      </c>
      <c r="H103" s="55" t="str">
        <f t="shared" si="7"/>
        <v/>
      </c>
      <c r="I103" s="33">
        <f t="shared" si="4"/>
        <v>3</v>
      </c>
    </row>
    <row r="104" ht="12.75" customHeight="1">
      <c r="A104" s="34"/>
      <c r="B104" s="32"/>
      <c r="C104" s="51">
        <f t="shared" si="5"/>
        <v>0.96</v>
      </c>
      <c r="D104" s="54">
        <v>7863751.498100284</v>
      </c>
      <c r="E104" s="55" t="str">
        <f t="shared" si="6"/>
        <v/>
      </c>
      <c r="F104" s="51">
        <f t="shared" si="3"/>
        <v>0.96</v>
      </c>
      <c r="G104" s="56">
        <v>8432938.535085602</v>
      </c>
      <c r="H104" s="55" t="str">
        <f t="shared" si="7"/>
        <v/>
      </c>
      <c r="I104" s="33">
        <f t="shared" si="4"/>
        <v>2</v>
      </c>
    </row>
    <row r="105" ht="12.75" customHeight="1">
      <c r="A105" s="34"/>
      <c r="B105" s="32"/>
      <c r="C105" s="51">
        <f t="shared" si="5"/>
        <v>0.98</v>
      </c>
      <c r="D105" s="54">
        <v>7977272.984925267</v>
      </c>
      <c r="E105" s="55" t="str">
        <f t="shared" si="6"/>
        <v/>
      </c>
      <c r="F105" s="51">
        <f t="shared" si="3"/>
        <v>0.98</v>
      </c>
      <c r="G105" s="56">
        <v>8520758.807336709</v>
      </c>
      <c r="H105" s="55" t="str">
        <f t="shared" si="7"/>
        <v/>
      </c>
      <c r="I105" s="33">
        <f t="shared" si="4"/>
        <v>1</v>
      </c>
    </row>
    <row r="106" ht="12.75" customHeight="1">
      <c r="A106" s="34"/>
      <c r="B106" s="32"/>
      <c r="C106" s="51"/>
      <c r="D106" s="56"/>
      <c r="E106" s="57">
        <f>COUNTIF(E56:E105,"=punto intersezione")</f>
        <v>1</v>
      </c>
      <c r="F106" s="51"/>
      <c r="G106" s="56"/>
      <c r="H106" s="57">
        <f>COUNTIF(H56:H105,"=punto intersezione")</f>
        <v>0</v>
      </c>
      <c r="I106" s="33"/>
    </row>
    <row r="107" ht="12.75" customHeight="1">
      <c r="A107" s="58"/>
      <c r="B107" s="59"/>
      <c r="C107" s="59"/>
      <c r="D107" s="59"/>
      <c r="E107" s="59"/>
      <c r="F107" s="59"/>
      <c r="G107" s="59"/>
      <c r="H107" s="59"/>
      <c r="I107" s="60"/>
      <c r="J107" s="61"/>
    </row>
    <row r="108" ht="12.75" customHeight="1">
      <c r="E108" s="9"/>
    </row>
    <row r="109" ht="12.75" customHeight="1">
      <c r="E109" s="9"/>
    </row>
    <row r="110" ht="12.75" customHeight="1">
      <c r="E110" s="9"/>
    </row>
    <row r="111" ht="12.75" customHeight="1">
      <c r="E111" s="9"/>
    </row>
    <row r="112" ht="12.75" customHeight="1">
      <c r="E112" s="9"/>
    </row>
    <row r="113" ht="12.75" customHeight="1">
      <c r="E113" s="9"/>
    </row>
    <row r="114" ht="12.75" customHeight="1">
      <c r="E114" s="9"/>
    </row>
    <row r="115" ht="12.75" customHeight="1">
      <c r="E115" s="9"/>
    </row>
    <row r="116" ht="12.75" customHeight="1">
      <c r="E116" s="9"/>
    </row>
    <row r="117" ht="12.75" customHeight="1">
      <c r="E117" s="9"/>
    </row>
    <row r="118" ht="12.75" customHeight="1">
      <c r="E118" s="9"/>
    </row>
    <row r="119" ht="12.75" customHeight="1">
      <c r="E119" s="9"/>
    </row>
    <row r="120" ht="12.75" customHeight="1">
      <c r="E120" s="9"/>
    </row>
    <row r="121" ht="12.75" customHeight="1">
      <c r="E121" s="9"/>
    </row>
    <row r="122" ht="12.75" customHeight="1">
      <c r="E122" s="9"/>
    </row>
    <row r="123" ht="12.75" customHeight="1">
      <c r="E123" s="9"/>
    </row>
    <row r="124" ht="12.75" customHeight="1">
      <c r="E124" s="9"/>
    </row>
    <row r="125" ht="12.75" customHeight="1">
      <c r="E125" s="9"/>
    </row>
    <row r="126" ht="12.75" customHeight="1">
      <c r="E126" s="9"/>
    </row>
    <row r="127" ht="12.75" customHeight="1">
      <c r="E127" s="9"/>
    </row>
    <row r="128" ht="12.75" customHeight="1">
      <c r="E128" s="9"/>
    </row>
    <row r="129" ht="12.75" customHeight="1">
      <c r="E129" s="9"/>
    </row>
    <row r="130" ht="12.75" customHeight="1">
      <c r="E130" s="9"/>
    </row>
    <row r="131" ht="12.75" customHeight="1">
      <c r="E131" s="9"/>
    </row>
    <row r="132" ht="12.75" customHeight="1">
      <c r="E132" s="9"/>
    </row>
    <row r="133" ht="12.75" customHeight="1">
      <c r="E133" s="9"/>
    </row>
    <row r="134" ht="12.75" customHeight="1">
      <c r="E134" s="9"/>
    </row>
    <row r="135" ht="12.75" customHeight="1">
      <c r="E135" s="9"/>
    </row>
    <row r="136" ht="12.75" customHeight="1">
      <c r="E136" s="9"/>
    </row>
    <row r="137" ht="12.75" customHeight="1">
      <c r="E137" s="9"/>
    </row>
    <row r="138" ht="12.75" customHeight="1">
      <c r="E138" s="9"/>
    </row>
    <row r="139" ht="12.75" customHeight="1">
      <c r="E139" s="9"/>
    </row>
    <row r="140" ht="12.75" customHeight="1">
      <c r="E140" s="9"/>
    </row>
    <row r="141" ht="12.75" customHeight="1">
      <c r="E141" s="9"/>
    </row>
    <row r="142" ht="12.75" customHeight="1">
      <c r="E142" s="9"/>
    </row>
    <row r="143" ht="12.75" customHeight="1">
      <c r="E143" s="9"/>
    </row>
    <row r="144" ht="12.75" customHeight="1">
      <c r="E144" s="9"/>
    </row>
    <row r="145" ht="12.75" customHeight="1">
      <c r="E145" s="9"/>
    </row>
    <row r="146" ht="12.75" customHeight="1">
      <c r="E146" s="9"/>
    </row>
    <row r="147" ht="12.75" customHeight="1">
      <c r="E147" s="9"/>
    </row>
    <row r="148" ht="12.75" customHeight="1">
      <c r="E148" s="9"/>
    </row>
    <row r="149" ht="12.75" customHeight="1">
      <c r="E149" s="9"/>
    </row>
    <row r="150" ht="12.75" customHeight="1">
      <c r="E150" s="9"/>
    </row>
    <row r="151" ht="12.75" customHeight="1">
      <c r="E151" s="9"/>
    </row>
    <row r="152" ht="12.75" customHeight="1">
      <c r="E152" s="9"/>
    </row>
    <row r="153" ht="12.75" customHeight="1">
      <c r="E153" s="9"/>
    </row>
    <row r="154" ht="12.75" customHeight="1">
      <c r="E154" s="9"/>
    </row>
    <row r="155" ht="12.75" customHeight="1">
      <c r="E155" s="9"/>
    </row>
    <row r="156" ht="12.75" customHeight="1">
      <c r="E156" s="9"/>
    </row>
    <row r="157" ht="12.75" customHeight="1">
      <c r="E157" s="9"/>
    </row>
    <row r="158" ht="12.75" customHeight="1">
      <c r="E158" s="9"/>
    </row>
    <row r="159" ht="12.75" customHeight="1">
      <c r="E159" s="9"/>
    </row>
    <row r="160" ht="12.75" customHeight="1">
      <c r="E160" s="9"/>
    </row>
    <row r="161" ht="12.75" customHeight="1">
      <c r="E161" s="9"/>
    </row>
    <row r="162" ht="12.75" customHeight="1">
      <c r="E162" s="9"/>
    </row>
    <row r="163" ht="12.75" customHeight="1">
      <c r="E163" s="9"/>
    </row>
    <row r="164" ht="12.75" customHeight="1">
      <c r="E164" s="9"/>
    </row>
    <row r="165" ht="12.75" customHeight="1">
      <c r="E165" s="9"/>
    </row>
    <row r="166" ht="12.75" customHeight="1">
      <c r="E166" s="9"/>
    </row>
    <row r="167" ht="12.75" customHeight="1">
      <c r="E167" s="9"/>
    </row>
    <row r="168" ht="12.75" customHeight="1">
      <c r="E168" s="9"/>
    </row>
    <row r="169" ht="12.75" customHeight="1">
      <c r="E169" s="9"/>
    </row>
    <row r="170" ht="12.75" customHeight="1">
      <c r="E170" s="9"/>
    </row>
    <row r="171" ht="12.75" customHeight="1">
      <c r="E171" s="9"/>
    </row>
    <row r="172" ht="12.75" customHeight="1">
      <c r="E172" s="9"/>
    </row>
    <row r="173" ht="12.75" customHeight="1">
      <c r="E173" s="9"/>
    </row>
    <row r="174" ht="12.75" customHeight="1">
      <c r="E174" s="9"/>
    </row>
    <row r="175" ht="12.75" customHeight="1">
      <c r="E175" s="9"/>
    </row>
    <row r="176" ht="12.75" customHeight="1">
      <c r="E176" s="9"/>
    </row>
    <row r="177" ht="12.75" customHeight="1">
      <c r="E177" s="9"/>
    </row>
    <row r="178" ht="12.75" customHeight="1">
      <c r="E178" s="9"/>
    </row>
    <row r="179" ht="12.75" customHeight="1">
      <c r="E179" s="9"/>
    </row>
    <row r="180" ht="12.75" customHeight="1">
      <c r="E180" s="9"/>
    </row>
    <row r="181" ht="12.75" customHeight="1">
      <c r="E181" s="9"/>
    </row>
    <row r="182" ht="12.75" customHeight="1">
      <c r="E182" s="9"/>
    </row>
    <row r="183" ht="12.75" customHeight="1">
      <c r="E183" s="9"/>
    </row>
    <row r="184" ht="12.75" customHeight="1">
      <c r="E184" s="9"/>
    </row>
    <row r="185" ht="12.75" customHeight="1">
      <c r="E185" s="9"/>
    </row>
    <row r="186" ht="12.75" customHeight="1">
      <c r="E186" s="9"/>
    </row>
    <row r="187" ht="12.75" customHeight="1">
      <c r="E187" s="9"/>
    </row>
    <row r="188" ht="12.75" customHeight="1">
      <c r="E188" s="9"/>
    </row>
    <row r="189" ht="12.75" customHeight="1">
      <c r="E189" s="9"/>
    </row>
    <row r="190" ht="12.75" customHeight="1">
      <c r="E190" s="9"/>
    </row>
    <row r="191" ht="12.75" customHeight="1">
      <c r="E191" s="9"/>
    </row>
    <row r="192" ht="12.75" customHeight="1">
      <c r="E192" s="9"/>
    </row>
    <row r="193" ht="12.75" customHeight="1">
      <c r="E193" s="9"/>
    </row>
    <row r="194" ht="12.75" customHeight="1">
      <c r="E194" s="9"/>
    </row>
    <row r="195" ht="12.75" customHeight="1">
      <c r="E195" s="9"/>
    </row>
    <row r="196" ht="12.75" customHeight="1">
      <c r="E196" s="9"/>
    </row>
    <row r="197" ht="12.75" customHeight="1">
      <c r="E197" s="9"/>
    </row>
    <row r="198" ht="12.75" customHeight="1">
      <c r="E198" s="9"/>
    </row>
    <row r="199" ht="12.75" customHeight="1">
      <c r="E199" s="9"/>
    </row>
    <row r="200" ht="12.75" customHeight="1">
      <c r="E200" s="9"/>
    </row>
    <row r="201" ht="12.75" customHeight="1">
      <c r="E201" s="9"/>
    </row>
    <row r="202" ht="12.75" customHeight="1">
      <c r="E202" s="9"/>
    </row>
    <row r="203" ht="12.75" customHeight="1">
      <c r="E203" s="9"/>
    </row>
    <row r="204" ht="12.75" customHeight="1">
      <c r="E204" s="9"/>
    </row>
    <row r="205" ht="12.75" customHeight="1">
      <c r="E205" s="9"/>
    </row>
    <row r="206" ht="12.75" customHeight="1">
      <c r="E206" s="9"/>
    </row>
    <row r="207" ht="12.75" customHeight="1">
      <c r="E207" s="9"/>
    </row>
    <row r="208" ht="12.75" customHeight="1">
      <c r="E208" s="9"/>
    </row>
    <row r="209" ht="12.75" customHeight="1">
      <c r="E209" s="9"/>
    </row>
    <row r="210" ht="12.75" customHeight="1">
      <c r="E210" s="9"/>
    </row>
    <row r="211" ht="12.75" customHeight="1">
      <c r="E211" s="9"/>
    </row>
    <row r="212" ht="12.75" customHeight="1">
      <c r="E212" s="9"/>
    </row>
    <row r="213" ht="12.75" customHeight="1">
      <c r="E213" s="9"/>
    </row>
    <row r="214" ht="12.75" customHeight="1">
      <c r="E214" s="9"/>
    </row>
    <row r="215" ht="12.75" customHeight="1">
      <c r="E215" s="9"/>
    </row>
    <row r="216" ht="12.75" customHeight="1">
      <c r="E216" s="9"/>
    </row>
    <row r="217" ht="12.75" customHeight="1">
      <c r="E217" s="9"/>
    </row>
    <row r="218" ht="12.75" customHeight="1">
      <c r="E218" s="9"/>
    </row>
    <row r="219" ht="12.75" customHeight="1">
      <c r="E219" s="9"/>
    </row>
    <row r="220" ht="12.75" customHeight="1">
      <c r="E220" s="9"/>
    </row>
    <row r="221" ht="12.75" customHeight="1">
      <c r="E221" s="9"/>
    </row>
    <row r="222" ht="12.75" customHeight="1">
      <c r="E222" s="9"/>
    </row>
    <row r="223" ht="12.75" customHeight="1">
      <c r="E223" s="9"/>
    </row>
    <row r="224" ht="12.75" customHeight="1">
      <c r="E224" s="9"/>
    </row>
    <row r="225" ht="12.75" customHeight="1">
      <c r="E225" s="9"/>
    </row>
    <row r="226" ht="12.75" customHeight="1">
      <c r="E226" s="9"/>
    </row>
    <row r="227" ht="12.75" customHeight="1">
      <c r="E227" s="9"/>
    </row>
    <row r="228" ht="12.75" customHeight="1">
      <c r="E228" s="9"/>
    </row>
    <row r="229" ht="12.75" customHeight="1">
      <c r="E229" s="9"/>
    </row>
    <row r="230" ht="12.75" customHeight="1">
      <c r="E230" s="9"/>
    </row>
    <row r="231" ht="12.75" customHeight="1">
      <c r="E231" s="9"/>
    </row>
    <row r="232" ht="12.75" customHeight="1">
      <c r="E232" s="9"/>
    </row>
    <row r="233" ht="12.75" customHeight="1">
      <c r="E233" s="9"/>
    </row>
    <row r="234" ht="12.75" customHeight="1">
      <c r="E234" s="9"/>
    </row>
    <row r="235" ht="12.75" customHeight="1">
      <c r="E235" s="9"/>
    </row>
    <row r="236" ht="12.75" customHeight="1">
      <c r="E236" s="9"/>
    </row>
    <row r="237" ht="12.75" customHeight="1">
      <c r="E237" s="9"/>
    </row>
    <row r="238" ht="12.75" customHeight="1">
      <c r="E238" s="9"/>
    </row>
    <row r="239" ht="12.75" customHeight="1">
      <c r="E239" s="9"/>
    </row>
    <row r="240" ht="12.75" customHeight="1">
      <c r="E240" s="9"/>
    </row>
    <row r="241" ht="12.75" customHeight="1">
      <c r="E241" s="9"/>
    </row>
    <row r="242" ht="12.75" customHeight="1">
      <c r="E242" s="9"/>
    </row>
    <row r="243" ht="12.75" customHeight="1">
      <c r="E243" s="9"/>
    </row>
    <row r="244" ht="12.75" customHeight="1">
      <c r="E244" s="9"/>
    </row>
    <row r="245" ht="12.75" customHeight="1">
      <c r="E245" s="9"/>
    </row>
    <row r="246" ht="12.75" customHeight="1">
      <c r="E246" s="9"/>
    </row>
    <row r="247" ht="12.75" customHeight="1">
      <c r="E247" s="9"/>
    </row>
    <row r="248" ht="12.75" customHeight="1">
      <c r="E248" s="9"/>
    </row>
    <row r="249" ht="12.75" customHeight="1">
      <c r="E249" s="9"/>
    </row>
    <row r="250" ht="12.75" customHeight="1">
      <c r="E250" s="9"/>
    </row>
    <row r="251" ht="12.75" customHeight="1">
      <c r="E251" s="9"/>
    </row>
    <row r="252" ht="12.75" customHeight="1">
      <c r="E252" s="9"/>
    </row>
    <row r="253" ht="12.75" customHeight="1">
      <c r="E253" s="9"/>
    </row>
    <row r="254" ht="12.75" customHeight="1">
      <c r="E254" s="9"/>
    </row>
    <row r="255" ht="12.75" customHeight="1">
      <c r="E255" s="9"/>
    </row>
    <row r="256" ht="12.75" customHeight="1">
      <c r="E256" s="9"/>
    </row>
    <row r="257" ht="12.75" customHeight="1">
      <c r="E257" s="9"/>
    </row>
    <row r="258" ht="12.75" customHeight="1">
      <c r="E258" s="9"/>
    </row>
    <row r="259" ht="12.75" customHeight="1">
      <c r="E259" s="9"/>
    </row>
    <row r="260" ht="12.75" customHeight="1">
      <c r="E260" s="9"/>
    </row>
    <row r="261" ht="12.75" customHeight="1">
      <c r="E261" s="9"/>
    </row>
    <row r="262" ht="12.75" customHeight="1">
      <c r="E262" s="9"/>
    </row>
    <row r="263" ht="12.75" customHeight="1">
      <c r="E263" s="9"/>
    </row>
    <row r="264" ht="12.75" customHeight="1">
      <c r="E264" s="9"/>
    </row>
    <row r="265" ht="12.75" customHeight="1">
      <c r="E265" s="9"/>
    </row>
    <row r="266" ht="12.75" customHeight="1">
      <c r="E266" s="9"/>
    </row>
    <row r="267" ht="12.75" customHeight="1">
      <c r="E267" s="9"/>
    </row>
    <row r="268" ht="12.75" customHeight="1">
      <c r="E268" s="9"/>
    </row>
    <row r="269" ht="12.75" customHeight="1">
      <c r="E269" s="9"/>
    </row>
    <row r="270" ht="12.75" customHeight="1">
      <c r="E270" s="9"/>
    </row>
    <row r="271" ht="12.75" customHeight="1">
      <c r="E271" s="9"/>
    </row>
    <row r="272" ht="12.75" customHeight="1">
      <c r="E272" s="9"/>
    </row>
    <row r="273" ht="12.75" customHeight="1">
      <c r="E273" s="9"/>
    </row>
    <row r="274" ht="12.75" customHeight="1">
      <c r="E274" s="9"/>
    </row>
    <row r="275" ht="12.75" customHeight="1">
      <c r="E275" s="9"/>
    </row>
    <row r="276" ht="12.75" customHeight="1">
      <c r="E276" s="9"/>
    </row>
    <row r="277" ht="12.75" customHeight="1">
      <c r="E277" s="9"/>
    </row>
    <row r="278" ht="12.75" customHeight="1">
      <c r="E278" s="9"/>
    </row>
    <row r="279" ht="12.75" customHeight="1">
      <c r="E279" s="9"/>
    </row>
    <row r="280" ht="12.75" customHeight="1">
      <c r="E280" s="9"/>
    </row>
    <row r="281" ht="12.75" customHeight="1">
      <c r="E281" s="9"/>
    </row>
    <row r="282" ht="12.75" customHeight="1">
      <c r="E282" s="9"/>
    </row>
    <row r="283" ht="12.75" customHeight="1">
      <c r="E283" s="9"/>
    </row>
    <row r="284" ht="12.75" customHeight="1">
      <c r="E284" s="9"/>
    </row>
    <row r="285" ht="12.75" customHeight="1">
      <c r="E285" s="9"/>
    </row>
    <row r="286" ht="12.75" customHeight="1">
      <c r="E286" s="9"/>
    </row>
    <row r="287" ht="12.75" customHeight="1">
      <c r="E287" s="9"/>
    </row>
    <row r="288" ht="12.75" customHeight="1">
      <c r="E288" s="9"/>
    </row>
    <row r="289" ht="12.75" customHeight="1">
      <c r="E289" s="9"/>
    </row>
    <row r="290" ht="12.75" customHeight="1">
      <c r="E290" s="9"/>
    </row>
    <row r="291" ht="12.75" customHeight="1">
      <c r="E291" s="9"/>
    </row>
    <row r="292" ht="12.75" customHeight="1">
      <c r="E292" s="9"/>
    </row>
    <row r="293" ht="12.75" customHeight="1">
      <c r="E293" s="9"/>
    </row>
    <row r="294" ht="12.75" customHeight="1">
      <c r="E294" s="9"/>
    </row>
    <row r="295" ht="12.75" customHeight="1">
      <c r="E295" s="9"/>
    </row>
    <row r="296" ht="12.75" customHeight="1">
      <c r="E296" s="9"/>
    </row>
    <row r="297" ht="12.75" customHeight="1">
      <c r="E297" s="9"/>
    </row>
    <row r="298" ht="12.75" customHeight="1">
      <c r="E298" s="9"/>
    </row>
    <row r="299" ht="12.75" customHeight="1">
      <c r="E299" s="9"/>
    </row>
    <row r="300" ht="12.75" customHeight="1">
      <c r="E300" s="9"/>
    </row>
    <row r="301" ht="12.75" customHeight="1">
      <c r="E301" s="9"/>
    </row>
    <row r="302" ht="12.75" customHeight="1">
      <c r="E302" s="9"/>
    </row>
    <row r="303" ht="12.75" customHeight="1">
      <c r="E303" s="9"/>
    </row>
    <row r="304" ht="12.75" customHeight="1">
      <c r="E304" s="9"/>
    </row>
    <row r="305" ht="12.75" customHeight="1">
      <c r="E305" s="9"/>
    </row>
    <row r="306" ht="12.75" customHeight="1">
      <c r="E306" s="9"/>
    </row>
    <row r="307" ht="12.75" customHeight="1">
      <c r="E307" s="9"/>
    </row>
    <row r="308" ht="12.75" customHeight="1">
      <c r="E308" s="9"/>
    </row>
    <row r="309" ht="12.75" customHeight="1">
      <c r="E309" s="9"/>
    </row>
    <row r="310" ht="12.75" customHeight="1">
      <c r="E310" s="9"/>
    </row>
    <row r="311" ht="12.75" customHeight="1">
      <c r="E311" s="9"/>
    </row>
    <row r="312" ht="12.75" customHeight="1">
      <c r="E312" s="9"/>
    </row>
    <row r="313" ht="12.75" customHeight="1">
      <c r="E313" s="9"/>
    </row>
    <row r="314" ht="12.75" customHeight="1">
      <c r="E314" s="9"/>
    </row>
    <row r="315" ht="12.75" customHeight="1">
      <c r="E315" s="9"/>
    </row>
    <row r="316" ht="12.75" customHeight="1">
      <c r="E316" s="9"/>
    </row>
    <row r="317" ht="12.75" customHeight="1">
      <c r="E317" s="9"/>
    </row>
    <row r="318" ht="12.75" customHeight="1">
      <c r="E318" s="9"/>
    </row>
    <row r="319" ht="12.75" customHeight="1">
      <c r="E319" s="9"/>
    </row>
    <row r="320" ht="12.75" customHeight="1">
      <c r="E320" s="9"/>
    </row>
    <row r="321" ht="12.75" customHeight="1">
      <c r="E321" s="9"/>
    </row>
    <row r="322" ht="12.75" customHeight="1">
      <c r="E322" s="9"/>
    </row>
    <row r="323" ht="12.75" customHeight="1">
      <c r="E323" s="9"/>
    </row>
    <row r="324" ht="12.75" customHeight="1">
      <c r="E324" s="9"/>
    </row>
    <row r="325" ht="12.75" customHeight="1">
      <c r="E325" s="9"/>
    </row>
    <row r="326" ht="12.75" customHeight="1">
      <c r="E326" s="9"/>
    </row>
    <row r="327" ht="12.75" customHeight="1">
      <c r="E327" s="9"/>
    </row>
    <row r="328" ht="12.75" customHeight="1">
      <c r="E328" s="9"/>
    </row>
    <row r="329" ht="12.75" customHeight="1">
      <c r="E329" s="9"/>
    </row>
    <row r="330" ht="12.75" customHeight="1">
      <c r="E330" s="9"/>
    </row>
    <row r="331" ht="12.75" customHeight="1">
      <c r="E331" s="9"/>
    </row>
    <row r="332" ht="12.75" customHeight="1">
      <c r="E332" s="9"/>
    </row>
    <row r="333" ht="12.75" customHeight="1">
      <c r="E333" s="9"/>
    </row>
    <row r="334" ht="12.75" customHeight="1">
      <c r="E334" s="9"/>
    </row>
    <row r="335" ht="12.75" customHeight="1">
      <c r="E335" s="9"/>
    </row>
    <row r="336" ht="12.75" customHeight="1">
      <c r="E336" s="9"/>
    </row>
    <row r="337" ht="12.75" customHeight="1">
      <c r="E337" s="9"/>
    </row>
    <row r="338" ht="12.75" customHeight="1">
      <c r="E338" s="9"/>
    </row>
    <row r="339" ht="12.75" customHeight="1">
      <c r="E339" s="9"/>
    </row>
    <row r="340" ht="12.75" customHeight="1">
      <c r="E340" s="9"/>
    </row>
    <row r="341" ht="12.75" customHeight="1">
      <c r="E341" s="9"/>
    </row>
    <row r="342" ht="12.75" customHeight="1">
      <c r="E342" s="9"/>
    </row>
    <row r="343" ht="12.75" customHeight="1">
      <c r="E343" s="9"/>
    </row>
    <row r="344" ht="12.75" customHeight="1">
      <c r="E344" s="9"/>
    </row>
    <row r="345" ht="12.75" customHeight="1">
      <c r="E345" s="9"/>
    </row>
    <row r="346" ht="12.75" customHeight="1">
      <c r="E346" s="9"/>
    </row>
    <row r="347" ht="12.75" customHeight="1">
      <c r="E347" s="9"/>
    </row>
    <row r="348" ht="12.75" customHeight="1">
      <c r="E348" s="9"/>
    </row>
    <row r="349" ht="12.75" customHeight="1">
      <c r="E349" s="9"/>
    </row>
    <row r="350" ht="12.75" customHeight="1">
      <c r="E350" s="9"/>
    </row>
    <row r="351" ht="12.75" customHeight="1">
      <c r="E351" s="9"/>
    </row>
    <row r="352" ht="12.75" customHeight="1">
      <c r="E352" s="9"/>
    </row>
    <row r="353" ht="12.75" customHeight="1">
      <c r="E353" s="9"/>
    </row>
    <row r="354" ht="12.75" customHeight="1">
      <c r="E354" s="9"/>
    </row>
    <row r="355" ht="12.75" customHeight="1">
      <c r="E355" s="9"/>
    </row>
    <row r="356" ht="12.75" customHeight="1">
      <c r="E356" s="9"/>
    </row>
    <row r="357" ht="12.75" customHeight="1">
      <c r="E357" s="9"/>
    </row>
    <row r="358" ht="12.75" customHeight="1">
      <c r="E358" s="9"/>
    </row>
    <row r="359" ht="12.75" customHeight="1">
      <c r="E359" s="9"/>
    </row>
    <row r="360" ht="12.75" customHeight="1">
      <c r="E360" s="9"/>
    </row>
    <row r="361" ht="12.75" customHeight="1">
      <c r="E361" s="9"/>
    </row>
    <row r="362" ht="12.75" customHeight="1">
      <c r="E362" s="9"/>
    </row>
    <row r="363" ht="12.75" customHeight="1">
      <c r="E363" s="9"/>
    </row>
    <row r="364" ht="12.75" customHeight="1">
      <c r="E364" s="9"/>
    </row>
    <row r="365" ht="12.75" customHeight="1">
      <c r="E365" s="9"/>
    </row>
    <row r="366" ht="12.75" customHeight="1">
      <c r="E366" s="9"/>
    </row>
    <row r="367" ht="12.75" customHeight="1">
      <c r="E367" s="9"/>
    </row>
    <row r="368" ht="12.75" customHeight="1">
      <c r="E368" s="9"/>
    </row>
    <row r="369" ht="12.75" customHeight="1">
      <c r="E369" s="9"/>
    </row>
    <row r="370" ht="12.75" customHeight="1">
      <c r="E370" s="9"/>
    </row>
    <row r="371" ht="12.75" customHeight="1">
      <c r="E371" s="9"/>
    </row>
    <row r="372" ht="12.75" customHeight="1">
      <c r="E372" s="9"/>
    </row>
    <row r="373" ht="12.75" customHeight="1">
      <c r="E373" s="9"/>
    </row>
    <row r="374" ht="12.75" customHeight="1">
      <c r="E374" s="9"/>
    </row>
    <row r="375" ht="12.75" customHeight="1">
      <c r="E375" s="9"/>
    </row>
    <row r="376" ht="12.75" customHeight="1">
      <c r="E376" s="9"/>
    </row>
    <row r="377" ht="12.75" customHeight="1">
      <c r="E377" s="9"/>
    </row>
    <row r="378" ht="12.75" customHeight="1">
      <c r="E378" s="9"/>
    </row>
    <row r="379" ht="12.75" customHeight="1">
      <c r="E379" s="9"/>
    </row>
    <row r="380" ht="12.75" customHeight="1">
      <c r="E380" s="9"/>
    </row>
    <row r="381" ht="12.75" customHeight="1">
      <c r="E381" s="9"/>
    </row>
    <row r="382" ht="12.75" customHeight="1">
      <c r="E382" s="9"/>
    </row>
    <row r="383" ht="12.75" customHeight="1">
      <c r="E383" s="9"/>
    </row>
    <row r="384" ht="12.75" customHeight="1">
      <c r="E384" s="9"/>
    </row>
    <row r="385" ht="12.75" customHeight="1">
      <c r="E385" s="9"/>
    </row>
    <row r="386" ht="12.75" customHeight="1">
      <c r="E386" s="9"/>
    </row>
    <row r="387" ht="12.75" customHeight="1">
      <c r="E387" s="9"/>
    </row>
    <row r="388" ht="12.75" customHeight="1">
      <c r="E388" s="9"/>
    </row>
    <row r="389" ht="12.75" customHeight="1">
      <c r="E389" s="9"/>
    </row>
    <row r="390" ht="12.75" customHeight="1">
      <c r="E390" s="9"/>
    </row>
    <row r="391" ht="12.75" customHeight="1">
      <c r="E391" s="9"/>
    </row>
    <row r="392" ht="12.75" customHeight="1">
      <c r="E392" s="9"/>
    </row>
    <row r="393" ht="12.75" customHeight="1">
      <c r="E393" s="9"/>
    </row>
    <row r="394" ht="12.75" customHeight="1">
      <c r="E394" s="9"/>
    </row>
    <row r="395" ht="12.75" customHeight="1">
      <c r="E395" s="9"/>
    </row>
    <row r="396" ht="12.75" customHeight="1">
      <c r="E396" s="9"/>
    </row>
    <row r="397" ht="12.75" customHeight="1">
      <c r="E397" s="9"/>
    </row>
    <row r="398" ht="12.75" customHeight="1">
      <c r="E398" s="9"/>
    </row>
    <row r="399" ht="12.75" customHeight="1">
      <c r="E399" s="9"/>
    </row>
    <row r="400" ht="12.75" customHeight="1">
      <c r="E400" s="9"/>
    </row>
    <row r="401" ht="12.75" customHeight="1">
      <c r="E401" s="9"/>
    </row>
    <row r="402" ht="12.75" customHeight="1">
      <c r="E402" s="9"/>
    </row>
    <row r="403" ht="12.75" customHeight="1">
      <c r="E403" s="9"/>
    </row>
    <row r="404" ht="12.75" customHeight="1">
      <c r="E404" s="9"/>
    </row>
    <row r="405" ht="12.75" customHeight="1">
      <c r="E405" s="9"/>
    </row>
    <row r="406" ht="12.75" customHeight="1">
      <c r="E406" s="9"/>
    </row>
    <row r="407" ht="12.75" customHeight="1">
      <c r="E407" s="9"/>
    </row>
    <row r="408" ht="12.75" customHeight="1">
      <c r="E408" s="9"/>
    </row>
    <row r="409" ht="12.75" customHeight="1">
      <c r="E409" s="9"/>
    </row>
    <row r="410" ht="12.75" customHeight="1">
      <c r="E410" s="9"/>
    </row>
    <row r="411" ht="12.75" customHeight="1">
      <c r="E411" s="9"/>
    </row>
    <row r="412" ht="12.75" customHeight="1">
      <c r="E412" s="9"/>
    </row>
    <row r="413" ht="12.75" customHeight="1">
      <c r="E413" s="9"/>
    </row>
    <row r="414" ht="12.75" customHeight="1">
      <c r="E414" s="9"/>
    </row>
    <row r="415" ht="12.75" customHeight="1">
      <c r="E415" s="9"/>
    </row>
    <row r="416" ht="12.75" customHeight="1">
      <c r="E416" s="9"/>
    </row>
    <row r="417" ht="12.75" customHeight="1">
      <c r="E417" s="9"/>
    </row>
    <row r="418" ht="12.75" customHeight="1">
      <c r="E418" s="9"/>
    </row>
    <row r="419" ht="12.75" customHeight="1">
      <c r="E419" s="9"/>
    </row>
    <row r="420" ht="12.75" customHeight="1">
      <c r="E420" s="9"/>
    </row>
    <row r="421" ht="12.75" customHeight="1">
      <c r="E421" s="9"/>
    </row>
    <row r="422" ht="12.75" customHeight="1">
      <c r="E422" s="9"/>
    </row>
    <row r="423" ht="12.75" customHeight="1">
      <c r="E423" s="9"/>
    </row>
    <row r="424" ht="12.75" customHeight="1">
      <c r="E424" s="9"/>
    </row>
    <row r="425" ht="12.75" customHeight="1">
      <c r="E425" s="9"/>
    </row>
    <row r="426" ht="12.75" customHeight="1">
      <c r="E426" s="9"/>
    </row>
    <row r="427" ht="12.75" customHeight="1">
      <c r="E427" s="9"/>
    </row>
    <row r="428" ht="12.75" customHeight="1">
      <c r="E428" s="9"/>
    </row>
    <row r="429" ht="12.75" customHeight="1">
      <c r="E429" s="9"/>
    </row>
    <row r="430" ht="12.75" customHeight="1">
      <c r="E430" s="9"/>
    </row>
    <row r="431" ht="12.75" customHeight="1">
      <c r="E431" s="9"/>
    </row>
    <row r="432" ht="12.75" customHeight="1">
      <c r="E432" s="9"/>
    </row>
    <row r="433" ht="12.75" customHeight="1">
      <c r="E433" s="9"/>
    </row>
    <row r="434" ht="12.75" customHeight="1">
      <c r="E434" s="9"/>
    </row>
    <row r="435" ht="12.75" customHeight="1">
      <c r="E435" s="9"/>
    </row>
    <row r="436" ht="12.75" customHeight="1">
      <c r="E436" s="9"/>
    </row>
    <row r="437" ht="12.75" customHeight="1">
      <c r="E437" s="9"/>
    </row>
    <row r="438" ht="12.75" customHeight="1">
      <c r="E438" s="9"/>
    </row>
    <row r="439" ht="12.75" customHeight="1">
      <c r="E439" s="9"/>
    </row>
    <row r="440" ht="12.75" customHeight="1">
      <c r="E440" s="9"/>
    </row>
    <row r="441" ht="12.75" customHeight="1">
      <c r="E441" s="9"/>
    </row>
    <row r="442" ht="12.75" customHeight="1">
      <c r="E442" s="9"/>
    </row>
    <row r="443" ht="12.75" customHeight="1">
      <c r="E443" s="9"/>
    </row>
    <row r="444" ht="12.75" customHeight="1">
      <c r="E444" s="9"/>
    </row>
    <row r="445" ht="12.75" customHeight="1">
      <c r="E445" s="9"/>
    </row>
    <row r="446" ht="12.75" customHeight="1">
      <c r="E446" s="9"/>
    </row>
    <row r="447" ht="12.75" customHeight="1">
      <c r="E447" s="9"/>
    </row>
    <row r="448" ht="12.75" customHeight="1">
      <c r="E448" s="9"/>
    </row>
    <row r="449" ht="12.75" customHeight="1">
      <c r="E449" s="9"/>
    </row>
    <row r="450" ht="12.75" customHeight="1">
      <c r="E450" s="9"/>
    </row>
    <row r="451" ht="12.75" customHeight="1">
      <c r="E451" s="9"/>
    </row>
    <row r="452" ht="12.75" customHeight="1">
      <c r="E452" s="9"/>
    </row>
    <row r="453" ht="12.75" customHeight="1">
      <c r="E453" s="9"/>
    </row>
    <row r="454" ht="12.75" customHeight="1">
      <c r="E454" s="9"/>
    </row>
    <row r="455" ht="12.75" customHeight="1">
      <c r="E455" s="9"/>
    </row>
    <row r="456" ht="12.75" customHeight="1">
      <c r="E456" s="9"/>
    </row>
    <row r="457" ht="12.75" customHeight="1">
      <c r="E457" s="9"/>
    </row>
    <row r="458" ht="12.75" customHeight="1">
      <c r="E458" s="9"/>
    </row>
    <row r="459" ht="12.75" customHeight="1">
      <c r="E459" s="9"/>
    </row>
    <row r="460" ht="12.75" customHeight="1">
      <c r="E460" s="9"/>
    </row>
    <row r="461" ht="12.75" customHeight="1">
      <c r="E461" s="9"/>
    </row>
    <row r="462" ht="12.75" customHeight="1">
      <c r="E462" s="9"/>
    </row>
    <row r="463" ht="12.75" customHeight="1">
      <c r="E463" s="9"/>
    </row>
    <row r="464" ht="12.75" customHeight="1">
      <c r="E464" s="9"/>
    </row>
    <row r="465" ht="12.75" customHeight="1">
      <c r="E465" s="9"/>
    </row>
    <row r="466" ht="12.75" customHeight="1">
      <c r="E466" s="9"/>
    </row>
    <row r="467" ht="12.75" customHeight="1">
      <c r="E467" s="9"/>
    </row>
    <row r="468" ht="12.75" customHeight="1">
      <c r="E468" s="9"/>
    </row>
    <row r="469" ht="12.75" customHeight="1">
      <c r="E469" s="9"/>
    </row>
    <row r="470" ht="12.75" customHeight="1">
      <c r="E470" s="9"/>
    </row>
    <row r="471" ht="12.75" customHeight="1">
      <c r="E471" s="9"/>
    </row>
    <row r="472" ht="12.75" customHeight="1">
      <c r="E472" s="9"/>
    </row>
    <row r="473" ht="12.75" customHeight="1">
      <c r="E473" s="9"/>
    </row>
    <row r="474" ht="12.75" customHeight="1">
      <c r="E474" s="9"/>
    </row>
    <row r="475" ht="12.75" customHeight="1">
      <c r="E475" s="9"/>
    </row>
    <row r="476" ht="12.75" customHeight="1">
      <c r="E476" s="9"/>
    </row>
    <row r="477" ht="12.75" customHeight="1">
      <c r="E477" s="9"/>
    </row>
    <row r="478" ht="12.75" customHeight="1">
      <c r="E478" s="9"/>
    </row>
    <row r="479" ht="12.75" customHeight="1">
      <c r="E479" s="9"/>
    </row>
    <row r="480" ht="12.75" customHeight="1">
      <c r="E480" s="9"/>
    </row>
    <row r="481" ht="12.75" customHeight="1">
      <c r="E481" s="9"/>
    </row>
    <row r="482" ht="12.75" customHeight="1">
      <c r="E482" s="9"/>
    </row>
    <row r="483" ht="12.75" customHeight="1">
      <c r="E483" s="9"/>
    </row>
    <row r="484" ht="12.75" customHeight="1">
      <c r="E484" s="9"/>
    </row>
    <row r="485" ht="12.75" customHeight="1">
      <c r="E485" s="9"/>
    </row>
    <row r="486" ht="12.75" customHeight="1">
      <c r="E486" s="9"/>
    </row>
    <row r="487" ht="12.75" customHeight="1">
      <c r="E487" s="9"/>
    </row>
    <row r="488" ht="12.75" customHeight="1">
      <c r="E488" s="9"/>
    </row>
    <row r="489" ht="12.75" customHeight="1">
      <c r="E489" s="9"/>
    </row>
    <row r="490" ht="12.75" customHeight="1">
      <c r="E490" s="9"/>
    </row>
    <row r="491" ht="12.75" customHeight="1">
      <c r="E491" s="9"/>
    </row>
    <row r="492" ht="12.75" customHeight="1">
      <c r="E492" s="9"/>
    </row>
    <row r="493" ht="12.75" customHeight="1">
      <c r="E493" s="9"/>
    </row>
    <row r="494" ht="12.75" customHeight="1">
      <c r="E494" s="9"/>
    </row>
    <row r="495" ht="12.75" customHeight="1">
      <c r="E495" s="9"/>
    </row>
    <row r="496" ht="12.75" customHeight="1">
      <c r="E496" s="9"/>
    </row>
    <row r="497" ht="12.75" customHeight="1">
      <c r="E497" s="9"/>
    </row>
    <row r="498" ht="12.75" customHeight="1">
      <c r="E498" s="9"/>
    </row>
    <row r="499" ht="12.75" customHeight="1">
      <c r="E499" s="9"/>
    </row>
    <row r="500" ht="12.75" customHeight="1">
      <c r="E500" s="9"/>
    </row>
    <row r="501" ht="12.75" customHeight="1">
      <c r="E501" s="9"/>
    </row>
    <row r="502" ht="12.75" customHeight="1">
      <c r="E502" s="9"/>
    </row>
    <row r="503" ht="12.75" customHeight="1">
      <c r="E503" s="9"/>
    </row>
    <row r="504" ht="12.75" customHeight="1">
      <c r="E504" s="9"/>
    </row>
    <row r="505" ht="12.75" customHeight="1">
      <c r="E505" s="9"/>
    </row>
    <row r="506" ht="12.75" customHeight="1">
      <c r="E506" s="9"/>
    </row>
    <row r="507" ht="12.75" customHeight="1">
      <c r="E507" s="9"/>
    </row>
    <row r="508" ht="12.75" customHeight="1">
      <c r="E508" s="9"/>
    </row>
    <row r="509" ht="12.75" customHeight="1">
      <c r="E509" s="9"/>
    </row>
    <row r="510" ht="12.75" customHeight="1">
      <c r="E510" s="9"/>
    </row>
    <row r="511" ht="12.75" customHeight="1">
      <c r="E511" s="9"/>
    </row>
    <row r="512" ht="12.75" customHeight="1">
      <c r="E512" s="9"/>
    </row>
    <row r="513" ht="12.75" customHeight="1">
      <c r="E513" s="9"/>
    </row>
    <row r="514" ht="12.75" customHeight="1">
      <c r="E514" s="9"/>
    </row>
    <row r="515" ht="12.75" customHeight="1">
      <c r="E515" s="9"/>
    </row>
    <row r="516" ht="12.75" customHeight="1">
      <c r="E516" s="9"/>
    </row>
    <row r="517" ht="12.75" customHeight="1">
      <c r="E517" s="9"/>
    </row>
    <row r="518" ht="12.75" customHeight="1">
      <c r="E518" s="9"/>
    </row>
    <row r="519" ht="12.75" customHeight="1">
      <c r="E519" s="9"/>
    </row>
    <row r="520" ht="12.75" customHeight="1">
      <c r="E520" s="9"/>
    </row>
    <row r="521" ht="12.75" customHeight="1">
      <c r="E521" s="9"/>
    </row>
    <row r="522" ht="12.75" customHeight="1">
      <c r="E522" s="9"/>
    </row>
    <row r="523" ht="12.75" customHeight="1">
      <c r="E523" s="9"/>
    </row>
    <row r="524" ht="12.75" customHeight="1">
      <c r="E524" s="9"/>
    </row>
    <row r="525" ht="12.75" customHeight="1">
      <c r="E525" s="9"/>
    </row>
    <row r="526" ht="12.75" customHeight="1">
      <c r="E526" s="9"/>
    </row>
    <row r="527" ht="12.75" customHeight="1">
      <c r="E527" s="9"/>
    </row>
    <row r="528" ht="12.75" customHeight="1">
      <c r="E528" s="9"/>
    </row>
    <row r="529" ht="12.75" customHeight="1">
      <c r="E529" s="9"/>
    </row>
    <row r="530" ht="12.75" customHeight="1">
      <c r="E530" s="9"/>
    </row>
    <row r="531" ht="12.75" customHeight="1">
      <c r="E531" s="9"/>
    </row>
    <row r="532" ht="12.75" customHeight="1">
      <c r="E532" s="9"/>
    </row>
    <row r="533" ht="12.75" customHeight="1">
      <c r="E533" s="9"/>
    </row>
    <row r="534" ht="12.75" customHeight="1">
      <c r="E534" s="9"/>
    </row>
    <row r="535" ht="12.75" customHeight="1">
      <c r="E535" s="9"/>
    </row>
    <row r="536" ht="12.75" customHeight="1">
      <c r="E536" s="9"/>
    </row>
    <row r="537" ht="12.75" customHeight="1">
      <c r="E537" s="9"/>
    </row>
    <row r="538" ht="12.75" customHeight="1">
      <c r="E538" s="9"/>
    </row>
    <row r="539" ht="12.75" customHeight="1">
      <c r="E539" s="9"/>
    </row>
    <row r="540" ht="12.75" customHeight="1">
      <c r="E540" s="9"/>
    </row>
    <row r="541" ht="12.75" customHeight="1">
      <c r="E541" s="9"/>
    </row>
    <row r="542" ht="12.75" customHeight="1">
      <c r="E542" s="9"/>
    </row>
    <row r="543" ht="12.75" customHeight="1">
      <c r="E543" s="9"/>
    </row>
    <row r="544" ht="12.75" customHeight="1">
      <c r="E544" s="9"/>
    </row>
    <row r="545" ht="12.75" customHeight="1">
      <c r="E545" s="9"/>
    </row>
    <row r="546" ht="12.75" customHeight="1">
      <c r="E546" s="9"/>
    </row>
    <row r="547" ht="12.75" customHeight="1">
      <c r="E547" s="9"/>
    </row>
    <row r="548" ht="12.75" customHeight="1">
      <c r="E548" s="9"/>
    </row>
    <row r="549" ht="12.75" customHeight="1">
      <c r="E549" s="9"/>
    </row>
    <row r="550" ht="12.75" customHeight="1">
      <c r="E550" s="9"/>
    </row>
    <row r="551" ht="12.75" customHeight="1">
      <c r="E551" s="9"/>
    </row>
    <row r="552" ht="12.75" customHeight="1">
      <c r="E552" s="9"/>
    </row>
    <row r="553" ht="12.75" customHeight="1">
      <c r="E553" s="9"/>
    </row>
    <row r="554" ht="12.75" customHeight="1">
      <c r="E554" s="9"/>
    </row>
    <row r="555" ht="12.75" customHeight="1">
      <c r="E555" s="9"/>
    </row>
    <row r="556" ht="12.75" customHeight="1">
      <c r="E556" s="9"/>
    </row>
    <row r="557" ht="12.75" customHeight="1">
      <c r="E557" s="9"/>
    </row>
    <row r="558" ht="12.75" customHeight="1">
      <c r="E558" s="9"/>
    </row>
    <row r="559" ht="12.75" customHeight="1">
      <c r="E559" s="9"/>
    </row>
    <row r="560" ht="12.75" customHeight="1">
      <c r="E560" s="9"/>
    </row>
    <row r="561" ht="12.75" customHeight="1">
      <c r="E561" s="9"/>
    </row>
    <row r="562" ht="12.75" customHeight="1">
      <c r="E562" s="9"/>
    </row>
    <row r="563" ht="12.75" customHeight="1">
      <c r="E563" s="9"/>
    </row>
    <row r="564" ht="12.75" customHeight="1">
      <c r="E564" s="9"/>
    </row>
    <row r="565" ht="12.75" customHeight="1">
      <c r="E565" s="9"/>
    </row>
    <row r="566" ht="12.75" customHeight="1">
      <c r="E566" s="9"/>
    </row>
    <row r="567" ht="12.75" customHeight="1">
      <c r="E567" s="9"/>
    </row>
    <row r="568" ht="12.75" customHeight="1">
      <c r="E568" s="9"/>
    </row>
    <row r="569" ht="12.75" customHeight="1">
      <c r="E569" s="9"/>
    </row>
    <row r="570" ht="12.75" customHeight="1">
      <c r="E570" s="9"/>
    </row>
    <row r="571" ht="12.75" customHeight="1">
      <c r="E571" s="9"/>
    </row>
    <row r="572" ht="12.75" customHeight="1">
      <c r="E572" s="9"/>
    </row>
    <row r="573" ht="12.75" customHeight="1">
      <c r="E573" s="9"/>
    </row>
    <row r="574" ht="12.75" customHeight="1">
      <c r="E574" s="9"/>
    </row>
    <row r="575" ht="12.75" customHeight="1">
      <c r="E575" s="9"/>
    </row>
    <row r="576" ht="12.75" customHeight="1">
      <c r="E576" s="9"/>
    </row>
    <row r="577" ht="12.75" customHeight="1">
      <c r="E577" s="9"/>
    </row>
    <row r="578" ht="12.75" customHeight="1">
      <c r="E578" s="9"/>
    </row>
    <row r="579" ht="12.75" customHeight="1">
      <c r="E579" s="9"/>
    </row>
    <row r="580" ht="12.75" customHeight="1">
      <c r="E580" s="9"/>
    </row>
    <row r="581" ht="12.75" customHeight="1">
      <c r="E581" s="9"/>
    </row>
    <row r="582" ht="12.75" customHeight="1">
      <c r="E582" s="9"/>
    </row>
    <row r="583" ht="12.75" customHeight="1">
      <c r="E583" s="9"/>
    </row>
    <row r="584" ht="12.75" customHeight="1">
      <c r="E584" s="9"/>
    </row>
    <row r="585" ht="12.75" customHeight="1">
      <c r="E585" s="9"/>
    </row>
    <row r="586" ht="12.75" customHeight="1">
      <c r="E586" s="9"/>
    </row>
    <row r="587" ht="12.75" customHeight="1">
      <c r="E587" s="9"/>
    </row>
    <row r="588" ht="12.75" customHeight="1">
      <c r="E588" s="9"/>
    </row>
    <row r="589" ht="12.75" customHeight="1">
      <c r="E589" s="9"/>
    </row>
    <row r="590" ht="12.75" customHeight="1">
      <c r="E590" s="9"/>
    </row>
    <row r="591" ht="12.75" customHeight="1">
      <c r="E591" s="9"/>
    </row>
    <row r="592" ht="12.75" customHeight="1">
      <c r="E592" s="9"/>
    </row>
    <row r="593" ht="12.75" customHeight="1">
      <c r="E593" s="9"/>
    </row>
    <row r="594" ht="12.75" customHeight="1">
      <c r="E594" s="9"/>
    </row>
    <row r="595" ht="12.75" customHeight="1">
      <c r="E595" s="9"/>
    </row>
    <row r="596" ht="12.75" customHeight="1">
      <c r="E596" s="9"/>
    </row>
    <row r="597" ht="12.75" customHeight="1">
      <c r="E597" s="9"/>
    </row>
    <row r="598" ht="12.75" customHeight="1">
      <c r="E598" s="9"/>
    </row>
    <row r="599" ht="12.75" customHeight="1">
      <c r="E599" s="9"/>
    </row>
    <row r="600" ht="12.75" customHeight="1">
      <c r="E600" s="9"/>
    </row>
    <row r="601" ht="12.75" customHeight="1">
      <c r="E601" s="9"/>
    </row>
    <row r="602" ht="12.75" customHeight="1">
      <c r="E602" s="9"/>
    </row>
    <row r="603" ht="12.75" customHeight="1">
      <c r="E603" s="9"/>
    </row>
    <row r="604" ht="12.75" customHeight="1">
      <c r="E604" s="9"/>
    </row>
    <row r="605" ht="12.75" customHeight="1">
      <c r="E605" s="9"/>
    </row>
    <row r="606" ht="12.75" customHeight="1">
      <c r="E606" s="9"/>
    </row>
    <row r="607" ht="12.75" customHeight="1">
      <c r="E607" s="9"/>
    </row>
    <row r="608" ht="12.75" customHeight="1">
      <c r="E608" s="9"/>
    </row>
    <row r="609" ht="12.75" customHeight="1">
      <c r="E609" s="9"/>
    </row>
    <row r="610" ht="12.75" customHeight="1">
      <c r="E610" s="9"/>
    </row>
    <row r="611" ht="12.75" customHeight="1">
      <c r="E611" s="9"/>
    </row>
    <row r="612" ht="12.75" customHeight="1">
      <c r="E612" s="9"/>
    </row>
    <row r="613" ht="12.75" customHeight="1">
      <c r="E613" s="9"/>
    </row>
    <row r="614" ht="12.75" customHeight="1">
      <c r="E614" s="9"/>
    </row>
    <row r="615" ht="12.75" customHeight="1">
      <c r="E615" s="9"/>
    </row>
    <row r="616" ht="12.75" customHeight="1">
      <c r="E616" s="9"/>
    </row>
    <row r="617" ht="12.75" customHeight="1">
      <c r="E617" s="9"/>
    </row>
    <row r="618" ht="12.75" customHeight="1">
      <c r="E618" s="9"/>
    </row>
    <row r="619" ht="12.75" customHeight="1">
      <c r="E619" s="9"/>
    </row>
    <row r="620" ht="12.75" customHeight="1">
      <c r="E620" s="9"/>
    </row>
    <row r="621" ht="12.75" customHeight="1">
      <c r="E621" s="9"/>
    </row>
    <row r="622" ht="12.75" customHeight="1">
      <c r="E622" s="9"/>
    </row>
    <row r="623" ht="12.75" customHeight="1">
      <c r="E623" s="9"/>
    </row>
    <row r="624" ht="12.75" customHeight="1">
      <c r="E624" s="9"/>
    </row>
    <row r="625" ht="12.75" customHeight="1">
      <c r="E625" s="9"/>
    </row>
    <row r="626" ht="12.75" customHeight="1">
      <c r="E626" s="9"/>
    </row>
    <row r="627" ht="12.75" customHeight="1">
      <c r="E627" s="9"/>
    </row>
    <row r="628" ht="12.75" customHeight="1">
      <c r="E628" s="9"/>
    </row>
    <row r="629" ht="12.75" customHeight="1">
      <c r="E629" s="9"/>
    </row>
    <row r="630" ht="12.75" customHeight="1">
      <c r="E630" s="9"/>
    </row>
    <row r="631" ht="12.75" customHeight="1">
      <c r="E631" s="9"/>
    </row>
    <row r="632" ht="12.75" customHeight="1">
      <c r="E632" s="9"/>
    </row>
    <row r="633" ht="12.75" customHeight="1">
      <c r="E633" s="9"/>
    </row>
    <row r="634" ht="12.75" customHeight="1">
      <c r="E634" s="9"/>
    </row>
    <row r="635" ht="12.75" customHeight="1">
      <c r="E635" s="9"/>
    </row>
    <row r="636" ht="12.75" customHeight="1">
      <c r="E636" s="9"/>
    </row>
    <row r="637" ht="12.75" customHeight="1">
      <c r="E637" s="9"/>
    </row>
    <row r="638" ht="12.75" customHeight="1">
      <c r="E638" s="9"/>
    </row>
    <row r="639" ht="12.75" customHeight="1">
      <c r="E639" s="9"/>
    </row>
    <row r="640" ht="12.75" customHeight="1">
      <c r="E640" s="9"/>
    </row>
    <row r="641" ht="12.75" customHeight="1">
      <c r="E641" s="9"/>
    </row>
    <row r="642" ht="12.75" customHeight="1">
      <c r="E642" s="9"/>
    </row>
    <row r="643" ht="12.75" customHeight="1">
      <c r="E643" s="9"/>
    </row>
    <row r="644" ht="12.75" customHeight="1">
      <c r="E644" s="9"/>
    </row>
    <row r="645" ht="12.75" customHeight="1">
      <c r="E645" s="9"/>
    </row>
    <row r="646" ht="12.75" customHeight="1">
      <c r="E646" s="9"/>
    </row>
    <row r="647" ht="12.75" customHeight="1">
      <c r="E647" s="9"/>
    </row>
    <row r="648" ht="12.75" customHeight="1">
      <c r="E648" s="9"/>
    </row>
    <row r="649" ht="12.75" customHeight="1">
      <c r="E649" s="9"/>
    </row>
    <row r="650" ht="12.75" customHeight="1">
      <c r="E650" s="9"/>
    </row>
    <row r="651" ht="12.75" customHeight="1">
      <c r="E651" s="9"/>
    </row>
    <row r="652" ht="12.75" customHeight="1">
      <c r="E652" s="9"/>
    </row>
    <row r="653" ht="12.75" customHeight="1">
      <c r="E653" s="9"/>
    </row>
    <row r="654" ht="12.75" customHeight="1">
      <c r="E654" s="9"/>
    </row>
    <row r="655" ht="12.75" customHeight="1">
      <c r="E655" s="9"/>
    </row>
    <row r="656" ht="12.75" customHeight="1">
      <c r="E656" s="9"/>
    </row>
    <row r="657" ht="12.75" customHeight="1">
      <c r="E657" s="9"/>
    </row>
    <row r="658" ht="12.75" customHeight="1">
      <c r="E658" s="9"/>
    </row>
    <row r="659" ht="12.75" customHeight="1">
      <c r="E659" s="9"/>
    </row>
    <row r="660" ht="12.75" customHeight="1">
      <c r="E660" s="9"/>
    </row>
    <row r="661" ht="12.75" customHeight="1">
      <c r="E661" s="9"/>
    </row>
    <row r="662" ht="12.75" customHeight="1">
      <c r="E662" s="9"/>
    </row>
    <row r="663" ht="12.75" customHeight="1">
      <c r="E663" s="9"/>
    </row>
    <row r="664" ht="12.75" customHeight="1">
      <c r="E664" s="9"/>
    </row>
    <row r="665" ht="12.75" customHeight="1">
      <c r="E665" s="9"/>
    </row>
    <row r="666" ht="12.75" customHeight="1">
      <c r="E666" s="9"/>
    </row>
    <row r="667" ht="12.75" customHeight="1">
      <c r="E667" s="9"/>
    </row>
    <row r="668" ht="12.75" customHeight="1">
      <c r="E668" s="9"/>
    </row>
    <row r="669" ht="12.75" customHeight="1">
      <c r="E669" s="9"/>
    </row>
    <row r="670" ht="12.75" customHeight="1">
      <c r="E670" s="9"/>
    </row>
    <row r="671" ht="12.75" customHeight="1">
      <c r="E671" s="9"/>
    </row>
    <row r="672" ht="12.75" customHeight="1">
      <c r="E672" s="9"/>
    </row>
    <row r="673" ht="12.75" customHeight="1">
      <c r="E673" s="9"/>
    </row>
    <row r="674" ht="12.75" customHeight="1">
      <c r="E674" s="9"/>
    </row>
    <row r="675" ht="12.75" customHeight="1">
      <c r="E675" s="9"/>
    </row>
    <row r="676" ht="12.75" customHeight="1">
      <c r="E676" s="9"/>
    </row>
    <row r="677" ht="12.75" customHeight="1">
      <c r="E677" s="9"/>
    </row>
    <row r="678" ht="12.75" customHeight="1">
      <c r="E678" s="9"/>
    </row>
    <row r="679" ht="12.75" customHeight="1">
      <c r="E679" s="9"/>
    </row>
    <row r="680" ht="12.75" customHeight="1">
      <c r="E680" s="9"/>
    </row>
    <row r="681" ht="12.75" customHeight="1">
      <c r="E681" s="9"/>
    </row>
    <row r="682" ht="12.75" customHeight="1">
      <c r="E682" s="9"/>
    </row>
    <row r="683" ht="12.75" customHeight="1">
      <c r="E683" s="9"/>
    </row>
    <row r="684" ht="12.75" customHeight="1">
      <c r="E684" s="9"/>
    </row>
    <row r="685" ht="12.75" customHeight="1">
      <c r="E685" s="9"/>
    </row>
    <row r="686" ht="12.75" customHeight="1">
      <c r="E686" s="9"/>
    </row>
    <row r="687" ht="12.75" customHeight="1">
      <c r="E687" s="9"/>
    </row>
    <row r="688" ht="12.75" customHeight="1">
      <c r="E688" s="9"/>
    </row>
    <row r="689" ht="12.75" customHeight="1">
      <c r="E689" s="9"/>
    </row>
    <row r="690" ht="12.75" customHeight="1">
      <c r="E690" s="9"/>
    </row>
    <row r="691" ht="12.75" customHeight="1">
      <c r="E691" s="9"/>
    </row>
    <row r="692" ht="12.75" customHeight="1">
      <c r="E692" s="9"/>
    </row>
    <row r="693" ht="12.75" customHeight="1">
      <c r="E693" s="9"/>
    </row>
    <row r="694" ht="12.75" customHeight="1">
      <c r="E694" s="9"/>
    </row>
    <row r="695" ht="12.75" customHeight="1">
      <c r="E695" s="9"/>
    </row>
    <row r="696" ht="12.75" customHeight="1">
      <c r="E696" s="9"/>
    </row>
    <row r="697" ht="12.75" customHeight="1">
      <c r="E697" s="9"/>
    </row>
    <row r="698" ht="12.75" customHeight="1">
      <c r="E698" s="9"/>
    </row>
    <row r="699" ht="12.75" customHeight="1">
      <c r="E699" s="9"/>
    </row>
    <row r="700" ht="12.75" customHeight="1">
      <c r="E700" s="9"/>
    </row>
    <row r="701" ht="12.75" customHeight="1">
      <c r="E701" s="9"/>
    </row>
    <row r="702" ht="12.75" customHeight="1">
      <c r="E702" s="9"/>
    </row>
    <row r="703" ht="12.75" customHeight="1">
      <c r="E703" s="9"/>
    </row>
    <row r="704" ht="12.75" customHeight="1">
      <c r="E704" s="9"/>
    </row>
    <row r="705" ht="12.75" customHeight="1">
      <c r="E705" s="9"/>
    </row>
    <row r="706" ht="12.75" customHeight="1">
      <c r="E706" s="9"/>
    </row>
    <row r="707" ht="12.75" customHeight="1">
      <c r="E707" s="9"/>
    </row>
    <row r="708" ht="12.75" customHeight="1">
      <c r="E708" s="9"/>
    </row>
    <row r="709" ht="12.75" customHeight="1">
      <c r="E709" s="9"/>
    </row>
    <row r="710" ht="12.75" customHeight="1">
      <c r="E710" s="9"/>
    </row>
    <row r="711" ht="12.75" customHeight="1">
      <c r="E711" s="9"/>
    </row>
    <row r="712" ht="12.75" customHeight="1">
      <c r="E712" s="9"/>
    </row>
    <row r="713" ht="12.75" customHeight="1">
      <c r="E713" s="9"/>
    </row>
    <row r="714" ht="12.75" customHeight="1">
      <c r="E714" s="9"/>
    </row>
    <row r="715" ht="12.75" customHeight="1">
      <c r="E715" s="9"/>
    </row>
    <row r="716" ht="12.75" customHeight="1">
      <c r="E716" s="9"/>
    </row>
    <row r="717" ht="12.75" customHeight="1">
      <c r="E717" s="9"/>
    </row>
    <row r="718" ht="12.75" customHeight="1">
      <c r="E718" s="9"/>
    </row>
    <row r="719" ht="12.75" customHeight="1">
      <c r="E719" s="9"/>
    </row>
    <row r="720" ht="12.75" customHeight="1">
      <c r="E720" s="9"/>
    </row>
    <row r="721" ht="12.75" customHeight="1">
      <c r="E721" s="9"/>
    </row>
    <row r="722" ht="12.75" customHeight="1">
      <c r="E722" s="9"/>
    </row>
    <row r="723" ht="12.75" customHeight="1">
      <c r="E723" s="9"/>
    </row>
    <row r="724" ht="12.75" customHeight="1">
      <c r="E724" s="9"/>
    </row>
    <row r="725" ht="12.75" customHeight="1">
      <c r="E725" s="9"/>
    </row>
    <row r="726" ht="12.75" customHeight="1">
      <c r="E726" s="9"/>
    </row>
    <row r="727" ht="12.75" customHeight="1">
      <c r="E727" s="9"/>
    </row>
    <row r="728" ht="12.75" customHeight="1">
      <c r="E728" s="9"/>
    </row>
    <row r="729" ht="12.75" customHeight="1">
      <c r="E729" s="9"/>
    </row>
    <row r="730" ht="12.75" customHeight="1">
      <c r="E730" s="9"/>
    </row>
    <row r="731" ht="12.75" customHeight="1">
      <c r="E731" s="9"/>
    </row>
    <row r="732" ht="12.75" customHeight="1">
      <c r="E732" s="9"/>
    </row>
    <row r="733" ht="12.75" customHeight="1">
      <c r="E733" s="9"/>
    </row>
    <row r="734" ht="12.75" customHeight="1">
      <c r="E734" s="9"/>
    </row>
    <row r="735" ht="12.75" customHeight="1">
      <c r="E735" s="9"/>
    </row>
    <row r="736" ht="12.75" customHeight="1">
      <c r="E736" s="9"/>
    </row>
    <row r="737" ht="12.75" customHeight="1">
      <c r="E737" s="9"/>
    </row>
    <row r="738" ht="12.75" customHeight="1">
      <c r="E738" s="9"/>
    </row>
    <row r="739" ht="12.75" customHeight="1">
      <c r="E739" s="9"/>
    </row>
    <row r="740" ht="12.75" customHeight="1">
      <c r="E740" s="9"/>
    </row>
    <row r="741" ht="12.75" customHeight="1">
      <c r="E741" s="9"/>
    </row>
    <row r="742" ht="12.75" customHeight="1">
      <c r="E742" s="9"/>
    </row>
    <row r="743" ht="12.75" customHeight="1">
      <c r="E743" s="9"/>
    </row>
    <row r="744" ht="12.75" customHeight="1">
      <c r="E744" s="9"/>
    </row>
    <row r="745" ht="12.75" customHeight="1">
      <c r="E745" s="9"/>
    </row>
    <row r="746" ht="12.75" customHeight="1">
      <c r="E746" s="9"/>
    </row>
    <row r="747" ht="12.75" customHeight="1">
      <c r="E747" s="9"/>
    </row>
    <row r="748" ht="12.75" customHeight="1">
      <c r="E748" s="9"/>
    </row>
    <row r="749" ht="12.75" customHeight="1">
      <c r="E749" s="9"/>
    </row>
    <row r="750" ht="12.75" customHeight="1">
      <c r="E750" s="9"/>
    </row>
    <row r="751" ht="12.75" customHeight="1">
      <c r="E751" s="9"/>
    </row>
    <row r="752" ht="12.75" customHeight="1">
      <c r="E752" s="9"/>
    </row>
    <row r="753" ht="12.75" customHeight="1">
      <c r="E753" s="9"/>
    </row>
    <row r="754" ht="12.75" customHeight="1">
      <c r="E754" s="9"/>
    </row>
    <row r="755" ht="12.75" customHeight="1">
      <c r="E755" s="9"/>
    </row>
    <row r="756" ht="12.75" customHeight="1">
      <c r="E756" s="9"/>
    </row>
    <row r="757" ht="12.75" customHeight="1">
      <c r="E757" s="9"/>
    </row>
    <row r="758" ht="12.75" customHeight="1">
      <c r="E758" s="9"/>
    </row>
    <row r="759" ht="12.75" customHeight="1">
      <c r="E759" s="9"/>
    </row>
    <row r="760" ht="12.75" customHeight="1">
      <c r="E760" s="9"/>
    </row>
    <row r="761" ht="12.75" customHeight="1">
      <c r="E761" s="9"/>
    </row>
    <row r="762" ht="12.75" customHeight="1">
      <c r="E762" s="9"/>
    </row>
    <row r="763" ht="12.75" customHeight="1">
      <c r="E763" s="9"/>
    </row>
    <row r="764" ht="12.75" customHeight="1">
      <c r="E764" s="9"/>
    </row>
    <row r="765" ht="12.75" customHeight="1">
      <c r="E765" s="9"/>
    </row>
    <row r="766" ht="12.75" customHeight="1">
      <c r="E766" s="9"/>
    </row>
    <row r="767" ht="12.75" customHeight="1">
      <c r="E767" s="9"/>
    </row>
    <row r="768" ht="12.75" customHeight="1">
      <c r="E768" s="9"/>
    </row>
    <row r="769" ht="12.75" customHeight="1">
      <c r="E769" s="9"/>
    </row>
    <row r="770" ht="12.75" customHeight="1">
      <c r="E770" s="9"/>
    </row>
    <row r="771" ht="12.75" customHeight="1">
      <c r="E771" s="9"/>
    </row>
    <row r="772" ht="12.75" customHeight="1">
      <c r="E772" s="9"/>
    </row>
    <row r="773" ht="12.75" customHeight="1">
      <c r="E773" s="9"/>
    </row>
    <row r="774" ht="12.75" customHeight="1">
      <c r="E774" s="9"/>
    </row>
    <row r="775" ht="12.75" customHeight="1">
      <c r="E775" s="9"/>
    </row>
    <row r="776" ht="12.75" customHeight="1">
      <c r="E776" s="9"/>
    </row>
    <row r="777" ht="12.75" customHeight="1">
      <c r="E777" s="9"/>
    </row>
    <row r="778" ht="12.75" customHeight="1">
      <c r="E778" s="9"/>
    </row>
    <row r="779" ht="12.75" customHeight="1">
      <c r="E779" s="9"/>
    </row>
    <row r="780" ht="12.75" customHeight="1">
      <c r="E780" s="9"/>
    </row>
    <row r="781" ht="12.75" customHeight="1">
      <c r="E781" s="9"/>
    </row>
    <row r="782" ht="12.75" customHeight="1">
      <c r="E782" s="9"/>
    </row>
    <row r="783" ht="12.75" customHeight="1">
      <c r="E783" s="9"/>
    </row>
    <row r="784" ht="12.75" customHeight="1">
      <c r="E784" s="9"/>
    </row>
    <row r="785" ht="12.75" customHeight="1">
      <c r="E785" s="9"/>
    </row>
    <row r="786" ht="12.75" customHeight="1">
      <c r="E786" s="9"/>
    </row>
    <row r="787" ht="12.75" customHeight="1">
      <c r="E787" s="9"/>
    </row>
    <row r="788" ht="12.75" customHeight="1">
      <c r="E788" s="9"/>
    </row>
    <row r="789" ht="12.75" customHeight="1">
      <c r="E789" s="9"/>
    </row>
    <row r="790" ht="12.75" customHeight="1">
      <c r="E790" s="9"/>
    </row>
    <row r="791" ht="12.75" customHeight="1">
      <c r="E791" s="9"/>
    </row>
    <row r="792" ht="12.75" customHeight="1">
      <c r="E792" s="9"/>
    </row>
    <row r="793" ht="12.75" customHeight="1">
      <c r="E793" s="9"/>
    </row>
    <row r="794" ht="12.75" customHeight="1">
      <c r="E794" s="9"/>
    </row>
    <row r="795" ht="12.75" customHeight="1">
      <c r="E795" s="9"/>
    </row>
    <row r="796" ht="12.75" customHeight="1">
      <c r="E796" s="9"/>
    </row>
    <row r="797" ht="12.75" customHeight="1">
      <c r="E797" s="9"/>
    </row>
    <row r="798" ht="12.75" customHeight="1">
      <c r="E798" s="9"/>
    </row>
    <row r="799" ht="12.75" customHeight="1">
      <c r="E799" s="9"/>
    </row>
    <row r="800" ht="12.75" customHeight="1">
      <c r="E800" s="9"/>
    </row>
    <row r="801" ht="12.75" customHeight="1">
      <c r="E801" s="9"/>
    </row>
    <row r="802" ht="12.75" customHeight="1">
      <c r="E802" s="9"/>
    </row>
    <row r="803" ht="12.75" customHeight="1">
      <c r="E803" s="9"/>
    </row>
    <row r="804" ht="12.75" customHeight="1">
      <c r="E804" s="9"/>
    </row>
    <row r="805" ht="12.75" customHeight="1">
      <c r="E805" s="9"/>
    </row>
    <row r="806" ht="12.75" customHeight="1">
      <c r="E806" s="9"/>
    </row>
    <row r="807" ht="12.75" customHeight="1">
      <c r="E807" s="9"/>
    </row>
    <row r="808" ht="12.75" customHeight="1">
      <c r="E808" s="9"/>
    </row>
    <row r="809" ht="12.75" customHeight="1">
      <c r="E809" s="9"/>
    </row>
    <row r="810" ht="12.75" customHeight="1">
      <c r="E810" s="9"/>
    </row>
    <row r="811" ht="12.75" customHeight="1">
      <c r="E811" s="9"/>
    </row>
    <row r="812" ht="12.75" customHeight="1">
      <c r="E812" s="9"/>
    </row>
    <row r="813" ht="12.75" customHeight="1">
      <c r="E813" s="9"/>
    </row>
    <row r="814" ht="12.75" customHeight="1">
      <c r="E814" s="9"/>
    </row>
    <row r="815" ht="12.75" customHeight="1">
      <c r="E815" s="9"/>
    </row>
    <row r="816" ht="12.75" customHeight="1">
      <c r="E816" s="9"/>
    </row>
    <row r="817" ht="12.75" customHeight="1">
      <c r="E817" s="9"/>
    </row>
    <row r="818" ht="12.75" customHeight="1">
      <c r="E818" s="9"/>
    </row>
    <row r="819" ht="12.75" customHeight="1">
      <c r="E819" s="9"/>
    </row>
    <row r="820" ht="12.75" customHeight="1">
      <c r="E820" s="9"/>
    </row>
    <row r="821" ht="12.75" customHeight="1">
      <c r="E821" s="9"/>
    </row>
    <row r="822" ht="12.75" customHeight="1">
      <c r="E822" s="9"/>
    </row>
    <row r="823" ht="12.75" customHeight="1">
      <c r="E823" s="9"/>
    </row>
    <row r="824" ht="12.75" customHeight="1">
      <c r="E824" s="9"/>
    </row>
    <row r="825" ht="12.75" customHeight="1">
      <c r="E825" s="9"/>
    </row>
    <row r="826" ht="12.75" customHeight="1">
      <c r="E826" s="9"/>
    </row>
    <row r="827" ht="12.75" customHeight="1">
      <c r="E827" s="9"/>
    </row>
    <row r="828" ht="12.75" customHeight="1">
      <c r="E828" s="9"/>
    </row>
    <row r="829" ht="12.75" customHeight="1">
      <c r="E829" s="9"/>
    </row>
    <row r="830" ht="12.75" customHeight="1">
      <c r="E830" s="9"/>
    </row>
    <row r="831" ht="12.75" customHeight="1">
      <c r="E831" s="9"/>
    </row>
    <row r="832" ht="12.75" customHeight="1">
      <c r="E832" s="9"/>
    </row>
    <row r="833" ht="12.75" customHeight="1">
      <c r="E833" s="9"/>
    </row>
    <row r="834" ht="12.75" customHeight="1">
      <c r="E834" s="9"/>
    </row>
    <row r="835" ht="12.75" customHeight="1">
      <c r="E835" s="9"/>
    </row>
    <row r="836" ht="12.75" customHeight="1">
      <c r="E836" s="9"/>
    </row>
    <row r="837" ht="12.75" customHeight="1">
      <c r="E837" s="9"/>
    </row>
    <row r="838" ht="12.75" customHeight="1">
      <c r="E838" s="9"/>
    </row>
    <row r="839" ht="12.75" customHeight="1">
      <c r="E839" s="9"/>
    </row>
    <row r="840" ht="12.75" customHeight="1">
      <c r="E840" s="9"/>
    </row>
    <row r="841" ht="12.75" customHeight="1">
      <c r="E841" s="9"/>
    </row>
    <row r="842" ht="12.75" customHeight="1">
      <c r="E842" s="9"/>
    </row>
    <row r="843" ht="12.75" customHeight="1">
      <c r="E843" s="9"/>
    </row>
    <row r="844" ht="12.75" customHeight="1">
      <c r="E844" s="9"/>
    </row>
    <row r="845" ht="12.75" customHeight="1">
      <c r="E845" s="9"/>
    </row>
    <row r="846" ht="12.75" customHeight="1">
      <c r="E846" s="9"/>
    </row>
    <row r="847" ht="12.75" customHeight="1">
      <c r="E847" s="9"/>
    </row>
    <row r="848" ht="12.75" customHeight="1">
      <c r="E848" s="9"/>
    </row>
    <row r="849" ht="12.75" customHeight="1">
      <c r="E849" s="9"/>
    </row>
    <row r="850" ht="12.75" customHeight="1">
      <c r="E850" s="9"/>
    </row>
    <row r="851" ht="12.75" customHeight="1">
      <c r="E851" s="9"/>
    </row>
    <row r="852" ht="12.75" customHeight="1">
      <c r="E852" s="9"/>
    </row>
    <row r="853" ht="12.75" customHeight="1">
      <c r="E853" s="9"/>
    </row>
    <row r="854" ht="12.75" customHeight="1">
      <c r="E854" s="9"/>
    </row>
    <row r="855" ht="12.75" customHeight="1">
      <c r="E855" s="9"/>
    </row>
    <row r="856" ht="12.75" customHeight="1">
      <c r="E856" s="9"/>
    </row>
    <row r="857" ht="12.75" customHeight="1">
      <c r="E857" s="9"/>
    </row>
    <row r="858" ht="12.75" customHeight="1">
      <c r="E858" s="9"/>
    </row>
    <row r="859" ht="12.75" customHeight="1">
      <c r="E859" s="9"/>
    </row>
    <row r="860" ht="12.75" customHeight="1">
      <c r="E860" s="9"/>
    </row>
    <row r="861" ht="12.75" customHeight="1">
      <c r="E861" s="9"/>
    </row>
    <row r="862" ht="12.75" customHeight="1">
      <c r="E862" s="9"/>
    </row>
    <row r="863" ht="12.75" customHeight="1">
      <c r="E863" s="9"/>
    </row>
    <row r="864" ht="12.75" customHeight="1">
      <c r="E864" s="9"/>
    </row>
    <row r="865" ht="12.75" customHeight="1">
      <c r="E865" s="9"/>
    </row>
    <row r="866" ht="12.75" customHeight="1">
      <c r="E866" s="9"/>
    </row>
    <row r="867" ht="12.75" customHeight="1">
      <c r="E867" s="9"/>
    </row>
    <row r="868" ht="12.75" customHeight="1">
      <c r="E868" s="9"/>
    </row>
    <row r="869" ht="12.75" customHeight="1">
      <c r="E869" s="9"/>
    </row>
    <row r="870" ht="12.75" customHeight="1">
      <c r="E870" s="9"/>
    </row>
    <row r="871" ht="12.75" customHeight="1">
      <c r="E871" s="9"/>
    </row>
    <row r="872" ht="12.75" customHeight="1">
      <c r="E872" s="9"/>
    </row>
    <row r="873" ht="12.75" customHeight="1">
      <c r="E873" s="9"/>
    </row>
    <row r="874" ht="12.75" customHeight="1">
      <c r="E874" s="9"/>
    </row>
    <row r="875" ht="12.75" customHeight="1">
      <c r="E875" s="9"/>
    </row>
    <row r="876" ht="12.75" customHeight="1">
      <c r="E876" s="9"/>
    </row>
    <row r="877" ht="12.75" customHeight="1">
      <c r="E877" s="9"/>
    </row>
    <row r="878" ht="12.75" customHeight="1">
      <c r="E878" s="9"/>
    </row>
    <row r="879" ht="12.75" customHeight="1">
      <c r="E879" s="9"/>
    </row>
    <row r="880" ht="12.75" customHeight="1">
      <c r="E880" s="9"/>
    </row>
    <row r="881" ht="12.75" customHeight="1">
      <c r="E881" s="9"/>
    </row>
    <row r="882" ht="12.75" customHeight="1">
      <c r="E882" s="9"/>
    </row>
    <row r="883" ht="12.75" customHeight="1">
      <c r="E883" s="9"/>
    </row>
    <row r="884" ht="12.75" customHeight="1">
      <c r="E884" s="9"/>
    </row>
    <row r="885" ht="12.75" customHeight="1">
      <c r="E885" s="9"/>
    </row>
    <row r="886" ht="12.75" customHeight="1">
      <c r="E886" s="9"/>
    </row>
    <row r="887" ht="12.75" customHeight="1">
      <c r="E887" s="9"/>
    </row>
    <row r="888" ht="12.75" customHeight="1">
      <c r="E888" s="9"/>
    </row>
    <row r="889" ht="12.75" customHeight="1">
      <c r="E889" s="9"/>
    </row>
    <row r="890" ht="12.75" customHeight="1">
      <c r="E890" s="9"/>
    </row>
    <row r="891" ht="12.75" customHeight="1">
      <c r="E891" s="9"/>
    </row>
    <row r="892" ht="12.75" customHeight="1">
      <c r="E892" s="9"/>
    </row>
    <row r="893" ht="12.75" customHeight="1">
      <c r="E893" s="9"/>
    </row>
    <row r="894" ht="12.75" customHeight="1">
      <c r="E894" s="9"/>
    </row>
    <row r="895" ht="12.75" customHeight="1">
      <c r="E895" s="9"/>
    </row>
    <row r="896" ht="12.75" customHeight="1">
      <c r="E896" s="9"/>
    </row>
    <row r="897" ht="12.75" customHeight="1">
      <c r="E897" s="9"/>
    </row>
    <row r="898" ht="12.75" customHeight="1">
      <c r="E898" s="9"/>
    </row>
    <row r="899" ht="12.75" customHeight="1">
      <c r="E899" s="9"/>
    </row>
    <row r="900" ht="12.75" customHeight="1">
      <c r="E900" s="9"/>
    </row>
    <row r="901" ht="12.75" customHeight="1">
      <c r="E901" s="9"/>
    </row>
    <row r="902" ht="12.75" customHeight="1">
      <c r="E902" s="9"/>
    </row>
    <row r="903" ht="12.75" customHeight="1">
      <c r="E903" s="9"/>
    </row>
    <row r="904" ht="12.75" customHeight="1">
      <c r="E904" s="9"/>
    </row>
    <row r="905" ht="12.75" customHeight="1">
      <c r="E905" s="9"/>
    </row>
    <row r="906" ht="12.75" customHeight="1">
      <c r="E906" s="9"/>
    </row>
    <row r="907" ht="12.75" customHeight="1">
      <c r="E907" s="9"/>
    </row>
    <row r="908" ht="12.75" customHeight="1">
      <c r="E908" s="9"/>
    </row>
    <row r="909" ht="12.75" customHeight="1">
      <c r="E909" s="9"/>
    </row>
    <row r="910" ht="12.75" customHeight="1">
      <c r="E910" s="9"/>
    </row>
    <row r="911" ht="12.75" customHeight="1">
      <c r="E911" s="9"/>
    </row>
    <row r="912" ht="12.75" customHeight="1">
      <c r="E912" s="9"/>
    </row>
    <row r="913" ht="12.75" customHeight="1">
      <c r="E913" s="9"/>
    </row>
    <row r="914" ht="12.75" customHeight="1">
      <c r="E914" s="9"/>
    </row>
    <row r="915" ht="12.75" customHeight="1">
      <c r="E915" s="9"/>
    </row>
    <row r="916" ht="12.75" customHeight="1">
      <c r="E916" s="9"/>
    </row>
    <row r="917" ht="12.75" customHeight="1">
      <c r="E917" s="9"/>
    </row>
    <row r="918" ht="12.75" customHeight="1">
      <c r="E918" s="9"/>
    </row>
    <row r="919" ht="12.75" customHeight="1">
      <c r="E919" s="9"/>
    </row>
    <row r="920" ht="12.75" customHeight="1">
      <c r="E920" s="9"/>
    </row>
    <row r="921" ht="12.75" customHeight="1">
      <c r="E921" s="9"/>
    </row>
    <row r="922" ht="12.75" customHeight="1">
      <c r="E922" s="9"/>
    </row>
    <row r="923" ht="12.75" customHeight="1">
      <c r="E923" s="9"/>
    </row>
    <row r="924" ht="12.75" customHeight="1">
      <c r="E924" s="9"/>
    </row>
    <row r="925" ht="12.75" customHeight="1">
      <c r="E925" s="9"/>
    </row>
    <row r="926" ht="12.75" customHeight="1">
      <c r="E926" s="9"/>
    </row>
    <row r="927" ht="12.75" customHeight="1">
      <c r="E927" s="9"/>
    </row>
    <row r="928" ht="12.75" customHeight="1">
      <c r="E928" s="9"/>
    </row>
    <row r="929" ht="12.75" customHeight="1">
      <c r="E929" s="9"/>
    </row>
    <row r="930" ht="12.75" customHeight="1">
      <c r="E930" s="9"/>
    </row>
    <row r="931" ht="12.75" customHeight="1">
      <c r="E931" s="9"/>
    </row>
    <row r="932" ht="12.75" customHeight="1">
      <c r="E932" s="9"/>
    </row>
    <row r="933" ht="12.75" customHeight="1">
      <c r="E933" s="9"/>
    </row>
    <row r="934" ht="12.75" customHeight="1">
      <c r="E934" s="9"/>
    </row>
    <row r="935" ht="12.75" customHeight="1">
      <c r="E935" s="9"/>
    </row>
    <row r="936" ht="12.75" customHeight="1">
      <c r="E936" s="9"/>
    </row>
    <row r="937" ht="12.75" customHeight="1">
      <c r="E937" s="9"/>
    </row>
    <row r="938" ht="12.75" customHeight="1">
      <c r="E938" s="9"/>
    </row>
    <row r="939" ht="12.75" customHeight="1">
      <c r="E939" s="9"/>
    </row>
    <row r="940" ht="12.75" customHeight="1">
      <c r="E940" s="9"/>
    </row>
    <row r="941" ht="12.75" customHeight="1">
      <c r="E941" s="9"/>
    </row>
    <row r="942" ht="12.75" customHeight="1">
      <c r="E942" s="9"/>
    </row>
    <row r="943" ht="12.75" customHeight="1">
      <c r="E943" s="9"/>
    </row>
    <row r="944" ht="12.75" customHeight="1">
      <c r="E944" s="9"/>
    </row>
    <row r="945" ht="12.75" customHeight="1">
      <c r="E945" s="9"/>
    </row>
    <row r="946" ht="12.75" customHeight="1">
      <c r="E946" s="9"/>
    </row>
    <row r="947" ht="12.75" customHeight="1">
      <c r="E947" s="9"/>
    </row>
    <row r="948" ht="12.75" customHeight="1">
      <c r="E948" s="9"/>
    </row>
    <row r="949" ht="12.75" customHeight="1">
      <c r="E949" s="9"/>
    </row>
    <row r="950" ht="12.75" customHeight="1">
      <c r="E950" s="9"/>
    </row>
    <row r="951" ht="12.75" customHeight="1">
      <c r="E951" s="9"/>
    </row>
    <row r="952" ht="12.75" customHeight="1">
      <c r="E952" s="9"/>
    </row>
    <row r="953" ht="12.75" customHeight="1">
      <c r="E953" s="9"/>
    </row>
    <row r="954" ht="12.75" customHeight="1">
      <c r="E954" s="9"/>
    </row>
    <row r="955" ht="12.75" customHeight="1">
      <c r="E955" s="9"/>
    </row>
    <row r="956" ht="12.75" customHeight="1">
      <c r="E956" s="9"/>
    </row>
    <row r="957" ht="12.75" customHeight="1">
      <c r="E957" s="9"/>
    </row>
    <row r="958" ht="12.75" customHeight="1">
      <c r="E958" s="9"/>
    </row>
    <row r="959" ht="12.75" customHeight="1">
      <c r="E959" s="9"/>
    </row>
    <row r="960" ht="12.75" customHeight="1">
      <c r="E960" s="9"/>
    </row>
    <row r="961" ht="12.75" customHeight="1">
      <c r="E961" s="9"/>
    </row>
    <row r="962" ht="12.75" customHeight="1">
      <c r="E962" s="9"/>
    </row>
    <row r="963" ht="12.75" customHeight="1">
      <c r="E963" s="9"/>
    </row>
    <row r="964" ht="12.75" customHeight="1">
      <c r="E964" s="9"/>
    </row>
    <row r="965" ht="12.75" customHeight="1">
      <c r="E965" s="9"/>
    </row>
    <row r="966" ht="12.75" customHeight="1">
      <c r="E966" s="9"/>
    </row>
    <row r="967" ht="12.75" customHeight="1">
      <c r="E967" s="9"/>
    </row>
    <row r="968" ht="12.75" customHeight="1">
      <c r="E968" s="9"/>
    </row>
    <row r="969" ht="12.75" customHeight="1">
      <c r="E969" s="9"/>
    </row>
    <row r="970" ht="12.75" customHeight="1">
      <c r="E970" s="9"/>
    </row>
    <row r="971" ht="12.75" customHeight="1">
      <c r="E971" s="9"/>
    </row>
    <row r="972" ht="12.75" customHeight="1">
      <c r="E972" s="9"/>
    </row>
    <row r="973" ht="12.75" customHeight="1">
      <c r="E973" s="9"/>
    </row>
    <row r="974" ht="12.75" customHeight="1">
      <c r="E974" s="9"/>
    </row>
    <row r="975" ht="12.75" customHeight="1">
      <c r="E975" s="9"/>
    </row>
    <row r="976" ht="12.75" customHeight="1">
      <c r="E976" s="9"/>
    </row>
    <row r="977" ht="12.75" customHeight="1">
      <c r="E977" s="9"/>
    </row>
    <row r="978" ht="12.75" customHeight="1">
      <c r="E978" s="9"/>
    </row>
    <row r="979" ht="12.75" customHeight="1">
      <c r="E979" s="9"/>
    </row>
    <row r="980" ht="12.75" customHeight="1">
      <c r="E980" s="9"/>
    </row>
    <row r="981" ht="12.75" customHeight="1">
      <c r="E981" s="9"/>
    </row>
    <row r="982" ht="12.75" customHeight="1">
      <c r="E982" s="9"/>
    </row>
    <row r="983" ht="12.75" customHeight="1">
      <c r="E983" s="9"/>
    </row>
    <row r="984" ht="12.75" customHeight="1">
      <c r="E984" s="9"/>
    </row>
    <row r="985" ht="12.75" customHeight="1">
      <c r="E985" s="9"/>
    </row>
    <row r="986" ht="12.75" customHeight="1">
      <c r="E986" s="9"/>
    </row>
    <row r="987" ht="12.75" customHeight="1">
      <c r="E987" s="9"/>
    </row>
    <row r="988" ht="12.75" customHeight="1">
      <c r="E988" s="9"/>
    </row>
    <row r="989" ht="12.75" customHeight="1">
      <c r="E989" s="9"/>
    </row>
    <row r="990" ht="12.75" customHeight="1">
      <c r="E990" s="9"/>
    </row>
    <row r="991" ht="12.75" customHeight="1">
      <c r="E991" s="9"/>
    </row>
    <row r="992" ht="12.75" customHeight="1">
      <c r="E992" s="9"/>
    </row>
    <row r="993" ht="12.75" customHeight="1">
      <c r="E993" s="9"/>
    </row>
    <row r="994" ht="12.75" customHeight="1">
      <c r="E994" s="9"/>
    </row>
    <row r="995" ht="12.75" customHeight="1">
      <c r="E995" s="9"/>
    </row>
    <row r="996" ht="12.75" customHeight="1">
      <c r="E996" s="9"/>
    </row>
    <row r="997" ht="12.75" customHeight="1">
      <c r="E997" s="9"/>
    </row>
    <row r="998" ht="12.75" customHeight="1">
      <c r="E998" s="9"/>
    </row>
    <row r="999" ht="12.75" customHeight="1">
      <c r="E999" s="9"/>
    </row>
    <row r="1000" ht="12.75" customHeight="1">
      <c r="E1000" s="9"/>
    </row>
  </sheetData>
  <mergeCells count="15">
    <mergeCell ref="B31:H31"/>
    <mergeCell ref="D33:G33"/>
    <mergeCell ref="C39:D39"/>
    <mergeCell ref="C40:F40"/>
    <mergeCell ref="B42:H42"/>
    <mergeCell ref="D44:G44"/>
    <mergeCell ref="C50:D50"/>
    <mergeCell ref="C51:F51"/>
    <mergeCell ref="B2:E2"/>
    <mergeCell ref="B4:H4"/>
    <mergeCell ref="C6:G6"/>
    <mergeCell ref="D7:G7"/>
    <mergeCell ref="C16:H16"/>
    <mergeCell ref="D17:H17"/>
    <mergeCell ref="B29:E29"/>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3" width="8.86"/>
    <col customWidth="1" min="4" max="4" width="17.71"/>
    <col customWidth="1" min="5" max="26" width="8.86"/>
  </cols>
  <sheetData>
    <row r="1" ht="12.75" customHeight="1">
      <c r="A1" s="62"/>
      <c r="B1" s="63"/>
      <c r="C1" s="63"/>
      <c r="D1" s="63"/>
      <c r="E1" s="63"/>
      <c r="F1" s="63"/>
      <c r="G1" s="63"/>
      <c r="H1" s="63"/>
      <c r="I1" s="63"/>
      <c r="J1" s="63"/>
      <c r="K1" s="63"/>
      <c r="L1" s="63"/>
      <c r="M1" s="63"/>
      <c r="N1" s="63"/>
      <c r="O1" s="64"/>
    </row>
    <row r="2" ht="12.75" customHeight="1">
      <c r="A2" s="34"/>
      <c r="B2" s="32"/>
      <c r="C2" s="32"/>
      <c r="D2" s="32"/>
      <c r="E2" s="32"/>
      <c r="F2" s="32"/>
      <c r="G2" s="32"/>
      <c r="H2" s="32"/>
      <c r="I2" s="32"/>
      <c r="J2" s="32"/>
      <c r="K2" s="32"/>
      <c r="L2" s="32"/>
      <c r="M2" s="32"/>
      <c r="N2" s="32"/>
      <c r="O2" s="33"/>
    </row>
    <row r="3" ht="12.75" customHeight="1">
      <c r="A3" s="34"/>
      <c r="B3" s="32"/>
      <c r="C3" s="32"/>
      <c r="D3" s="32"/>
      <c r="E3" s="32"/>
      <c r="F3" s="32"/>
      <c r="G3" s="32"/>
      <c r="H3" s="32"/>
      <c r="I3" s="32"/>
      <c r="J3" s="32"/>
      <c r="K3" s="32"/>
      <c r="L3" s="32"/>
      <c r="M3" s="32"/>
      <c r="N3" s="32"/>
      <c r="O3" s="33"/>
    </row>
    <row r="4" ht="12.75" customHeight="1">
      <c r="A4" s="34"/>
      <c r="B4" s="32"/>
      <c r="C4" s="32"/>
      <c r="D4" s="32"/>
      <c r="E4" s="32"/>
      <c r="F4" s="32"/>
      <c r="G4" s="32"/>
      <c r="H4" s="32"/>
      <c r="I4" s="32"/>
      <c r="J4" s="32"/>
      <c r="K4" s="32"/>
      <c r="L4" s="32"/>
      <c r="M4" s="32"/>
      <c r="N4" s="32"/>
      <c r="O4" s="33"/>
    </row>
    <row r="5" ht="12.75" customHeight="1">
      <c r="A5" s="34"/>
      <c r="B5" s="32"/>
      <c r="C5" s="32"/>
      <c r="D5" s="32"/>
      <c r="E5" s="32"/>
      <c r="F5" s="32"/>
      <c r="G5" s="32"/>
      <c r="H5" s="32"/>
      <c r="I5" s="32"/>
      <c r="J5" s="32"/>
      <c r="K5" s="32"/>
      <c r="L5" s="32"/>
      <c r="M5" s="32"/>
      <c r="N5" s="32"/>
      <c r="O5" s="33"/>
    </row>
    <row r="6" ht="12.75" customHeight="1">
      <c r="A6" s="34"/>
      <c r="B6" s="32"/>
      <c r="C6" s="32"/>
      <c r="D6" s="32"/>
      <c r="E6" s="32"/>
      <c r="F6" s="32"/>
      <c r="G6" s="32"/>
      <c r="H6" s="32"/>
      <c r="I6" s="32"/>
      <c r="J6" s="32"/>
      <c r="K6" s="32"/>
      <c r="L6" s="32"/>
      <c r="M6" s="32"/>
      <c r="N6" s="32"/>
      <c r="O6" s="33"/>
    </row>
    <row r="7" ht="12.75" customHeight="1">
      <c r="A7" s="34"/>
      <c r="B7" s="32"/>
      <c r="C7" s="32"/>
      <c r="D7" s="32"/>
      <c r="E7" s="32"/>
      <c r="F7" s="32"/>
      <c r="G7" s="32"/>
      <c r="H7" s="32"/>
      <c r="I7" s="32"/>
      <c r="J7" s="32"/>
      <c r="K7" s="32"/>
      <c r="L7" s="32"/>
      <c r="M7" s="32"/>
      <c r="N7" s="32"/>
      <c r="O7" s="33"/>
    </row>
    <row r="8" ht="12.75" customHeight="1">
      <c r="A8" s="34"/>
      <c r="B8" s="32"/>
      <c r="C8" s="32"/>
      <c r="D8" s="32"/>
      <c r="E8" s="32"/>
      <c r="F8" s="32"/>
      <c r="G8" s="32"/>
      <c r="H8" s="32"/>
      <c r="I8" s="32"/>
      <c r="J8" s="32"/>
      <c r="K8" s="32"/>
      <c r="L8" s="32"/>
      <c r="M8" s="32"/>
      <c r="N8" s="32"/>
      <c r="O8" s="33"/>
    </row>
    <row r="9" ht="12.75" customHeight="1">
      <c r="A9" s="34"/>
      <c r="B9" s="32"/>
      <c r="C9" s="32"/>
      <c r="D9" s="32"/>
      <c r="E9" s="32"/>
      <c r="F9" s="32"/>
      <c r="G9" s="32"/>
      <c r="H9" s="32"/>
      <c r="I9" s="32"/>
      <c r="J9" s="32"/>
      <c r="K9" s="32"/>
      <c r="L9" s="32"/>
      <c r="M9" s="32"/>
      <c r="N9" s="32"/>
      <c r="O9" s="33"/>
    </row>
    <row r="10" ht="12.75" customHeight="1">
      <c r="A10" s="34"/>
      <c r="B10" s="32"/>
      <c r="C10" s="32"/>
      <c r="D10" s="32"/>
      <c r="E10" s="32"/>
      <c r="F10" s="32"/>
      <c r="G10" s="32"/>
      <c r="H10" s="32"/>
      <c r="I10" s="32"/>
      <c r="J10" s="32"/>
      <c r="K10" s="32"/>
      <c r="L10" s="32"/>
      <c r="M10" s="32"/>
      <c r="N10" s="32"/>
      <c r="O10" s="33"/>
    </row>
    <row r="11" ht="12.75" customHeight="1">
      <c r="A11" s="34"/>
      <c r="B11" s="32"/>
      <c r="C11" s="32"/>
      <c r="D11" s="32"/>
      <c r="E11" s="32"/>
      <c r="F11" s="32"/>
      <c r="G11" s="32"/>
      <c r="H11" s="32"/>
      <c r="I11" s="32"/>
      <c r="J11" s="32"/>
      <c r="K11" s="32"/>
      <c r="L11" s="32"/>
      <c r="M11" s="32"/>
      <c r="N11" s="32"/>
      <c r="O11" s="33"/>
    </row>
    <row r="12" ht="12.75" customHeight="1">
      <c r="A12" s="34"/>
      <c r="B12" s="32"/>
      <c r="C12" s="32"/>
      <c r="D12" s="32"/>
      <c r="E12" s="32"/>
      <c r="F12" s="32"/>
      <c r="G12" s="32"/>
      <c r="H12" s="32"/>
      <c r="I12" s="32"/>
      <c r="J12" s="32"/>
      <c r="K12" s="32"/>
      <c r="L12" s="32"/>
      <c r="M12" s="32"/>
      <c r="N12" s="32"/>
      <c r="O12" s="33"/>
    </row>
    <row r="13" ht="12.75" customHeight="1">
      <c r="A13" s="34"/>
      <c r="B13" s="32"/>
      <c r="C13" s="32"/>
      <c r="D13" s="32"/>
      <c r="E13" s="32"/>
      <c r="F13" s="32"/>
      <c r="G13" s="32"/>
      <c r="H13" s="32"/>
      <c r="I13" s="32"/>
      <c r="J13" s="32"/>
      <c r="K13" s="32"/>
      <c r="L13" s="32"/>
      <c r="M13" s="32"/>
      <c r="N13" s="32"/>
      <c r="O13" s="33"/>
    </row>
    <row r="14" ht="12.75" customHeight="1">
      <c r="A14" s="34"/>
      <c r="B14" s="32"/>
      <c r="C14" s="32"/>
      <c r="D14" s="32"/>
      <c r="E14" s="32"/>
      <c r="F14" s="32"/>
      <c r="G14" s="32"/>
      <c r="H14" s="32"/>
      <c r="I14" s="32"/>
      <c r="J14" s="32"/>
      <c r="K14" s="32"/>
      <c r="L14" s="32"/>
      <c r="M14" s="32"/>
      <c r="N14" s="32"/>
      <c r="O14" s="33"/>
    </row>
    <row r="15" ht="12.75" customHeight="1">
      <c r="A15" s="34"/>
      <c r="B15" s="32"/>
      <c r="C15" s="32"/>
      <c r="D15" s="32"/>
      <c r="E15" s="32"/>
      <c r="F15" s="32"/>
      <c r="G15" s="32"/>
      <c r="H15" s="32"/>
      <c r="I15" s="32"/>
      <c r="J15" s="32"/>
      <c r="K15" s="32"/>
      <c r="L15" s="32"/>
      <c r="M15" s="32"/>
      <c r="N15" s="32"/>
      <c r="O15" s="33"/>
    </row>
    <row r="16" ht="12.75" customHeight="1">
      <c r="A16" s="34"/>
      <c r="B16" s="32"/>
      <c r="C16" s="32"/>
      <c r="D16" s="32"/>
      <c r="E16" s="32"/>
      <c r="F16" s="32"/>
      <c r="G16" s="32"/>
      <c r="H16" s="32"/>
      <c r="I16" s="32"/>
      <c r="J16" s="32"/>
      <c r="K16" s="32"/>
      <c r="L16" s="32"/>
      <c r="M16" s="32"/>
      <c r="N16" s="32"/>
      <c r="O16" s="33"/>
    </row>
    <row r="17" ht="12.75" customHeight="1">
      <c r="A17" s="34"/>
      <c r="B17" s="32"/>
      <c r="C17" s="32"/>
      <c r="D17" s="32"/>
      <c r="E17" s="32"/>
      <c r="F17" s="32"/>
      <c r="G17" s="32"/>
      <c r="H17" s="32"/>
      <c r="I17" s="32"/>
      <c r="J17" s="32"/>
      <c r="K17" s="32"/>
      <c r="L17" s="32"/>
      <c r="M17" s="32"/>
      <c r="N17" s="32"/>
      <c r="O17" s="33"/>
    </row>
    <row r="18" ht="12.75" customHeight="1">
      <c r="A18" s="34"/>
      <c r="B18" s="32"/>
      <c r="C18" s="32"/>
      <c r="D18" s="32"/>
      <c r="E18" s="32"/>
      <c r="F18" s="32"/>
      <c r="G18" s="32"/>
      <c r="H18" s="32"/>
      <c r="I18" s="32"/>
      <c r="J18" s="32"/>
      <c r="K18" s="32"/>
      <c r="L18" s="32"/>
      <c r="M18" s="32"/>
      <c r="N18" s="32"/>
      <c r="O18" s="33"/>
    </row>
    <row r="19" ht="12.75" customHeight="1">
      <c r="A19" s="34"/>
      <c r="B19" s="32"/>
      <c r="C19" s="32"/>
      <c r="D19" s="32"/>
      <c r="E19" s="32"/>
      <c r="F19" s="32"/>
      <c r="G19" s="32"/>
      <c r="H19" s="32"/>
      <c r="I19" s="32"/>
      <c r="J19" s="32"/>
      <c r="K19" s="32"/>
      <c r="L19" s="32"/>
      <c r="M19" s="32"/>
      <c r="N19" s="32"/>
      <c r="O19" s="33"/>
    </row>
    <row r="20" ht="12.75" customHeight="1">
      <c r="A20" s="34"/>
      <c r="B20" s="32"/>
      <c r="C20" s="32"/>
      <c r="D20" s="32"/>
      <c r="E20" s="32"/>
      <c r="F20" s="32"/>
      <c r="G20" s="32"/>
      <c r="H20" s="32"/>
      <c r="I20" s="32"/>
      <c r="J20" s="32"/>
      <c r="K20" s="32"/>
      <c r="L20" s="32"/>
      <c r="M20" s="32"/>
      <c r="N20" s="32"/>
      <c r="O20" s="33"/>
    </row>
    <row r="21" ht="12.75" customHeight="1">
      <c r="A21" s="34"/>
      <c r="B21" s="32"/>
      <c r="C21" s="32"/>
      <c r="D21" s="32"/>
      <c r="E21" s="32"/>
      <c r="F21" s="32"/>
      <c r="G21" s="32"/>
      <c r="H21" s="32"/>
      <c r="I21" s="32"/>
      <c r="J21" s="32"/>
      <c r="K21" s="32"/>
      <c r="L21" s="32"/>
      <c r="M21" s="32"/>
      <c r="N21" s="32"/>
      <c r="O21" s="33"/>
    </row>
    <row r="22" ht="12.75" customHeight="1">
      <c r="A22" s="34"/>
      <c r="B22" s="32"/>
      <c r="C22" s="32"/>
      <c r="D22" s="32"/>
      <c r="E22" s="32"/>
      <c r="F22" s="32"/>
      <c r="G22" s="32"/>
      <c r="H22" s="32"/>
      <c r="I22" s="32"/>
      <c r="J22" s="32"/>
      <c r="K22" s="32"/>
      <c r="L22" s="32"/>
      <c r="M22" s="32"/>
      <c r="N22" s="32"/>
      <c r="O22" s="33"/>
    </row>
    <row r="23" ht="12.75" customHeight="1">
      <c r="A23" s="34"/>
      <c r="B23" s="32"/>
      <c r="C23" s="32"/>
      <c r="D23" s="32"/>
      <c r="E23" s="32"/>
      <c r="F23" s="32"/>
      <c r="G23" s="32"/>
      <c r="H23" s="32"/>
      <c r="I23" s="32"/>
      <c r="J23" s="32"/>
      <c r="K23" s="32"/>
      <c r="L23" s="32"/>
      <c r="M23" s="32"/>
      <c r="N23" s="32"/>
      <c r="O23" s="33"/>
    </row>
    <row r="24" ht="12.75" customHeight="1">
      <c r="A24" s="34"/>
      <c r="B24" s="32"/>
      <c r="C24" s="32"/>
      <c r="D24" s="32"/>
      <c r="E24" s="32"/>
      <c r="F24" s="32"/>
      <c r="G24" s="32"/>
      <c r="H24" s="32"/>
      <c r="I24" s="32"/>
      <c r="J24" s="32"/>
      <c r="K24" s="32"/>
      <c r="L24" s="32"/>
      <c r="M24" s="32"/>
      <c r="N24" s="32"/>
      <c r="O24" s="33"/>
    </row>
    <row r="25" ht="12.75" customHeight="1">
      <c r="A25" s="34"/>
      <c r="B25" s="32"/>
      <c r="C25" s="32"/>
      <c r="D25" s="32"/>
      <c r="E25" s="32"/>
      <c r="F25" s="32"/>
      <c r="G25" s="32"/>
      <c r="H25" s="32"/>
      <c r="I25" s="32"/>
      <c r="J25" s="32"/>
      <c r="K25" s="32"/>
      <c r="L25" s="32"/>
      <c r="M25" s="32"/>
      <c r="N25" s="32"/>
      <c r="O25" s="33"/>
    </row>
    <row r="26" ht="12.75" customHeight="1">
      <c r="A26" s="34"/>
      <c r="B26" s="32"/>
      <c r="C26" s="32"/>
      <c r="D26" s="32"/>
      <c r="E26" s="32"/>
      <c r="F26" s="32"/>
      <c r="G26" s="32"/>
      <c r="H26" s="32"/>
      <c r="I26" s="32"/>
      <c r="J26" s="32"/>
      <c r="K26" s="32"/>
      <c r="L26" s="32"/>
      <c r="M26" s="32"/>
      <c r="N26" s="32"/>
      <c r="O26" s="33"/>
    </row>
    <row r="27" ht="12.75" customHeight="1">
      <c r="A27" s="34"/>
      <c r="B27" s="32"/>
      <c r="C27" s="32"/>
      <c r="D27" s="32"/>
      <c r="E27" s="32"/>
      <c r="F27" s="32"/>
      <c r="G27" s="32"/>
      <c r="H27" s="32"/>
      <c r="I27" s="32"/>
      <c r="J27" s="32"/>
      <c r="K27" s="32"/>
      <c r="L27" s="32"/>
      <c r="M27" s="32"/>
      <c r="N27" s="32"/>
      <c r="O27" s="33"/>
    </row>
    <row r="28" ht="12.75" customHeight="1">
      <c r="A28" s="34"/>
      <c r="B28" s="32"/>
      <c r="C28" s="32"/>
      <c r="D28" s="32"/>
      <c r="E28" s="32"/>
      <c r="F28" s="32"/>
      <c r="G28" s="32"/>
      <c r="H28" s="32"/>
      <c r="I28" s="32"/>
      <c r="J28" s="32"/>
      <c r="K28" s="32"/>
      <c r="L28" s="32"/>
      <c r="M28" s="32"/>
      <c r="N28" s="32"/>
      <c r="O28" s="33"/>
    </row>
    <row r="29" ht="12.75" customHeight="1">
      <c r="A29" s="34"/>
      <c r="B29" s="65" t="s">
        <v>41</v>
      </c>
      <c r="C29" s="16"/>
      <c r="D29" s="17"/>
      <c r="E29" s="32"/>
      <c r="F29" s="32"/>
      <c r="G29" s="32"/>
      <c r="H29" s="32"/>
      <c r="I29" s="32"/>
      <c r="J29" s="32"/>
      <c r="K29" s="32"/>
      <c r="L29" s="32"/>
      <c r="M29" s="32"/>
      <c r="N29" s="32"/>
      <c r="O29" s="33"/>
    </row>
    <row r="30" ht="12.75" customHeight="1">
      <c r="A30" s="58"/>
      <c r="B30" s="59"/>
      <c r="C30" s="59"/>
      <c r="D30" s="59"/>
      <c r="E30" s="59"/>
      <c r="F30" s="59"/>
      <c r="G30" s="59"/>
      <c r="H30" s="59"/>
      <c r="I30" s="59"/>
      <c r="J30" s="59"/>
      <c r="K30" s="59"/>
      <c r="L30" s="59"/>
      <c r="M30" s="59"/>
      <c r="N30" s="59"/>
      <c r="O30" s="66"/>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9:D29"/>
  </mergeCells>
  <hyperlinks>
    <hyperlink display="Back to problem 6-6" location="null!A1" ref="B29"/>
  </hyperlink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3" width="8.86"/>
    <col customWidth="1" min="4" max="4" width="13.29"/>
    <col customWidth="1" min="5" max="26" width="8.86"/>
  </cols>
  <sheetData>
    <row r="1" ht="12.75" customHeight="1">
      <c r="A1" s="62"/>
      <c r="B1" s="63"/>
      <c r="C1" s="63"/>
      <c r="D1" s="63"/>
      <c r="E1" s="63"/>
      <c r="F1" s="63"/>
      <c r="G1" s="63"/>
      <c r="H1" s="63"/>
      <c r="I1" s="63"/>
      <c r="J1" s="63"/>
      <c r="K1" s="63"/>
      <c r="L1" s="63"/>
      <c r="M1" s="63"/>
      <c r="N1" s="63"/>
      <c r="O1" s="64"/>
    </row>
    <row r="2" ht="12.75" customHeight="1">
      <c r="A2" s="34"/>
      <c r="B2" s="32"/>
      <c r="C2" s="32"/>
      <c r="D2" s="32"/>
      <c r="E2" s="32"/>
      <c r="F2" s="32"/>
      <c r="G2" s="32"/>
      <c r="H2" s="32"/>
      <c r="I2" s="32"/>
      <c r="J2" s="32"/>
      <c r="K2" s="32"/>
      <c r="L2" s="32"/>
      <c r="M2" s="32"/>
      <c r="N2" s="32"/>
      <c r="O2" s="33"/>
    </row>
    <row r="3" ht="12.75" customHeight="1">
      <c r="A3" s="34"/>
      <c r="B3" s="32"/>
      <c r="C3" s="32"/>
      <c r="D3" s="32"/>
      <c r="E3" s="32"/>
      <c r="F3" s="32"/>
      <c r="G3" s="32"/>
      <c r="H3" s="32"/>
      <c r="I3" s="32"/>
      <c r="J3" s="32"/>
      <c r="K3" s="32"/>
      <c r="L3" s="32"/>
      <c r="M3" s="32"/>
      <c r="N3" s="32"/>
      <c r="O3" s="33"/>
    </row>
    <row r="4" ht="12.75" customHeight="1">
      <c r="A4" s="34"/>
      <c r="B4" s="32"/>
      <c r="C4" s="32"/>
      <c r="D4" s="32"/>
      <c r="E4" s="32"/>
      <c r="F4" s="32"/>
      <c r="G4" s="32"/>
      <c r="H4" s="32"/>
      <c r="I4" s="32"/>
      <c r="J4" s="32"/>
      <c r="K4" s="32"/>
      <c r="L4" s="32"/>
      <c r="M4" s="32"/>
      <c r="N4" s="32"/>
      <c r="O4" s="33"/>
    </row>
    <row r="5" ht="12.75" customHeight="1">
      <c r="A5" s="34"/>
      <c r="B5" s="32"/>
      <c r="C5" s="32"/>
      <c r="D5" s="32"/>
      <c r="E5" s="32"/>
      <c r="F5" s="32"/>
      <c r="G5" s="32"/>
      <c r="H5" s="32"/>
      <c r="I5" s="32"/>
      <c r="J5" s="32"/>
      <c r="K5" s="32"/>
      <c r="L5" s="32"/>
      <c r="M5" s="32"/>
      <c r="N5" s="32"/>
      <c r="O5" s="33"/>
    </row>
    <row r="6" ht="12.75" customHeight="1">
      <c r="A6" s="34"/>
      <c r="B6" s="32"/>
      <c r="C6" s="32"/>
      <c r="D6" s="32"/>
      <c r="E6" s="32"/>
      <c r="F6" s="32"/>
      <c r="G6" s="32"/>
      <c r="H6" s="32"/>
      <c r="I6" s="32"/>
      <c r="J6" s="32"/>
      <c r="K6" s="32"/>
      <c r="L6" s="32"/>
      <c r="M6" s="32"/>
      <c r="N6" s="32"/>
      <c r="O6" s="33"/>
    </row>
    <row r="7" ht="12.75" customHeight="1">
      <c r="A7" s="34"/>
      <c r="B7" s="32"/>
      <c r="C7" s="32"/>
      <c r="D7" s="32"/>
      <c r="E7" s="32"/>
      <c r="F7" s="32"/>
      <c r="G7" s="32"/>
      <c r="H7" s="32"/>
      <c r="I7" s="32"/>
      <c r="J7" s="32"/>
      <c r="K7" s="32"/>
      <c r="L7" s="32"/>
      <c r="M7" s="32"/>
      <c r="N7" s="32"/>
      <c r="O7" s="33"/>
    </row>
    <row r="8" ht="12.75" customHeight="1">
      <c r="A8" s="34"/>
      <c r="B8" s="32"/>
      <c r="C8" s="32"/>
      <c r="D8" s="32"/>
      <c r="E8" s="32"/>
      <c r="F8" s="32"/>
      <c r="G8" s="32"/>
      <c r="H8" s="32"/>
      <c r="I8" s="32"/>
      <c r="J8" s="32"/>
      <c r="K8" s="32"/>
      <c r="L8" s="32"/>
      <c r="M8" s="32"/>
      <c r="N8" s="32"/>
      <c r="O8" s="33"/>
    </row>
    <row r="9" ht="12.75" customHeight="1">
      <c r="A9" s="34"/>
      <c r="B9" s="32"/>
      <c r="C9" s="32"/>
      <c r="D9" s="32"/>
      <c r="E9" s="32"/>
      <c r="F9" s="32"/>
      <c r="G9" s="32"/>
      <c r="H9" s="32"/>
      <c r="I9" s="32"/>
      <c r="J9" s="32"/>
      <c r="K9" s="32"/>
      <c r="L9" s="32"/>
      <c r="M9" s="32"/>
      <c r="N9" s="32"/>
      <c r="O9" s="33"/>
    </row>
    <row r="10" ht="12.75" customHeight="1">
      <c r="A10" s="34"/>
      <c r="B10" s="32"/>
      <c r="C10" s="32"/>
      <c r="D10" s="32"/>
      <c r="E10" s="32"/>
      <c r="F10" s="32"/>
      <c r="G10" s="32"/>
      <c r="H10" s="32"/>
      <c r="I10" s="32"/>
      <c r="J10" s="32"/>
      <c r="K10" s="32"/>
      <c r="L10" s="32"/>
      <c r="M10" s="32"/>
      <c r="N10" s="32"/>
      <c r="O10" s="33"/>
    </row>
    <row r="11" ht="12.75" customHeight="1">
      <c r="A11" s="34"/>
      <c r="B11" s="32"/>
      <c r="C11" s="32"/>
      <c r="D11" s="32"/>
      <c r="E11" s="32"/>
      <c r="F11" s="32"/>
      <c r="G11" s="32"/>
      <c r="H11" s="32"/>
      <c r="I11" s="32"/>
      <c r="J11" s="32"/>
      <c r="K11" s="32"/>
      <c r="L11" s="32"/>
      <c r="M11" s="32"/>
      <c r="N11" s="32"/>
      <c r="O11" s="33"/>
    </row>
    <row r="12" ht="12.75" customHeight="1">
      <c r="A12" s="34"/>
      <c r="B12" s="32"/>
      <c r="C12" s="32"/>
      <c r="D12" s="32"/>
      <c r="E12" s="32"/>
      <c r="F12" s="32"/>
      <c r="G12" s="32"/>
      <c r="H12" s="32"/>
      <c r="I12" s="32"/>
      <c r="J12" s="32"/>
      <c r="K12" s="32"/>
      <c r="L12" s="32"/>
      <c r="M12" s="32"/>
      <c r="N12" s="32"/>
      <c r="O12" s="33"/>
    </row>
    <row r="13" ht="12.75" customHeight="1">
      <c r="A13" s="34"/>
      <c r="B13" s="32"/>
      <c r="C13" s="32"/>
      <c r="D13" s="32"/>
      <c r="E13" s="32"/>
      <c r="F13" s="32"/>
      <c r="G13" s="32"/>
      <c r="H13" s="32"/>
      <c r="I13" s="32"/>
      <c r="J13" s="32"/>
      <c r="K13" s="32"/>
      <c r="L13" s="32"/>
      <c r="M13" s="32"/>
      <c r="N13" s="32"/>
      <c r="O13" s="33"/>
    </row>
    <row r="14" ht="12.75" customHeight="1">
      <c r="A14" s="34"/>
      <c r="B14" s="32"/>
      <c r="C14" s="32"/>
      <c r="D14" s="32"/>
      <c r="E14" s="32"/>
      <c r="F14" s="32"/>
      <c r="G14" s="32"/>
      <c r="H14" s="32"/>
      <c r="I14" s="32"/>
      <c r="J14" s="32"/>
      <c r="K14" s="32"/>
      <c r="L14" s="32"/>
      <c r="M14" s="32"/>
      <c r="N14" s="32"/>
      <c r="O14" s="33"/>
    </row>
    <row r="15" ht="12.75" customHeight="1">
      <c r="A15" s="34"/>
      <c r="B15" s="32"/>
      <c r="C15" s="32"/>
      <c r="D15" s="32"/>
      <c r="E15" s="32"/>
      <c r="F15" s="32"/>
      <c r="G15" s="32"/>
      <c r="H15" s="32"/>
      <c r="I15" s="32"/>
      <c r="J15" s="32"/>
      <c r="K15" s="32"/>
      <c r="L15" s="32"/>
      <c r="M15" s="32"/>
      <c r="N15" s="32"/>
      <c r="O15" s="33"/>
    </row>
    <row r="16" ht="12.75" customHeight="1">
      <c r="A16" s="34"/>
      <c r="B16" s="32"/>
      <c r="C16" s="32"/>
      <c r="D16" s="32"/>
      <c r="E16" s="32"/>
      <c r="F16" s="32"/>
      <c r="G16" s="32"/>
      <c r="H16" s="32"/>
      <c r="I16" s="32"/>
      <c r="J16" s="32"/>
      <c r="K16" s="32"/>
      <c r="L16" s="32"/>
      <c r="M16" s="32"/>
      <c r="N16" s="32"/>
      <c r="O16" s="33"/>
    </row>
    <row r="17" ht="12.75" customHeight="1">
      <c r="A17" s="34"/>
      <c r="B17" s="32"/>
      <c r="C17" s="32"/>
      <c r="D17" s="32"/>
      <c r="E17" s="32"/>
      <c r="F17" s="32"/>
      <c r="G17" s="32"/>
      <c r="H17" s="32"/>
      <c r="I17" s="32"/>
      <c r="J17" s="32"/>
      <c r="K17" s="32"/>
      <c r="L17" s="32"/>
      <c r="M17" s="32"/>
      <c r="N17" s="32"/>
      <c r="O17" s="33"/>
    </row>
    <row r="18" ht="12.75" customHeight="1">
      <c r="A18" s="34"/>
      <c r="B18" s="32"/>
      <c r="C18" s="32"/>
      <c r="D18" s="32"/>
      <c r="E18" s="32"/>
      <c r="F18" s="32"/>
      <c r="G18" s="32"/>
      <c r="H18" s="32"/>
      <c r="I18" s="32"/>
      <c r="J18" s="32"/>
      <c r="K18" s="32"/>
      <c r="L18" s="32"/>
      <c r="M18" s="32"/>
      <c r="N18" s="32"/>
      <c r="O18" s="33"/>
    </row>
    <row r="19" ht="12.75" customHeight="1">
      <c r="A19" s="34"/>
      <c r="B19" s="32"/>
      <c r="C19" s="32"/>
      <c r="D19" s="32"/>
      <c r="E19" s="32"/>
      <c r="F19" s="32"/>
      <c r="G19" s="32"/>
      <c r="H19" s="32"/>
      <c r="I19" s="32"/>
      <c r="J19" s="32"/>
      <c r="K19" s="32"/>
      <c r="L19" s="32"/>
      <c r="M19" s="32"/>
      <c r="N19" s="32"/>
      <c r="O19" s="33"/>
    </row>
    <row r="20" ht="12.75" customHeight="1">
      <c r="A20" s="34"/>
      <c r="B20" s="32"/>
      <c r="C20" s="32"/>
      <c r="D20" s="32"/>
      <c r="E20" s="32"/>
      <c r="F20" s="32"/>
      <c r="G20" s="32"/>
      <c r="H20" s="32"/>
      <c r="I20" s="32"/>
      <c r="J20" s="32"/>
      <c r="K20" s="32"/>
      <c r="L20" s="32"/>
      <c r="M20" s="32"/>
      <c r="N20" s="32"/>
      <c r="O20" s="33"/>
    </row>
    <row r="21" ht="12.75" customHeight="1">
      <c r="A21" s="34"/>
      <c r="B21" s="32"/>
      <c r="C21" s="32"/>
      <c r="D21" s="32"/>
      <c r="E21" s="32"/>
      <c r="F21" s="32"/>
      <c r="G21" s="32"/>
      <c r="H21" s="32"/>
      <c r="I21" s="32"/>
      <c r="J21" s="32"/>
      <c r="K21" s="32"/>
      <c r="L21" s="32"/>
      <c r="M21" s="32"/>
      <c r="N21" s="32"/>
      <c r="O21" s="33"/>
    </row>
    <row r="22" ht="12.75" customHeight="1">
      <c r="A22" s="34"/>
      <c r="B22" s="32"/>
      <c r="C22" s="32"/>
      <c r="D22" s="32"/>
      <c r="E22" s="32"/>
      <c r="F22" s="32"/>
      <c r="G22" s="32"/>
      <c r="H22" s="32"/>
      <c r="I22" s="32"/>
      <c r="J22" s="32"/>
      <c r="K22" s="32"/>
      <c r="L22" s="32"/>
      <c r="M22" s="32"/>
      <c r="N22" s="32"/>
      <c r="O22" s="33"/>
    </row>
    <row r="23" ht="12.75" customHeight="1">
      <c r="A23" s="34"/>
      <c r="B23" s="32"/>
      <c r="C23" s="32"/>
      <c r="D23" s="32"/>
      <c r="E23" s="32"/>
      <c r="F23" s="32"/>
      <c r="G23" s="32"/>
      <c r="H23" s="32"/>
      <c r="I23" s="32"/>
      <c r="J23" s="32"/>
      <c r="K23" s="32"/>
      <c r="L23" s="32"/>
      <c r="M23" s="32"/>
      <c r="N23" s="32"/>
      <c r="O23" s="33"/>
    </row>
    <row r="24" ht="12.75" customHeight="1">
      <c r="A24" s="34"/>
      <c r="B24" s="32"/>
      <c r="C24" s="32"/>
      <c r="D24" s="32"/>
      <c r="E24" s="32"/>
      <c r="F24" s="32"/>
      <c r="G24" s="32"/>
      <c r="H24" s="32"/>
      <c r="I24" s="32"/>
      <c r="J24" s="32"/>
      <c r="K24" s="32"/>
      <c r="L24" s="32"/>
      <c r="M24" s="32"/>
      <c r="N24" s="32"/>
      <c r="O24" s="33"/>
    </row>
    <row r="25" ht="12.75" customHeight="1">
      <c r="A25" s="34"/>
      <c r="B25" s="32"/>
      <c r="C25" s="32"/>
      <c r="D25" s="32"/>
      <c r="E25" s="32"/>
      <c r="F25" s="32"/>
      <c r="G25" s="32"/>
      <c r="H25" s="32"/>
      <c r="I25" s="32"/>
      <c r="J25" s="32"/>
      <c r="K25" s="32"/>
      <c r="L25" s="32"/>
      <c r="M25" s="32"/>
      <c r="N25" s="32"/>
      <c r="O25" s="33"/>
    </row>
    <row r="26" ht="12.75" customHeight="1">
      <c r="A26" s="34"/>
      <c r="B26" s="32"/>
      <c r="C26" s="32"/>
      <c r="D26" s="32"/>
      <c r="E26" s="32"/>
      <c r="F26" s="32"/>
      <c r="G26" s="32"/>
      <c r="H26" s="32"/>
      <c r="I26" s="32"/>
      <c r="J26" s="32"/>
      <c r="K26" s="32"/>
      <c r="L26" s="32"/>
      <c r="M26" s="32"/>
      <c r="N26" s="32"/>
      <c r="O26" s="33"/>
    </row>
    <row r="27" ht="12.75" customHeight="1">
      <c r="A27" s="34"/>
      <c r="B27" s="32"/>
      <c r="C27" s="32"/>
      <c r="D27" s="32"/>
      <c r="E27" s="32"/>
      <c r="F27" s="32"/>
      <c r="G27" s="32"/>
      <c r="H27" s="32"/>
      <c r="I27" s="32"/>
      <c r="J27" s="32"/>
      <c r="K27" s="32"/>
      <c r="L27" s="32"/>
      <c r="M27" s="32"/>
      <c r="N27" s="32"/>
      <c r="O27" s="33"/>
    </row>
    <row r="28" ht="12.75" customHeight="1">
      <c r="A28" s="34"/>
      <c r="B28" s="32"/>
      <c r="C28" s="32"/>
      <c r="D28" s="32"/>
      <c r="E28" s="32"/>
      <c r="F28" s="32"/>
      <c r="G28" s="32"/>
      <c r="H28" s="32"/>
      <c r="I28" s="32"/>
      <c r="J28" s="32"/>
      <c r="K28" s="32"/>
      <c r="L28" s="32"/>
      <c r="M28" s="32"/>
      <c r="N28" s="32"/>
      <c r="O28" s="33"/>
    </row>
    <row r="29" ht="12.75" customHeight="1">
      <c r="A29" s="34"/>
      <c r="B29" s="65" t="s">
        <v>42</v>
      </c>
      <c r="C29" s="16"/>
      <c r="D29" s="17"/>
      <c r="E29" s="32"/>
      <c r="F29" s="32"/>
      <c r="G29" s="32"/>
      <c r="H29" s="32"/>
      <c r="I29" s="32"/>
      <c r="J29" s="32"/>
      <c r="K29" s="32"/>
      <c r="L29" s="32"/>
      <c r="M29" s="32"/>
      <c r="N29" s="32"/>
      <c r="O29" s="33"/>
    </row>
    <row r="30" ht="12.75" customHeight="1">
      <c r="A30" s="58"/>
      <c r="B30" s="59"/>
      <c r="C30" s="59"/>
      <c r="D30" s="59"/>
      <c r="E30" s="59"/>
      <c r="F30" s="59"/>
      <c r="G30" s="59"/>
      <c r="H30" s="59"/>
      <c r="I30" s="59"/>
      <c r="J30" s="59"/>
      <c r="K30" s="59"/>
      <c r="L30" s="59"/>
      <c r="M30" s="59"/>
      <c r="N30" s="59"/>
      <c r="O30" s="66"/>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9:D29"/>
  </mergeCells>
  <hyperlinks>
    <hyperlink display="Back to problem 6-7" location="null!A1" ref="B29"/>
  </hyperlink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7.43"/>
    <col customWidth="1" min="3" max="3" width="4.14"/>
    <col customWidth="1" min="4" max="4" width="54.57"/>
    <col customWidth="1" min="5" max="5" width="20.43"/>
    <col customWidth="1" min="6" max="10" width="12.29"/>
    <col customWidth="1" min="11" max="11" width="12.14"/>
    <col customWidth="1" min="12" max="21" width="11.71"/>
    <col customWidth="1" min="22" max="27" width="8.86"/>
  </cols>
  <sheetData>
    <row r="1" ht="12.75" customHeight="1">
      <c r="A1" s="67"/>
      <c r="B1" s="68"/>
      <c r="C1" s="68"/>
      <c r="D1" s="68"/>
      <c r="E1" s="68"/>
      <c r="F1" s="68"/>
      <c r="G1" s="68"/>
      <c r="H1" s="68"/>
      <c r="I1" s="68"/>
      <c r="J1" s="68"/>
      <c r="K1" s="68"/>
      <c r="L1" s="68"/>
      <c r="M1" s="68"/>
      <c r="N1" s="68"/>
      <c r="O1" s="68"/>
      <c r="P1" s="68"/>
      <c r="Q1" s="68"/>
      <c r="R1" s="68"/>
      <c r="S1" s="68"/>
      <c r="T1" s="68"/>
      <c r="U1" s="68"/>
      <c r="V1" s="69"/>
      <c r="W1" s="13"/>
      <c r="X1" s="13"/>
      <c r="Y1" s="13"/>
      <c r="Z1" s="13"/>
      <c r="AA1" s="13"/>
    </row>
    <row r="2" ht="12.75" customHeight="1">
      <c r="A2" s="70"/>
      <c r="B2" s="15" t="s">
        <v>4</v>
      </c>
      <c r="C2" s="16"/>
      <c r="D2" s="16"/>
      <c r="E2" s="16"/>
      <c r="F2" s="16"/>
      <c r="G2" s="17"/>
      <c r="H2" s="1"/>
      <c r="I2" s="18"/>
      <c r="J2" s="18"/>
      <c r="K2" s="20"/>
      <c r="L2" s="20"/>
      <c r="M2" s="20"/>
      <c r="N2" s="20"/>
      <c r="O2" s="20"/>
      <c r="P2" s="20"/>
      <c r="Q2" s="20"/>
      <c r="R2" s="20"/>
      <c r="S2" s="20"/>
      <c r="T2" s="20"/>
      <c r="U2" s="20"/>
      <c r="V2" s="71"/>
      <c r="W2" s="13"/>
      <c r="X2" s="13"/>
      <c r="Y2" s="13"/>
      <c r="Z2" s="13"/>
      <c r="AA2" s="13"/>
    </row>
    <row r="3" ht="12.75" customHeight="1">
      <c r="A3" s="70"/>
      <c r="B3" s="20"/>
      <c r="C3" s="20"/>
      <c r="D3" s="20"/>
      <c r="E3" s="20"/>
      <c r="F3" s="20"/>
      <c r="G3" s="20"/>
      <c r="H3" s="20"/>
      <c r="I3" s="20"/>
      <c r="J3" s="20"/>
      <c r="K3" s="20"/>
      <c r="L3" s="20"/>
      <c r="M3" s="20"/>
      <c r="N3" s="20"/>
      <c r="O3" s="20"/>
      <c r="P3" s="20"/>
      <c r="Q3" s="20"/>
      <c r="R3" s="20"/>
      <c r="S3" s="20"/>
      <c r="T3" s="20"/>
      <c r="U3" s="20"/>
      <c r="V3" s="71"/>
      <c r="W3" s="13"/>
      <c r="X3" s="13"/>
      <c r="Y3" s="13"/>
      <c r="Z3" s="13"/>
      <c r="AA3" s="13"/>
    </row>
    <row r="4" ht="68.25" customHeight="1">
      <c r="A4" s="70"/>
      <c r="B4" s="21" t="s">
        <v>43</v>
      </c>
      <c r="C4" s="16"/>
      <c r="D4" s="16"/>
      <c r="E4" s="16"/>
      <c r="F4" s="16"/>
      <c r="G4" s="16"/>
      <c r="H4" s="16"/>
      <c r="I4" s="16"/>
      <c r="J4" s="17"/>
      <c r="K4" s="20"/>
      <c r="L4" s="20"/>
      <c r="M4" s="20"/>
      <c r="N4" s="20"/>
      <c r="O4" s="20"/>
      <c r="P4" s="20"/>
      <c r="Q4" s="20"/>
      <c r="R4" s="20"/>
      <c r="S4" s="20"/>
      <c r="T4" s="20"/>
      <c r="U4" s="20"/>
      <c r="V4" s="71"/>
      <c r="W4" s="13"/>
      <c r="X4" s="13"/>
      <c r="Y4" s="13"/>
      <c r="Z4" s="13"/>
      <c r="AA4" s="13"/>
    </row>
    <row r="5" ht="13.5" customHeight="1">
      <c r="A5" s="70"/>
      <c r="B5" s="20"/>
      <c r="C5" s="20"/>
      <c r="D5" s="20"/>
      <c r="E5" s="20"/>
      <c r="F5" s="20"/>
      <c r="G5" s="20"/>
      <c r="H5" s="22"/>
      <c r="I5" s="22"/>
      <c r="J5" s="22"/>
      <c r="K5" s="20"/>
      <c r="L5" s="20"/>
      <c r="M5" s="20"/>
      <c r="N5" s="20"/>
      <c r="O5" s="20"/>
      <c r="P5" s="20"/>
      <c r="Q5" s="20"/>
      <c r="R5" s="20"/>
      <c r="S5" s="20"/>
      <c r="T5" s="20"/>
      <c r="U5" s="20"/>
      <c r="V5" s="71"/>
      <c r="W5" s="13"/>
      <c r="X5" s="13"/>
      <c r="Y5" s="13"/>
      <c r="Z5" s="13"/>
      <c r="AA5" s="13"/>
    </row>
    <row r="6" ht="36.75" customHeight="1">
      <c r="A6" s="70"/>
      <c r="B6" s="41" t="s">
        <v>13</v>
      </c>
      <c r="C6" s="42" t="s">
        <v>44</v>
      </c>
      <c r="D6" s="16"/>
      <c r="E6" s="16"/>
      <c r="F6" s="16"/>
      <c r="G6" s="16"/>
      <c r="H6" s="16"/>
      <c r="I6" s="17"/>
      <c r="J6" s="22"/>
      <c r="K6" s="20"/>
      <c r="L6" s="20"/>
      <c r="M6" s="20"/>
      <c r="N6" s="20"/>
      <c r="O6" s="20"/>
      <c r="P6" s="20"/>
      <c r="Q6" s="20"/>
      <c r="R6" s="20"/>
      <c r="S6" s="20"/>
      <c r="T6" s="20"/>
      <c r="U6" s="20"/>
      <c r="V6" s="71"/>
      <c r="W6" s="13"/>
      <c r="X6" s="13"/>
      <c r="Y6" s="13"/>
      <c r="Z6" s="13"/>
      <c r="AA6" s="13"/>
    </row>
    <row r="7" ht="36.75" customHeight="1">
      <c r="A7" s="70"/>
      <c r="B7" s="41" t="s">
        <v>20</v>
      </c>
      <c r="C7" s="42" t="s">
        <v>45</v>
      </c>
      <c r="D7" s="16"/>
      <c r="E7" s="16"/>
      <c r="F7" s="16"/>
      <c r="G7" s="16"/>
      <c r="H7" s="16"/>
      <c r="I7" s="17"/>
      <c r="J7" s="22"/>
      <c r="K7" s="20"/>
      <c r="L7" s="20"/>
      <c r="M7" s="20"/>
      <c r="N7" s="20"/>
      <c r="O7" s="20"/>
      <c r="P7" s="20"/>
      <c r="Q7" s="20"/>
      <c r="R7" s="20"/>
      <c r="S7" s="20"/>
      <c r="T7" s="20"/>
      <c r="U7" s="20"/>
      <c r="V7" s="71"/>
      <c r="W7" s="13"/>
      <c r="X7" s="13"/>
      <c r="Y7" s="13"/>
      <c r="Z7" s="13"/>
      <c r="AA7" s="13"/>
    </row>
    <row r="8" ht="12.75" customHeight="1">
      <c r="A8" s="70"/>
      <c r="B8" s="41" t="s">
        <v>46</v>
      </c>
      <c r="C8" s="42" t="s">
        <v>47</v>
      </c>
      <c r="D8" s="16"/>
      <c r="E8" s="16"/>
      <c r="F8" s="16"/>
      <c r="G8" s="16"/>
      <c r="H8" s="16"/>
      <c r="I8" s="17"/>
      <c r="J8" s="22"/>
      <c r="K8" s="20"/>
      <c r="L8" s="20"/>
      <c r="M8" s="20"/>
      <c r="N8" s="20"/>
      <c r="O8" s="20"/>
      <c r="P8" s="20"/>
      <c r="Q8" s="20"/>
      <c r="R8" s="20"/>
      <c r="S8" s="20"/>
      <c r="T8" s="20"/>
      <c r="U8" s="20"/>
      <c r="V8" s="71"/>
      <c r="W8" s="13"/>
      <c r="X8" s="13"/>
      <c r="Y8" s="13"/>
      <c r="Z8" s="13"/>
      <c r="AA8" s="13"/>
    </row>
    <row r="9" ht="13.5" customHeight="1">
      <c r="A9" s="70"/>
      <c r="B9" s="20"/>
      <c r="C9" s="20"/>
      <c r="D9" s="20"/>
      <c r="E9" s="20"/>
      <c r="F9" s="20"/>
      <c r="G9" s="20"/>
      <c r="H9" s="20"/>
      <c r="I9" s="20"/>
      <c r="J9" s="22"/>
      <c r="K9" s="20"/>
      <c r="L9" s="20"/>
      <c r="M9" s="20"/>
      <c r="N9" s="20"/>
      <c r="O9" s="20"/>
      <c r="P9" s="20"/>
      <c r="Q9" s="20"/>
      <c r="R9" s="20"/>
      <c r="S9" s="20"/>
      <c r="T9" s="20"/>
      <c r="U9" s="20"/>
      <c r="V9" s="71"/>
      <c r="W9" s="13"/>
      <c r="X9" s="13"/>
      <c r="Y9" s="13"/>
      <c r="Z9" s="13"/>
      <c r="AA9" s="13"/>
    </row>
    <row r="10" ht="12.75" customHeight="1">
      <c r="A10" s="72"/>
      <c r="B10" s="29"/>
      <c r="C10" s="23" t="s">
        <v>13</v>
      </c>
      <c r="D10" s="30" t="s">
        <v>48</v>
      </c>
      <c r="E10" s="73">
        <v>-185000.0</v>
      </c>
      <c r="F10" s="74"/>
      <c r="G10" s="32"/>
      <c r="H10" s="32"/>
      <c r="I10" s="32"/>
      <c r="J10" s="32"/>
      <c r="K10" s="32"/>
      <c r="L10" s="32"/>
      <c r="M10" s="32"/>
      <c r="N10" s="32"/>
      <c r="O10" s="32"/>
      <c r="P10" s="32"/>
      <c r="Q10" s="32"/>
      <c r="R10" s="32"/>
      <c r="S10" s="32"/>
      <c r="T10" s="32"/>
      <c r="U10" s="32"/>
      <c r="V10" s="75"/>
    </row>
    <row r="11" ht="12.75" customHeight="1">
      <c r="A11" s="72"/>
      <c r="B11" s="29"/>
      <c r="C11" s="29"/>
      <c r="D11" s="30" t="s">
        <v>49</v>
      </c>
      <c r="E11" s="76">
        <v>6.0</v>
      </c>
      <c r="F11" s="32"/>
      <c r="G11" s="32"/>
      <c r="H11" s="32"/>
      <c r="I11" s="32"/>
      <c r="J11" s="32"/>
      <c r="K11" s="32"/>
      <c r="L11" s="32"/>
      <c r="M11" s="32"/>
      <c r="N11" s="32"/>
      <c r="O11" s="32"/>
      <c r="P11" s="32"/>
      <c r="Q11" s="32"/>
      <c r="R11" s="32"/>
      <c r="S11" s="32"/>
      <c r="T11" s="32"/>
      <c r="U11" s="32"/>
      <c r="V11" s="75"/>
    </row>
    <row r="12" ht="12.75" customHeight="1">
      <c r="A12" s="72"/>
      <c r="B12" s="29"/>
      <c r="C12" s="29"/>
      <c r="D12" s="30" t="s">
        <v>50</v>
      </c>
      <c r="E12" s="73">
        <v>259000.0</v>
      </c>
      <c r="F12" s="74"/>
      <c r="G12" s="32"/>
      <c r="H12" s="32"/>
      <c r="I12" s="32"/>
      <c r="J12" s="32"/>
      <c r="K12" s="32"/>
      <c r="L12" s="32"/>
      <c r="M12" s="32"/>
      <c r="N12" s="32"/>
      <c r="O12" s="32"/>
      <c r="P12" s="32"/>
      <c r="Q12" s="32"/>
      <c r="R12" s="32"/>
      <c r="S12" s="32"/>
      <c r="T12" s="32"/>
      <c r="U12" s="32"/>
      <c r="V12" s="75"/>
    </row>
    <row r="13" ht="12.75" customHeight="1">
      <c r="A13" s="72"/>
      <c r="B13" s="29"/>
      <c r="C13" s="29"/>
      <c r="D13" s="30" t="s">
        <v>51</v>
      </c>
      <c r="E13" s="76">
        <v>10.0</v>
      </c>
      <c r="F13" s="74"/>
      <c r="G13" s="32"/>
      <c r="H13" s="32"/>
      <c r="I13" s="32"/>
      <c r="J13" s="32"/>
      <c r="K13" s="32"/>
      <c r="L13" s="32"/>
      <c r="M13" s="32"/>
      <c r="N13" s="32"/>
      <c r="O13" s="32"/>
      <c r="P13" s="32"/>
      <c r="Q13" s="32"/>
      <c r="R13" s="32"/>
      <c r="S13" s="32"/>
      <c r="T13" s="32"/>
      <c r="U13" s="32"/>
      <c r="V13" s="75"/>
    </row>
    <row r="14" ht="12.75" customHeight="1">
      <c r="A14" s="72"/>
      <c r="B14" s="29"/>
      <c r="C14" s="29"/>
      <c r="D14" s="30" t="s">
        <v>18</v>
      </c>
      <c r="E14" s="37">
        <v>0.1</v>
      </c>
      <c r="F14" s="32"/>
      <c r="G14" s="32"/>
      <c r="H14" s="32"/>
      <c r="I14" s="32"/>
      <c r="J14" s="32"/>
      <c r="K14" s="32"/>
      <c r="L14" s="32"/>
      <c r="M14" s="32"/>
      <c r="N14" s="32"/>
      <c r="O14" s="32"/>
      <c r="P14" s="32"/>
      <c r="Q14" s="32"/>
      <c r="R14" s="32"/>
      <c r="S14" s="32"/>
      <c r="T14" s="32"/>
      <c r="U14" s="32"/>
      <c r="V14" s="75"/>
    </row>
    <row r="15" ht="12.75" customHeight="1">
      <c r="A15" s="72"/>
      <c r="B15" s="29"/>
      <c r="C15" s="29"/>
      <c r="D15" s="20" t="s">
        <v>52</v>
      </c>
      <c r="E15" s="77">
        <f>-PV(E14,E11,E10)</f>
        <v>-805723.2294</v>
      </c>
      <c r="F15" s="32"/>
      <c r="G15" s="32"/>
      <c r="H15" s="32"/>
      <c r="I15" s="32"/>
      <c r="J15" s="32"/>
      <c r="K15" s="32"/>
      <c r="L15" s="32"/>
      <c r="M15" s="32"/>
      <c r="N15" s="32"/>
      <c r="O15" s="32"/>
      <c r="P15" s="32"/>
      <c r="Q15" s="32"/>
      <c r="R15" s="32"/>
      <c r="S15" s="32"/>
      <c r="T15" s="32"/>
      <c r="U15" s="32"/>
      <c r="V15" s="75"/>
    </row>
    <row r="16" ht="12.75" customHeight="1">
      <c r="A16" s="72"/>
      <c r="B16" s="29"/>
      <c r="C16" s="29"/>
      <c r="D16" s="20" t="s">
        <v>53</v>
      </c>
      <c r="E16" s="77">
        <f>-PV(E14,E13,E12)*(1/(1+E14)^E11)</f>
        <v>898328.0171</v>
      </c>
      <c r="F16" s="32"/>
      <c r="G16" s="32"/>
      <c r="H16" s="32"/>
      <c r="I16" s="32"/>
      <c r="J16" s="32"/>
      <c r="K16" s="32"/>
      <c r="L16" s="32"/>
      <c r="M16" s="32"/>
      <c r="N16" s="32"/>
      <c r="O16" s="32"/>
      <c r="P16" s="32"/>
      <c r="Q16" s="32"/>
      <c r="R16" s="32"/>
      <c r="S16" s="32"/>
      <c r="T16" s="32"/>
      <c r="U16" s="32"/>
      <c r="V16" s="75"/>
    </row>
    <row r="17" ht="12.75" customHeight="1">
      <c r="A17" s="72"/>
      <c r="B17" s="32"/>
      <c r="C17" s="23"/>
      <c r="D17" s="20" t="s">
        <v>54</v>
      </c>
      <c r="E17" s="77">
        <f>SUM(E15:E16)</f>
        <v>92604.78774</v>
      </c>
      <c r="F17" s="32"/>
      <c r="G17" s="32"/>
      <c r="H17" s="32"/>
      <c r="I17" s="32"/>
      <c r="J17" s="32"/>
      <c r="K17" s="32"/>
      <c r="L17" s="32"/>
      <c r="M17" s="32"/>
      <c r="N17" s="32"/>
      <c r="O17" s="32"/>
      <c r="P17" s="32"/>
      <c r="Q17" s="32"/>
      <c r="R17" s="32"/>
      <c r="S17" s="32"/>
      <c r="T17" s="32"/>
      <c r="U17" s="32"/>
      <c r="V17" s="75"/>
    </row>
    <row r="18" ht="12.75" customHeight="1">
      <c r="A18" s="72"/>
      <c r="B18" s="32"/>
      <c r="D18" s="78" t="s">
        <v>55</v>
      </c>
      <c r="E18" s="32"/>
      <c r="F18" s="32"/>
      <c r="G18" s="32"/>
      <c r="H18" s="32"/>
      <c r="I18" s="32"/>
      <c r="J18" s="32"/>
      <c r="K18" s="32"/>
      <c r="L18" s="32"/>
      <c r="M18" s="32"/>
      <c r="N18" s="32"/>
      <c r="O18" s="32"/>
      <c r="P18" s="32"/>
      <c r="Q18" s="32"/>
      <c r="R18" s="32"/>
      <c r="S18" s="32"/>
      <c r="T18" s="32"/>
      <c r="U18" s="32"/>
      <c r="V18" s="75"/>
    </row>
    <row r="19" ht="12.75" customHeight="1">
      <c r="A19" s="72"/>
      <c r="B19" s="32"/>
      <c r="C19" s="23"/>
      <c r="D19" s="40"/>
      <c r="E19" s="79">
        <v>0.0</v>
      </c>
      <c r="F19" s="79">
        <v>1.0</v>
      </c>
      <c r="G19" s="79">
        <v>2.0</v>
      </c>
      <c r="H19" s="79">
        <v>3.0</v>
      </c>
      <c r="I19" s="79">
        <v>4.0</v>
      </c>
      <c r="J19" s="79">
        <v>5.0</v>
      </c>
      <c r="K19" s="79">
        <v>6.0</v>
      </c>
      <c r="L19" s="79">
        <v>7.0</v>
      </c>
      <c r="M19" s="79">
        <v>8.0</v>
      </c>
      <c r="N19" s="79">
        <v>9.0</v>
      </c>
      <c r="O19" s="79">
        <v>10.0</v>
      </c>
      <c r="P19" s="79">
        <v>11.0</v>
      </c>
      <c r="Q19" s="79">
        <v>12.0</v>
      </c>
      <c r="R19" s="79">
        <v>13.0</v>
      </c>
      <c r="S19" s="79">
        <v>14.0</v>
      </c>
      <c r="T19" s="79">
        <v>15.0</v>
      </c>
      <c r="U19" s="79">
        <v>16.0</v>
      </c>
      <c r="V19" s="75"/>
    </row>
    <row r="20" ht="12.75" customHeight="1">
      <c r="A20" s="72"/>
      <c r="B20" s="32"/>
      <c r="C20" s="23" t="s">
        <v>20</v>
      </c>
      <c r="D20" s="20" t="s">
        <v>29</v>
      </c>
      <c r="E20" s="79">
        <v>0.0</v>
      </c>
      <c r="F20" s="79">
        <f t="shared" ref="F20:U20" si="1">IF(F19&lt;=$E$11,$E$10,IF(F19&lt;=($E$13+$E$11),$E$12,0))</f>
        <v>-185000</v>
      </c>
      <c r="G20" s="79">
        <f t="shared" si="1"/>
        <v>-185000</v>
      </c>
      <c r="H20" s="79">
        <f t="shared" si="1"/>
        <v>-185000</v>
      </c>
      <c r="I20" s="79">
        <f t="shared" si="1"/>
        <v>-185000</v>
      </c>
      <c r="J20" s="79">
        <f t="shared" si="1"/>
        <v>-185000</v>
      </c>
      <c r="K20" s="79">
        <f t="shared" si="1"/>
        <v>-185000</v>
      </c>
      <c r="L20" s="79">
        <f t="shared" si="1"/>
        <v>259000</v>
      </c>
      <c r="M20" s="79">
        <f t="shared" si="1"/>
        <v>259000</v>
      </c>
      <c r="N20" s="79">
        <f t="shared" si="1"/>
        <v>259000</v>
      </c>
      <c r="O20" s="79">
        <f t="shared" si="1"/>
        <v>259000</v>
      </c>
      <c r="P20" s="79">
        <f t="shared" si="1"/>
        <v>259000</v>
      </c>
      <c r="Q20" s="79">
        <f t="shared" si="1"/>
        <v>259000</v>
      </c>
      <c r="R20" s="79">
        <f t="shared" si="1"/>
        <v>259000</v>
      </c>
      <c r="S20" s="79">
        <f t="shared" si="1"/>
        <v>259000</v>
      </c>
      <c r="T20" s="79">
        <f t="shared" si="1"/>
        <v>259000</v>
      </c>
      <c r="U20" s="79">
        <f t="shared" si="1"/>
        <v>259000</v>
      </c>
      <c r="V20" s="80"/>
      <c r="W20" s="81"/>
      <c r="X20" s="81"/>
      <c r="Y20" s="81"/>
      <c r="Z20" s="81"/>
      <c r="AA20" s="81"/>
    </row>
    <row r="21" ht="12.75" customHeight="1">
      <c r="A21" s="72"/>
      <c r="B21" s="32"/>
      <c r="C21" s="23"/>
      <c r="D21" s="20" t="s">
        <v>31</v>
      </c>
      <c r="E21" s="82">
        <f>IRR(E20:U20,0)</f>
        <v>0.1161475273</v>
      </c>
      <c r="F21" s="32"/>
      <c r="G21" s="32"/>
      <c r="H21" s="32"/>
      <c r="I21" s="32"/>
      <c r="J21" s="32"/>
      <c r="K21" s="32"/>
      <c r="L21" s="32"/>
      <c r="M21" s="32"/>
      <c r="N21" s="32"/>
      <c r="O21" s="32"/>
      <c r="P21" s="32"/>
      <c r="Q21" s="32"/>
      <c r="R21" s="32"/>
      <c r="S21" s="32"/>
      <c r="T21" s="32"/>
      <c r="U21" s="32"/>
      <c r="V21" s="75"/>
    </row>
    <row r="22" ht="18.75" customHeight="1">
      <c r="A22" s="72"/>
      <c r="B22" s="32"/>
      <c r="C22" s="23"/>
      <c r="D22" s="83" t="s">
        <v>56</v>
      </c>
      <c r="E22" s="32"/>
      <c r="F22" s="32" t="s">
        <v>28</v>
      </c>
      <c r="G22" s="32"/>
      <c r="H22" s="32"/>
      <c r="I22" s="32"/>
      <c r="J22" s="32"/>
      <c r="K22" s="32"/>
      <c r="L22" s="32"/>
      <c r="M22" s="32"/>
      <c r="N22" s="32"/>
      <c r="O22" s="32"/>
      <c r="P22" s="32"/>
      <c r="Q22" s="32"/>
      <c r="R22" s="32"/>
      <c r="S22" s="32"/>
      <c r="T22" s="32"/>
      <c r="U22" s="32"/>
      <c r="V22" s="75"/>
    </row>
    <row r="23" ht="12.75" customHeight="1">
      <c r="A23" s="72"/>
      <c r="B23" s="32"/>
      <c r="C23" s="23"/>
      <c r="D23" s="84"/>
      <c r="E23" s="82">
        <f>E21-E14</f>
        <v>0.01614752733</v>
      </c>
      <c r="F23" s="32"/>
      <c r="G23" s="32"/>
      <c r="H23" s="32"/>
      <c r="I23" s="32"/>
      <c r="J23" s="32"/>
      <c r="K23" s="32"/>
      <c r="L23" s="32"/>
      <c r="M23" s="32"/>
      <c r="N23" s="32"/>
      <c r="O23" s="32"/>
      <c r="P23" s="32"/>
      <c r="Q23" s="32"/>
      <c r="R23" s="32"/>
      <c r="S23" s="32"/>
      <c r="T23" s="32"/>
      <c r="U23" s="32"/>
      <c r="V23" s="75"/>
    </row>
    <row r="24" ht="12.0" customHeight="1">
      <c r="A24" s="72"/>
      <c r="B24" s="32"/>
      <c r="C24" s="23"/>
      <c r="D24" s="43"/>
      <c r="E24" s="85"/>
      <c r="F24" s="32"/>
      <c r="G24" s="32"/>
      <c r="H24" s="32"/>
      <c r="I24" s="32"/>
      <c r="J24" s="32"/>
      <c r="K24" s="32"/>
      <c r="L24" s="32"/>
      <c r="M24" s="32"/>
      <c r="N24" s="32"/>
      <c r="O24" s="32"/>
      <c r="P24" s="32"/>
      <c r="Q24" s="32"/>
      <c r="R24" s="32"/>
      <c r="S24" s="32"/>
      <c r="T24" s="32"/>
      <c r="U24" s="32"/>
      <c r="V24" s="75"/>
    </row>
    <row r="25" ht="12.75" customHeight="1">
      <c r="A25" s="70"/>
      <c r="B25" s="23"/>
      <c r="C25" s="23"/>
      <c r="D25" s="22"/>
      <c r="E25" s="22"/>
      <c r="F25" s="22"/>
      <c r="G25" s="22"/>
      <c r="H25" s="22"/>
      <c r="I25" s="22"/>
      <c r="J25" s="22"/>
      <c r="K25" s="20"/>
      <c r="L25" s="20"/>
      <c r="M25" s="20"/>
      <c r="N25" s="20"/>
      <c r="O25" s="20"/>
      <c r="P25" s="20"/>
      <c r="Q25" s="20"/>
      <c r="R25" s="20"/>
      <c r="S25" s="20"/>
      <c r="T25" s="20"/>
      <c r="U25" s="20"/>
      <c r="V25" s="71"/>
      <c r="W25" s="13"/>
      <c r="X25" s="13"/>
      <c r="Y25" s="13"/>
      <c r="Z25" s="13"/>
      <c r="AA25" s="13"/>
    </row>
    <row r="26" ht="12.75" customHeight="1">
      <c r="A26" s="72"/>
      <c r="B26" s="29"/>
      <c r="C26" s="23" t="s">
        <v>46</v>
      </c>
      <c r="D26" s="30" t="s">
        <v>48</v>
      </c>
      <c r="E26" s="73">
        <v>-185000.0</v>
      </c>
      <c r="F26" s="74"/>
      <c r="G26" s="32"/>
      <c r="H26" s="32"/>
      <c r="I26" s="32"/>
      <c r="J26" s="32"/>
      <c r="K26" s="32"/>
      <c r="L26" s="32"/>
      <c r="M26" s="32"/>
      <c r="N26" s="32"/>
      <c r="O26" s="32"/>
      <c r="P26" s="32"/>
      <c r="Q26" s="32"/>
      <c r="R26" s="32"/>
      <c r="S26" s="32"/>
      <c r="T26" s="32"/>
      <c r="U26" s="32"/>
      <c r="V26" s="75"/>
    </row>
    <row r="27" ht="12.75" customHeight="1">
      <c r="A27" s="72"/>
      <c r="B27" s="29"/>
      <c r="C27" s="29"/>
      <c r="D27" s="30" t="s">
        <v>49</v>
      </c>
      <c r="E27" s="76">
        <v>6.0</v>
      </c>
      <c r="F27" s="32"/>
      <c r="G27" s="32"/>
      <c r="H27" s="32"/>
      <c r="I27" s="32"/>
      <c r="J27" s="32"/>
      <c r="K27" s="32"/>
      <c r="L27" s="32"/>
      <c r="M27" s="32"/>
      <c r="N27" s="32"/>
      <c r="O27" s="32"/>
      <c r="P27" s="32"/>
      <c r="Q27" s="32"/>
      <c r="R27" s="32"/>
      <c r="S27" s="32"/>
      <c r="T27" s="32"/>
      <c r="U27" s="32"/>
      <c r="V27" s="75"/>
    </row>
    <row r="28" ht="12.75" customHeight="1">
      <c r="A28" s="72"/>
      <c r="B28" s="29"/>
      <c r="C28" s="29"/>
      <c r="D28" s="30" t="s">
        <v>50</v>
      </c>
      <c r="E28" s="73">
        <v>259000.0</v>
      </c>
      <c r="F28" s="74"/>
      <c r="G28" s="32"/>
      <c r="H28" s="32"/>
      <c r="I28" s="32"/>
      <c r="J28" s="32"/>
      <c r="K28" s="32"/>
      <c r="L28" s="32"/>
      <c r="M28" s="32"/>
      <c r="N28" s="32"/>
      <c r="O28" s="32"/>
      <c r="P28" s="32"/>
      <c r="Q28" s="32"/>
      <c r="R28" s="32"/>
      <c r="S28" s="32"/>
      <c r="T28" s="32"/>
      <c r="U28" s="32"/>
      <c r="V28" s="75"/>
    </row>
    <row r="29" ht="12.75" customHeight="1">
      <c r="A29" s="72"/>
      <c r="B29" s="29"/>
      <c r="C29" s="29"/>
      <c r="D29" s="30" t="s">
        <v>51</v>
      </c>
      <c r="E29" s="76">
        <v>10.0</v>
      </c>
      <c r="F29" s="74"/>
      <c r="G29" s="32"/>
      <c r="H29" s="32"/>
      <c r="I29" s="32"/>
      <c r="J29" s="32"/>
      <c r="K29" s="32"/>
      <c r="L29" s="32"/>
      <c r="M29" s="32"/>
      <c r="N29" s="32"/>
      <c r="O29" s="32"/>
      <c r="P29" s="32"/>
      <c r="Q29" s="32"/>
      <c r="R29" s="32"/>
      <c r="S29" s="32"/>
      <c r="T29" s="32"/>
      <c r="U29" s="32"/>
      <c r="V29" s="75"/>
    </row>
    <row r="30" ht="12.75" customHeight="1">
      <c r="A30" s="72"/>
      <c r="B30" s="29"/>
      <c r="C30" s="29"/>
      <c r="D30" s="30" t="s">
        <v>18</v>
      </c>
      <c r="E30" s="37">
        <v>0.13</v>
      </c>
      <c r="F30" s="32"/>
      <c r="G30" s="32"/>
      <c r="H30" s="32"/>
      <c r="I30" s="32"/>
      <c r="J30" s="32"/>
      <c r="K30" s="32"/>
      <c r="L30" s="32"/>
      <c r="M30" s="32"/>
      <c r="N30" s="32"/>
      <c r="O30" s="32"/>
      <c r="P30" s="32"/>
      <c r="Q30" s="32"/>
      <c r="R30" s="32"/>
      <c r="S30" s="32"/>
      <c r="T30" s="32"/>
      <c r="U30" s="32"/>
      <c r="V30" s="75"/>
    </row>
    <row r="31" ht="12.75" customHeight="1">
      <c r="A31" s="72"/>
      <c r="B31" s="29"/>
      <c r="C31" s="29"/>
      <c r="D31" s="20" t="s">
        <v>52</v>
      </c>
      <c r="E31" s="77">
        <f>-PV(E30,E27,E26)</f>
        <v>-739546.711</v>
      </c>
      <c r="F31" s="32"/>
      <c r="G31" s="32"/>
      <c r="H31" s="32"/>
      <c r="I31" s="32"/>
      <c r="J31" s="32"/>
      <c r="K31" s="32"/>
      <c r="L31" s="32"/>
      <c r="M31" s="32"/>
      <c r="N31" s="32"/>
      <c r="O31" s="32"/>
      <c r="P31" s="32"/>
      <c r="Q31" s="32"/>
      <c r="R31" s="32"/>
      <c r="S31" s="32"/>
      <c r="T31" s="32"/>
      <c r="U31" s="32"/>
      <c r="V31" s="75"/>
    </row>
    <row r="32" ht="12.75" customHeight="1">
      <c r="A32" s="72"/>
      <c r="B32" s="29"/>
      <c r="C32" s="29"/>
      <c r="D32" s="20" t="s">
        <v>53</v>
      </c>
      <c r="E32" s="77">
        <f>-PV(E30,E29,E28)*(1/(1+E30)^E27)</f>
        <v>675038.2464</v>
      </c>
      <c r="F32" s="32"/>
      <c r="G32" s="32"/>
      <c r="H32" s="32"/>
      <c r="I32" s="32"/>
      <c r="J32" s="32"/>
      <c r="K32" s="32"/>
      <c r="L32" s="32"/>
      <c r="M32" s="32"/>
      <c r="N32" s="32"/>
      <c r="O32" s="32"/>
      <c r="P32" s="32"/>
      <c r="Q32" s="32"/>
      <c r="R32" s="32"/>
      <c r="S32" s="32"/>
      <c r="T32" s="32"/>
      <c r="U32" s="32"/>
      <c r="V32" s="75"/>
    </row>
    <row r="33" ht="12.75" customHeight="1">
      <c r="A33" s="86"/>
      <c r="B33" s="32"/>
      <c r="D33" s="20" t="s">
        <v>54</v>
      </c>
      <c r="E33" s="77">
        <f>SUM(E31:E32)</f>
        <v>-64508.46451</v>
      </c>
      <c r="F33" s="32"/>
      <c r="G33" s="32"/>
      <c r="H33" s="32"/>
      <c r="I33" s="32"/>
      <c r="J33" s="32"/>
      <c r="K33" s="32"/>
      <c r="L33" s="32"/>
      <c r="M33" s="32"/>
      <c r="N33" s="32"/>
      <c r="O33" s="32"/>
      <c r="P33" s="32"/>
      <c r="Q33" s="32"/>
      <c r="R33" s="32"/>
      <c r="S33" s="32"/>
      <c r="T33" s="32"/>
      <c r="U33" s="32"/>
      <c r="V33" s="75"/>
    </row>
    <row r="34" ht="12.75" customHeight="1">
      <c r="A34" s="86"/>
      <c r="B34" s="32"/>
      <c r="C34" s="23"/>
      <c r="D34" s="78" t="s">
        <v>57</v>
      </c>
      <c r="E34" s="32"/>
      <c r="F34" s="32"/>
      <c r="G34" s="32"/>
      <c r="H34" s="32"/>
      <c r="I34" s="32"/>
      <c r="J34" s="32"/>
      <c r="K34" s="32"/>
      <c r="L34" s="32"/>
      <c r="M34" s="32"/>
      <c r="N34" s="32"/>
      <c r="O34" s="32"/>
      <c r="P34" s="32"/>
      <c r="Q34" s="32"/>
      <c r="R34" s="32"/>
      <c r="S34" s="32"/>
      <c r="T34" s="32"/>
      <c r="U34" s="32"/>
      <c r="V34" s="75"/>
    </row>
    <row r="35" ht="12.75" customHeight="1">
      <c r="A35" s="87"/>
      <c r="B35" s="88"/>
      <c r="C35" s="88"/>
      <c r="D35" s="89"/>
      <c r="E35" s="89"/>
      <c r="F35" s="89"/>
      <c r="G35" s="89"/>
      <c r="H35" s="89"/>
      <c r="I35" s="89"/>
      <c r="J35" s="89"/>
      <c r="K35" s="89"/>
      <c r="L35" s="89"/>
      <c r="M35" s="89"/>
      <c r="N35" s="89"/>
      <c r="O35" s="89"/>
      <c r="P35" s="89"/>
      <c r="Q35" s="89"/>
      <c r="R35" s="89"/>
      <c r="S35" s="89"/>
      <c r="T35" s="89"/>
      <c r="U35" s="89"/>
      <c r="V35" s="90"/>
    </row>
    <row r="36" ht="12.75" customHeight="1">
      <c r="A36" s="91"/>
      <c r="B36" s="91"/>
      <c r="C36" s="91"/>
      <c r="V36" s="32"/>
    </row>
    <row r="37" ht="12.75" customHeight="1">
      <c r="A37" s="91"/>
      <c r="B37" s="91"/>
      <c r="C37" s="91"/>
    </row>
    <row r="38" ht="12.75" customHeight="1">
      <c r="A38" s="91"/>
      <c r="B38" s="91"/>
      <c r="C38" s="91"/>
    </row>
    <row r="39" ht="12.75" customHeight="1">
      <c r="A39" s="91"/>
      <c r="B39" s="91"/>
      <c r="C39" s="91"/>
    </row>
    <row r="40" ht="12.75" customHeight="1">
      <c r="A40" s="91"/>
      <c r="B40" s="91"/>
      <c r="C40" s="91"/>
    </row>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G2"/>
    <mergeCell ref="B4:J4"/>
    <mergeCell ref="C6:I6"/>
    <mergeCell ref="C7:I7"/>
    <mergeCell ref="C8:I8"/>
    <mergeCell ref="D22:D23"/>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1.57"/>
    <col customWidth="1" min="3" max="26" width="8.71"/>
  </cols>
  <sheetData>
    <row r="1" ht="12.75" customHeight="1">
      <c r="A1" s="92" t="s">
        <v>58</v>
      </c>
    </row>
    <row r="2" ht="12.75" customHeight="1"/>
    <row r="3" ht="12.75" customHeight="1">
      <c r="A3" s="9" t="s">
        <v>18</v>
      </c>
      <c r="B3" s="93">
        <v>0.1</v>
      </c>
    </row>
    <row r="4" ht="12.75" customHeight="1"/>
    <row r="5" ht="12.75" customHeight="1">
      <c r="B5" s="94">
        <v>0.0</v>
      </c>
      <c r="C5" s="94">
        <v>1.0</v>
      </c>
      <c r="D5" s="94">
        <v>2.0</v>
      </c>
      <c r="E5" s="94">
        <v>3.0</v>
      </c>
      <c r="F5" s="94">
        <v>4.0</v>
      </c>
      <c r="G5" s="94">
        <v>5.0</v>
      </c>
    </row>
    <row r="6" ht="12.75" customHeight="1">
      <c r="A6" s="9" t="s">
        <v>59</v>
      </c>
      <c r="C6" s="95">
        <v>800000.0</v>
      </c>
      <c r="D6" s="95">
        <v>1500000.0</v>
      </c>
      <c r="E6" s="95">
        <v>900000.0</v>
      </c>
      <c r="F6" s="95">
        <v>540000.0</v>
      </c>
      <c r="G6" s="95">
        <v>324000.0</v>
      </c>
    </row>
    <row r="7" ht="12.75" customHeight="1">
      <c r="A7" s="96" t="s">
        <v>60</v>
      </c>
      <c r="D7" s="93">
        <f t="shared" ref="D7:G7" si="1">D6/C6-1</f>
        <v>0.875</v>
      </c>
      <c r="E7" s="93">
        <f t="shared" si="1"/>
        <v>-0.4</v>
      </c>
      <c r="F7" s="93">
        <f t="shared" si="1"/>
        <v>-0.4</v>
      </c>
      <c r="G7" s="93">
        <f t="shared" si="1"/>
        <v>-0.4</v>
      </c>
    </row>
    <row r="8" ht="12.75" customHeight="1">
      <c r="A8" s="9" t="s">
        <v>61</v>
      </c>
      <c r="C8" s="95">
        <f t="shared" ref="C8:G8" si="2">-C9*C6</f>
        <v>-400000</v>
      </c>
      <c r="D8" s="95">
        <f t="shared" si="2"/>
        <v>-750000</v>
      </c>
      <c r="E8" s="95">
        <f t="shared" si="2"/>
        <v>-450000</v>
      </c>
      <c r="F8" s="95">
        <f t="shared" si="2"/>
        <v>-270000</v>
      </c>
      <c r="G8" s="95">
        <f t="shared" si="2"/>
        <v>-162000</v>
      </c>
    </row>
    <row r="9" ht="12.75" customHeight="1">
      <c r="A9" s="96" t="s">
        <v>62</v>
      </c>
      <c r="C9" s="93">
        <v>0.5</v>
      </c>
      <c r="D9" s="93">
        <v>0.5</v>
      </c>
      <c r="E9" s="93">
        <v>0.5</v>
      </c>
      <c r="F9" s="93">
        <v>0.5</v>
      </c>
      <c r="G9" s="93">
        <v>0.5</v>
      </c>
    </row>
    <row r="10" ht="12.75" customHeight="1">
      <c r="A10" s="9" t="s">
        <v>63</v>
      </c>
      <c r="C10" s="95">
        <v>-100000.0</v>
      </c>
      <c r="D10" s="95">
        <v>-100000.0</v>
      </c>
      <c r="E10" s="95">
        <v>-100000.0</v>
      </c>
      <c r="F10" s="95">
        <v>-100000.0</v>
      </c>
      <c r="G10" s="95">
        <v>-100000.0</v>
      </c>
    </row>
    <row r="11" ht="12.75" customHeight="1">
      <c r="A11" s="9" t="s">
        <v>64</v>
      </c>
      <c r="B11" s="97">
        <v>-900000.0</v>
      </c>
      <c r="C11" s="94"/>
      <c r="D11" s="94"/>
      <c r="E11" s="94"/>
      <c r="F11" s="94"/>
      <c r="G11" s="94"/>
    </row>
    <row r="12" ht="12.75" customHeight="1">
      <c r="A12" s="9" t="s">
        <v>65</v>
      </c>
      <c r="B12" s="95">
        <f t="shared" ref="B12:G12" si="3">B6+B8+B10+B11</f>
        <v>-900000</v>
      </c>
      <c r="C12" s="95">
        <f t="shared" si="3"/>
        <v>300000</v>
      </c>
      <c r="D12" s="95">
        <f t="shared" si="3"/>
        <v>650000</v>
      </c>
      <c r="E12" s="95">
        <f t="shared" si="3"/>
        <v>350000</v>
      </c>
      <c r="F12" s="95">
        <f t="shared" si="3"/>
        <v>170000</v>
      </c>
      <c r="G12" s="95">
        <f t="shared" si="3"/>
        <v>62000</v>
      </c>
    </row>
    <row r="13" ht="12.75" customHeight="1">
      <c r="A13" s="9" t="s">
        <v>66</v>
      </c>
      <c r="B13" s="94">
        <f t="shared" ref="B13:G13" si="4">1/(1+$B$3)^B5</f>
        <v>1</v>
      </c>
      <c r="C13" s="94">
        <f t="shared" si="4"/>
        <v>0.9090909091</v>
      </c>
      <c r="D13" s="94">
        <f t="shared" si="4"/>
        <v>0.826446281</v>
      </c>
      <c r="E13" s="94">
        <f t="shared" si="4"/>
        <v>0.7513148009</v>
      </c>
      <c r="F13" s="94">
        <f t="shared" si="4"/>
        <v>0.6830134554</v>
      </c>
      <c r="G13" s="94">
        <f t="shared" si="4"/>
        <v>0.6209213231</v>
      </c>
    </row>
    <row r="14" ht="12.75" customHeight="1">
      <c r="A14" s="9" t="s">
        <v>67</v>
      </c>
      <c r="B14" s="95">
        <f t="shared" ref="B14:G14" si="5">B12*B13</f>
        <v>-900000</v>
      </c>
      <c r="C14" s="95">
        <f t="shared" si="5"/>
        <v>272727.2727</v>
      </c>
      <c r="D14" s="95">
        <f t="shared" si="5"/>
        <v>537190.0826</v>
      </c>
      <c r="E14" s="95">
        <f t="shared" si="5"/>
        <v>262960.1803</v>
      </c>
      <c r="F14" s="95">
        <f t="shared" si="5"/>
        <v>116112.2874</v>
      </c>
      <c r="G14" s="95">
        <f t="shared" si="5"/>
        <v>38497.12203</v>
      </c>
    </row>
    <row r="15" ht="12.75" customHeight="1">
      <c r="A15" s="9" t="s">
        <v>54</v>
      </c>
      <c r="B15" s="95">
        <f>SUM(B14:G14)</f>
        <v>327486.9451</v>
      </c>
    </row>
    <row r="16" ht="12.75" customHeight="1">
      <c r="A16" s="9" t="s">
        <v>31</v>
      </c>
      <c r="B16" s="93">
        <f>IRR(B12:G12)</f>
        <v>0.2661656718</v>
      </c>
    </row>
    <row r="17" ht="12.75" customHeight="1">
      <c r="B17" s="9" t="s">
        <v>54</v>
      </c>
    </row>
    <row r="18" ht="12.75" customHeight="1">
      <c r="A18" s="98" t="s">
        <v>68</v>
      </c>
      <c r="B18" s="95">
        <f>B15</f>
        <v>327486.9451</v>
      </c>
    </row>
    <row r="19" ht="12.75" customHeight="1">
      <c r="A19" s="98">
        <v>0.0</v>
      </c>
      <c r="B19" s="95">
        <v>632000.0</v>
      </c>
    </row>
    <row r="20" ht="12.75" customHeight="1">
      <c r="A20" s="98">
        <v>0.05</v>
      </c>
      <c r="B20" s="95">
        <v>466064.6492336991</v>
      </c>
    </row>
    <row r="21" ht="12.75" customHeight="1">
      <c r="A21" s="98">
        <v>0.1</v>
      </c>
      <c r="B21" s="95">
        <v>327486.9451291825</v>
      </c>
    </row>
    <row r="22" ht="12.75" customHeight="1">
      <c r="A22" s="98">
        <v>0.15</v>
      </c>
      <c r="B22" s="95">
        <v>210516.63965080812</v>
      </c>
    </row>
    <row r="23" ht="12.75" customHeight="1">
      <c r="A23" s="98">
        <v>0.2</v>
      </c>
      <c r="B23" s="95">
        <v>110834.61934156378</v>
      </c>
    </row>
    <row r="24" ht="12.75" customHeight="1">
      <c r="A24" s="98">
        <v>0.25</v>
      </c>
      <c r="B24" s="95">
        <v>25148.16</v>
      </c>
    </row>
    <row r="25" ht="12.75" customHeight="1">
      <c r="A25" s="98">
        <v>0.3</v>
      </c>
      <c r="B25" s="95">
        <v>-49087.10910251485</v>
      </c>
    </row>
    <row r="26" ht="12.75" customHeight="1">
      <c r="A26" s="98">
        <v>0.35</v>
      </c>
      <c r="B26" s="95">
        <v>-113861.65510724972</v>
      </c>
    </row>
    <row r="27" ht="12.75" customHeight="1">
      <c r="A27" s="98">
        <v>0.4</v>
      </c>
      <c r="B27" s="95">
        <v>-170750.2826203366</v>
      </c>
    </row>
    <row r="28" ht="12.75" customHeight="1">
      <c r="A28" s="98">
        <v>0.45</v>
      </c>
      <c r="B28" s="95">
        <v>-221011.90430628718</v>
      </c>
    </row>
    <row r="29" ht="12.75" customHeight="1">
      <c r="A29" s="98">
        <v>0.5</v>
      </c>
      <c r="B29" s="95">
        <v>-265662.55144032923</v>
      </c>
    </row>
    <row r="30" ht="12.75" customHeight="1">
      <c r="A30" s="98">
        <v>0.55</v>
      </c>
      <c r="B30" s="95">
        <v>-305529.4898545892</v>
      </c>
    </row>
    <row r="31" ht="12.75" customHeight="1">
      <c r="A31" s="98">
        <v>0.6</v>
      </c>
      <c r="B31" s="95">
        <v>-341291.80908203125</v>
      </c>
    </row>
    <row r="32" ht="12.75" customHeight="1">
      <c r="A32" s="98">
        <v>0.65</v>
      </c>
      <c r="B32" s="95">
        <v>-373511.2025066414</v>
      </c>
    </row>
    <row r="33" ht="12.75" customHeight="1">
      <c r="A33" s="98">
        <v>0.7</v>
      </c>
      <c r="B33" s="95">
        <v>-402655.54911515734</v>
      </c>
    </row>
    <row r="34" ht="12.75" customHeight="1">
      <c r="A34" s="98">
        <v>0.75</v>
      </c>
      <c r="B34" s="95">
        <v>-429117.15356696624</v>
      </c>
    </row>
    <row r="35" ht="12.75" customHeight="1"/>
    <row r="36" ht="12.75" customHeight="1"/>
    <row r="37" ht="12.75" customHeight="1"/>
    <row r="38" ht="12.75" customHeight="1">
      <c r="A38" s="99"/>
      <c r="B38" s="100"/>
      <c r="C38" s="101"/>
      <c r="D38" s="101"/>
      <c r="E38" s="101"/>
      <c r="F38" s="101"/>
      <c r="G38" s="101"/>
    </row>
    <row r="39" ht="12.75" customHeight="1">
      <c r="A39" s="99"/>
      <c r="B39" s="100"/>
      <c r="C39" s="101"/>
      <c r="D39" s="101"/>
      <c r="E39" s="101"/>
      <c r="F39" s="101"/>
      <c r="G39" s="101"/>
    </row>
    <row r="40" ht="12.75" customHeight="1">
      <c r="A40" s="99"/>
      <c r="B40" s="100"/>
      <c r="C40" s="101"/>
      <c r="D40" s="101"/>
      <c r="E40" s="101"/>
      <c r="F40" s="101"/>
      <c r="G40" s="101"/>
    </row>
    <row r="41" ht="12.75" customHeight="1">
      <c r="A41" s="99"/>
      <c r="B41" s="100"/>
      <c r="C41" s="101"/>
      <c r="D41" s="101"/>
      <c r="E41" s="101"/>
      <c r="F41" s="101"/>
      <c r="G41" s="101"/>
    </row>
    <row r="42" ht="12.75" customHeight="1">
      <c r="A42" s="8"/>
      <c r="B42" s="8"/>
      <c r="C42" s="8"/>
      <c r="D42" s="8"/>
      <c r="E42" s="8"/>
      <c r="F42" s="8"/>
      <c r="G42" s="8"/>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8.71"/>
    <col customWidth="1" min="3" max="3" width="13.86"/>
    <col customWidth="1" min="4" max="4" width="14.57"/>
    <col customWidth="1" min="5" max="5" width="14.71"/>
    <col customWidth="1" min="6" max="26" width="8.71"/>
  </cols>
  <sheetData>
    <row r="1" ht="12.75" customHeight="1">
      <c r="A1" s="15" t="s">
        <v>69</v>
      </c>
      <c r="B1" s="16"/>
      <c r="C1" s="16"/>
      <c r="D1" s="16"/>
      <c r="E1" s="16"/>
      <c r="F1" s="17"/>
    </row>
    <row r="2" ht="12.75" customHeight="1"/>
    <row r="3" ht="12.75" customHeight="1">
      <c r="A3" s="102" t="s">
        <v>70</v>
      </c>
    </row>
    <row r="4" ht="12.75" customHeight="1">
      <c r="A4" s="9"/>
    </row>
    <row r="5" ht="21.75" customHeight="1">
      <c r="A5" s="103" t="s">
        <v>15</v>
      </c>
      <c r="B5" s="104">
        <v>0.0</v>
      </c>
      <c r="C5" s="104">
        <v>1.0</v>
      </c>
      <c r="D5" s="104">
        <v>2.0</v>
      </c>
      <c r="E5" s="104">
        <v>3.0</v>
      </c>
      <c r="F5" s="104">
        <v>4.0</v>
      </c>
    </row>
    <row r="6" ht="18.75" customHeight="1">
      <c r="A6" s="103" t="s">
        <v>71</v>
      </c>
      <c r="B6" s="103">
        <v>-150.0</v>
      </c>
      <c r="C6" s="103">
        <v>20.0</v>
      </c>
      <c r="D6" s="103">
        <v>40.0</v>
      </c>
      <c r="E6" s="103">
        <v>60.0</v>
      </c>
      <c r="F6" s="103">
        <v>80.0</v>
      </c>
    </row>
    <row r="7" ht="24.75" customHeight="1">
      <c r="A7" s="103" t="s">
        <v>72</v>
      </c>
      <c r="B7" s="103">
        <v>-825.0</v>
      </c>
      <c r="C7" s="103">
        <v>0.0</v>
      </c>
      <c r="D7" s="103">
        <v>0.0</v>
      </c>
      <c r="E7" s="103">
        <v>7000.0</v>
      </c>
      <c r="F7" s="103">
        <v>-6500.0</v>
      </c>
    </row>
    <row r="8" ht="25.5" customHeight="1">
      <c r="A8" s="103" t="s">
        <v>73</v>
      </c>
      <c r="B8" s="103">
        <v>20.0</v>
      </c>
      <c r="C8" s="103">
        <v>40.0</v>
      </c>
      <c r="D8" s="103">
        <v>60.0</v>
      </c>
      <c r="E8" s="103">
        <v>80.0</v>
      </c>
      <c r="F8" s="103">
        <v>-245.0</v>
      </c>
    </row>
    <row r="9" ht="12.75" customHeight="1"/>
    <row r="10" ht="12.75" customHeight="1">
      <c r="A10" s="105" t="s">
        <v>13</v>
      </c>
    </row>
    <row r="11" ht="12.75" customHeight="1"/>
    <row r="12" ht="12.75" customHeight="1"/>
    <row r="13" ht="12.75" customHeight="1"/>
    <row r="14" ht="12.75" customHeight="1"/>
    <row r="15" ht="12.75" customHeight="1"/>
    <row r="16" ht="12.75" customHeight="1"/>
    <row r="17" ht="12.75" customHeight="1"/>
    <row r="18" ht="12.75" customHeight="1">
      <c r="A18" s="105" t="s">
        <v>20</v>
      </c>
      <c r="B18" s="104" t="s">
        <v>31</v>
      </c>
    </row>
    <row r="19" ht="12.75" customHeight="1"/>
    <row r="20" ht="21.0" customHeight="1">
      <c r="A20" s="103" t="s">
        <v>71</v>
      </c>
      <c r="B20" s="106">
        <f t="shared" ref="B20:B22" si="1">IRR(B6:F6)</f>
        <v>0.1024208135</v>
      </c>
    </row>
    <row r="21" ht="23.25" customHeight="1">
      <c r="A21" s="103" t="s">
        <v>72</v>
      </c>
      <c r="B21" s="106">
        <f t="shared" si="1"/>
        <v>0.1030441019</v>
      </c>
    </row>
    <row r="22" ht="22.5" customHeight="1">
      <c r="A22" s="103" t="s">
        <v>73</v>
      </c>
      <c r="B22" s="106">
        <f t="shared" si="1"/>
        <v>0.1040383292</v>
      </c>
    </row>
    <row r="23" ht="12.75" customHeight="1">
      <c r="A23" s="103"/>
      <c r="B23" s="106"/>
    </row>
    <row r="24" ht="12.75" customHeight="1">
      <c r="B24" s="103"/>
    </row>
    <row r="25" ht="12.75" customHeight="1">
      <c r="A25" s="105" t="s">
        <v>46</v>
      </c>
      <c r="B25" s="104" t="s">
        <v>54</v>
      </c>
      <c r="C25" s="103" t="s">
        <v>71</v>
      </c>
      <c r="D25" s="103" t="s">
        <v>72</v>
      </c>
      <c r="E25" s="103" t="s">
        <v>73</v>
      </c>
    </row>
    <row r="26" ht="12.75" customHeight="1">
      <c r="B26" s="107">
        <v>0.05</v>
      </c>
      <c r="C26" s="108">
        <f t="shared" ref="C26:C28" si="2">NPV(B26,$C$6:$F$6)+$B$6</f>
        <v>22.97525208</v>
      </c>
      <c r="D26" s="109">
        <f t="shared" ref="D26:D28" si="3">NPV(B26,$C$7:$F$7)+$B$7</f>
        <v>-125.7028964</v>
      </c>
      <c r="E26" s="109">
        <f t="shared" ref="E26:E28" si="4">NPV(B26,$C$8:$F$8)+$B$8</f>
        <v>-19.93809164</v>
      </c>
    </row>
    <row r="27" ht="12.75" customHeight="1">
      <c r="B27" s="107">
        <v>0.2</v>
      </c>
      <c r="C27" s="108">
        <f t="shared" si="2"/>
        <v>-32.25308642</v>
      </c>
      <c r="D27" s="109">
        <f t="shared" si="3"/>
        <v>91.2808642</v>
      </c>
      <c r="E27" s="109">
        <f t="shared" si="4"/>
        <v>23.14429012</v>
      </c>
    </row>
    <row r="28" ht="12.75" customHeight="1">
      <c r="B28" s="107">
        <v>0.5</v>
      </c>
      <c r="C28" s="108">
        <f t="shared" si="2"/>
        <v>-85.30864198</v>
      </c>
      <c r="D28" s="109">
        <f t="shared" si="3"/>
        <v>-34.87654321</v>
      </c>
      <c r="E28" s="109">
        <f t="shared" si="4"/>
        <v>48.64197531</v>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F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33.0"/>
    <col customWidth="1" min="3" max="3" width="22.29"/>
    <col customWidth="1" min="4" max="4" width="7.86"/>
    <col customWidth="1" min="5" max="5" width="21.0"/>
    <col customWidth="1" min="6" max="8" width="17.14"/>
    <col customWidth="1" min="9" max="25" width="16.86"/>
    <col customWidth="1" min="26" max="26" width="8.86"/>
  </cols>
  <sheetData>
    <row r="1" ht="12.75" customHeight="1">
      <c r="A1" s="10"/>
      <c r="B1" s="11"/>
      <c r="C1" s="11"/>
      <c r="D1" s="11"/>
      <c r="E1" s="11"/>
      <c r="F1" s="11"/>
      <c r="G1" s="11"/>
      <c r="H1" s="11"/>
      <c r="I1" s="11"/>
      <c r="J1" s="11"/>
      <c r="K1" s="11"/>
      <c r="L1" s="11"/>
      <c r="M1" s="11"/>
      <c r="N1" s="11"/>
      <c r="O1" s="11"/>
      <c r="P1" s="11"/>
      <c r="Q1" s="11"/>
      <c r="R1" s="11"/>
      <c r="S1" s="11"/>
      <c r="T1" s="11"/>
      <c r="U1" s="11"/>
      <c r="V1" s="11"/>
      <c r="W1" s="11"/>
      <c r="X1" s="11"/>
      <c r="Y1" s="11"/>
      <c r="Z1" s="12"/>
    </row>
    <row r="2" ht="12.75" customHeight="1">
      <c r="A2" s="14"/>
      <c r="B2" s="15" t="s">
        <v>9</v>
      </c>
      <c r="C2" s="16"/>
      <c r="D2" s="16"/>
      <c r="E2" s="16"/>
      <c r="F2" s="16"/>
      <c r="G2" s="17"/>
      <c r="H2" s="1"/>
      <c r="I2" s="18"/>
      <c r="J2" s="18"/>
      <c r="K2" s="20"/>
      <c r="L2" s="20"/>
      <c r="M2" s="20"/>
      <c r="N2" s="20"/>
      <c r="O2" s="20"/>
      <c r="P2" s="20"/>
      <c r="Q2" s="20"/>
      <c r="R2" s="20"/>
      <c r="S2" s="20"/>
      <c r="T2" s="20"/>
      <c r="U2" s="20"/>
      <c r="V2" s="20"/>
      <c r="W2" s="20"/>
      <c r="X2" s="20"/>
      <c r="Y2" s="20"/>
      <c r="Z2" s="19"/>
    </row>
    <row r="3" ht="12.75" customHeight="1">
      <c r="A3" s="14"/>
      <c r="B3" s="20"/>
      <c r="C3" s="20"/>
      <c r="D3" s="20"/>
      <c r="E3" s="20"/>
      <c r="F3" s="20"/>
      <c r="G3" s="20"/>
      <c r="H3" s="20"/>
      <c r="I3" s="20"/>
      <c r="J3" s="20"/>
      <c r="K3" s="20"/>
      <c r="L3" s="20"/>
      <c r="M3" s="20"/>
      <c r="N3" s="20"/>
      <c r="O3" s="20"/>
      <c r="P3" s="20"/>
      <c r="Q3" s="20"/>
      <c r="R3" s="20"/>
      <c r="S3" s="20"/>
      <c r="T3" s="20"/>
      <c r="U3" s="20"/>
      <c r="V3" s="20"/>
      <c r="W3" s="20"/>
      <c r="X3" s="20"/>
      <c r="Y3" s="20"/>
      <c r="Z3" s="19"/>
    </row>
    <row r="4" ht="110.25" customHeight="1">
      <c r="A4" s="14"/>
      <c r="B4" s="21" t="s">
        <v>74</v>
      </c>
      <c r="C4" s="16"/>
      <c r="D4" s="16"/>
      <c r="E4" s="16"/>
      <c r="F4" s="16"/>
      <c r="G4" s="16"/>
      <c r="H4" s="16"/>
      <c r="I4" s="16"/>
      <c r="J4" s="17"/>
      <c r="K4" s="20"/>
      <c r="L4" s="20"/>
      <c r="M4" s="20"/>
      <c r="N4" s="20"/>
      <c r="O4" s="20"/>
      <c r="P4" s="20"/>
      <c r="Q4" s="20"/>
      <c r="R4" s="20"/>
      <c r="S4" s="20"/>
      <c r="T4" s="20"/>
      <c r="U4" s="20"/>
      <c r="V4" s="20"/>
      <c r="W4" s="20"/>
      <c r="X4" s="20"/>
      <c r="Y4" s="20"/>
      <c r="Z4" s="19"/>
    </row>
    <row r="5" ht="12.75" customHeight="1">
      <c r="A5" s="14"/>
      <c r="B5" s="110"/>
      <c r="C5" s="110"/>
      <c r="D5" s="110"/>
      <c r="E5" s="110"/>
      <c r="F5" s="110"/>
      <c r="G5" s="110"/>
      <c r="H5" s="110"/>
      <c r="I5" s="110"/>
      <c r="J5" s="110"/>
      <c r="K5" s="20"/>
      <c r="L5" s="20"/>
      <c r="M5" s="20"/>
      <c r="N5" s="20"/>
      <c r="O5" s="20"/>
      <c r="P5" s="20"/>
      <c r="Q5" s="20"/>
      <c r="R5" s="20"/>
      <c r="S5" s="20"/>
      <c r="T5" s="20"/>
      <c r="U5" s="20"/>
      <c r="V5" s="20"/>
      <c r="W5" s="20"/>
      <c r="X5" s="20"/>
      <c r="Y5" s="20"/>
      <c r="Z5" s="19"/>
    </row>
    <row r="6" ht="12.75" customHeight="1">
      <c r="A6" s="14"/>
      <c r="B6" s="110"/>
      <c r="C6" s="110"/>
      <c r="D6" s="110"/>
      <c r="E6" s="25" t="s">
        <v>15</v>
      </c>
      <c r="F6" s="16"/>
      <c r="G6" s="16"/>
      <c r="H6" s="16"/>
      <c r="I6" s="16"/>
      <c r="J6" s="16"/>
      <c r="K6" s="16"/>
      <c r="L6" s="16"/>
      <c r="M6" s="16"/>
      <c r="N6" s="16"/>
      <c r="O6" s="16"/>
      <c r="P6" s="16"/>
      <c r="Q6" s="16"/>
      <c r="R6" s="16"/>
      <c r="S6" s="16"/>
      <c r="T6" s="16"/>
      <c r="U6" s="16"/>
      <c r="V6" s="16"/>
      <c r="W6" s="16"/>
      <c r="X6" s="16"/>
      <c r="Y6" s="17"/>
      <c r="Z6" s="19"/>
    </row>
    <row r="7" ht="12.75" customHeight="1">
      <c r="A7" s="14"/>
      <c r="B7" s="111" t="s">
        <v>75</v>
      </c>
      <c r="C7" s="110"/>
      <c r="D7" s="110"/>
      <c r="E7" s="20">
        <v>0.0</v>
      </c>
      <c r="F7" s="20">
        <v>1.0</v>
      </c>
      <c r="G7" s="22">
        <v>2.0</v>
      </c>
      <c r="H7" s="22">
        <v>3.0</v>
      </c>
      <c r="I7" s="20">
        <v>4.0</v>
      </c>
      <c r="J7" s="20">
        <v>5.0</v>
      </c>
      <c r="K7" s="22">
        <v>6.0</v>
      </c>
      <c r="L7" s="22">
        <v>7.0</v>
      </c>
      <c r="M7" s="20">
        <v>8.0</v>
      </c>
      <c r="N7" s="20">
        <v>9.0</v>
      </c>
      <c r="O7" s="22">
        <v>10.0</v>
      </c>
      <c r="P7" s="22">
        <v>11.0</v>
      </c>
      <c r="Q7" s="20">
        <v>12.0</v>
      </c>
      <c r="R7" s="20">
        <v>13.0</v>
      </c>
      <c r="S7" s="22">
        <v>14.0</v>
      </c>
      <c r="T7" s="22">
        <v>15.0</v>
      </c>
      <c r="U7" s="20">
        <v>16.0</v>
      </c>
      <c r="V7" s="20">
        <v>17.0</v>
      </c>
      <c r="W7" s="22">
        <v>18.0</v>
      </c>
      <c r="X7" s="22">
        <v>19.0</v>
      </c>
      <c r="Y7" s="20">
        <v>20.0</v>
      </c>
      <c r="Z7" s="19"/>
    </row>
    <row r="8" ht="3.75" customHeight="1">
      <c r="A8" s="14"/>
      <c r="B8" s="112"/>
      <c r="C8" s="110"/>
      <c r="D8" s="110"/>
      <c r="E8" s="26"/>
      <c r="F8" s="26"/>
      <c r="G8" s="26"/>
      <c r="H8" s="26"/>
      <c r="I8" s="26"/>
      <c r="J8" s="26"/>
      <c r="K8" s="26"/>
      <c r="L8" s="26"/>
      <c r="M8" s="26"/>
      <c r="N8" s="26"/>
      <c r="O8" s="26"/>
      <c r="P8" s="26"/>
      <c r="Q8" s="26"/>
      <c r="R8" s="26"/>
      <c r="S8" s="26"/>
      <c r="T8" s="26"/>
      <c r="U8" s="26"/>
      <c r="V8" s="26"/>
      <c r="W8" s="26"/>
      <c r="X8" s="26"/>
      <c r="Y8" s="26"/>
      <c r="Z8" s="19"/>
    </row>
    <row r="9" ht="6.75" customHeight="1">
      <c r="A9" s="14"/>
      <c r="B9" s="84"/>
      <c r="C9" s="20"/>
      <c r="D9" s="20"/>
      <c r="E9" s="27"/>
      <c r="F9" s="27"/>
      <c r="G9" s="27"/>
      <c r="H9" s="27"/>
      <c r="I9" s="27"/>
      <c r="J9" s="27"/>
      <c r="K9" s="27"/>
      <c r="L9" s="27"/>
      <c r="M9" s="27"/>
      <c r="N9" s="27"/>
      <c r="O9" s="27"/>
      <c r="P9" s="27"/>
      <c r="Q9" s="27"/>
      <c r="R9" s="27"/>
      <c r="S9" s="27"/>
      <c r="T9" s="27"/>
      <c r="U9" s="27"/>
      <c r="V9" s="27"/>
      <c r="W9" s="27"/>
      <c r="X9" s="27"/>
      <c r="Y9" s="27"/>
      <c r="Z9" s="19"/>
    </row>
    <row r="10" ht="12.75" customHeight="1">
      <c r="A10" s="34"/>
      <c r="B10" s="30" t="s">
        <v>76</v>
      </c>
      <c r="C10" s="73">
        <v>-2.9E8</v>
      </c>
      <c r="D10" s="32"/>
      <c r="E10" s="54">
        <f>C10</f>
        <v>-290000000</v>
      </c>
      <c r="F10" s="32"/>
      <c r="G10" s="32"/>
      <c r="H10" s="32"/>
      <c r="I10" s="32"/>
      <c r="J10" s="32"/>
      <c r="K10" s="32"/>
      <c r="L10" s="32"/>
      <c r="M10" s="32"/>
      <c r="N10" s="32"/>
      <c r="O10" s="32"/>
      <c r="P10" s="32"/>
      <c r="Q10" s="32"/>
      <c r="R10" s="32"/>
      <c r="S10" s="32"/>
      <c r="T10" s="32"/>
      <c r="U10" s="32"/>
      <c r="V10" s="32"/>
      <c r="W10" s="32"/>
      <c r="X10" s="32"/>
      <c r="Y10" s="32"/>
      <c r="Z10" s="33"/>
    </row>
    <row r="11" ht="12.75" customHeight="1">
      <c r="A11" s="34"/>
      <c r="B11" s="30" t="s">
        <v>77</v>
      </c>
      <c r="C11" s="73">
        <v>2.9E7</v>
      </c>
      <c r="D11" s="32"/>
      <c r="E11" s="32"/>
      <c r="F11" s="54">
        <f t="shared" ref="F11:F13" si="2">C11</f>
        <v>29000000</v>
      </c>
      <c r="G11" s="54">
        <f t="shared" ref="G11:Y11" si="1">F11</f>
        <v>29000000</v>
      </c>
      <c r="H11" s="54">
        <f t="shared" si="1"/>
        <v>29000000</v>
      </c>
      <c r="I11" s="54">
        <f t="shared" si="1"/>
        <v>29000000</v>
      </c>
      <c r="J11" s="54">
        <f t="shared" si="1"/>
        <v>29000000</v>
      </c>
      <c r="K11" s="54">
        <f t="shared" si="1"/>
        <v>29000000</v>
      </c>
      <c r="L11" s="54">
        <f t="shared" si="1"/>
        <v>29000000</v>
      </c>
      <c r="M11" s="54">
        <f t="shared" si="1"/>
        <v>29000000</v>
      </c>
      <c r="N11" s="54">
        <f t="shared" si="1"/>
        <v>29000000</v>
      </c>
      <c r="O11" s="54">
        <f t="shared" si="1"/>
        <v>29000000</v>
      </c>
      <c r="P11" s="54">
        <f t="shared" si="1"/>
        <v>29000000</v>
      </c>
      <c r="Q11" s="54">
        <f t="shared" si="1"/>
        <v>29000000</v>
      </c>
      <c r="R11" s="54">
        <f t="shared" si="1"/>
        <v>29000000</v>
      </c>
      <c r="S11" s="54">
        <f t="shared" si="1"/>
        <v>29000000</v>
      </c>
      <c r="T11" s="54">
        <f t="shared" si="1"/>
        <v>29000000</v>
      </c>
      <c r="U11" s="54">
        <f t="shared" si="1"/>
        <v>29000000</v>
      </c>
      <c r="V11" s="54">
        <f t="shared" si="1"/>
        <v>29000000</v>
      </c>
      <c r="W11" s="54">
        <f t="shared" si="1"/>
        <v>29000000</v>
      </c>
      <c r="X11" s="54">
        <f t="shared" si="1"/>
        <v>29000000</v>
      </c>
      <c r="Y11" s="54">
        <f t="shared" si="1"/>
        <v>29000000</v>
      </c>
      <c r="Z11" s="33"/>
    </row>
    <row r="12" ht="12.75" customHeight="1">
      <c r="A12" s="34"/>
      <c r="B12" s="30" t="s">
        <v>78</v>
      </c>
      <c r="C12" s="73">
        <v>1.5E7</v>
      </c>
      <c r="D12" s="32"/>
      <c r="E12" s="32"/>
      <c r="F12" s="54">
        <f t="shared" si="2"/>
        <v>15000000</v>
      </c>
      <c r="G12" s="54">
        <f t="shared" ref="G12:Y12" si="3">F12</f>
        <v>15000000</v>
      </c>
      <c r="H12" s="54">
        <f t="shared" si="3"/>
        <v>15000000</v>
      </c>
      <c r="I12" s="54">
        <f t="shared" si="3"/>
        <v>15000000</v>
      </c>
      <c r="J12" s="54">
        <f t="shared" si="3"/>
        <v>15000000</v>
      </c>
      <c r="K12" s="54">
        <f t="shared" si="3"/>
        <v>15000000</v>
      </c>
      <c r="L12" s="54">
        <f t="shared" si="3"/>
        <v>15000000</v>
      </c>
      <c r="M12" s="54">
        <f t="shared" si="3"/>
        <v>15000000</v>
      </c>
      <c r="N12" s="54">
        <f t="shared" si="3"/>
        <v>15000000</v>
      </c>
      <c r="O12" s="54">
        <f t="shared" si="3"/>
        <v>15000000</v>
      </c>
      <c r="P12" s="54">
        <f t="shared" si="3"/>
        <v>15000000</v>
      </c>
      <c r="Q12" s="54">
        <f t="shared" si="3"/>
        <v>15000000</v>
      </c>
      <c r="R12" s="54">
        <f t="shared" si="3"/>
        <v>15000000</v>
      </c>
      <c r="S12" s="54">
        <f t="shared" si="3"/>
        <v>15000000</v>
      </c>
      <c r="T12" s="54">
        <f t="shared" si="3"/>
        <v>15000000</v>
      </c>
      <c r="U12" s="54">
        <f t="shared" si="3"/>
        <v>15000000</v>
      </c>
      <c r="V12" s="54">
        <f t="shared" si="3"/>
        <v>15000000</v>
      </c>
      <c r="W12" s="54">
        <f t="shared" si="3"/>
        <v>15000000</v>
      </c>
      <c r="X12" s="54">
        <f t="shared" si="3"/>
        <v>15000000</v>
      </c>
      <c r="Y12" s="54">
        <f t="shared" si="3"/>
        <v>15000000</v>
      </c>
      <c r="Z12" s="33"/>
    </row>
    <row r="13" ht="12.75" customHeight="1">
      <c r="A13" s="34"/>
      <c r="B13" s="30" t="s">
        <v>79</v>
      </c>
      <c r="C13" s="113">
        <f>C11-C12</f>
        <v>14000000</v>
      </c>
      <c r="D13" s="32"/>
      <c r="E13" s="32"/>
      <c r="F13" s="54">
        <f t="shared" si="2"/>
        <v>14000000</v>
      </c>
      <c r="G13" s="54">
        <f t="shared" ref="G13:Y13" si="4">F13</f>
        <v>14000000</v>
      </c>
      <c r="H13" s="54">
        <f t="shared" si="4"/>
        <v>14000000</v>
      </c>
      <c r="I13" s="54">
        <f t="shared" si="4"/>
        <v>14000000</v>
      </c>
      <c r="J13" s="54">
        <f t="shared" si="4"/>
        <v>14000000</v>
      </c>
      <c r="K13" s="54">
        <f t="shared" si="4"/>
        <v>14000000</v>
      </c>
      <c r="L13" s="54">
        <f t="shared" si="4"/>
        <v>14000000</v>
      </c>
      <c r="M13" s="54">
        <f t="shared" si="4"/>
        <v>14000000</v>
      </c>
      <c r="N13" s="54">
        <f t="shared" si="4"/>
        <v>14000000</v>
      </c>
      <c r="O13" s="54">
        <f t="shared" si="4"/>
        <v>14000000</v>
      </c>
      <c r="P13" s="54">
        <f t="shared" si="4"/>
        <v>14000000</v>
      </c>
      <c r="Q13" s="54">
        <f t="shared" si="4"/>
        <v>14000000</v>
      </c>
      <c r="R13" s="54">
        <f t="shared" si="4"/>
        <v>14000000</v>
      </c>
      <c r="S13" s="54">
        <f t="shared" si="4"/>
        <v>14000000</v>
      </c>
      <c r="T13" s="54">
        <f t="shared" si="4"/>
        <v>14000000</v>
      </c>
      <c r="U13" s="54">
        <f t="shared" si="4"/>
        <v>14000000</v>
      </c>
      <c r="V13" s="54">
        <f t="shared" si="4"/>
        <v>14000000</v>
      </c>
      <c r="W13" s="54">
        <f t="shared" si="4"/>
        <v>14000000</v>
      </c>
      <c r="X13" s="54">
        <f t="shared" si="4"/>
        <v>14000000</v>
      </c>
      <c r="Y13" s="54">
        <f t="shared" si="4"/>
        <v>14000000</v>
      </c>
      <c r="Z13" s="33"/>
    </row>
    <row r="14" ht="21.75" customHeight="1">
      <c r="A14" s="34"/>
      <c r="B14" s="114" t="s">
        <v>80</v>
      </c>
      <c r="C14" s="32"/>
      <c r="D14" s="32"/>
      <c r="E14" s="32"/>
      <c r="F14" s="32"/>
      <c r="G14" s="32"/>
      <c r="H14" s="32"/>
      <c r="I14" s="32"/>
      <c r="J14" s="32"/>
      <c r="K14" s="32"/>
      <c r="L14" s="32"/>
      <c r="M14" s="32"/>
      <c r="N14" s="32"/>
      <c r="O14" s="32"/>
      <c r="P14" s="32"/>
      <c r="Q14" s="32"/>
      <c r="R14" s="32"/>
      <c r="S14" s="32"/>
      <c r="T14" s="32"/>
      <c r="U14" s="32"/>
      <c r="V14" s="32"/>
      <c r="W14" s="32"/>
      <c r="X14" s="32"/>
      <c r="Y14" s="32"/>
      <c r="Z14" s="33"/>
    </row>
    <row r="15" ht="12.75" customHeight="1">
      <c r="A15" s="34"/>
      <c r="B15" s="84"/>
      <c r="C15" s="76">
        <v>20.0</v>
      </c>
      <c r="D15" s="32"/>
      <c r="E15" s="32"/>
      <c r="F15" s="32"/>
      <c r="G15" s="32"/>
      <c r="H15" s="32"/>
      <c r="I15" s="32"/>
      <c r="J15" s="32"/>
      <c r="K15" s="32"/>
      <c r="L15" s="32"/>
      <c r="M15" s="32"/>
      <c r="N15" s="32"/>
      <c r="O15" s="32"/>
      <c r="P15" s="32"/>
      <c r="Q15" s="32"/>
      <c r="R15" s="32"/>
      <c r="S15" s="32"/>
      <c r="T15" s="32"/>
      <c r="U15" s="32"/>
      <c r="V15" s="32"/>
      <c r="W15" s="32"/>
      <c r="X15" s="32"/>
      <c r="Y15" s="32"/>
      <c r="Z15" s="33"/>
    </row>
    <row r="16" ht="20.25" customHeight="1">
      <c r="A16" s="34"/>
      <c r="B16" s="114" t="s">
        <v>81</v>
      </c>
      <c r="C16" s="32"/>
      <c r="D16" s="32"/>
      <c r="E16" s="74"/>
      <c r="F16" s="32"/>
      <c r="G16" s="32"/>
      <c r="H16" s="32"/>
      <c r="I16" s="32"/>
      <c r="J16" s="32"/>
      <c r="K16" s="32"/>
      <c r="L16" s="32"/>
      <c r="M16" s="32"/>
      <c r="N16" s="32"/>
      <c r="O16" s="32"/>
      <c r="P16" s="32"/>
      <c r="Q16" s="32"/>
      <c r="R16" s="32"/>
      <c r="S16" s="32"/>
      <c r="T16" s="32"/>
      <c r="U16" s="32"/>
      <c r="V16" s="32"/>
      <c r="W16" s="32"/>
      <c r="X16" s="32"/>
      <c r="Y16" s="32"/>
      <c r="Z16" s="33"/>
    </row>
    <row r="17" ht="36.75" customHeight="1">
      <c r="A17" s="34"/>
      <c r="B17" s="84"/>
      <c r="C17" s="113">
        <v>-4900000.0</v>
      </c>
      <c r="D17" s="32"/>
      <c r="E17" s="74"/>
      <c r="F17" s="32"/>
      <c r="G17" s="32"/>
      <c r="H17" s="32"/>
      <c r="I17" s="32"/>
      <c r="J17" s="32"/>
      <c r="K17" s="32"/>
      <c r="L17" s="32"/>
      <c r="M17" s="32"/>
      <c r="N17" s="32"/>
      <c r="O17" s="32"/>
      <c r="P17" s="32"/>
      <c r="Q17" s="32"/>
      <c r="R17" s="32"/>
      <c r="S17" s="32"/>
      <c r="T17" s="32"/>
      <c r="U17" s="32"/>
      <c r="V17" s="32"/>
      <c r="W17" s="32"/>
      <c r="X17" s="32"/>
      <c r="Y17" s="32"/>
      <c r="Z17" s="33"/>
    </row>
    <row r="18" ht="21.75" customHeight="1">
      <c r="A18" s="34"/>
      <c r="B18" s="20" t="s">
        <v>82</v>
      </c>
      <c r="C18" s="78" t="s">
        <v>83</v>
      </c>
      <c r="D18" s="78"/>
      <c r="E18" s="78"/>
      <c r="F18" s="115"/>
      <c r="G18" s="32"/>
      <c r="H18" s="32"/>
      <c r="I18" s="32"/>
      <c r="J18" s="32"/>
      <c r="K18" s="32"/>
      <c r="L18" s="32"/>
      <c r="M18" s="32"/>
      <c r="N18" s="32"/>
      <c r="O18" s="32"/>
      <c r="P18" s="32"/>
      <c r="Q18" s="32"/>
      <c r="R18" s="32"/>
      <c r="S18" s="32"/>
      <c r="T18" s="32"/>
      <c r="U18" s="32"/>
      <c r="V18" s="32"/>
      <c r="W18" s="32"/>
      <c r="X18" s="32"/>
      <c r="Y18" s="32"/>
      <c r="Z18" s="33"/>
    </row>
    <row r="19" ht="12.75" customHeight="1">
      <c r="A19" s="34"/>
      <c r="B19" s="32"/>
      <c r="C19" s="32"/>
      <c r="D19" s="32"/>
      <c r="E19" s="74"/>
      <c r="F19" s="32"/>
      <c r="G19" s="32"/>
      <c r="H19" s="32"/>
      <c r="I19" s="32"/>
      <c r="J19" s="32"/>
      <c r="K19" s="32"/>
      <c r="L19" s="32"/>
      <c r="M19" s="32"/>
      <c r="N19" s="32"/>
      <c r="O19" s="32"/>
      <c r="P19" s="32"/>
      <c r="Q19" s="32"/>
      <c r="R19" s="32"/>
      <c r="S19" s="32"/>
      <c r="T19" s="32"/>
      <c r="U19" s="32"/>
      <c r="V19" s="32"/>
      <c r="W19" s="32"/>
      <c r="X19" s="32"/>
      <c r="Y19" s="32"/>
      <c r="Z19" s="33"/>
    </row>
    <row r="20" ht="12.75" customHeight="1">
      <c r="A20" s="34"/>
      <c r="B20" s="32"/>
      <c r="C20" s="32"/>
      <c r="D20" s="32"/>
      <c r="E20" s="74"/>
      <c r="F20" s="32"/>
      <c r="G20" s="32"/>
      <c r="H20" s="32"/>
      <c r="I20" s="32"/>
      <c r="J20" s="32"/>
      <c r="K20" s="32"/>
      <c r="L20" s="32"/>
      <c r="M20" s="32"/>
      <c r="N20" s="32"/>
      <c r="O20" s="32"/>
      <c r="P20" s="32"/>
      <c r="Q20" s="32"/>
      <c r="R20" s="32"/>
      <c r="S20" s="32"/>
      <c r="T20" s="32"/>
      <c r="U20" s="32"/>
      <c r="V20" s="32"/>
      <c r="W20" s="32"/>
      <c r="X20" s="32"/>
      <c r="Y20" s="32"/>
      <c r="Z20" s="33"/>
    </row>
    <row r="21" ht="12.75" customHeight="1">
      <c r="A21" s="34"/>
      <c r="B21" s="32"/>
      <c r="C21" s="32"/>
      <c r="D21" s="32"/>
      <c r="E21" s="74"/>
      <c r="F21" s="32"/>
      <c r="G21" s="32"/>
      <c r="H21" s="32"/>
      <c r="I21" s="32"/>
      <c r="J21" s="32"/>
      <c r="K21" s="32"/>
      <c r="L21" s="32"/>
      <c r="M21" s="32"/>
      <c r="N21" s="32"/>
      <c r="O21" s="32"/>
      <c r="P21" s="32"/>
      <c r="Q21" s="32"/>
      <c r="R21" s="32"/>
      <c r="S21" s="32"/>
      <c r="T21" s="32"/>
      <c r="U21" s="32"/>
      <c r="V21" s="32"/>
      <c r="W21" s="32"/>
      <c r="X21" s="32"/>
      <c r="Y21" s="32"/>
      <c r="Z21" s="33"/>
    </row>
    <row r="22" ht="12.75" customHeight="1">
      <c r="A22" s="34"/>
      <c r="B22" s="32"/>
      <c r="C22" s="32"/>
      <c r="D22" s="32"/>
      <c r="E22" s="74"/>
      <c r="F22" s="32"/>
      <c r="G22" s="32"/>
      <c r="H22" s="32"/>
      <c r="I22" s="32"/>
      <c r="J22" s="32"/>
      <c r="K22" s="32"/>
      <c r="L22" s="32"/>
      <c r="M22" s="32"/>
      <c r="N22" s="32"/>
      <c r="O22" s="32"/>
      <c r="P22" s="32"/>
      <c r="Q22" s="32"/>
      <c r="R22" s="32"/>
      <c r="S22" s="32"/>
      <c r="T22" s="32"/>
      <c r="U22" s="32"/>
      <c r="V22" s="32"/>
      <c r="W22" s="32"/>
      <c r="X22" s="32"/>
      <c r="Y22" s="32"/>
      <c r="Z22" s="33"/>
    </row>
    <row r="23" ht="12.75" customHeight="1">
      <c r="A23" s="34"/>
      <c r="B23" s="53" t="s">
        <v>84</v>
      </c>
      <c r="C23" s="52" t="s">
        <v>85</v>
      </c>
      <c r="D23" s="32"/>
      <c r="E23" s="74"/>
      <c r="F23" s="32"/>
      <c r="G23" s="32"/>
      <c r="H23" s="32"/>
      <c r="I23" s="32"/>
      <c r="J23" s="32"/>
      <c r="K23" s="32"/>
      <c r="L23" s="32"/>
      <c r="M23" s="32"/>
      <c r="N23" s="32"/>
      <c r="O23" s="32"/>
      <c r="P23" s="32"/>
      <c r="Q23" s="32"/>
      <c r="R23" s="32"/>
      <c r="S23" s="32"/>
      <c r="T23" s="32"/>
      <c r="U23" s="32"/>
      <c r="V23" s="32"/>
      <c r="W23" s="32"/>
      <c r="X23" s="32"/>
      <c r="Y23" s="32"/>
      <c r="Z23" s="33"/>
    </row>
    <row r="24" ht="12.75" customHeight="1">
      <c r="A24" s="34"/>
      <c r="B24" s="51">
        <v>0.0</v>
      </c>
      <c r="C24" s="116" t="str">
        <f t="shared" ref="C24:C77" si="5">NPV(B24,$F$13:$Y$13)+$E$10-PV(B24,$C$15,0,$C$17/(B24))</f>
        <v>#DIV/0!</v>
      </c>
      <c r="D24" s="32"/>
      <c r="E24" s="32"/>
      <c r="F24" s="32"/>
      <c r="G24" s="32"/>
      <c r="H24" s="32"/>
      <c r="I24" s="32"/>
      <c r="J24" s="32"/>
      <c r="K24" s="32"/>
      <c r="L24" s="32"/>
      <c r="M24" s="32"/>
      <c r="N24" s="32"/>
      <c r="O24" s="32"/>
      <c r="P24" s="32"/>
      <c r="Q24" s="32"/>
      <c r="R24" s="32"/>
      <c r="S24" s="32"/>
      <c r="T24" s="32"/>
      <c r="U24" s="32"/>
      <c r="V24" s="32"/>
      <c r="W24" s="32"/>
      <c r="X24" s="32"/>
      <c r="Y24" s="32"/>
      <c r="Z24" s="33"/>
    </row>
    <row r="25" ht="12.75" customHeight="1">
      <c r="A25" s="34"/>
      <c r="B25" s="51">
        <f t="shared" ref="B25:B77" si="6">B24+0.01</f>
        <v>0.01</v>
      </c>
      <c r="C25" s="54">
        <f t="shared" si="5"/>
        <v>-438939048.9</v>
      </c>
      <c r="D25" s="32"/>
      <c r="E25" s="117">
        <f t="shared" ref="E25:E77" si="7">IF(C25&gt;0,1,0)</f>
        <v>0</v>
      </c>
      <c r="F25" s="118"/>
      <c r="G25" s="32"/>
      <c r="H25" s="32"/>
      <c r="I25" s="32"/>
      <c r="J25" s="32"/>
      <c r="K25" s="32"/>
      <c r="L25" s="32"/>
      <c r="M25" s="32"/>
      <c r="N25" s="32"/>
      <c r="O25" s="32"/>
      <c r="P25" s="32"/>
      <c r="Q25" s="32"/>
      <c r="R25" s="32"/>
      <c r="S25" s="32"/>
      <c r="T25" s="32"/>
      <c r="U25" s="32"/>
      <c r="V25" s="32"/>
      <c r="W25" s="32"/>
      <c r="X25" s="32"/>
      <c r="Y25" s="32"/>
      <c r="Z25" s="33"/>
    </row>
    <row r="26" ht="12.75" customHeight="1">
      <c r="A26" s="34"/>
      <c r="B26" s="51">
        <f t="shared" si="6"/>
        <v>0.02</v>
      </c>
      <c r="C26" s="54">
        <f t="shared" si="5"/>
        <v>-225957909.8</v>
      </c>
      <c r="D26" s="32"/>
      <c r="E26" s="117">
        <f t="shared" si="7"/>
        <v>0</v>
      </c>
      <c r="F26" s="118"/>
      <c r="G26" s="32"/>
      <c r="H26" s="32"/>
      <c r="I26" s="32"/>
      <c r="J26" s="32"/>
      <c r="K26" s="32"/>
      <c r="L26" s="32"/>
      <c r="M26" s="32"/>
      <c r="N26" s="32"/>
      <c r="O26" s="32"/>
      <c r="P26" s="32"/>
      <c r="Q26" s="32"/>
      <c r="R26" s="32"/>
      <c r="S26" s="32"/>
      <c r="T26" s="32"/>
      <c r="U26" s="32"/>
      <c r="V26" s="32"/>
      <c r="W26" s="32"/>
      <c r="X26" s="32"/>
      <c r="Y26" s="32"/>
      <c r="Z26" s="33"/>
    </row>
    <row r="27" ht="12.75" customHeight="1">
      <c r="A27" s="34"/>
      <c r="B27" s="51">
        <f t="shared" si="6"/>
        <v>0.03</v>
      </c>
      <c r="C27" s="54">
        <f t="shared" si="5"/>
        <v>-172149058.5</v>
      </c>
      <c r="D27" s="32"/>
      <c r="E27" s="117">
        <f t="shared" si="7"/>
        <v>0</v>
      </c>
      <c r="F27" s="118"/>
      <c r="G27" s="32"/>
      <c r="H27" s="32"/>
      <c r="I27" s="32"/>
      <c r="J27" s="32"/>
      <c r="K27" s="32"/>
      <c r="L27" s="32"/>
      <c r="M27" s="32"/>
      <c r="N27" s="32"/>
      <c r="O27" s="32"/>
      <c r="P27" s="32"/>
      <c r="Q27" s="32"/>
      <c r="R27" s="32"/>
      <c r="S27" s="32"/>
      <c r="T27" s="32"/>
      <c r="U27" s="32"/>
      <c r="V27" s="32"/>
      <c r="W27" s="32"/>
      <c r="X27" s="32"/>
      <c r="Y27" s="32"/>
      <c r="Z27" s="33"/>
    </row>
    <row r="28" ht="12.75" customHeight="1">
      <c r="A28" s="34"/>
      <c r="B28" s="51">
        <f t="shared" si="6"/>
        <v>0.04</v>
      </c>
      <c r="C28" s="54">
        <f t="shared" si="5"/>
        <v>-155642832.1</v>
      </c>
      <c r="D28" s="32"/>
      <c r="E28" s="117">
        <f t="shared" si="7"/>
        <v>0</v>
      </c>
      <c r="F28" s="118"/>
      <c r="G28" s="32"/>
      <c r="H28" s="32"/>
      <c r="I28" s="32"/>
      <c r="J28" s="32"/>
      <c r="K28" s="32"/>
      <c r="L28" s="32"/>
      <c r="M28" s="32"/>
      <c r="N28" s="32"/>
      <c r="O28" s="32"/>
      <c r="P28" s="32"/>
      <c r="Q28" s="32"/>
      <c r="R28" s="32"/>
      <c r="S28" s="32"/>
      <c r="T28" s="32"/>
      <c r="U28" s="32"/>
      <c r="V28" s="32"/>
      <c r="W28" s="32"/>
      <c r="X28" s="32"/>
      <c r="Y28" s="32"/>
      <c r="Z28" s="33"/>
    </row>
    <row r="29" ht="12.75" customHeight="1">
      <c r="A29" s="34"/>
      <c r="B29" s="51">
        <f t="shared" si="6"/>
        <v>0.05</v>
      </c>
      <c r="C29" s="54">
        <f t="shared" si="5"/>
        <v>-152464224.5</v>
      </c>
      <c r="D29" s="32"/>
      <c r="E29" s="117">
        <f t="shared" si="7"/>
        <v>0</v>
      </c>
      <c r="F29" s="118"/>
      <c r="G29" s="32"/>
      <c r="H29" s="32"/>
      <c r="I29" s="32"/>
      <c r="J29" s="32"/>
      <c r="K29" s="32"/>
      <c r="L29" s="32"/>
      <c r="M29" s="32"/>
      <c r="N29" s="32"/>
      <c r="O29" s="32"/>
      <c r="P29" s="32"/>
      <c r="Q29" s="32"/>
      <c r="R29" s="32"/>
      <c r="S29" s="32"/>
      <c r="T29" s="32"/>
      <c r="U29" s="32"/>
      <c r="V29" s="32"/>
      <c r="W29" s="32"/>
      <c r="X29" s="32"/>
      <c r="Y29" s="32"/>
      <c r="Z29" s="33"/>
    </row>
    <row r="30" ht="12.75" customHeight="1">
      <c r="A30" s="34"/>
      <c r="B30" s="51">
        <f t="shared" si="6"/>
        <v>0.06</v>
      </c>
      <c r="C30" s="54">
        <f t="shared" si="5"/>
        <v>-154885155.6</v>
      </c>
      <c r="D30" s="32"/>
      <c r="E30" s="117">
        <f t="shared" si="7"/>
        <v>0</v>
      </c>
      <c r="F30" s="118"/>
      <c r="G30" s="32"/>
      <c r="H30" s="32"/>
      <c r="I30" s="32"/>
      <c r="J30" s="32"/>
      <c r="K30" s="32"/>
      <c r="L30" s="32"/>
      <c r="M30" s="32"/>
      <c r="N30" s="32"/>
      <c r="O30" s="32"/>
      <c r="P30" s="32"/>
      <c r="Q30" s="32"/>
      <c r="R30" s="32"/>
      <c r="S30" s="32"/>
      <c r="T30" s="32"/>
      <c r="U30" s="32"/>
      <c r="V30" s="32"/>
      <c r="W30" s="32"/>
      <c r="X30" s="32"/>
      <c r="Y30" s="32"/>
      <c r="Z30" s="33"/>
    </row>
    <row r="31" ht="12.75" customHeight="1">
      <c r="A31" s="34"/>
      <c r="B31" s="51">
        <f t="shared" si="6"/>
        <v>0.07</v>
      </c>
      <c r="C31" s="54">
        <f t="shared" si="5"/>
        <v>-159773130.8</v>
      </c>
      <c r="D31" s="32"/>
      <c r="E31" s="117">
        <f t="shared" si="7"/>
        <v>0</v>
      </c>
      <c r="F31" s="118"/>
      <c r="G31" s="32"/>
      <c r="H31" s="32"/>
      <c r="I31" s="32"/>
      <c r="J31" s="32"/>
      <c r="K31" s="32"/>
      <c r="L31" s="32"/>
      <c r="M31" s="32"/>
      <c r="N31" s="32"/>
      <c r="O31" s="32"/>
      <c r="P31" s="32"/>
      <c r="Q31" s="32"/>
      <c r="R31" s="32"/>
      <c r="S31" s="32"/>
      <c r="T31" s="32"/>
      <c r="U31" s="32"/>
      <c r="V31" s="32"/>
      <c r="W31" s="32"/>
      <c r="X31" s="32"/>
      <c r="Y31" s="32"/>
      <c r="Z31" s="33"/>
    </row>
    <row r="32" ht="12.75" customHeight="1">
      <c r="A32" s="34"/>
      <c r="B32" s="51">
        <f t="shared" si="6"/>
        <v>0.08</v>
      </c>
      <c r="C32" s="54">
        <f t="shared" si="5"/>
        <v>-165687014</v>
      </c>
      <c r="D32" s="32"/>
      <c r="E32" s="117">
        <f t="shared" si="7"/>
        <v>0</v>
      </c>
      <c r="F32" s="118"/>
      <c r="G32" s="32"/>
      <c r="H32" s="32"/>
      <c r="I32" s="32"/>
      <c r="J32" s="32"/>
      <c r="K32" s="32"/>
      <c r="L32" s="32"/>
      <c r="M32" s="32"/>
      <c r="N32" s="32"/>
      <c r="O32" s="32"/>
      <c r="P32" s="32"/>
      <c r="Q32" s="32"/>
      <c r="R32" s="32"/>
      <c r="S32" s="32"/>
      <c r="T32" s="32"/>
      <c r="U32" s="32"/>
      <c r="V32" s="32"/>
      <c r="W32" s="32"/>
      <c r="X32" s="32"/>
      <c r="Y32" s="32"/>
      <c r="Z32" s="33"/>
    </row>
    <row r="33" ht="12.75" customHeight="1">
      <c r="A33" s="34"/>
      <c r="B33" s="51">
        <f t="shared" si="6"/>
        <v>0.09</v>
      </c>
      <c r="C33" s="54">
        <f t="shared" si="5"/>
        <v>-171914931.3</v>
      </c>
      <c r="D33" s="32"/>
      <c r="E33" s="117">
        <f t="shared" si="7"/>
        <v>0</v>
      </c>
      <c r="F33" s="118"/>
      <c r="G33" s="32"/>
      <c r="H33" s="32"/>
      <c r="I33" s="32"/>
      <c r="J33" s="32"/>
      <c r="K33" s="32"/>
      <c r="L33" s="32"/>
      <c r="M33" s="32"/>
      <c r="N33" s="32"/>
      <c r="O33" s="32"/>
      <c r="P33" s="32"/>
      <c r="Q33" s="32"/>
      <c r="R33" s="32"/>
      <c r="S33" s="32"/>
      <c r="T33" s="32"/>
      <c r="U33" s="32"/>
      <c r="V33" s="32"/>
      <c r="W33" s="32"/>
      <c r="X33" s="32"/>
      <c r="Y33" s="32"/>
      <c r="Z33" s="33"/>
    </row>
    <row r="34" ht="12.75" customHeight="1">
      <c r="A34" s="34"/>
      <c r="B34" s="51">
        <f t="shared" si="6"/>
        <v>0.1</v>
      </c>
      <c r="C34" s="54">
        <f t="shared" si="5"/>
        <v>-178093645.7</v>
      </c>
      <c r="D34" s="32"/>
      <c r="E34" s="117">
        <f t="shared" si="7"/>
        <v>0</v>
      </c>
      <c r="F34" s="118"/>
      <c r="G34" s="32"/>
      <c r="H34" s="32"/>
      <c r="I34" s="32"/>
      <c r="J34" s="32"/>
      <c r="K34" s="32"/>
      <c r="L34" s="32"/>
      <c r="M34" s="32"/>
      <c r="N34" s="32"/>
      <c r="O34" s="32"/>
      <c r="P34" s="32"/>
      <c r="Q34" s="32"/>
      <c r="R34" s="32"/>
      <c r="S34" s="32"/>
      <c r="T34" s="32"/>
      <c r="U34" s="32"/>
      <c r="V34" s="32"/>
      <c r="W34" s="32"/>
      <c r="X34" s="32"/>
      <c r="Y34" s="32"/>
      <c r="Z34" s="33"/>
    </row>
    <row r="35" ht="12.75" customHeight="1">
      <c r="A35" s="34"/>
      <c r="B35" s="51">
        <f t="shared" si="6"/>
        <v>0.11</v>
      </c>
      <c r="C35" s="54">
        <f t="shared" si="5"/>
        <v>-184038553.1</v>
      </c>
      <c r="D35" s="32"/>
      <c r="E35" s="117">
        <f t="shared" si="7"/>
        <v>0</v>
      </c>
      <c r="F35" s="118"/>
      <c r="G35" s="32"/>
      <c r="H35" s="32"/>
      <c r="I35" s="32"/>
      <c r="J35" s="32"/>
      <c r="K35" s="32"/>
      <c r="L35" s="32"/>
      <c r="M35" s="32"/>
      <c r="N35" s="32"/>
      <c r="O35" s="32"/>
      <c r="P35" s="32"/>
      <c r="Q35" s="32"/>
      <c r="R35" s="32"/>
      <c r="S35" s="32"/>
      <c r="T35" s="32"/>
      <c r="U35" s="32"/>
      <c r="V35" s="32"/>
      <c r="W35" s="32"/>
      <c r="X35" s="32"/>
      <c r="Y35" s="32"/>
      <c r="Z35" s="33"/>
    </row>
    <row r="36" ht="12.75" customHeight="1">
      <c r="A36" s="34"/>
      <c r="B36" s="51">
        <f t="shared" si="6"/>
        <v>0.12</v>
      </c>
      <c r="C36" s="54">
        <f t="shared" si="5"/>
        <v>-189660848.8</v>
      </c>
      <c r="D36" s="32"/>
      <c r="E36" s="117">
        <f t="shared" si="7"/>
        <v>0</v>
      </c>
      <c r="F36" s="118"/>
      <c r="G36" s="32"/>
      <c r="H36" s="32"/>
      <c r="I36" s="32"/>
      <c r="J36" s="32"/>
      <c r="K36" s="32"/>
      <c r="L36" s="32"/>
      <c r="M36" s="32"/>
      <c r="N36" s="32"/>
      <c r="O36" s="32"/>
      <c r="P36" s="32"/>
      <c r="Q36" s="32"/>
      <c r="R36" s="32"/>
      <c r="S36" s="32"/>
      <c r="T36" s="32"/>
      <c r="U36" s="32"/>
      <c r="V36" s="32"/>
      <c r="W36" s="32"/>
      <c r="X36" s="32"/>
      <c r="Y36" s="32"/>
      <c r="Z36" s="33"/>
    </row>
    <row r="37" ht="12.75" customHeight="1">
      <c r="A37" s="34"/>
      <c r="B37" s="51">
        <f t="shared" si="6"/>
        <v>0.13</v>
      </c>
      <c r="C37" s="54">
        <f t="shared" si="5"/>
        <v>-194924502.9</v>
      </c>
      <c r="D37" s="32"/>
      <c r="E37" s="117">
        <f t="shared" si="7"/>
        <v>0</v>
      </c>
      <c r="F37" s="118"/>
      <c r="G37" s="32"/>
      <c r="H37" s="32"/>
      <c r="I37" s="32"/>
      <c r="J37" s="32"/>
      <c r="K37" s="32"/>
      <c r="L37" s="32"/>
      <c r="M37" s="32"/>
      <c r="N37" s="32"/>
      <c r="O37" s="32"/>
      <c r="P37" s="32"/>
      <c r="Q37" s="32"/>
      <c r="R37" s="32"/>
      <c r="S37" s="32"/>
      <c r="T37" s="32"/>
      <c r="U37" s="32"/>
      <c r="V37" s="32"/>
      <c r="W37" s="32"/>
      <c r="X37" s="32"/>
      <c r="Y37" s="32"/>
      <c r="Z37" s="33"/>
    </row>
    <row r="38" ht="12.75" customHeight="1">
      <c r="A38" s="34"/>
      <c r="B38" s="51">
        <f t="shared" si="6"/>
        <v>0.14</v>
      </c>
      <c r="C38" s="54">
        <f t="shared" si="5"/>
        <v>-199822832.6</v>
      </c>
      <c r="D38" s="32"/>
      <c r="E38" s="117">
        <f t="shared" si="7"/>
        <v>0</v>
      </c>
      <c r="F38" s="118"/>
      <c r="G38" s="32"/>
      <c r="H38" s="32"/>
      <c r="I38" s="32"/>
      <c r="J38" s="32"/>
      <c r="K38" s="32"/>
      <c r="L38" s="32"/>
      <c r="M38" s="32"/>
      <c r="N38" s="32"/>
      <c r="O38" s="32"/>
      <c r="P38" s="32"/>
      <c r="Q38" s="32"/>
      <c r="R38" s="32"/>
      <c r="S38" s="32"/>
      <c r="T38" s="32"/>
      <c r="U38" s="32"/>
      <c r="V38" s="32"/>
      <c r="W38" s="32"/>
      <c r="X38" s="32"/>
      <c r="Y38" s="32"/>
      <c r="Z38" s="33"/>
    </row>
    <row r="39" ht="12.75" customHeight="1">
      <c r="A39" s="34"/>
      <c r="B39" s="51">
        <f t="shared" si="6"/>
        <v>0.15</v>
      </c>
      <c r="C39" s="54">
        <f t="shared" si="5"/>
        <v>-204365301.8</v>
      </c>
      <c r="D39" s="32"/>
      <c r="E39" s="117">
        <f t="shared" si="7"/>
        <v>0</v>
      </c>
      <c r="F39" s="118"/>
      <c r="G39" s="32"/>
      <c r="H39" s="32"/>
      <c r="I39" s="32"/>
      <c r="J39" s="32"/>
      <c r="K39" s="32"/>
      <c r="L39" s="32"/>
      <c r="M39" s="32"/>
      <c r="N39" s="32"/>
      <c r="O39" s="32"/>
      <c r="P39" s="32"/>
      <c r="Q39" s="32"/>
      <c r="R39" s="32"/>
      <c r="S39" s="32"/>
      <c r="T39" s="32"/>
      <c r="U39" s="32"/>
      <c r="V39" s="32"/>
      <c r="W39" s="32"/>
      <c r="X39" s="32"/>
      <c r="Y39" s="32"/>
      <c r="Z39" s="33"/>
    </row>
    <row r="40" ht="12.75" customHeight="1">
      <c r="A40" s="34"/>
      <c r="B40" s="51">
        <f t="shared" si="6"/>
        <v>0.16</v>
      </c>
      <c r="C40" s="54">
        <f t="shared" si="5"/>
        <v>-208569907</v>
      </c>
      <c r="D40" s="32"/>
      <c r="E40" s="117">
        <f t="shared" si="7"/>
        <v>0</v>
      </c>
      <c r="F40" s="118"/>
      <c r="G40" s="32"/>
      <c r="H40" s="32"/>
      <c r="I40" s="32"/>
      <c r="J40" s="32"/>
      <c r="K40" s="32"/>
      <c r="L40" s="32"/>
      <c r="M40" s="32"/>
      <c r="N40" s="32"/>
      <c r="O40" s="32"/>
      <c r="P40" s="32"/>
      <c r="Q40" s="32"/>
      <c r="R40" s="32"/>
      <c r="S40" s="32"/>
      <c r="T40" s="32"/>
      <c r="U40" s="32"/>
      <c r="V40" s="32"/>
      <c r="W40" s="32"/>
      <c r="X40" s="32"/>
      <c r="Y40" s="32"/>
      <c r="Z40" s="33"/>
    </row>
    <row r="41" ht="12.75" customHeight="1">
      <c r="A41" s="34"/>
      <c r="B41" s="51">
        <f t="shared" si="6"/>
        <v>0.17</v>
      </c>
      <c r="C41" s="54">
        <f t="shared" si="5"/>
        <v>-212458726.8</v>
      </c>
      <c r="D41" s="32"/>
      <c r="E41" s="117">
        <f t="shared" si="7"/>
        <v>0</v>
      </c>
      <c r="F41" s="118"/>
      <c r="G41" s="32"/>
      <c r="H41" s="32"/>
      <c r="I41" s="32"/>
      <c r="J41" s="32"/>
      <c r="K41" s="32"/>
      <c r="L41" s="32"/>
      <c r="M41" s="32"/>
      <c r="N41" s="32"/>
      <c r="O41" s="32"/>
      <c r="P41" s="32"/>
      <c r="Q41" s="32"/>
      <c r="R41" s="32"/>
      <c r="S41" s="32"/>
      <c r="T41" s="32"/>
      <c r="U41" s="32"/>
      <c r="V41" s="32"/>
      <c r="W41" s="32"/>
      <c r="X41" s="32"/>
      <c r="Y41" s="32"/>
      <c r="Z41" s="33"/>
    </row>
    <row r="42" ht="12.75" customHeight="1">
      <c r="A42" s="34"/>
      <c r="B42" s="51">
        <f t="shared" si="6"/>
        <v>0.18</v>
      </c>
      <c r="C42" s="54">
        <f t="shared" si="5"/>
        <v>-216055313.4</v>
      </c>
      <c r="D42" s="32"/>
      <c r="E42" s="117">
        <f t="shared" si="7"/>
        <v>0</v>
      </c>
      <c r="F42" s="118"/>
      <c r="G42" s="32"/>
      <c r="H42" s="32"/>
      <c r="I42" s="32"/>
      <c r="J42" s="32"/>
      <c r="K42" s="32"/>
      <c r="L42" s="32"/>
      <c r="M42" s="32"/>
      <c r="N42" s="32"/>
      <c r="O42" s="32"/>
      <c r="P42" s="32"/>
      <c r="Q42" s="32"/>
      <c r="R42" s="32"/>
      <c r="S42" s="32"/>
      <c r="T42" s="32"/>
      <c r="U42" s="32"/>
      <c r="V42" s="32"/>
      <c r="W42" s="32"/>
      <c r="X42" s="32"/>
      <c r="Y42" s="32"/>
      <c r="Z42" s="33"/>
    </row>
    <row r="43" ht="12.75" customHeight="1">
      <c r="A43" s="34"/>
      <c r="B43" s="51">
        <f t="shared" si="6"/>
        <v>0.19</v>
      </c>
      <c r="C43" s="54">
        <f t="shared" si="5"/>
        <v>-219383179.3</v>
      </c>
      <c r="D43" s="32"/>
      <c r="E43" s="117">
        <f t="shared" si="7"/>
        <v>0</v>
      </c>
      <c r="F43" s="118"/>
      <c r="G43" s="32"/>
      <c r="H43" s="32"/>
      <c r="I43" s="32"/>
      <c r="J43" s="32"/>
      <c r="K43" s="32"/>
      <c r="L43" s="32"/>
      <c r="M43" s="32"/>
      <c r="N43" s="32"/>
      <c r="O43" s="32"/>
      <c r="P43" s="32"/>
      <c r="Q43" s="32"/>
      <c r="R43" s="32"/>
      <c r="S43" s="32"/>
      <c r="T43" s="32"/>
      <c r="U43" s="32"/>
      <c r="V43" s="32"/>
      <c r="W43" s="32"/>
      <c r="X43" s="32"/>
      <c r="Y43" s="32"/>
      <c r="Z43" s="33"/>
    </row>
    <row r="44" ht="12.75" customHeight="1">
      <c r="A44" s="34"/>
      <c r="B44" s="51">
        <f t="shared" si="6"/>
        <v>0.2</v>
      </c>
      <c r="C44" s="54">
        <f t="shared" si="5"/>
        <v>-222464943</v>
      </c>
      <c r="D44" s="32"/>
      <c r="E44" s="117">
        <f t="shared" si="7"/>
        <v>0</v>
      </c>
      <c r="F44" s="118"/>
      <c r="G44" s="32"/>
      <c r="H44" s="32"/>
      <c r="I44" s="32"/>
      <c r="J44" s="32"/>
      <c r="K44" s="32"/>
      <c r="L44" s="32"/>
      <c r="M44" s="32"/>
      <c r="N44" s="32"/>
      <c r="O44" s="32"/>
      <c r="P44" s="32"/>
      <c r="Q44" s="32"/>
      <c r="R44" s="32"/>
      <c r="S44" s="32"/>
      <c r="T44" s="32"/>
      <c r="U44" s="32"/>
      <c r="V44" s="32"/>
      <c r="W44" s="32"/>
      <c r="X44" s="32"/>
      <c r="Y44" s="32"/>
      <c r="Z44" s="33"/>
    </row>
    <row r="45" ht="12.75" customHeight="1">
      <c r="A45" s="34"/>
      <c r="B45" s="51">
        <f t="shared" si="6"/>
        <v>0.21</v>
      </c>
      <c r="C45" s="54">
        <f t="shared" si="5"/>
        <v>-225321876.9</v>
      </c>
      <c r="D45" s="32"/>
      <c r="E45" s="117">
        <f t="shared" si="7"/>
        <v>0</v>
      </c>
      <c r="F45" s="118"/>
      <c r="G45" s="32"/>
      <c r="H45" s="32"/>
      <c r="I45" s="32"/>
      <c r="J45" s="32"/>
      <c r="K45" s="32"/>
      <c r="L45" s="32"/>
      <c r="M45" s="32"/>
      <c r="N45" s="32"/>
      <c r="O45" s="32"/>
      <c r="P45" s="32"/>
      <c r="Q45" s="32"/>
      <c r="R45" s="32"/>
      <c r="S45" s="32"/>
      <c r="T45" s="32"/>
      <c r="U45" s="32"/>
      <c r="V45" s="32"/>
      <c r="W45" s="32"/>
      <c r="X45" s="32"/>
      <c r="Y45" s="32"/>
      <c r="Z45" s="33"/>
    </row>
    <row r="46" ht="12.75" customHeight="1">
      <c r="A46" s="34"/>
      <c r="B46" s="51">
        <f t="shared" si="6"/>
        <v>0.22</v>
      </c>
      <c r="C46" s="54">
        <f t="shared" si="5"/>
        <v>-227973698</v>
      </c>
      <c r="D46" s="32"/>
      <c r="E46" s="117">
        <f t="shared" si="7"/>
        <v>0</v>
      </c>
      <c r="F46" s="118"/>
      <c r="G46" s="32"/>
      <c r="H46" s="32"/>
      <c r="I46" s="32"/>
      <c r="J46" s="32"/>
      <c r="K46" s="32"/>
      <c r="L46" s="32"/>
      <c r="M46" s="32"/>
      <c r="N46" s="32"/>
      <c r="O46" s="32"/>
      <c r="P46" s="32"/>
      <c r="Q46" s="32"/>
      <c r="R46" s="32"/>
      <c r="S46" s="32"/>
      <c r="T46" s="32"/>
      <c r="U46" s="32"/>
      <c r="V46" s="32"/>
      <c r="W46" s="32"/>
      <c r="X46" s="32"/>
      <c r="Y46" s="32"/>
      <c r="Z46" s="33"/>
    </row>
    <row r="47" ht="12.75" customHeight="1">
      <c r="A47" s="34"/>
      <c r="B47" s="51">
        <f t="shared" si="6"/>
        <v>0.23</v>
      </c>
      <c r="C47" s="54">
        <f t="shared" si="5"/>
        <v>-230438507.1</v>
      </c>
      <c r="D47" s="32"/>
      <c r="E47" s="117">
        <f t="shared" si="7"/>
        <v>0</v>
      </c>
      <c r="F47" s="118"/>
      <c r="G47" s="32"/>
      <c r="H47" s="32"/>
      <c r="I47" s="32"/>
      <c r="J47" s="32"/>
      <c r="K47" s="32"/>
      <c r="L47" s="32"/>
      <c r="M47" s="32"/>
      <c r="N47" s="32"/>
      <c r="O47" s="32"/>
      <c r="P47" s="32"/>
      <c r="Q47" s="32"/>
      <c r="R47" s="32"/>
      <c r="S47" s="32"/>
      <c r="T47" s="32"/>
      <c r="U47" s="32"/>
      <c r="V47" s="32"/>
      <c r="W47" s="32"/>
      <c r="X47" s="32"/>
      <c r="Y47" s="32"/>
      <c r="Z47" s="33"/>
    </row>
    <row r="48" ht="12.75" customHeight="1">
      <c r="A48" s="34"/>
      <c r="B48" s="51">
        <f t="shared" si="6"/>
        <v>0.24</v>
      </c>
      <c r="C48" s="54">
        <f t="shared" si="5"/>
        <v>-232732813.1</v>
      </c>
      <c r="D48" s="32"/>
      <c r="E48" s="117">
        <f t="shared" si="7"/>
        <v>0</v>
      </c>
      <c r="F48" s="118"/>
      <c r="G48" s="32"/>
      <c r="H48" s="32"/>
      <c r="I48" s="32"/>
      <c r="J48" s="32"/>
      <c r="K48" s="32"/>
      <c r="L48" s="32"/>
      <c r="M48" s="32"/>
      <c r="N48" s="32"/>
      <c r="O48" s="32"/>
      <c r="P48" s="32"/>
      <c r="Q48" s="32"/>
      <c r="R48" s="32"/>
      <c r="S48" s="32"/>
      <c r="T48" s="32"/>
      <c r="U48" s="32"/>
      <c r="V48" s="32"/>
      <c r="W48" s="32"/>
      <c r="X48" s="32"/>
      <c r="Y48" s="32"/>
      <c r="Z48" s="33"/>
    </row>
    <row r="49" ht="12.75" customHeight="1">
      <c r="A49" s="34"/>
      <c r="B49" s="51">
        <f t="shared" si="6"/>
        <v>0.25</v>
      </c>
      <c r="C49" s="54">
        <f t="shared" si="5"/>
        <v>-234871608.7</v>
      </c>
      <c r="D49" s="32"/>
      <c r="E49" s="117">
        <f t="shared" si="7"/>
        <v>0</v>
      </c>
      <c r="F49" s="118"/>
      <c r="G49" s="32"/>
      <c r="H49" s="32"/>
      <c r="I49" s="32"/>
      <c r="J49" s="32"/>
      <c r="K49" s="32"/>
      <c r="L49" s="32"/>
      <c r="M49" s="32"/>
      <c r="N49" s="32"/>
      <c r="O49" s="32"/>
      <c r="P49" s="32"/>
      <c r="Q49" s="32"/>
      <c r="R49" s="32"/>
      <c r="S49" s="32"/>
      <c r="T49" s="32"/>
      <c r="U49" s="32"/>
      <c r="V49" s="32"/>
      <c r="W49" s="32"/>
      <c r="X49" s="32"/>
      <c r="Y49" s="32"/>
      <c r="Z49" s="33"/>
    </row>
    <row r="50" ht="12.75" customHeight="1">
      <c r="A50" s="34"/>
      <c r="B50" s="51">
        <f t="shared" si="6"/>
        <v>0.26</v>
      </c>
      <c r="C50" s="54">
        <f t="shared" si="5"/>
        <v>-236868470.1</v>
      </c>
      <c r="D50" s="32"/>
      <c r="E50" s="117">
        <f t="shared" si="7"/>
        <v>0</v>
      </c>
      <c r="F50" s="118"/>
      <c r="G50" s="32"/>
      <c r="H50" s="32"/>
      <c r="I50" s="32"/>
      <c r="J50" s="32"/>
      <c r="K50" s="32"/>
      <c r="L50" s="32"/>
      <c r="M50" s="32"/>
      <c r="N50" s="32"/>
      <c r="O50" s="32"/>
      <c r="P50" s="32"/>
      <c r="Q50" s="32"/>
      <c r="R50" s="32"/>
      <c r="S50" s="32"/>
      <c r="T50" s="32"/>
      <c r="U50" s="32"/>
      <c r="V50" s="32"/>
      <c r="W50" s="32"/>
      <c r="X50" s="32"/>
      <c r="Y50" s="32"/>
      <c r="Z50" s="33"/>
    </row>
    <row r="51" ht="12.75" customHeight="1">
      <c r="A51" s="34"/>
      <c r="B51" s="51">
        <f t="shared" si="6"/>
        <v>0.27</v>
      </c>
      <c r="C51" s="54">
        <f t="shared" si="5"/>
        <v>-238735669.5</v>
      </c>
      <c r="D51" s="32"/>
      <c r="E51" s="117">
        <f t="shared" si="7"/>
        <v>0</v>
      </c>
      <c r="F51" s="118"/>
      <c r="G51" s="32"/>
      <c r="H51" s="32"/>
      <c r="I51" s="32"/>
      <c r="J51" s="32"/>
      <c r="K51" s="32"/>
      <c r="L51" s="32"/>
      <c r="M51" s="32"/>
      <c r="N51" s="32"/>
      <c r="O51" s="32"/>
      <c r="P51" s="32"/>
      <c r="Q51" s="32"/>
      <c r="R51" s="32"/>
      <c r="S51" s="32"/>
      <c r="T51" s="32"/>
      <c r="U51" s="32"/>
      <c r="V51" s="32"/>
      <c r="W51" s="32"/>
      <c r="X51" s="32"/>
      <c r="Y51" s="32"/>
      <c r="Z51" s="33"/>
    </row>
    <row r="52" ht="12.75" customHeight="1">
      <c r="A52" s="34"/>
      <c r="B52" s="51">
        <f t="shared" si="6"/>
        <v>0.28</v>
      </c>
      <c r="C52" s="54">
        <f t="shared" si="5"/>
        <v>-240484288.7</v>
      </c>
      <c r="D52" s="32"/>
      <c r="E52" s="117">
        <f t="shared" si="7"/>
        <v>0</v>
      </c>
      <c r="F52" s="118"/>
      <c r="G52" s="32"/>
      <c r="H52" s="32"/>
      <c r="I52" s="32"/>
      <c r="J52" s="32"/>
      <c r="K52" s="32"/>
      <c r="L52" s="32"/>
      <c r="M52" s="32"/>
      <c r="N52" s="32"/>
      <c r="O52" s="32"/>
      <c r="P52" s="32"/>
      <c r="Q52" s="32"/>
      <c r="R52" s="32"/>
      <c r="S52" s="32"/>
      <c r="T52" s="32"/>
      <c r="U52" s="32"/>
      <c r="V52" s="32"/>
      <c r="W52" s="32"/>
      <c r="X52" s="32"/>
      <c r="Y52" s="32"/>
      <c r="Z52" s="33"/>
    </row>
    <row r="53" ht="12.75" customHeight="1">
      <c r="A53" s="34"/>
      <c r="B53" s="51">
        <f t="shared" si="6"/>
        <v>0.29</v>
      </c>
      <c r="C53" s="54">
        <f t="shared" si="5"/>
        <v>-242124331</v>
      </c>
      <c r="D53" s="32"/>
      <c r="E53" s="117">
        <f t="shared" si="7"/>
        <v>0</v>
      </c>
      <c r="F53" s="118"/>
      <c r="G53" s="32"/>
      <c r="H53" s="32"/>
      <c r="I53" s="32"/>
      <c r="J53" s="32"/>
      <c r="K53" s="32"/>
      <c r="L53" s="32"/>
      <c r="M53" s="32"/>
      <c r="N53" s="32"/>
      <c r="O53" s="32"/>
      <c r="P53" s="32"/>
      <c r="Q53" s="32"/>
      <c r="R53" s="32"/>
      <c r="S53" s="32"/>
      <c r="T53" s="32"/>
      <c r="U53" s="32"/>
      <c r="V53" s="32"/>
      <c r="W53" s="32"/>
      <c r="X53" s="32"/>
      <c r="Y53" s="32"/>
      <c r="Z53" s="33"/>
    </row>
    <row r="54" ht="12.75" customHeight="1">
      <c r="A54" s="34"/>
      <c r="B54" s="51">
        <f t="shared" si="6"/>
        <v>0.3</v>
      </c>
      <c r="C54" s="54">
        <f t="shared" si="5"/>
        <v>-243664825.7</v>
      </c>
      <c r="D54" s="32"/>
      <c r="E54" s="117">
        <f t="shared" si="7"/>
        <v>0</v>
      </c>
      <c r="F54" s="118"/>
      <c r="G54" s="32"/>
      <c r="H54" s="32"/>
      <c r="I54" s="32"/>
      <c r="J54" s="32"/>
      <c r="K54" s="32"/>
      <c r="L54" s="32"/>
      <c r="M54" s="32"/>
      <c r="N54" s="32"/>
      <c r="O54" s="32"/>
      <c r="P54" s="32"/>
      <c r="Q54" s="32"/>
      <c r="R54" s="32"/>
      <c r="S54" s="32"/>
      <c r="T54" s="32"/>
      <c r="U54" s="32"/>
      <c r="V54" s="32"/>
      <c r="W54" s="32"/>
      <c r="X54" s="32"/>
      <c r="Y54" s="32"/>
      <c r="Z54" s="33"/>
    </row>
    <row r="55" ht="12.75" customHeight="1">
      <c r="A55" s="34"/>
      <c r="B55" s="51">
        <f t="shared" si="6"/>
        <v>0.31</v>
      </c>
      <c r="C55" s="54">
        <f t="shared" si="5"/>
        <v>-245113926</v>
      </c>
      <c r="D55" s="32"/>
      <c r="E55" s="117">
        <f t="shared" si="7"/>
        <v>0</v>
      </c>
      <c r="F55" s="118"/>
      <c r="G55" s="32"/>
      <c r="H55" s="32"/>
      <c r="I55" s="32"/>
      <c r="J55" s="32"/>
      <c r="K55" s="32"/>
      <c r="L55" s="32"/>
      <c r="M55" s="32"/>
      <c r="N55" s="32"/>
      <c r="O55" s="32"/>
      <c r="P55" s="32"/>
      <c r="Q55" s="32"/>
      <c r="R55" s="32"/>
      <c r="S55" s="32"/>
      <c r="T55" s="32"/>
      <c r="U55" s="32"/>
      <c r="V55" s="32"/>
      <c r="W55" s="32"/>
      <c r="X55" s="32"/>
      <c r="Y55" s="32"/>
      <c r="Z55" s="33"/>
    </row>
    <row r="56" ht="12.75" customHeight="1">
      <c r="A56" s="34"/>
      <c r="B56" s="51">
        <f t="shared" si="6"/>
        <v>0.32</v>
      </c>
      <c r="C56" s="54">
        <f t="shared" si="5"/>
        <v>-246478998.8</v>
      </c>
      <c r="D56" s="32"/>
      <c r="E56" s="117">
        <f t="shared" si="7"/>
        <v>0</v>
      </c>
      <c r="F56" s="118"/>
      <c r="G56" s="32"/>
      <c r="H56" s="32"/>
      <c r="I56" s="32"/>
      <c r="J56" s="32"/>
      <c r="K56" s="32"/>
      <c r="L56" s="32"/>
      <c r="M56" s="32"/>
      <c r="N56" s="32"/>
      <c r="O56" s="32"/>
      <c r="P56" s="32"/>
      <c r="Q56" s="32"/>
      <c r="R56" s="32"/>
      <c r="S56" s="32"/>
      <c r="T56" s="32"/>
      <c r="U56" s="32"/>
      <c r="V56" s="32"/>
      <c r="W56" s="32"/>
      <c r="X56" s="32"/>
      <c r="Y56" s="32"/>
      <c r="Z56" s="33"/>
    </row>
    <row r="57" ht="12.75" customHeight="1">
      <c r="A57" s="34"/>
      <c r="B57" s="51">
        <f t="shared" si="6"/>
        <v>0.33</v>
      </c>
      <c r="C57" s="54">
        <f t="shared" si="5"/>
        <v>-247766705.5</v>
      </c>
      <c r="D57" s="32"/>
      <c r="E57" s="117">
        <f t="shared" si="7"/>
        <v>0</v>
      </c>
      <c r="F57" s="118"/>
      <c r="G57" s="32"/>
      <c r="H57" s="32"/>
      <c r="I57" s="32"/>
      <c r="J57" s="32"/>
      <c r="K57" s="32"/>
      <c r="L57" s="32"/>
      <c r="M57" s="32"/>
      <c r="N57" s="32"/>
      <c r="O57" s="32"/>
      <c r="P57" s="32"/>
      <c r="Q57" s="32"/>
      <c r="R57" s="32"/>
      <c r="S57" s="32"/>
      <c r="T57" s="32"/>
      <c r="U57" s="32"/>
      <c r="V57" s="32"/>
      <c r="W57" s="32"/>
      <c r="X57" s="32"/>
      <c r="Y57" s="32"/>
      <c r="Z57" s="33"/>
    </row>
    <row r="58" ht="12.75" customHeight="1">
      <c r="A58" s="34"/>
      <c r="B58" s="51">
        <f t="shared" si="6"/>
        <v>0.34</v>
      </c>
      <c r="C58" s="54">
        <f t="shared" si="5"/>
        <v>-248983075.8</v>
      </c>
      <c r="D58" s="32"/>
      <c r="E58" s="117">
        <f t="shared" si="7"/>
        <v>0</v>
      </c>
      <c r="F58" s="118"/>
      <c r="G58" s="32"/>
      <c r="H58" s="32"/>
      <c r="I58" s="32"/>
      <c r="J58" s="32"/>
      <c r="K58" s="32"/>
      <c r="L58" s="32"/>
      <c r="M58" s="32"/>
      <c r="N58" s="32"/>
      <c r="O58" s="32"/>
      <c r="P58" s="32"/>
      <c r="Q58" s="32"/>
      <c r="R58" s="32"/>
      <c r="S58" s="32"/>
      <c r="T58" s="32"/>
      <c r="U58" s="32"/>
      <c r="V58" s="32"/>
      <c r="W58" s="32"/>
      <c r="X58" s="32"/>
      <c r="Y58" s="32"/>
      <c r="Z58" s="33"/>
    </row>
    <row r="59" ht="12.75" customHeight="1">
      <c r="A59" s="34"/>
      <c r="B59" s="51">
        <f t="shared" si="6"/>
        <v>0.35</v>
      </c>
      <c r="C59" s="54">
        <f t="shared" si="5"/>
        <v>-250133572.9</v>
      </c>
      <c r="D59" s="32"/>
      <c r="E59" s="117">
        <f t="shared" si="7"/>
        <v>0</v>
      </c>
      <c r="F59" s="118"/>
      <c r="G59" s="32"/>
      <c r="H59" s="32"/>
      <c r="I59" s="32"/>
      <c r="J59" s="32"/>
      <c r="K59" s="32"/>
      <c r="L59" s="32"/>
      <c r="M59" s="32"/>
      <c r="N59" s="32"/>
      <c r="O59" s="32"/>
      <c r="P59" s="32"/>
      <c r="Q59" s="32"/>
      <c r="R59" s="32"/>
      <c r="S59" s="32"/>
      <c r="T59" s="32"/>
      <c r="U59" s="32"/>
      <c r="V59" s="32"/>
      <c r="W59" s="32"/>
      <c r="X59" s="32"/>
      <c r="Y59" s="32"/>
      <c r="Z59" s="33"/>
    </row>
    <row r="60" ht="12.75" customHeight="1">
      <c r="A60" s="34"/>
      <c r="B60" s="51">
        <f t="shared" si="6"/>
        <v>0.36</v>
      </c>
      <c r="C60" s="54">
        <f t="shared" si="5"/>
        <v>-251223153.2</v>
      </c>
      <c r="D60" s="32"/>
      <c r="E60" s="117">
        <f t="shared" si="7"/>
        <v>0</v>
      </c>
      <c r="F60" s="118"/>
      <c r="G60" s="32"/>
      <c r="H60" s="32"/>
      <c r="I60" s="32"/>
      <c r="J60" s="32"/>
      <c r="K60" s="32"/>
      <c r="L60" s="32"/>
      <c r="M60" s="32"/>
      <c r="N60" s="32"/>
      <c r="O60" s="32"/>
      <c r="P60" s="32"/>
      <c r="Q60" s="32"/>
      <c r="R60" s="32"/>
      <c r="S60" s="32"/>
      <c r="T60" s="32"/>
      <c r="U60" s="32"/>
      <c r="V60" s="32"/>
      <c r="W60" s="32"/>
      <c r="X60" s="32"/>
      <c r="Y60" s="32"/>
      <c r="Z60" s="33"/>
    </row>
    <row r="61" ht="12.75" customHeight="1">
      <c r="A61" s="34"/>
      <c r="B61" s="51">
        <f t="shared" si="6"/>
        <v>0.37</v>
      </c>
      <c r="C61" s="54">
        <f t="shared" si="5"/>
        <v>-252256318.3</v>
      </c>
      <c r="D61" s="32"/>
      <c r="E61" s="117">
        <f t="shared" si="7"/>
        <v>0</v>
      </c>
      <c r="F61" s="118"/>
      <c r="G61" s="32"/>
      <c r="H61" s="32"/>
      <c r="I61" s="32"/>
      <c r="J61" s="32"/>
      <c r="K61" s="32"/>
      <c r="L61" s="32"/>
      <c r="M61" s="32"/>
      <c r="N61" s="32"/>
      <c r="O61" s="32"/>
      <c r="P61" s="32"/>
      <c r="Q61" s="32"/>
      <c r="R61" s="32"/>
      <c r="S61" s="32"/>
      <c r="T61" s="32"/>
      <c r="U61" s="32"/>
      <c r="V61" s="32"/>
      <c r="W61" s="32"/>
      <c r="X61" s="32"/>
      <c r="Y61" s="32"/>
      <c r="Z61" s="33"/>
    </row>
    <row r="62" ht="12.75" customHeight="1">
      <c r="A62" s="34"/>
      <c r="B62" s="51">
        <f t="shared" si="6"/>
        <v>0.38</v>
      </c>
      <c r="C62" s="54">
        <f t="shared" si="5"/>
        <v>-253237162.5</v>
      </c>
      <c r="D62" s="32"/>
      <c r="E62" s="117">
        <f t="shared" si="7"/>
        <v>0</v>
      </c>
      <c r="F62" s="118"/>
      <c r="G62" s="32"/>
      <c r="H62" s="32"/>
      <c r="I62" s="32"/>
      <c r="J62" s="32"/>
      <c r="K62" s="32"/>
      <c r="L62" s="32"/>
      <c r="M62" s="32"/>
      <c r="N62" s="32"/>
      <c r="O62" s="32"/>
      <c r="P62" s="32"/>
      <c r="Q62" s="32"/>
      <c r="R62" s="32"/>
      <c r="S62" s="32"/>
      <c r="T62" s="32"/>
      <c r="U62" s="32"/>
      <c r="V62" s="32"/>
      <c r="W62" s="32"/>
      <c r="X62" s="32"/>
      <c r="Y62" s="32"/>
      <c r="Z62" s="33"/>
    </row>
    <row r="63" ht="12.75" customHeight="1">
      <c r="A63" s="34"/>
      <c r="B63" s="51">
        <f t="shared" si="6"/>
        <v>0.39</v>
      </c>
      <c r="C63" s="54">
        <f t="shared" si="5"/>
        <v>-254169414.1</v>
      </c>
      <c r="D63" s="32"/>
      <c r="E63" s="117">
        <f t="shared" si="7"/>
        <v>0</v>
      </c>
      <c r="F63" s="118"/>
      <c r="G63" s="32"/>
      <c r="H63" s="32"/>
      <c r="I63" s="32"/>
      <c r="J63" s="32"/>
      <c r="K63" s="32"/>
      <c r="L63" s="32"/>
      <c r="M63" s="32"/>
      <c r="N63" s="32"/>
      <c r="O63" s="32"/>
      <c r="P63" s="32"/>
      <c r="Q63" s="32"/>
      <c r="R63" s="32"/>
      <c r="S63" s="32"/>
      <c r="T63" s="32"/>
      <c r="U63" s="32"/>
      <c r="V63" s="32"/>
      <c r="W63" s="32"/>
      <c r="X63" s="32"/>
      <c r="Y63" s="32"/>
      <c r="Z63" s="33"/>
    </row>
    <row r="64" ht="12.75" customHeight="1">
      <c r="A64" s="34"/>
      <c r="B64" s="51">
        <f t="shared" si="6"/>
        <v>0.4</v>
      </c>
      <c r="C64" s="54">
        <f t="shared" si="5"/>
        <v>-255056473</v>
      </c>
      <c r="D64" s="32"/>
      <c r="E64" s="117">
        <f t="shared" si="7"/>
        <v>0</v>
      </c>
      <c r="F64" s="118"/>
      <c r="G64" s="32"/>
      <c r="H64" s="32"/>
      <c r="I64" s="32"/>
      <c r="J64" s="32"/>
      <c r="K64" s="32"/>
      <c r="L64" s="32"/>
      <c r="M64" s="32"/>
      <c r="N64" s="32"/>
      <c r="O64" s="32"/>
      <c r="P64" s="32"/>
      <c r="Q64" s="32"/>
      <c r="R64" s="32"/>
      <c r="S64" s="32"/>
      <c r="T64" s="32"/>
      <c r="U64" s="32"/>
      <c r="V64" s="32"/>
      <c r="W64" s="32"/>
      <c r="X64" s="32"/>
      <c r="Y64" s="32"/>
      <c r="Z64" s="33"/>
    </row>
    <row r="65" ht="12.75" customHeight="1">
      <c r="A65" s="34"/>
      <c r="B65" s="51">
        <f t="shared" si="6"/>
        <v>0.41</v>
      </c>
      <c r="C65" s="54">
        <f t="shared" si="5"/>
        <v>-255901444</v>
      </c>
      <c r="D65" s="32"/>
      <c r="E65" s="117">
        <f t="shared" si="7"/>
        <v>0</v>
      </c>
      <c r="F65" s="118"/>
      <c r="G65" s="32"/>
      <c r="H65" s="32"/>
      <c r="I65" s="32"/>
      <c r="J65" s="32"/>
      <c r="K65" s="32"/>
      <c r="L65" s="32"/>
      <c r="M65" s="32"/>
      <c r="N65" s="32"/>
      <c r="O65" s="32"/>
      <c r="P65" s="32"/>
      <c r="Q65" s="32"/>
      <c r="R65" s="32"/>
      <c r="S65" s="32"/>
      <c r="T65" s="32"/>
      <c r="U65" s="32"/>
      <c r="V65" s="32"/>
      <c r="W65" s="32"/>
      <c r="X65" s="32"/>
      <c r="Y65" s="32"/>
      <c r="Z65" s="33"/>
    </row>
    <row r="66" ht="12.75" customHeight="1">
      <c r="A66" s="34"/>
      <c r="B66" s="51">
        <f t="shared" si="6"/>
        <v>0.42</v>
      </c>
      <c r="C66" s="54">
        <f t="shared" si="5"/>
        <v>-256707165.8</v>
      </c>
      <c r="D66" s="32"/>
      <c r="E66" s="117">
        <f t="shared" si="7"/>
        <v>0</v>
      </c>
      <c r="F66" s="118"/>
      <c r="G66" s="32"/>
      <c r="H66" s="32"/>
      <c r="I66" s="32"/>
      <c r="J66" s="32"/>
      <c r="K66" s="32"/>
      <c r="L66" s="32"/>
      <c r="M66" s="32"/>
      <c r="N66" s="32"/>
      <c r="O66" s="32"/>
      <c r="P66" s="32"/>
      <c r="Q66" s="32"/>
      <c r="R66" s="32"/>
      <c r="S66" s="32"/>
      <c r="T66" s="32"/>
      <c r="U66" s="32"/>
      <c r="V66" s="32"/>
      <c r="W66" s="32"/>
      <c r="X66" s="32"/>
      <c r="Y66" s="32"/>
      <c r="Z66" s="33"/>
    </row>
    <row r="67" ht="12.75" customHeight="1">
      <c r="A67" s="34"/>
      <c r="B67" s="51">
        <f t="shared" si="6"/>
        <v>0.43</v>
      </c>
      <c r="C67" s="54">
        <f t="shared" si="5"/>
        <v>-257476237.8</v>
      </c>
      <c r="D67" s="32"/>
      <c r="E67" s="117">
        <f t="shared" si="7"/>
        <v>0</v>
      </c>
      <c r="F67" s="118"/>
      <c r="G67" s="32"/>
      <c r="H67" s="32"/>
      <c r="I67" s="32"/>
      <c r="J67" s="32"/>
      <c r="K67" s="32"/>
      <c r="L67" s="32"/>
      <c r="M67" s="32"/>
      <c r="N67" s="32"/>
      <c r="O67" s="32"/>
      <c r="P67" s="32"/>
      <c r="Q67" s="32"/>
      <c r="R67" s="32"/>
      <c r="S67" s="32"/>
      <c r="T67" s="32"/>
      <c r="U67" s="32"/>
      <c r="V67" s="32"/>
      <c r="W67" s="32"/>
      <c r="X67" s="32"/>
      <c r="Y67" s="32"/>
      <c r="Z67" s="33"/>
    </row>
    <row r="68" ht="12.75" customHeight="1">
      <c r="A68" s="34"/>
      <c r="B68" s="51">
        <f t="shared" si="6"/>
        <v>0.44</v>
      </c>
      <c r="C68" s="54">
        <f t="shared" si="5"/>
        <v>-258211043.5</v>
      </c>
      <c r="D68" s="32"/>
      <c r="E68" s="117">
        <f t="shared" si="7"/>
        <v>0</v>
      </c>
      <c r="F68" s="118"/>
      <c r="G68" s="32"/>
      <c r="H68" s="32"/>
      <c r="I68" s="32"/>
      <c r="J68" s="32"/>
      <c r="K68" s="32"/>
      <c r="L68" s="32"/>
      <c r="M68" s="32"/>
      <c r="N68" s="32"/>
      <c r="O68" s="32"/>
      <c r="P68" s="32"/>
      <c r="Q68" s="32"/>
      <c r="R68" s="32"/>
      <c r="S68" s="32"/>
      <c r="T68" s="32"/>
      <c r="U68" s="32"/>
      <c r="V68" s="32"/>
      <c r="W68" s="32"/>
      <c r="X68" s="32"/>
      <c r="Y68" s="32"/>
      <c r="Z68" s="33"/>
    </row>
    <row r="69" ht="12.75" customHeight="1">
      <c r="A69" s="34"/>
      <c r="B69" s="51">
        <f t="shared" si="6"/>
        <v>0.45</v>
      </c>
      <c r="C69" s="54">
        <f t="shared" si="5"/>
        <v>-258913771.1</v>
      </c>
      <c r="D69" s="32"/>
      <c r="E69" s="117">
        <f t="shared" si="7"/>
        <v>0</v>
      </c>
      <c r="F69" s="118"/>
      <c r="G69" s="32"/>
      <c r="H69" s="32"/>
      <c r="I69" s="32"/>
      <c r="J69" s="32"/>
      <c r="K69" s="32"/>
      <c r="L69" s="32"/>
      <c r="M69" s="32"/>
      <c r="N69" s="32"/>
      <c r="O69" s="32"/>
      <c r="P69" s="32"/>
      <c r="Q69" s="32"/>
      <c r="R69" s="32"/>
      <c r="S69" s="32"/>
      <c r="T69" s="32"/>
      <c r="U69" s="32"/>
      <c r="V69" s="32"/>
      <c r="W69" s="32"/>
      <c r="X69" s="32"/>
      <c r="Y69" s="32"/>
      <c r="Z69" s="33"/>
    </row>
    <row r="70" ht="12.75" customHeight="1">
      <c r="A70" s="34"/>
      <c r="B70" s="51">
        <f t="shared" si="6"/>
        <v>0.46</v>
      </c>
      <c r="C70" s="54">
        <f t="shared" si="5"/>
        <v>-259586432.6</v>
      </c>
      <c r="D70" s="32"/>
      <c r="E70" s="117">
        <f t="shared" si="7"/>
        <v>0</v>
      </c>
      <c r="F70" s="118"/>
      <c r="G70" s="32"/>
      <c r="H70" s="32"/>
      <c r="I70" s="32"/>
      <c r="J70" s="32"/>
      <c r="K70" s="32"/>
      <c r="L70" s="32"/>
      <c r="M70" s="32"/>
      <c r="N70" s="32"/>
      <c r="O70" s="32"/>
      <c r="P70" s="32"/>
      <c r="Q70" s="32"/>
      <c r="R70" s="32"/>
      <c r="S70" s="32"/>
      <c r="T70" s="32"/>
      <c r="U70" s="32"/>
      <c r="V70" s="32"/>
      <c r="W70" s="32"/>
      <c r="X70" s="32"/>
      <c r="Y70" s="32"/>
      <c r="Z70" s="33"/>
    </row>
    <row r="71" ht="12.75" customHeight="1">
      <c r="A71" s="34"/>
      <c r="B71" s="51">
        <f t="shared" si="6"/>
        <v>0.47</v>
      </c>
      <c r="C71" s="54">
        <f t="shared" si="5"/>
        <v>-260230880.1</v>
      </c>
      <c r="D71" s="32"/>
      <c r="E71" s="117">
        <f t="shared" si="7"/>
        <v>0</v>
      </c>
      <c r="F71" s="118"/>
      <c r="G71" s="32"/>
      <c r="H71" s="32"/>
      <c r="I71" s="32"/>
      <c r="J71" s="32"/>
      <c r="K71" s="32"/>
      <c r="L71" s="32"/>
      <c r="M71" s="32"/>
      <c r="N71" s="32"/>
      <c r="O71" s="32"/>
      <c r="P71" s="32"/>
      <c r="Q71" s="32"/>
      <c r="R71" s="32"/>
      <c r="S71" s="32"/>
      <c r="T71" s="32"/>
      <c r="U71" s="32"/>
      <c r="V71" s="32"/>
      <c r="W71" s="32"/>
      <c r="X71" s="32"/>
      <c r="Y71" s="32"/>
      <c r="Z71" s="33"/>
    </row>
    <row r="72" ht="12.75" customHeight="1">
      <c r="A72" s="34"/>
      <c r="B72" s="51">
        <f t="shared" si="6"/>
        <v>0.48</v>
      </c>
      <c r="C72" s="54">
        <f t="shared" si="5"/>
        <v>-260848821</v>
      </c>
      <c r="D72" s="32"/>
      <c r="E72" s="117">
        <f t="shared" si="7"/>
        <v>0</v>
      </c>
      <c r="F72" s="118"/>
      <c r="G72" s="32"/>
      <c r="H72" s="32"/>
      <c r="I72" s="32"/>
      <c r="J72" s="32"/>
      <c r="K72" s="32"/>
      <c r="L72" s="32"/>
      <c r="M72" s="32"/>
      <c r="N72" s="32"/>
      <c r="O72" s="32"/>
      <c r="P72" s="32"/>
      <c r="Q72" s="32"/>
      <c r="R72" s="32"/>
      <c r="S72" s="32"/>
      <c r="T72" s="32"/>
      <c r="U72" s="32"/>
      <c r="V72" s="32"/>
      <c r="W72" s="32"/>
      <c r="X72" s="32"/>
      <c r="Y72" s="32"/>
      <c r="Z72" s="33"/>
    </row>
    <row r="73" ht="12.75" customHeight="1">
      <c r="A73" s="34"/>
      <c r="B73" s="51">
        <f t="shared" si="6"/>
        <v>0.49</v>
      </c>
      <c r="C73" s="54">
        <f t="shared" si="5"/>
        <v>-261441831.3</v>
      </c>
      <c r="D73" s="32"/>
      <c r="E73" s="117">
        <f t="shared" si="7"/>
        <v>0</v>
      </c>
      <c r="F73" s="118"/>
      <c r="G73" s="32"/>
      <c r="H73" s="32"/>
      <c r="I73" s="32"/>
      <c r="J73" s="32"/>
      <c r="K73" s="32"/>
      <c r="L73" s="32"/>
      <c r="M73" s="32"/>
      <c r="N73" s="32"/>
      <c r="O73" s="32"/>
      <c r="P73" s="32"/>
      <c r="Q73" s="32"/>
      <c r="R73" s="32"/>
      <c r="S73" s="32"/>
      <c r="T73" s="32"/>
      <c r="U73" s="32"/>
      <c r="V73" s="32"/>
      <c r="W73" s="32"/>
      <c r="X73" s="32"/>
      <c r="Y73" s="32"/>
      <c r="Z73" s="33"/>
    </row>
    <row r="74" ht="12.75" customHeight="1">
      <c r="A74" s="34"/>
      <c r="B74" s="51">
        <f t="shared" si="6"/>
        <v>0.5</v>
      </c>
      <c r="C74" s="54">
        <f t="shared" si="5"/>
        <v>-262011367.5</v>
      </c>
      <c r="D74" s="32"/>
      <c r="E74" s="117">
        <f t="shared" si="7"/>
        <v>0</v>
      </c>
      <c r="F74" s="118"/>
      <c r="G74" s="32"/>
      <c r="H74" s="32"/>
      <c r="I74" s="32"/>
      <c r="J74" s="32"/>
      <c r="K74" s="32"/>
      <c r="L74" s="32"/>
      <c r="M74" s="32"/>
      <c r="N74" s="32"/>
      <c r="O74" s="32"/>
      <c r="P74" s="32"/>
      <c r="Q74" s="32"/>
      <c r="R74" s="32"/>
      <c r="S74" s="32"/>
      <c r="T74" s="32"/>
      <c r="U74" s="32"/>
      <c r="V74" s="32"/>
      <c r="W74" s="32"/>
      <c r="X74" s="32"/>
      <c r="Y74" s="32"/>
      <c r="Z74" s="33"/>
    </row>
    <row r="75" ht="12.75" customHeight="1">
      <c r="A75" s="34"/>
      <c r="B75" s="51">
        <f t="shared" si="6"/>
        <v>0.51</v>
      </c>
      <c r="C75" s="54">
        <f t="shared" si="5"/>
        <v>-262558777.4</v>
      </c>
      <c r="D75" s="32"/>
      <c r="E75" s="117">
        <f t="shared" si="7"/>
        <v>0</v>
      </c>
      <c r="F75" s="118"/>
      <c r="G75" s="32"/>
      <c r="H75" s="32"/>
      <c r="I75" s="32"/>
      <c r="J75" s="32"/>
      <c r="K75" s="32"/>
      <c r="L75" s="32"/>
      <c r="M75" s="32"/>
      <c r="N75" s="32"/>
      <c r="O75" s="32"/>
      <c r="P75" s="32"/>
      <c r="Q75" s="32"/>
      <c r="R75" s="32"/>
      <c r="S75" s="32"/>
      <c r="T75" s="32"/>
      <c r="U75" s="32"/>
      <c r="V75" s="32"/>
      <c r="W75" s="32"/>
      <c r="X75" s="32"/>
      <c r="Y75" s="32"/>
      <c r="Z75" s="33"/>
    </row>
    <row r="76" ht="12.75" customHeight="1">
      <c r="A76" s="34"/>
      <c r="B76" s="51">
        <f t="shared" si="6"/>
        <v>0.52</v>
      </c>
      <c r="C76" s="54">
        <f t="shared" si="5"/>
        <v>-263085309.7</v>
      </c>
      <c r="D76" s="32"/>
      <c r="E76" s="117">
        <f t="shared" si="7"/>
        <v>0</v>
      </c>
      <c r="F76" s="118"/>
      <c r="G76" s="32"/>
      <c r="H76" s="32"/>
      <c r="I76" s="32"/>
      <c r="J76" s="32"/>
      <c r="K76" s="32"/>
      <c r="L76" s="32"/>
      <c r="M76" s="32"/>
      <c r="N76" s="32"/>
      <c r="O76" s="32"/>
      <c r="P76" s="32"/>
      <c r="Q76" s="32"/>
      <c r="R76" s="32"/>
      <c r="S76" s="32"/>
      <c r="T76" s="32"/>
      <c r="U76" s="32"/>
      <c r="V76" s="32"/>
      <c r="W76" s="32"/>
      <c r="X76" s="32"/>
      <c r="Y76" s="32"/>
      <c r="Z76" s="33"/>
    </row>
    <row r="77" ht="12.75" customHeight="1">
      <c r="A77" s="34"/>
      <c r="B77" s="51">
        <f t="shared" si="6"/>
        <v>0.53</v>
      </c>
      <c r="C77" s="54">
        <f t="shared" si="5"/>
        <v>-263592122.7</v>
      </c>
      <c r="D77" s="32"/>
      <c r="E77" s="117">
        <f t="shared" si="7"/>
        <v>0</v>
      </c>
      <c r="F77" s="118"/>
      <c r="G77" s="32"/>
      <c r="H77" s="32"/>
      <c r="I77" s="32"/>
      <c r="J77" s="32"/>
      <c r="K77" s="32"/>
      <c r="L77" s="32"/>
      <c r="M77" s="32"/>
      <c r="N77" s="32"/>
      <c r="O77" s="32"/>
      <c r="P77" s="32"/>
      <c r="Q77" s="32"/>
      <c r="R77" s="32"/>
      <c r="S77" s="32"/>
      <c r="T77" s="32"/>
      <c r="U77" s="32"/>
      <c r="V77" s="32"/>
      <c r="W77" s="32"/>
      <c r="X77" s="32"/>
      <c r="Y77" s="32"/>
      <c r="Z77" s="33"/>
    </row>
    <row r="78" ht="12.75" customHeight="1">
      <c r="A78" s="58"/>
      <c r="B78" s="59"/>
      <c r="C78" s="59"/>
      <c r="D78" s="59"/>
      <c r="E78" s="59"/>
      <c r="F78" s="59"/>
      <c r="G78" s="59"/>
      <c r="H78" s="59"/>
      <c r="I78" s="59"/>
      <c r="J78" s="59"/>
      <c r="K78" s="59"/>
      <c r="L78" s="59"/>
      <c r="M78" s="59"/>
      <c r="N78" s="59"/>
      <c r="O78" s="59"/>
      <c r="P78" s="59"/>
      <c r="Q78" s="59"/>
      <c r="R78" s="59"/>
      <c r="S78" s="59"/>
      <c r="T78" s="59"/>
      <c r="U78" s="59"/>
      <c r="V78" s="59"/>
      <c r="W78" s="59"/>
      <c r="X78" s="59"/>
      <c r="Y78" s="59"/>
      <c r="Z78" s="66"/>
    </row>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G2"/>
    <mergeCell ref="B4:J4"/>
    <mergeCell ref="E6:Y6"/>
    <mergeCell ref="B7:B9"/>
    <mergeCell ref="B14:B15"/>
    <mergeCell ref="B16:B17"/>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50.14"/>
    <col customWidth="1" min="3" max="3" width="21.14"/>
    <col customWidth="1" min="4" max="4" width="21.86"/>
    <col customWidth="1" min="5" max="5" width="21.29"/>
    <col customWidth="1" min="6" max="25" width="16.0"/>
    <col customWidth="1" min="26" max="26" width="18.14"/>
    <col customWidth="1" min="27" max="46" width="8.86"/>
  </cols>
  <sheetData>
    <row r="1" ht="12.75" customHeight="1">
      <c r="A1" s="67"/>
      <c r="B1" s="68"/>
      <c r="C1" s="68"/>
      <c r="D1" s="68"/>
      <c r="E1" s="68"/>
      <c r="F1" s="68"/>
      <c r="G1" s="68"/>
      <c r="H1" s="68"/>
      <c r="I1" s="68"/>
      <c r="J1" s="68"/>
      <c r="K1" s="68"/>
      <c r="L1" s="68"/>
      <c r="M1" s="68"/>
      <c r="N1" s="68"/>
      <c r="O1" s="68"/>
      <c r="P1" s="68"/>
      <c r="Q1" s="68"/>
      <c r="R1" s="68"/>
      <c r="S1" s="68"/>
      <c r="T1" s="68"/>
      <c r="U1" s="68"/>
      <c r="V1" s="68"/>
      <c r="W1" s="68"/>
      <c r="X1" s="68"/>
      <c r="Y1" s="68"/>
      <c r="Z1" s="69"/>
      <c r="AA1" s="13"/>
      <c r="AB1" s="13"/>
      <c r="AC1" s="13"/>
      <c r="AD1" s="13"/>
      <c r="AE1" s="13"/>
      <c r="AF1" s="13"/>
      <c r="AG1" s="13"/>
      <c r="AH1" s="13"/>
      <c r="AI1" s="13"/>
      <c r="AJ1" s="13"/>
      <c r="AK1" s="13"/>
      <c r="AL1" s="13"/>
      <c r="AM1" s="13"/>
      <c r="AN1" s="13"/>
      <c r="AO1" s="13"/>
      <c r="AP1" s="13"/>
      <c r="AQ1" s="13"/>
      <c r="AR1" s="13"/>
      <c r="AS1" s="13"/>
      <c r="AT1" s="13"/>
    </row>
    <row r="2" ht="12.75" customHeight="1">
      <c r="A2" s="70"/>
      <c r="B2" s="15" t="s">
        <v>10</v>
      </c>
      <c r="C2" s="16"/>
      <c r="D2" s="16"/>
      <c r="E2" s="16"/>
      <c r="F2" s="16"/>
      <c r="G2" s="17"/>
      <c r="H2" s="1"/>
      <c r="I2" s="18"/>
      <c r="J2" s="18"/>
      <c r="K2" s="20"/>
      <c r="L2" s="20"/>
      <c r="M2" s="20"/>
      <c r="N2" s="20"/>
      <c r="O2" s="20"/>
      <c r="P2" s="20"/>
      <c r="Q2" s="20"/>
      <c r="R2" s="20"/>
      <c r="S2" s="20"/>
      <c r="T2" s="20"/>
      <c r="U2" s="20"/>
      <c r="V2" s="20"/>
      <c r="W2" s="20"/>
      <c r="X2" s="20"/>
      <c r="Y2" s="20"/>
      <c r="Z2" s="71"/>
      <c r="AA2" s="13"/>
      <c r="AB2" s="13"/>
      <c r="AC2" s="13"/>
      <c r="AD2" s="13"/>
      <c r="AE2" s="13"/>
      <c r="AF2" s="13"/>
      <c r="AG2" s="13"/>
      <c r="AH2" s="13"/>
      <c r="AI2" s="13"/>
      <c r="AJ2" s="13"/>
      <c r="AK2" s="13"/>
      <c r="AL2" s="13"/>
      <c r="AM2" s="13"/>
      <c r="AN2" s="13"/>
      <c r="AO2" s="13"/>
      <c r="AP2" s="13"/>
      <c r="AQ2" s="13"/>
      <c r="AR2" s="13"/>
      <c r="AS2" s="13"/>
      <c r="AT2" s="13"/>
    </row>
    <row r="3" ht="12.75" customHeight="1">
      <c r="A3" s="70"/>
      <c r="B3" s="20"/>
      <c r="C3" s="20"/>
      <c r="D3" s="20"/>
      <c r="E3" s="20"/>
      <c r="F3" s="20"/>
      <c r="G3" s="20"/>
      <c r="H3" s="20"/>
      <c r="I3" s="20"/>
      <c r="J3" s="20"/>
      <c r="K3" s="20"/>
      <c r="L3" s="20"/>
      <c r="M3" s="20"/>
      <c r="N3" s="20"/>
      <c r="O3" s="20"/>
      <c r="P3" s="20"/>
      <c r="Q3" s="20"/>
      <c r="R3" s="20"/>
      <c r="S3" s="20"/>
      <c r="T3" s="20"/>
      <c r="U3" s="20"/>
      <c r="V3" s="20"/>
      <c r="W3" s="20"/>
      <c r="X3" s="20"/>
      <c r="Y3" s="20"/>
      <c r="Z3" s="71"/>
      <c r="AA3" s="13"/>
      <c r="AB3" s="13"/>
      <c r="AC3" s="13"/>
      <c r="AD3" s="13"/>
      <c r="AE3" s="13"/>
      <c r="AF3" s="13"/>
      <c r="AG3" s="13"/>
      <c r="AH3" s="13"/>
      <c r="AI3" s="13"/>
      <c r="AJ3" s="13"/>
      <c r="AK3" s="13"/>
      <c r="AL3" s="13"/>
      <c r="AM3" s="13"/>
      <c r="AN3" s="13"/>
      <c r="AO3" s="13"/>
      <c r="AP3" s="13"/>
      <c r="AQ3" s="13"/>
      <c r="AR3" s="13"/>
      <c r="AS3" s="13"/>
      <c r="AT3" s="13"/>
    </row>
    <row r="4" ht="75.75" customHeight="1">
      <c r="A4" s="70"/>
      <c r="B4" s="21" t="s">
        <v>86</v>
      </c>
      <c r="C4" s="16"/>
      <c r="D4" s="16"/>
      <c r="E4" s="16"/>
      <c r="F4" s="16"/>
      <c r="G4" s="16"/>
      <c r="H4" s="16"/>
      <c r="I4" s="16"/>
      <c r="J4" s="17"/>
      <c r="K4" s="20"/>
      <c r="L4" s="20"/>
      <c r="M4" s="20"/>
      <c r="N4" s="20"/>
      <c r="O4" s="20"/>
      <c r="P4" s="20"/>
      <c r="Q4" s="20"/>
      <c r="R4" s="20"/>
      <c r="S4" s="20"/>
      <c r="T4" s="20"/>
      <c r="U4" s="20"/>
      <c r="V4" s="20"/>
      <c r="W4" s="20"/>
      <c r="X4" s="20"/>
      <c r="Y4" s="20"/>
      <c r="Z4" s="71"/>
      <c r="AA4" s="13"/>
      <c r="AB4" s="13"/>
      <c r="AC4" s="13"/>
      <c r="AD4" s="13"/>
      <c r="AE4" s="13"/>
      <c r="AF4" s="13"/>
      <c r="AG4" s="13"/>
      <c r="AH4" s="13"/>
      <c r="AI4" s="13"/>
      <c r="AJ4" s="13"/>
      <c r="AK4" s="13"/>
      <c r="AL4" s="13"/>
      <c r="AM4" s="13"/>
      <c r="AN4" s="13"/>
      <c r="AO4" s="13"/>
      <c r="AP4" s="13"/>
      <c r="AQ4" s="13"/>
      <c r="AR4" s="13"/>
      <c r="AS4" s="13"/>
      <c r="AT4" s="13"/>
    </row>
    <row r="5" ht="12.75" customHeight="1">
      <c r="A5" s="70"/>
      <c r="B5" s="110"/>
      <c r="C5" s="110"/>
      <c r="D5" s="110"/>
      <c r="E5" s="110"/>
      <c r="F5" s="110"/>
      <c r="G5" s="110"/>
      <c r="H5" s="110"/>
      <c r="I5" s="110"/>
      <c r="J5" s="110"/>
      <c r="K5" s="20"/>
      <c r="L5" s="20"/>
      <c r="M5" s="20"/>
      <c r="N5" s="20"/>
      <c r="O5" s="20"/>
      <c r="P5" s="20"/>
      <c r="Q5" s="20"/>
      <c r="R5" s="20"/>
      <c r="S5" s="20"/>
      <c r="T5" s="20"/>
      <c r="U5" s="20"/>
      <c r="V5" s="20"/>
      <c r="W5" s="20"/>
      <c r="X5" s="20"/>
      <c r="Y5" s="20"/>
      <c r="Z5" s="71"/>
      <c r="AA5" s="13"/>
      <c r="AB5" s="13"/>
      <c r="AC5" s="13"/>
      <c r="AD5" s="13"/>
      <c r="AE5" s="13"/>
      <c r="AF5" s="13"/>
      <c r="AG5" s="13"/>
      <c r="AH5" s="13"/>
      <c r="AI5" s="13"/>
      <c r="AJ5" s="13"/>
      <c r="AK5" s="13"/>
      <c r="AL5" s="13"/>
      <c r="AM5" s="13"/>
      <c r="AN5" s="13"/>
      <c r="AO5" s="13"/>
      <c r="AP5" s="13"/>
      <c r="AQ5" s="13"/>
      <c r="AR5" s="13"/>
      <c r="AS5" s="13"/>
      <c r="AT5" s="13"/>
    </row>
    <row r="6" ht="37.5" customHeight="1">
      <c r="A6" s="70"/>
      <c r="B6" s="21" t="s">
        <v>87</v>
      </c>
      <c r="C6" s="17"/>
      <c r="D6" s="110"/>
      <c r="E6" s="25" t="s">
        <v>15</v>
      </c>
      <c r="F6" s="16"/>
      <c r="G6" s="16"/>
      <c r="H6" s="16"/>
      <c r="I6" s="16"/>
      <c r="J6" s="16"/>
      <c r="K6" s="16"/>
      <c r="L6" s="16"/>
      <c r="M6" s="16"/>
      <c r="N6" s="16"/>
      <c r="O6" s="16"/>
      <c r="P6" s="16"/>
      <c r="Q6" s="16"/>
      <c r="R6" s="16"/>
      <c r="S6" s="16"/>
      <c r="T6" s="16"/>
      <c r="U6" s="16"/>
      <c r="V6" s="16"/>
      <c r="W6" s="16"/>
      <c r="X6" s="16"/>
      <c r="Y6" s="17"/>
      <c r="Z6" s="71"/>
      <c r="AA6" s="13"/>
      <c r="AB6" s="13"/>
      <c r="AC6" s="13"/>
      <c r="AD6" s="13"/>
      <c r="AE6" s="13"/>
      <c r="AF6" s="13"/>
      <c r="AG6" s="13"/>
      <c r="AH6" s="13"/>
      <c r="AI6" s="13"/>
      <c r="AJ6" s="13"/>
      <c r="AK6" s="13"/>
      <c r="AL6" s="13"/>
      <c r="AM6" s="13"/>
      <c r="AN6" s="13"/>
      <c r="AO6" s="13"/>
      <c r="AP6" s="13"/>
      <c r="AQ6" s="13"/>
      <c r="AR6" s="13"/>
      <c r="AS6" s="13"/>
      <c r="AT6" s="13"/>
    </row>
    <row r="7" ht="12.75" customHeight="1">
      <c r="A7" s="70"/>
      <c r="B7" s="111" t="s">
        <v>75</v>
      </c>
      <c r="C7" s="110"/>
      <c r="D7" s="110"/>
      <c r="E7" s="20">
        <v>0.0</v>
      </c>
      <c r="F7" s="20">
        <v>1.0</v>
      </c>
      <c r="G7" s="22">
        <v>2.0</v>
      </c>
      <c r="H7" s="22">
        <v>3.0</v>
      </c>
      <c r="I7" s="20">
        <v>4.0</v>
      </c>
      <c r="J7" s="20">
        <v>5.0</v>
      </c>
      <c r="K7" s="22">
        <v>6.0</v>
      </c>
      <c r="L7" s="22">
        <v>7.0</v>
      </c>
      <c r="M7" s="20">
        <v>8.0</v>
      </c>
      <c r="N7" s="20">
        <v>9.0</v>
      </c>
      <c r="O7" s="22">
        <v>10.0</v>
      </c>
      <c r="P7" s="22">
        <v>11.0</v>
      </c>
      <c r="Q7" s="20">
        <v>12.0</v>
      </c>
      <c r="R7" s="20">
        <v>13.0</v>
      </c>
      <c r="S7" s="22">
        <v>14.0</v>
      </c>
      <c r="T7" s="22">
        <v>15.0</v>
      </c>
      <c r="U7" s="20">
        <v>16.0</v>
      </c>
      <c r="V7" s="20">
        <v>17.0</v>
      </c>
      <c r="W7" s="22">
        <v>18.0</v>
      </c>
      <c r="X7" s="22">
        <v>19.0</v>
      </c>
      <c r="Y7" s="20">
        <v>20.0</v>
      </c>
      <c r="Z7" s="71">
        <v>21.0</v>
      </c>
      <c r="AA7" s="13"/>
      <c r="AB7" s="13"/>
      <c r="AC7" s="13"/>
      <c r="AD7" s="13"/>
      <c r="AE7" s="13"/>
      <c r="AF7" s="13"/>
      <c r="AG7" s="13"/>
      <c r="AH7" s="13"/>
      <c r="AI7" s="13"/>
      <c r="AJ7" s="13"/>
      <c r="AK7" s="13"/>
      <c r="AL7" s="13"/>
      <c r="AM7" s="13"/>
      <c r="AN7" s="13"/>
      <c r="AO7" s="13"/>
      <c r="AP7" s="13"/>
      <c r="AQ7" s="13"/>
      <c r="AR7" s="13"/>
      <c r="AS7" s="13"/>
      <c r="AT7" s="13"/>
    </row>
    <row r="8" ht="3.75" customHeight="1">
      <c r="A8" s="70"/>
      <c r="B8" s="84"/>
      <c r="C8" s="110"/>
      <c r="D8" s="110"/>
      <c r="E8" s="26"/>
      <c r="F8" s="26"/>
      <c r="G8" s="26"/>
      <c r="H8" s="26"/>
      <c r="I8" s="26"/>
      <c r="J8" s="26"/>
      <c r="K8" s="26"/>
      <c r="L8" s="26"/>
      <c r="M8" s="26"/>
      <c r="N8" s="26"/>
      <c r="O8" s="26"/>
      <c r="P8" s="26"/>
      <c r="Q8" s="26"/>
      <c r="R8" s="26"/>
      <c r="S8" s="26"/>
      <c r="T8" s="26"/>
      <c r="U8" s="26"/>
      <c r="V8" s="26"/>
      <c r="W8" s="26"/>
      <c r="X8" s="26"/>
      <c r="Y8" s="26"/>
      <c r="Z8" s="119"/>
      <c r="AA8" s="13"/>
      <c r="AB8" s="13"/>
      <c r="AC8" s="13"/>
      <c r="AD8" s="13"/>
      <c r="AE8" s="13"/>
      <c r="AF8" s="13"/>
      <c r="AG8" s="13"/>
      <c r="AH8" s="13"/>
      <c r="AI8" s="13"/>
      <c r="AJ8" s="13"/>
      <c r="AK8" s="13"/>
      <c r="AL8" s="13"/>
      <c r="AM8" s="13"/>
      <c r="AN8" s="13"/>
      <c r="AO8" s="13"/>
      <c r="AP8" s="13"/>
      <c r="AQ8" s="13"/>
      <c r="AR8" s="13"/>
      <c r="AS8" s="13"/>
      <c r="AT8" s="13"/>
    </row>
    <row r="9" ht="12.75" customHeight="1">
      <c r="A9" s="86"/>
      <c r="B9" s="30" t="s">
        <v>88</v>
      </c>
      <c r="C9" s="73">
        <v>-9.9E7</v>
      </c>
      <c r="D9" s="32"/>
      <c r="E9" s="54">
        <f>C9</f>
        <v>-99000000</v>
      </c>
      <c r="F9" s="54"/>
      <c r="G9" s="54"/>
      <c r="H9" s="54"/>
      <c r="I9" s="54"/>
      <c r="J9" s="54"/>
      <c r="K9" s="54"/>
      <c r="L9" s="54"/>
      <c r="M9" s="54"/>
      <c r="N9" s="54"/>
      <c r="O9" s="54"/>
      <c r="P9" s="54"/>
      <c r="Q9" s="54"/>
      <c r="R9" s="54"/>
      <c r="S9" s="54"/>
      <c r="T9" s="54"/>
      <c r="U9" s="54"/>
      <c r="V9" s="54"/>
      <c r="W9" s="54"/>
      <c r="X9" s="54"/>
      <c r="Y9" s="54"/>
      <c r="Z9" s="120"/>
    </row>
    <row r="10" ht="12.75" customHeight="1">
      <c r="A10" s="86"/>
      <c r="B10" s="30" t="s">
        <v>89</v>
      </c>
      <c r="C10" s="73">
        <v>1.2E7</v>
      </c>
      <c r="D10" s="32"/>
      <c r="E10" s="54"/>
      <c r="F10" s="54"/>
      <c r="G10" s="54">
        <f>C10</f>
        <v>12000000</v>
      </c>
      <c r="H10" s="54">
        <f t="shared" ref="H10:Z10" si="1">G10</f>
        <v>12000000</v>
      </c>
      <c r="I10" s="54">
        <f t="shared" si="1"/>
        <v>12000000</v>
      </c>
      <c r="J10" s="54">
        <f t="shared" si="1"/>
        <v>12000000</v>
      </c>
      <c r="K10" s="54">
        <f t="shared" si="1"/>
        <v>12000000</v>
      </c>
      <c r="L10" s="54">
        <f t="shared" si="1"/>
        <v>12000000</v>
      </c>
      <c r="M10" s="54">
        <f t="shared" si="1"/>
        <v>12000000</v>
      </c>
      <c r="N10" s="54">
        <f t="shared" si="1"/>
        <v>12000000</v>
      </c>
      <c r="O10" s="54">
        <f t="shared" si="1"/>
        <v>12000000</v>
      </c>
      <c r="P10" s="54">
        <f t="shared" si="1"/>
        <v>12000000</v>
      </c>
      <c r="Q10" s="54">
        <f t="shared" si="1"/>
        <v>12000000</v>
      </c>
      <c r="R10" s="54">
        <f t="shared" si="1"/>
        <v>12000000</v>
      </c>
      <c r="S10" s="54">
        <f t="shared" si="1"/>
        <v>12000000</v>
      </c>
      <c r="T10" s="54">
        <f t="shared" si="1"/>
        <v>12000000</v>
      </c>
      <c r="U10" s="54">
        <f t="shared" si="1"/>
        <v>12000000</v>
      </c>
      <c r="V10" s="54">
        <f t="shared" si="1"/>
        <v>12000000</v>
      </c>
      <c r="W10" s="54">
        <f t="shared" si="1"/>
        <v>12000000</v>
      </c>
      <c r="X10" s="54">
        <f t="shared" si="1"/>
        <v>12000000</v>
      </c>
      <c r="Y10" s="54">
        <f t="shared" si="1"/>
        <v>12000000</v>
      </c>
      <c r="Z10" s="120">
        <f t="shared" si="1"/>
        <v>12000000</v>
      </c>
    </row>
    <row r="11" ht="12.75" customHeight="1">
      <c r="A11" s="86"/>
      <c r="B11" s="30" t="s">
        <v>90</v>
      </c>
      <c r="C11" s="76">
        <v>20.0</v>
      </c>
      <c r="D11" s="32"/>
      <c r="E11" s="54"/>
      <c r="F11" s="54"/>
      <c r="G11" s="54"/>
      <c r="H11" s="54"/>
      <c r="I11" s="54"/>
      <c r="J11" s="54"/>
      <c r="K11" s="54"/>
      <c r="L11" s="54"/>
      <c r="M11" s="54"/>
      <c r="N11" s="54"/>
      <c r="O11" s="54"/>
      <c r="P11" s="54"/>
      <c r="Q11" s="54"/>
      <c r="R11" s="54"/>
      <c r="S11" s="54"/>
      <c r="T11" s="54"/>
      <c r="U11" s="54"/>
      <c r="V11" s="54"/>
      <c r="W11" s="54"/>
      <c r="X11" s="54"/>
      <c r="Y11" s="9"/>
      <c r="Z11" s="120">
        <f>C12</f>
        <v>-141000000</v>
      </c>
    </row>
    <row r="12" ht="12.75" customHeight="1">
      <c r="A12" s="86"/>
      <c r="B12" s="30" t="s">
        <v>91</v>
      </c>
      <c r="C12" s="73">
        <v>-1.41E8</v>
      </c>
      <c r="D12" s="32"/>
      <c r="E12" s="54">
        <f t="shared" ref="E12:Z12" si="2">SUM(E9:E11)</f>
        <v>-99000000</v>
      </c>
      <c r="F12" s="54">
        <f t="shared" si="2"/>
        <v>0</v>
      </c>
      <c r="G12" s="54">
        <f t="shared" si="2"/>
        <v>12000000</v>
      </c>
      <c r="H12" s="54">
        <f t="shared" si="2"/>
        <v>12000000</v>
      </c>
      <c r="I12" s="54">
        <f t="shared" si="2"/>
        <v>12000000</v>
      </c>
      <c r="J12" s="54">
        <f t="shared" si="2"/>
        <v>12000000</v>
      </c>
      <c r="K12" s="54">
        <f t="shared" si="2"/>
        <v>12000000</v>
      </c>
      <c r="L12" s="54">
        <f t="shared" si="2"/>
        <v>12000000</v>
      </c>
      <c r="M12" s="54">
        <f t="shared" si="2"/>
        <v>12000000</v>
      </c>
      <c r="N12" s="54">
        <f t="shared" si="2"/>
        <v>12000000</v>
      </c>
      <c r="O12" s="54">
        <f t="shared" si="2"/>
        <v>12000000</v>
      </c>
      <c r="P12" s="54">
        <f t="shared" si="2"/>
        <v>12000000</v>
      </c>
      <c r="Q12" s="54">
        <f t="shared" si="2"/>
        <v>12000000</v>
      </c>
      <c r="R12" s="54">
        <f t="shared" si="2"/>
        <v>12000000</v>
      </c>
      <c r="S12" s="54">
        <f t="shared" si="2"/>
        <v>12000000</v>
      </c>
      <c r="T12" s="54">
        <f t="shared" si="2"/>
        <v>12000000</v>
      </c>
      <c r="U12" s="54">
        <f t="shared" si="2"/>
        <v>12000000</v>
      </c>
      <c r="V12" s="54">
        <f t="shared" si="2"/>
        <v>12000000</v>
      </c>
      <c r="W12" s="54">
        <f t="shared" si="2"/>
        <v>12000000</v>
      </c>
      <c r="X12" s="54">
        <f t="shared" si="2"/>
        <v>12000000</v>
      </c>
      <c r="Y12" s="54">
        <f t="shared" si="2"/>
        <v>12000000</v>
      </c>
      <c r="Z12" s="120">
        <f t="shared" si="2"/>
        <v>-129000000</v>
      </c>
    </row>
    <row r="13" ht="12.75" customHeight="1">
      <c r="A13" s="86"/>
      <c r="B13" s="30" t="s">
        <v>18</v>
      </c>
      <c r="C13" s="37">
        <v>0.12</v>
      </c>
      <c r="D13" s="32"/>
      <c r="E13" s="74"/>
      <c r="F13" s="32"/>
      <c r="G13" s="32"/>
      <c r="H13" s="32"/>
      <c r="I13" s="32"/>
      <c r="J13" s="32"/>
      <c r="K13" s="32"/>
      <c r="L13" s="32"/>
      <c r="M13" s="32"/>
      <c r="N13" s="32"/>
      <c r="O13" s="32"/>
      <c r="P13" s="32"/>
      <c r="Q13" s="32"/>
      <c r="R13" s="32"/>
      <c r="S13" s="32"/>
      <c r="T13" s="32"/>
      <c r="U13" s="32"/>
      <c r="V13" s="32"/>
      <c r="W13" s="32"/>
      <c r="X13" s="32"/>
      <c r="Y13" s="32"/>
      <c r="Z13" s="75"/>
    </row>
    <row r="14" ht="12.75" customHeight="1">
      <c r="A14" s="86"/>
      <c r="B14" s="20" t="s">
        <v>54</v>
      </c>
      <c r="C14" s="77">
        <f t="array" ref="C14">NPV(C13,F12:Z12)+E12</f>
        <v>-32021152.13</v>
      </c>
      <c r="D14" s="32"/>
      <c r="E14" s="74"/>
      <c r="F14" s="32"/>
      <c r="G14" s="32"/>
      <c r="H14" s="32"/>
      <c r="I14" s="32"/>
      <c r="J14" s="32"/>
      <c r="K14" s="32"/>
      <c r="L14" s="32"/>
      <c r="M14" s="32"/>
      <c r="N14" s="32"/>
      <c r="O14" s="32"/>
      <c r="P14" s="32"/>
      <c r="Q14" s="32"/>
      <c r="R14" s="32"/>
      <c r="S14" s="32"/>
      <c r="T14" s="32"/>
      <c r="U14" s="32"/>
      <c r="V14" s="32"/>
      <c r="W14" s="32"/>
      <c r="X14" s="32"/>
      <c r="Y14" s="32"/>
      <c r="Z14" s="75"/>
    </row>
    <row r="15" ht="12.75" customHeight="1">
      <c r="A15" s="86"/>
      <c r="B15" s="20"/>
      <c r="C15" s="121"/>
      <c r="D15" s="32"/>
      <c r="E15" s="74"/>
      <c r="F15" s="32"/>
      <c r="G15" s="32"/>
      <c r="H15" s="32"/>
      <c r="I15" s="32"/>
      <c r="J15" s="32"/>
      <c r="K15" s="32"/>
      <c r="L15" s="32"/>
      <c r="M15" s="32"/>
      <c r="N15" s="32"/>
      <c r="O15" s="32"/>
      <c r="P15" s="32"/>
      <c r="Q15" s="32"/>
      <c r="R15" s="32"/>
      <c r="S15" s="32"/>
      <c r="T15" s="32"/>
      <c r="U15" s="32"/>
      <c r="V15" s="32"/>
      <c r="W15" s="32"/>
      <c r="X15" s="32"/>
      <c r="Y15" s="32"/>
      <c r="Z15" s="75"/>
    </row>
    <row r="16" ht="12.75" customHeight="1">
      <c r="A16" s="86"/>
      <c r="B16" s="20" t="s">
        <v>92</v>
      </c>
      <c r="C16" s="121"/>
      <c r="D16" s="32"/>
      <c r="E16" s="74"/>
      <c r="F16" s="32"/>
      <c r="G16" s="32"/>
      <c r="H16" s="32"/>
      <c r="I16" s="32"/>
      <c r="J16" s="32"/>
      <c r="K16" s="32"/>
      <c r="L16" s="32"/>
      <c r="M16" s="32"/>
      <c r="N16" s="32"/>
      <c r="O16" s="32"/>
      <c r="P16" s="32"/>
      <c r="Q16" s="32"/>
      <c r="R16" s="32"/>
      <c r="S16" s="32"/>
      <c r="T16" s="32"/>
      <c r="U16" s="32"/>
      <c r="V16" s="32"/>
      <c r="W16" s="32"/>
      <c r="X16" s="32"/>
      <c r="Y16" s="32"/>
      <c r="Z16" s="75"/>
    </row>
    <row r="17" ht="12.75" customHeight="1">
      <c r="A17" s="86"/>
      <c r="B17" s="48" t="s">
        <v>93</v>
      </c>
      <c r="C17" s="16"/>
      <c r="D17" s="17"/>
      <c r="E17" s="74"/>
      <c r="F17" s="32"/>
      <c r="G17" s="32"/>
      <c r="H17" s="32"/>
      <c r="I17" s="32"/>
      <c r="J17" s="32"/>
      <c r="K17" s="32"/>
      <c r="L17" s="32"/>
      <c r="M17" s="32"/>
      <c r="N17" s="32"/>
      <c r="O17" s="32"/>
      <c r="P17" s="32"/>
      <c r="Q17" s="32"/>
      <c r="R17" s="32"/>
      <c r="S17" s="32"/>
      <c r="T17" s="32"/>
      <c r="U17" s="32"/>
      <c r="V17" s="32"/>
      <c r="W17" s="32"/>
      <c r="X17" s="32"/>
      <c r="Y17" s="32"/>
      <c r="Z17" s="75"/>
    </row>
    <row r="18" ht="12.75" customHeight="1">
      <c r="A18" s="86"/>
      <c r="B18" s="78"/>
      <c r="C18" s="121"/>
      <c r="D18" s="32"/>
      <c r="E18" s="74"/>
      <c r="F18" s="32"/>
      <c r="G18" s="32"/>
      <c r="H18" s="32"/>
      <c r="I18" s="32"/>
      <c r="J18" s="32"/>
      <c r="K18" s="32"/>
      <c r="L18" s="32"/>
      <c r="M18" s="32"/>
      <c r="N18" s="32"/>
      <c r="O18" s="32"/>
      <c r="P18" s="32"/>
      <c r="Q18" s="32"/>
      <c r="R18" s="32"/>
      <c r="S18" s="32"/>
      <c r="T18" s="32"/>
      <c r="U18" s="32"/>
      <c r="V18" s="32"/>
      <c r="W18" s="32"/>
      <c r="X18" s="32"/>
      <c r="Y18" s="32"/>
      <c r="Z18" s="75"/>
    </row>
    <row r="19" ht="12.75" customHeight="1">
      <c r="A19" s="86"/>
      <c r="B19" s="20" t="s">
        <v>94</v>
      </c>
      <c r="C19" s="121"/>
      <c r="D19" s="32"/>
      <c r="E19" s="74"/>
      <c r="F19" s="32"/>
      <c r="G19" s="32"/>
      <c r="H19" s="32"/>
      <c r="I19" s="32"/>
      <c r="J19" s="32"/>
      <c r="K19" s="32"/>
      <c r="L19" s="32"/>
      <c r="M19" s="32"/>
      <c r="N19" s="32"/>
      <c r="O19" s="32"/>
      <c r="P19" s="32"/>
      <c r="Q19" s="32"/>
      <c r="R19" s="32"/>
      <c r="S19" s="32"/>
      <c r="T19" s="32"/>
      <c r="U19" s="32"/>
      <c r="V19" s="32"/>
      <c r="W19" s="32"/>
      <c r="X19" s="32"/>
      <c r="Y19" s="32"/>
      <c r="Z19" s="75"/>
    </row>
    <row r="20" ht="12.75" customHeight="1">
      <c r="A20" s="86"/>
      <c r="B20" s="122" t="s">
        <v>40</v>
      </c>
      <c r="C20" s="123" t="s">
        <v>54</v>
      </c>
      <c r="D20" s="32"/>
      <c r="E20" s="74"/>
      <c r="F20" s="32"/>
      <c r="G20" s="32"/>
      <c r="H20" s="32"/>
      <c r="I20" s="32"/>
      <c r="J20" s="32"/>
      <c r="K20" s="32"/>
      <c r="L20" s="32"/>
      <c r="M20" s="32"/>
      <c r="N20" s="32"/>
      <c r="O20" s="32"/>
      <c r="P20" s="32"/>
      <c r="Q20" s="32"/>
      <c r="R20" s="32"/>
      <c r="S20" s="32"/>
      <c r="T20" s="32"/>
      <c r="U20" s="32"/>
      <c r="V20" s="32"/>
      <c r="W20" s="32"/>
      <c r="X20" s="32"/>
      <c r="Y20" s="32"/>
      <c r="Z20" s="75"/>
    </row>
    <row r="21" ht="12.75" customHeight="1">
      <c r="A21" s="86"/>
      <c r="B21" s="124">
        <f>-0.02</f>
        <v>-0.02</v>
      </c>
      <c r="C21" s="74">
        <f t="shared" ref="C21:C43" si="3">NPV(B21,$F$12:$Z$12)+$E$12</f>
        <v>-9684451.179</v>
      </c>
      <c r="D21" s="32"/>
      <c r="E21" s="74"/>
      <c r="F21" s="32"/>
      <c r="G21" s="32"/>
      <c r="H21" s="32"/>
      <c r="I21" s="32"/>
      <c r="J21" s="32"/>
      <c r="K21" s="32"/>
      <c r="L21" s="32"/>
      <c r="M21" s="32"/>
      <c r="N21" s="32"/>
      <c r="O21" s="32"/>
      <c r="P21" s="32"/>
      <c r="Q21" s="32"/>
      <c r="R21" s="32"/>
      <c r="S21" s="32"/>
      <c r="T21" s="32"/>
      <c r="U21" s="32"/>
      <c r="V21" s="32"/>
      <c r="W21" s="32"/>
      <c r="X21" s="32"/>
      <c r="Y21" s="32"/>
      <c r="Z21" s="75"/>
    </row>
    <row r="22" ht="12.75" customHeight="1">
      <c r="A22" s="86"/>
      <c r="B22" s="124">
        <f>-1%</f>
        <v>-0.01</v>
      </c>
      <c r="C22" s="74">
        <f t="shared" si="3"/>
        <v>-3274413.756</v>
      </c>
      <c r="D22" s="32"/>
      <c r="E22" s="74"/>
      <c r="F22" s="32"/>
      <c r="G22" s="32"/>
      <c r="H22" s="32"/>
      <c r="I22" s="32"/>
      <c r="J22" s="32"/>
      <c r="K22" s="32"/>
      <c r="L22" s="32"/>
      <c r="M22" s="32"/>
      <c r="N22" s="32"/>
      <c r="O22" s="32"/>
      <c r="P22" s="32"/>
      <c r="Q22" s="32"/>
      <c r="R22" s="32"/>
      <c r="S22" s="32"/>
      <c r="T22" s="32"/>
      <c r="U22" s="32"/>
      <c r="V22" s="32"/>
      <c r="W22" s="32"/>
      <c r="X22" s="32"/>
      <c r="Y22" s="32"/>
      <c r="Z22" s="75"/>
    </row>
    <row r="23" ht="12.75" customHeight="1">
      <c r="A23" s="86"/>
      <c r="B23" s="124">
        <v>0.0</v>
      </c>
      <c r="C23" s="74">
        <f t="shared" si="3"/>
        <v>0</v>
      </c>
      <c r="D23" s="20" t="s">
        <v>95</v>
      </c>
      <c r="E23" s="74"/>
      <c r="F23" s="32"/>
      <c r="G23" s="32"/>
      <c r="H23" s="32"/>
      <c r="I23" s="32"/>
      <c r="J23" s="32"/>
      <c r="K23" s="32"/>
      <c r="L23" s="32"/>
      <c r="M23" s="32"/>
      <c r="N23" s="32"/>
      <c r="O23" s="32"/>
      <c r="P23" s="32"/>
      <c r="Q23" s="32"/>
      <c r="R23" s="32"/>
      <c r="S23" s="32"/>
      <c r="T23" s="32"/>
      <c r="U23" s="32"/>
      <c r="V23" s="32"/>
      <c r="W23" s="32"/>
      <c r="X23" s="32"/>
      <c r="Y23" s="32"/>
      <c r="Z23" s="75"/>
    </row>
    <row r="24" ht="12.75" customHeight="1">
      <c r="A24" s="86"/>
      <c r="B24" s="124">
        <f t="shared" ref="B24:B43" si="4">B23+1%</f>
        <v>0.01</v>
      </c>
      <c r="C24" s="74">
        <f t="shared" si="3"/>
        <v>990955.7205</v>
      </c>
      <c r="D24" s="32"/>
      <c r="E24" s="74"/>
      <c r="F24" s="32"/>
      <c r="G24" s="32"/>
      <c r="H24" s="32"/>
      <c r="I24" s="32"/>
      <c r="J24" s="32"/>
      <c r="K24" s="32"/>
      <c r="L24" s="32"/>
      <c r="M24" s="32"/>
      <c r="N24" s="32"/>
      <c r="O24" s="32"/>
      <c r="P24" s="32"/>
      <c r="Q24" s="32"/>
      <c r="R24" s="32"/>
      <c r="S24" s="32"/>
      <c r="T24" s="32"/>
      <c r="U24" s="32"/>
      <c r="V24" s="32"/>
      <c r="W24" s="32"/>
      <c r="X24" s="32"/>
      <c r="Y24" s="32"/>
      <c r="Z24" s="75"/>
    </row>
    <row r="25" ht="12.75" customHeight="1">
      <c r="A25" s="86"/>
      <c r="B25" s="124">
        <f t="shared" si="4"/>
        <v>0.02</v>
      </c>
      <c r="C25" s="74">
        <f t="shared" si="3"/>
        <v>341413.8891</v>
      </c>
      <c r="D25" s="32"/>
      <c r="E25" s="74"/>
      <c r="F25" s="32"/>
      <c r="G25" s="32"/>
      <c r="H25" s="32"/>
      <c r="I25" s="32"/>
      <c r="J25" s="32"/>
      <c r="K25" s="32"/>
      <c r="L25" s="32"/>
      <c r="M25" s="32"/>
      <c r="N25" s="32"/>
      <c r="O25" s="32"/>
      <c r="P25" s="32"/>
      <c r="Q25" s="32"/>
      <c r="R25" s="32"/>
      <c r="S25" s="32"/>
      <c r="T25" s="32"/>
      <c r="U25" s="32"/>
      <c r="V25" s="32"/>
      <c r="W25" s="32"/>
      <c r="X25" s="32"/>
      <c r="Y25" s="32"/>
      <c r="Z25" s="75"/>
    </row>
    <row r="26" ht="12.75" customHeight="1">
      <c r="A26" s="86"/>
      <c r="B26" s="124">
        <f t="shared" si="4"/>
        <v>0.03</v>
      </c>
      <c r="C26" s="74">
        <f t="shared" si="3"/>
        <v>-1464643.704</v>
      </c>
      <c r="D26" s="20" t="s">
        <v>96</v>
      </c>
      <c r="E26" s="74"/>
      <c r="F26" s="32"/>
      <c r="G26" s="32"/>
      <c r="H26" s="32"/>
      <c r="I26" s="32"/>
      <c r="J26" s="32"/>
      <c r="K26" s="32"/>
      <c r="L26" s="32"/>
      <c r="M26" s="32"/>
      <c r="N26" s="32"/>
      <c r="O26" s="32"/>
      <c r="P26" s="32"/>
      <c r="Q26" s="32"/>
      <c r="R26" s="32"/>
      <c r="S26" s="32"/>
      <c r="T26" s="32"/>
      <c r="U26" s="32"/>
      <c r="V26" s="32"/>
      <c r="W26" s="32"/>
      <c r="X26" s="32"/>
      <c r="Y26" s="32"/>
      <c r="Z26" s="75"/>
    </row>
    <row r="27" ht="12.75" customHeight="1">
      <c r="A27" s="86"/>
      <c r="B27" s="124">
        <f t="shared" si="4"/>
        <v>0.04</v>
      </c>
      <c r="C27" s="74">
        <f t="shared" si="3"/>
        <v>-4064080.072</v>
      </c>
      <c r="D27" s="32"/>
      <c r="E27" s="74"/>
      <c r="F27" s="32"/>
      <c r="G27" s="32"/>
      <c r="H27" s="32"/>
      <c r="I27" s="32"/>
      <c r="J27" s="32"/>
      <c r="K27" s="32"/>
      <c r="L27" s="32"/>
      <c r="M27" s="32"/>
      <c r="N27" s="32"/>
      <c r="O27" s="32"/>
      <c r="P27" s="32"/>
      <c r="Q27" s="32"/>
      <c r="R27" s="32"/>
      <c r="S27" s="32"/>
      <c r="T27" s="32"/>
      <c r="U27" s="32"/>
      <c r="V27" s="32"/>
      <c r="W27" s="32"/>
      <c r="X27" s="32"/>
      <c r="Y27" s="32"/>
      <c r="Z27" s="75"/>
    </row>
    <row r="28" ht="12.75" customHeight="1">
      <c r="A28" s="86"/>
      <c r="B28" s="124">
        <f t="shared" si="4"/>
        <v>0.05</v>
      </c>
      <c r="C28" s="74">
        <f t="shared" si="3"/>
        <v>-7185612.357</v>
      </c>
      <c r="D28" s="32"/>
      <c r="E28" s="74"/>
      <c r="F28" s="32"/>
      <c r="G28" s="32"/>
      <c r="H28" s="32"/>
      <c r="I28" s="32"/>
      <c r="J28" s="32"/>
      <c r="K28" s="32"/>
      <c r="L28" s="32"/>
      <c r="M28" s="32"/>
      <c r="N28" s="32"/>
      <c r="O28" s="32"/>
      <c r="P28" s="32"/>
      <c r="Q28" s="32"/>
      <c r="R28" s="32"/>
      <c r="S28" s="32"/>
      <c r="T28" s="32"/>
      <c r="U28" s="32"/>
      <c r="V28" s="32"/>
      <c r="W28" s="32"/>
      <c r="X28" s="32"/>
      <c r="Y28" s="32"/>
      <c r="Z28" s="75"/>
    </row>
    <row r="29" ht="12.75" customHeight="1">
      <c r="A29" s="86"/>
      <c r="B29" s="124">
        <f t="shared" si="4"/>
        <v>0.06</v>
      </c>
      <c r="C29" s="74">
        <f t="shared" si="3"/>
        <v>-10627747.05</v>
      </c>
      <c r="D29" s="32"/>
      <c r="E29" s="74"/>
      <c r="F29" s="32"/>
      <c r="G29" s="32"/>
      <c r="H29" s="32"/>
      <c r="I29" s="32"/>
      <c r="J29" s="32"/>
      <c r="K29" s="32"/>
      <c r="L29" s="32"/>
      <c r="M29" s="32"/>
      <c r="N29" s="32"/>
      <c r="O29" s="32"/>
      <c r="P29" s="32"/>
      <c r="Q29" s="32"/>
      <c r="R29" s="32"/>
      <c r="S29" s="32"/>
      <c r="T29" s="32"/>
      <c r="U29" s="32"/>
      <c r="V29" s="32"/>
      <c r="W29" s="32"/>
      <c r="X29" s="32"/>
      <c r="Y29" s="32"/>
      <c r="Z29" s="75"/>
    </row>
    <row r="30" ht="12.75" customHeight="1">
      <c r="A30" s="86"/>
      <c r="B30" s="124">
        <f t="shared" si="4"/>
        <v>0.07</v>
      </c>
      <c r="C30" s="74">
        <f t="shared" si="3"/>
        <v>-14241970.51</v>
      </c>
      <c r="E30" s="74"/>
      <c r="F30" s="32"/>
      <c r="G30" s="32"/>
      <c r="H30" s="32"/>
      <c r="I30" s="32"/>
      <c r="J30" s="32"/>
      <c r="K30" s="32"/>
      <c r="L30" s="32"/>
      <c r="M30" s="32"/>
      <c r="N30" s="32"/>
      <c r="O30" s="32"/>
      <c r="P30" s="32"/>
      <c r="Q30" s="32"/>
      <c r="R30" s="32"/>
      <c r="S30" s="32"/>
      <c r="T30" s="32"/>
      <c r="U30" s="32"/>
      <c r="V30" s="32"/>
      <c r="W30" s="32"/>
      <c r="X30" s="32"/>
      <c r="Y30" s="32"/>
      <c r="Z30" s="75"/>
    </row>
    <row r="31" ht="12.75" customHeight="1">
      <c r="A31" s="86"/>
      <c r="B31" s="124">
        <f t="shared" si="4"/>
        <v>0.08</v>
      </c>
      <c r="C31" s="74">
        <f t="shared" si="3"/>
        <v>-17919933.66</v>
      </c>
      <c r="D31" s="32"/>
      <c r="E31" s="74"/>
      <c r="F31" s="32"/>
      <c r="G31" s="32"/>
      <c r="H31" s="32"/>
      <c r="I31" s="32"/>
      <c r="J31" s="32"/>
      <c r="K31" s="32"/>
      <c r="L31" s="32"/>
      <c r="M31" s="32"/>
      <c r="N31" s="32"/>
      <c r="O31" s="32"/>
      <c r="P31" s="32"/>
      <c r="Q31" s="32"/>
      <c r="R31" s="32"/>
      <c r="S31" s="32"/>
      <c r="T31" s="32"/>
      <c r="U31" s="32"/>
      <c r="V31" s="32"/>
      <c r="W31" s="32"/>
      <c r="X31" s="32"/>
      <c r="Y31" s="32"/>
      <c r="Z31" s="75"/>
    </row>
    <row r="32" ht="12.75" customHeight="1">
      <c r="A32" s="86"/>
      <c r="B32" s="124">
        <f t="shared" si="4"/>
        <v>0.09</v>
      </c>
      <c r="C32" s="74">
        <f t="shared" si="3"/>
        <v>-21583676.54</v>
      </c>
      <c r="D32" s="32"/>
      <c r="E32" s="74"/>
      <c r="F32" s="32"/>
      <c r="G32" s="32"/>
      <c r="H32" s="32"/>
      <c r="I32" s="32"/>
      <c r="J32" s="32"/>
      <c r="K32" s="32"/>
      <c r="L32" s="32"/>
      <c r="M32" s="32"/>
      <c r="N32" s="32"/>
      <c r="O32" s="32"/>
      <c r="P32" s="32"/>
      <c r="Q32" s="32"/>
      <c r="R32" s="32"/>
      <c r="S32" s="32"/>
      <c r="T32" s="32"/>
      <c r="U32" s="32"/>
      <c r="V32" s="32"/>
      <c r="W32" s="32"/>
      <c r="X32" s="32"/>
      <c r="Y32" s="32"/>
      <c r="Z32" s="75"/>
    </row>
    <row r="33" ht="12.75" customHeight="1">
      <c r="A33" s="86"/>
      <c r="B33" s="124">
        <f t="shared" si="4"/>
        <v>0.1</v>
      </c>
      <c r="C33" s="74">
        <f t="shared" si="3"/>
        <v>-25178169.92</v>
      </c>
      <c r="D33" s="32"/>
      <c r="E33" s="74"/>
      <c r="F33" s="32"/>
      <c r="G33" s="32"/>
      <c r="H33" s="32"/>
      <c r="I33" s="32"/>
      <c r="J33" s="32"/>
      <c r="K33" s="32"/>
      <c r="L33" s="32"/>
      <c r="M33" s="32"/>
      <c r="N33" s="32"/>
      <c r="O33" s="32"/>
      <c r="P33" s="32"/>
      <c r="Q33" s="32"/>
      <c r="R33" s="32"/>
      <c r="S33" s="32"/>
      <c r="T33" s="32"/>
      <c r="U33" s="32"/>
      <c r="V33" s="32"/>
      <c r="W33" s="32"/>
      <c r="X33" s="32"/>
      <c r="Y33" s="32"/>
      <c r="Z33" s="75"/>
    </row>
    <row r="34" ht="12.75" customHeight="1">
      <c r="A34" s="86"/>
      <c r="B34" s="124">
        <f t="shared" si="4"/>
        <v>0.11</v>
      </c>
      <c r="C34" s="74">
        <f t="shared" si="3"/>
        <v>-28665624.77</v>
      </c>
      <c r="D34" s="32"/>
      <c r="E34" s="74"/>
      <c r="F34" s="32"/>
      <c r="G34" s="32"/>
      <c r="H34" s="32"/>
      <c r="I34" s="32"/>
      <c r="J34" s="32"/>
      <c r="K34" s="32"/>
      <c r="L34" s="32"/>
      <c r="M34" s="32"/>
      <c r="N34" s="32"/>
      <c r="O34" s="32"/>
      <c r="P34" s="32"/>
      <c r="Q34" s="32"/>
      <c r="R34" s="32"/>
      <c r="S34" s="32"/>
      <c r="T34" s="32"/>
      <c r="U34" s="32"/>
      <c r="V34" s="32"/>
      <c r="W34" s="32"/>
      <c r="X34" s="32"/>
      <c r="Y34" s="32"/>
      <c r="Z34" s="75"/>
    </row>
    <row r="35" ht="12.75" customHeight="1">
      <c r="A35" s="86"/>
      <c r="B35" s="124">
        <f t="shared" si="4"/>
        <v>0.12</v>
      </c>
      <c r="C35" s="74">
        <f t="shared" si="3"/>
        <v>-32021152.13</v>
      </c>
      <c r="D35" s="32"/>
      <c r="E35" s="74"/>
      <c r="F35" s="32"/>
      <c r="G35" s="32"/>
      <c r="H35" s="32"/>
      <c r="I35" s="32"/>
      <c r="J35" s="32"/>
      <c r="K35" s="32"/>
      <c r="L35" s="32"/>
      <c r="M35" s="32"/>
      <c r="N35" s="32"/>
      <c r="O35" s="32"/>
      <c r="P35" s="32"/>
      <c r="Q35" s="32"/>
      <c r="R35" s="32"/>
      <c r="S35" s="32"/>
      <c r="T35" s="32"/>
      <c r="U35" s="32"/>
      <c r="V35" s="32"/>
      <c r="W35" s="32"/>
      <c r="X35" s="32"/>
      <c r="Y35" s="32"/>
      <c r="Z35" s="75"/>
    </row>
    <row r="36" ht="12.75" customHeight="1">
      <c r="A36" s="86"/>
      <c r="B36" s="124">
        <f t="shared" si="4"/>
        <v>0.13</v>
      </c>
      <c r="C36" s="74">
        <f t="shared" si="3"/>
        <v>-35229455.43</v>
      </c>
      <c r="D36" s="32"/>
      <c r="E36" s="74"/>
      <c r="F36" s="32"/>
      <c r="G36" s="32"/>
      <c r="H36" s="32"/>
      <c r="I36" s="32"/>
      <c r="J36" s="32"/>
      <c r="K36" s="32"/>
      <c r="L36" s="32"/>
      <c r="M36" s="32"/>
      <c r="N36" s="32"/>
      <c r="O36" s="32"/>
      <c r="P36" s="32"/>
      <c r="Q36" s="32"/>
      <c r="R36" s="32"/>
      <c r="S36" s="32"/>
      <c r="T36" s="32"/>
      <c r="U36" s="32"/>
      <c r="V36" s="32"/>
      <c r="W36" s="32"/>
      <c r="X36" s="32"/>
      <c r="Y36" s="32"/>
      <c r="Z36" s="75"/>
    </row>
    <row r="37" ht="12.75" customHeight="1">
      <c r="A37" s="86"/>
      <c r="B37" s="124">
        <f t="shared" si="4"/>
        <v>0.14</v>
      </c>
      <c r="C37" s="74">
        <f t="shared" si="3"/>
        <v>-38282312.54</v>
      </c>
      <c r="D37" s="32"/>
      <c r="E37" s="74"/>
      <c r="F37" s="32"/>
      <c r="G37" s="32"/>
      <c r="H37" s="32"/>
      <c r="I37" s="32"/>
      <c r="J37" s="32"/>
      <c r="K37" s="32"/>
      <c r="L37" s="32"/>
      <c r="M37" s="32"/>
      <c r="N37" s="32"/>
      <c r="O37" s="32"/>
      <c r="P37" s="32"/>
      <c r="Q37" s="32"/>
      <c r="R37" s="32"/>
      <c r="S37" s="32"/>
      <c r="T37" s="32"/>
      <c r="U37" s="32"/>
      <c r="V37" s="32"/>
      <c r="W37" s="32"/>
      <c r="X37" s="32"/>
      <c r="Y37" s="32"/>
      <c r="Z37" s="75"/>
    </row>
    <row r="38" ht="12.75" customHeight="1">
      <c r="A38" s="86"/>
      <c r="B38" s="124">
        <f t="shared" si="4"/>
        <v>0.15</v>
      </c>
      <c r="C38" s="74">
        <f t="shared" si="3"/>
        <v>-41176662.3</v>
      </c>
      <c r="D38" s="32"/>
      <c r="E38" s="74"/>
      <c r="F38" s="32"/>
      <c r="G38" s="32"/>
      <c r="H38" s="32"/>
      <c r="I38" s="32"/>
      <c r="J38" s="32"/>
      <c r="K38" s="32"/>
      <c r="L38" s="32"/>
      <c r="M38" s="32"/>
      <c r="N38" s="32"/>
      <c r="O38" s="32"/>
      <c r="P38" s="32"/>
      <c r="Q38" s="32"/>
      <c r="R38" s="32"/>
      <c r="S38" s="32"/>
      <c r="T38" s="32"/>
      <c r="U38" s="32"/>
      <c r="V38" s="32"/>
      <c r="W38" s="32"/>
      <c r="X38" s="32"/>
      <c r="Y38" s="32"/>
      <c r="Z38" s="75"/>
    </row>
    <row r="39" ht="12.75" customHeight="1">
      <c r="A39" s="86"/>
      <c r="B39" s="124">
        <f t="shared" si="4"/>
        <v>0.16</v>
      </c>
      <c r="C39" s="74">
        <f t="shared" si="3"/>
        <v>-43913153.89</v>
      </c>
      <c r="D39" s="32"/>
      <c r="E39" s="74"/>
      <c r="F39" s="32"/>
      <c r="G39" s="32"/>
      <c r="H39" s="32"/>
      <c r="I39" s="32"/>
      <c r="J39" s="32"/>
      <c r="K39" s="32"/>
      <c r="L39" s="32"/>
      <c r="M39" s="32"/>
      <c r="N39" s="32"/>
      <c r="O39" s="32"/>
      <c r="P39" s="32"/>
      <c r="Q39" s="32"/>
      <c r="R39" s="32"/>
      <c r="S39" s="32"/>
      <c r="T39" s="32"/>
      <c r="U39" s="32"/>
      <c r="V39" s="32"/>
      <c r="W39" s="32"/>
      <c r="X39" s="32"/>
      <c r="Y39" s="32"/>
      <c r="Z39" s="75"/>
    </row>
    <row r="40" ht="12.75" customHeight="1">
      <c r="A40" s="86"/>
      <c r="B40" s="124">
        <f t="shared" si="4"/>
        <v>0.17</v>
      </c>
      <c r="C40" s="74">
        <f t="shared" si="3"/>
        <v>-46495050.36</v>
      </c>
      <c r="D40" s="32"/>
      <c r="E40" s="74"/>
      <c r="F40" s="32"/>
      <c r="G40" s="32"/>
      <c r="H40" s="32"/>
      <c r="I40" s="32"/>
      <c r="J40" s="32"/>
      <c r="K40" s="32"/>
      <c r="L40" s="32"/>
      <c r="M40" s="32"/>
      <c r="N40" s="32"/>
      <c r="O40" s="32"/>
      <c r="P40" s="32"/>
      <c r="Q40" s="32"/>
      <c r="R40" s="32"/>
      <c r="S40" s="32"/>
      <c r="T40" s="32"/>
      <c r="U40" s="32"/>
      <c r="V40" s="32"/>
      <c r="W40" s="32"/>
      <c r="X40" s="32"/>
      <c r="Y40" s="32"/>
      <c r="Z40" s="75"/>
    </row>
    <row r="41" ht="12.75" customHeight="1">
      <c r="A41" s="86"/>
      <c r="B41" s="124">
        <f t="shared" si="4"/>
        <v>0.18</v>
      </c>
      <c r="C41" s="74">
        <f t="shared" si="3"/>
        <v>-48927403.34</v>
      </c>
      <c r="D41" s="32"/>
      <c r="E41" s="74"/>
      <c r="F41" s="32"/>
      <c r="G41" s="32"/>
      <c r="H41" s="32"/>
      <c r="I41" s="32"/>
      <c r="J41" s="32"/>
      <c r="K41" s="32"/>
      <c r="L41" s="32"/>
      <c r="M41" s="32"/>
      <c r="N41" s="32"/>
      <c r="O41" s="32"/>
      <c r="P41" s="32"/>
      <c r="Q41" s="32"/>
      <c r="R41" s="32"/>
      <c r="S41" s="32"/>
      <c r="T41" s="32"/>
      <c r="U41" s="32"/>
      <c r="V41" s="32"/>
      <c r="W41" s="32"/>
      <c r="X41" s="32"/>
      <c r="Y41" s="32"/>
      <c r="Z41" s="75"/>
    </row>
    <row r="42" ht="12.75" customHeight="1">
      <c r="A42" s="86"/>
      <c r="B42" s="124">
        <f t="shared" si="4"/>
        <v>0.19</v>
      </c>
      <c r="C42" s="74">
        <f t="shared" si="3"/>
        <v>-51216435.09</v>
      </c>
      <c r="D42" s="32"/>
      <c r="E42" s="74"/>
      <c r="F42" s="32"/>
      <c r="G42" s="32"/>
      <c r="H42" s="32"/>
      <c r="I42" s="32"/>
      <c r="J42" s="32"/>
      <c r="K42" s="32"/>
      <c r="L42" s="32"/>
      <c r="M42" s="32"/>
      <c r="N42" s="32"/>
      <c r="O42" s="32"/>
      <c r="P42" s="32"/>
      <c r="Q42" s="32"/>
      <c r="R42" s="32"/>
      <c r="S42" s="32"/>
      <c r="T42" s="32"/>
      <c r="U42" s="32"/>
      <c r="V42" s="32"/>
      <c r="W42" s="32"/>
      <c r="X42" s="32"/>
      <c r="Y42" s="32"/>
      <c r="Z42" s="75"/>
    </row>
    <row r="43" ht="12.75" customHeight="1">
      <c r="A43" s="86"/>
      <c r="B43" s="124">
        <f t="shared" si="4"/>
        <v>0.2</v>
      </c>
      <c r="C43" s="74">
        <f t="shared" si="3"/>
        <v>-53369078.93</v>
      </c>
      <c r="D43" s="32"/>
      <c r="E43" s="74"/>
      <c r="F43" s="32"/>
      <c r="G43" s="32"/>
      <c r="H43" s="32"/>
      <c r="I43" s="32"/>
      <c r="J43" s="32"/>
      <c r="K43" s="32"/>
      <c r="L43" s="32"/>
      <c r="M43" s="32"/>
      <c r="N43" s="32"/>
      <c r="O43" s="32"/>
      <c r="P43" s="32"/>
      <c r="Q43" s="32"/>
      <c r="R43" s="32"/>
      <c r="S43" s="32"/>
      <c r="T43" s="32"/>
      <c r="U43" s="32"/>
      <c r="V43" s="32"/>
      <c r="W43" s="32"/>
      <c r="X43" s="32"/>
      <c r="Y43" s="32"/>
      <c r="Z43" s="75"/>
    </row>
    <row r="44" ht="12.75" customHeight="1">
      <c r="A44" s="86"/>
      <c r="B44" s="124"/>
      <c r="C44" s="74"/>
      <c r="D44" s="32"/>
      <c r="E44" s="74"/>
      <c r="F44" s="32"/>
      <c r="G44" s="32"/>
      <c r="H44" s="32"/>
      <c r="I44" s="32"/>
      <c r="J44" s="32"/>
      <c r="K44" s="32"/>
      <c r="L44" s="32"/>
      <c r="M44" s="32"/>
      <c r="N44" s="32"/>
      <c r="O44" s="32"/>
      <c r="P44" s="32"/>
      <c r="Q44" s="32"/>
      <c r="R44" s="32"/>
      <c r="S44" s="32"/>
      <c r="T44" s="32"/>
      <c r="U44" s="32"/>
      <c r="V44" s="32"/>
      <c r="W44" s="32"/>
      <c r="X44" s="32"/>
      <c r="Y44" s="32"/>
      <c r="Z44" s="75"/>
    </row>
    <row r="45" ht="12.75" customHeight="1">
      <c r="A45" s="86"/>
      <c r="B45" s="124"/>
      <c r="C45" s="74"/>
      <c r="D45" s="32"/>
      <c r="E45" s="74"/>
      <c r="F45" s="32"/>
      <c r="G45" s="32"/>
      <c r="H45" s="32"/>
      <c r="I45" s="32"/>
      <c r="J45" s="32"/>
      <c r="K45" s="32"/>
      <c r="L45" s="32"/>
      <c r="M45" s="32"/>
      <c r="N45" s="32"/>
      <c r="O45" s="32"/>
      <c r="P45" s="32"/>
      <c r="Q45" s="32"/>
      <c r="R45" s="32"/>
      <c r="S45" s="32"/>
      <c r="T45" s="32"/>
      <c r="U45" s="32"/>
      <c r="V45" s="32"/>
      <c r="W45" s="32"/>
      <c r="X45" s="32"/>
      <c r="Y45" s="32"/>
      <c r="Z45" s="75"/>
    </row>
    <row r="46" ht="16.5" customHeight="1">
      <c r="A46" s="86"/>
      <c r="B46" s="125"/>
      <c r="C46" s="125"/>
      <c r="D46" s="32"/>
      <c r="E46" s="32"/>
      <c r="F46" s="32"/>
      <c r="G46" s="32"/>
      <c r="H46" s="32"/>
      <c r="I46" s="32"/>
      <c r="J46" s="32"/>
      <c r="K46" s="32"/>
      <c r="L46" s="32"/>
      <c r="M46" s="32"/>
      <c r="N46" s="32"/>
      <c r="O46" s="32"/>
      <c r="P46" s="32"/>
      <c r="Q46" s="32"/>
      <c r="R46" s="32"/>
      <c r="S46" s="32"/>
      <c r="T46" s="32"/>
      <c r="U46" s="32"/>
      <c r="V46" s="32"/>
      <c r="W46" s="32"/>
      <c r="X46" s="32"/>
      <c r="Y46" s="32"/>
      <c r="Z46" s="75"/>
    </row>
    <row r="47" ht="12.75" customHeight="1">
      <c r="A47" s="126"/>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8"/>
      <c r="AA47" s="110"/>
      <c r="AB47" s="110"/>
      <c r="AC47" s="110"/>
      <c r="AD47" s="110"/>
      <c r="AE47" s="110"/>
      <c r="AF47" s="110"/>
      <c r="AG47" s="110"/>
      <c r="AH47" s="110"/>
      <c r="AI47" s="110"/>
      <c r="AJ47" s="110"/>
      <c r="AK47" s="110"/>
      <c r="AL47" s="110"/>
      <c r="AM47" s="110"/>
      <c r="AN47" s="110"/>
      <c r="AO47" s="110"/>
      <c r="AP47" s="110"/>
      <c r="AQ47" s="110"/>
      <c r="AR47" s="110"/>
      <c r="AS47" s="110"/>
      <c r="AT47" s="110"/>
    </row>
    <row r="48" ht="12.75" customHeight="1"/>
    <row r="49" ht="12.75" customHeight="1"/>
    <row r="50" ht="12.75" customHeight="1"/>
    <row r="51" ht="12.75" customHeight="1">
      <c r="P51" s="9"/>
    </row>
    <row r="52" ht="12.75" customHeight="1"/>
    <row r="53" ht="12.75" customHeight="1"/>
    <row r="54" ht="12.75" customHeight="1"/>
    <row r="55" ht="12.75" customHeight="1"/>
    <row r="56" ht="12.75" customHeight="1"/>
    <row r="57" ht="12.75" customHeight="1"/>
    <row r="58" ht="12.75" customHeight="1">
      <c r="S58" s="9"/>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c r="B70" s="129"/>
      <c r="C70" s="81"/>
      <c r="F70" s="130"/>
    </row>
    <row r="71" ht="12.75" customHeight="1">
      <c r="B71" s="129"/>
      <c r="C71" s="81"/>
      <c r="F71" s="130"/>
    </row>
    <row r="72" ht="12.75" customHeight="1">
      <c r="B72" s="129"/>
      <c r="C72" s="81"/>
      <c r="F72" s="130"/>
    </row>
    <row r="73" ht="12.75" customHeight="1">
      <c r="B73" s="129"/>
      <c r="C73" s="81"/>
      <c r="F73" s="130"/>
    </row>
    <row r="74" ht="12.75" customHeight="1">
      <c r="B74" s="129"/>
      <c r="C74" s="81"/>
      <c r="F74" s="130"/>
    </row>
    <row r="75" ht="12.75" customHeight="1">
      <c r="B75" s="129"/>
      <c r="C75" s="81"/>
      <c r="F75" s="130"/>
    </row>
    <row r="76" ht="12.75" customHeight="1">
      <c r="B76" s="129"/>
      <c r="C76" s="81"/>
      <c r="F76" s="130"/>
    </row>
    <row r="77" ht="12.75" customHeight="1">
      <c r="B77" s="129"/>
      <c r="C77" s="81"/>
      <c r="F77" s="130"/>
    </row>
    <row r="78" ht="12.75" customHeight="1">
      <c r="B78" s="129"/>
      <c r="C78" s="81"/>
      <c r="F78" s="130"/>
    </row>
    <row r="79" ht="12.75" customHeight="1">
      <c r="B79" s="129"/>
      <c r="C79" s="81"/>
      <c r="F79" s="130"/>
    </row>
    <row r="80" ht="12.75" customHeight="1">
      <c r="B80" s="129"/>
      <c r="C80" s="81"/>
      <c r="F80" s="130"/>
    </row>
    <row r="81" ht="12.75" customHeight="1">
      <c r="B81" s="129"/>
      <c r="C81" s="81"/>
      <c r="F81" s="130"/>
    </row>
    <row r="82" ht="12.75" customHeight="1">
      <c r="B82" s="129"/>
      <c r="C82" s="81"/>
      <c r="F82" s="130"/>
    </row>
    <row r="83" ht="12.75" customHeight="1">
      <c r="B83" s="129"/>
      <c r="C83" s="81"/>
      <c r="F83" s="130"/>
    </row>
    <row r="84" ht="12.75" customHeight="1">
      <c r="B84" s="129"/>
      <c r="C84" s="81"/>
      <c r="F84" s="130"/>
    </row>
    <row r="85" ht="12.75" customHeight="1">
      <c r="B85" s="129"/>
      <c r="C85" s="81"/>
      <c r="F85" s="130"/>
    </row>
    <row r="86" ht="12.75" customHeight="1">
      <c r="B86" s="129"/>
      <c r="C86" s="81"/>
      <c r="F86" s="130"/>
    </row>
    <row r="87" ht="12.75" customHeight="1">
      <c r="B87" s="129"/>
      <c r="C87" s="81"/>
      <c r="F87" s="130"/>
    </row>
    <row r="88" ht="12.75" customHeight="1">
      <c r="B88" s="129"/>
      <c r="C88" s="81"/>
      <c r="F88" s="130"/>
    </row>
    <row r="89" ht="12.75" customHeight="1">
      <c r="B89" s="129"/>
      <c r="C89" s="81"/>
      <c r="F89" s="130"/>
    </row>
    <row r="90" ht="12.75" customHeight="1">
      <c r="B90" s="129"/>
      <c r="C90" s="81"/>
      <c r="F90" s="130"/>
    </row>
    <row r="91" ht="12.75" customHeight="1">
      <c r="B91" s="129"/>
      <c r="C91" s="81"/>
      <c r="F91" s="130"/>
    </row>
    <row r="92" ht="12.75" customHeight="1">
      <c r="B92" s="129"/>
      <c r="C92" s="81"/>
      <c r="F92" s="130"/>
    </row>
    <row r="93" ht="12.75" customHeight="1">
      <c r="B93" s="129"/>
      <c r="C93" s="81"/>
      <c r="F93" s="130"/>
    </row>
    <row r="94" ht="12.75" customHeight="1">
      <c r="B94" s="129"/>
      <c r="C94" s="81"/>
      <c r="F94" s="130"/>
    </row>
    <row r="95" ht="12.75" customHeight="1">
      <c r="B95" s="129"/>
      <c r="C95" s="81"/>
      <c r="F95" s="130"/>
    </row>
    <row r="96" ht="12.75" customHeight="1">
      <c r="B96" s="129"/>
      <c r="C96" s="81"/>
      <c r="F96" s="130"/>
    </row>
    <row r="97" ht="12.75" customHeight="1">
      <c r="B97" s="129"/>
      <c r="C97" s="81"/>
      <c r="F97" s="130"/>
    </row>
    <row r="98" ht="12.75" customHeight="1">
      <c r="B98" s="129"/>
      <c r="C98" s="81"/>
      <c r="F98" s="130"/>
    </row>
    <row r="99" ht="12.75" customHeight="1">
      <c r="B99" s="129"/>
      <c r="C99" s="81"/>
    </row>
    <row r="100" ht="12.75" customHeight="1">
      <c r="B100" s="129"/>
    </row>
    <row r="101" ht="12.75" customHeight="1">
      <c r="B101" s="129"/>
    </row>
    <row r="102" ht="12.75" customHeight="1">
      <c r="B102" s="129"/>
    </row>
    <row r="103" ht="12.75" customHeight="1">
      <c r="B103" s="129"/>
    </row>
    <row r="104" ht="12.75" customHeight="1">
      <c r="B104" s="129"/>
    </row>
    <row r="105" ht="12.75" customHeight="1">
      <c r="B105" s="129"/>
    </row>
    <row r="106" ht="12.75" customHeight="1">
      <c r="B106" s="129"/>
    </row>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G2"/>
    <mergeCell ref="B4:J4"/>
    <mergeCell ref="B6:C6"/>
    <mergeCell ref="E6:Y6"/>
    <mergeCell ref="B7:B8"/>
    <mergeCell ref="B17:D17"/>
  </mergeCells>
  <hyperlinks>
    <hyperlink display="No.  The project has multiple IRRs (see NPV Profile)." location="null!A1" ref="B17"/>
  </hyperlink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86"/>
    <col customWidth="1" min="4" max="26" width="8.71"/>
  </cols>
  <sheetData>
    <row r="1" ht="12.75" customHeight="1">
      <c r="A1" s="131"/>
      <c r="B1" s="132"/>
      <c r="C1" s="132"/>
      <c r="D1" s="132"/>
      <c r="E1" s="132"/>
      <c r="F1" s="132"/>
      <c r="G1" s="132"/>
      <c r="H1" s="132"/>
      <c r="I1" s="132"/>
      <c r="J1" s="133"/>
    </row>
    <row r="2" ht="12.75" customHeight="1">
      <c r="A2" s="86"/>
      <c r="B2" s="32"/>
      <c r="C2" s="32"/>
      <c r="D2" s="32"/>
      <c r="E2" s="32"/>
      <c r="F2" s="32"/>
      <c r="G2" s="32"/>
      <c r="H2" s="32"/>
      <c r="I2" s="32"/>
      <c r="J2" s="75"/>
    </row>
    <row r="3" ht="12.75" customHeight="1">
      <c r="A3" s="86"/>
      <c r="B3" s="32"/>
      <c r="C3" s="32"/>
      <c r="D3" s="32"/>
      <c r="E3" s="32"/>
      <c r="F3" s="32"/>
      <c r="G3" s="32"/>
      <c r="H3" s="32"/>
      <c r="I3" s="32"/>
      <c r="J3" s="75"/>
    </row>
    <row r="4" ht="12.75" customHeight="1">
      <c r="A4" s="86"/>
      <c r="B4" s="32"/>
      <c r="C4" s="32"/>
      <c r="D4" s="32"/>
      <c r="E4" s="32"/>
      <c r="F4" s="32"/>
      <c r="G4" s="32"/>
      <c r="H4" s="32"/>
      <c r="I4" s="32"/>
      <c r="J4" s="75"/>
    </row>
    <row r="5" ht="12.75" customHeight="1">
      <c r="A5" s="86"/>
      <c r="B5" s="32"/>
      <c r="C5" s="32"/>
      <c r="D5" s="32"/>
      <c r="E5" s="32"/>
      <c r="F5" s="32"/>
      <c r="G5" s="32"/>
      <c r="H5" s="32"/>
      <c r="I5" s="32"/>
      <c r="J5" s="75"/>
    </row>
    <row r="6" ht="12.75" customHeight="1">
      <c r="A6" s="86"/>
      <c r="B6" s="32"/>
      <c r="C6" s="32"/>
      <c r="D6" s="32"/>
      <c r="E6" s="32"/>
      <c r="F6" s="32"/>
      <c r="G6" s="32"/>
      <c r="H6" s="32"/>
      <c r="I6" s="32"/>
      <c r="J6" s="75"/>
    </row>
    <row r="7" ht="12.75" customHeight="1">
      <c r="A7" s="86"/>
      <c r="B7" s="32"/>
      <c r="C7" s="32"/>
      <c r="D7" s="32"/>
      <c r="E7" s="32"/>
      <c r="F7" s="32"/>
      <c r="G7" s="32"/>
      <c r="H7" s="32"/>
      <c r="I7" s="32"/>
      <c r="J7" s="75"/>
    </row>
    <row r="8" ht="12.75" customHeight="1">
      <c r="A8" s="86"/>
      <c r="B8" s="32"/>
      <c r="C8" s="32"/>
      <c r="D8" s="32"/>
      <c r="E8" s="32"/>
      <c r="F8" s="32"/>
      <c r="G8" s="32"/>
      <c r="H8" s="32"/>
      <c r="I8" s="32"/>
      <c r="J8" s="75"/>
    </row>
    <row r="9" ht="12.75" customHeight="1">
      <c r="A9" s="86"/>
      <c r="B9" s="32"/>
      <c r="C9" s="32"/>
      <c r="D9" s="32"/>
      <c r="E9" s="32"/>
      <c r="F9" s="32"/>
      <c r="G9" s="32"/>
      <c r="H9" s="32"/>
      <c r="I9" s="32"/>
      <c r="J9" s="75"/>
    </row>
    <row r="10" ht="12.75" customHeight="1">
      <c r="A10" s="86"/>
      <c r="B10" s="32"/>
      <c r="C10" s="32"/>
      <c r="D10" s="32"/>
      <c r="E10" s="32"/>
      <c r="F10" s="32"/>
      <c r="G10" s="32"/>
      <c r="H10" s="32"/>
      <c r="I10" s="32"/>
      <c r="J10" s="75"/>
    </row>
    <row r="11" ht="12.75" customHeight="1">
      <c r="A11" s="86"/>
      <c r="B11" s="32"/>
      <c r="C11" s="32"/>
      <c r="D11" s="32"/>
      <c r="E11" s="32"/>
      <c r="F11" s="32"/>
      <c r="G11" s="32"/>
      <c r="H11" s="32"/>
      <c r="I11" s="32"/>
      <c r="J11" s="75"/>
    </row>
    <row r="12" ht="12.75" customHeight="1">
      <c r="A12" s="86"/>
      <c r="B12" s="32"/>
      <c r="C12" s="32"/>
      <c r="D12" s="32"/>
      <c r="E12" s="32"/>
      <c r="F12" s="32"/>
      <c r="G12" s="32"/>
      <c r="H12" s="32"/>
      <c r="I12" s="32"/>
      <c r="J12" s="75"/>
    </row>
    <row r="13" ht="12.75" customHeight="1">
      <c r="A13" s="86"/>
      <c r="B13" s="32"/>
      <c r="C13" s="32"/>
      <c r="D13" s="32"/>
      <c r="E13" s="32"/>
      <c r="F13" s="32"/>
      <c r="G13" s="32"/>
      <c r="H13" s="32"/>
      <c r="I13" s="32"/>
      <c r="J13" s="75"/>
    </row>
    <row r="14" ht="12.75" customHeight="1">
      <c r="A14" s="86"/>
      <c r="B14" s="32"/>
      <c r="C14" s="32"/>
      <c r="D14" s="32"/>
      <c r="E14" s="32"/>
      <c r="F14" s="32"/>
      <c r="G14" s="32"/>
      <c r="H14" s="32"/>
      <c r="I14" s="32"/>
      <c r="J14" s="75"/>
    </row>
    <row r="15" ht="12.75" customHeight="1">
      <c r="A15" s="86"/>
      <c r="B15" s="32"/>
      <c r="C15" s="32"/>
      <c r="D15" s="32"/>
      <c r="E15" s="32"/>
      <c r="F15" s="32"/>
      <c r="G15" s="32"/>
      <c r="H15" s="32"/>
      <c r="I15" s="32"/>
      <c r="J15" s="75"/>
    </row>
    <row r="16" ht="12.75" customHeight="1">
      <c r="A16" s="86"/>
      <c r="B16" s="32"/>
      <c r="C16" s="32"/>
      <c r="D16" s="32"/>
      <c r="E16" s="32"/>
      <c r="F16" s="32"/>
      <c r="G16" s="32"/>
      <c r="H16" s="32"/>
      <c r="I16" s="32"/>
      <c r="J16" s="75"/>
    </row>
    <row r="17" ht="12.75" customHeight="1">
      <c r="A17" s="86"/>
      <c r="B17" s="32"/>
      <c r="C17" s="32"/>
      <c r="D17" s="32"/>
      <c r="E17" s="32"/>
      <c r="F17" s="32"/>
      <c r="G17" s="32"/>
      <c r="H17" s="32"/>
      <c r="I17" s="32"/>
      <c r="J17" s="75"/>
    </row>
    <row r="18" ht="12.75" customHeight="1">
      <c r="A18" s="86"/>
      <c r="B18" s="32"/>
      <c r="C18" s="32"/>
      <c r="D18" s="32"/>
      <c r="E18" s="32"/>
      <c r="F18" s="32"/>
      <c r="G18" s="32"/>
      <c r="H18" s="32"/>
      <c r="I18" s="32"/>
      <c r="J18" s="75"/>
    </row>
    <row r="19" ht="12.75" customHeight="1">
      <c r="A19" s="86"/>
      <c r="B19" s="32"/>
      <c r="C19" s="32"/>
      <c r="D19" s="32"/>
      <c r="E19" s="32"/>
      <c r="F19" s="32"/>
      <c r="G19" s="32"/>
      <c r="H19" s="32"/>
      <c r="I19" s="32"/>
      <c r="J19" s="75"/>
    </row>
    <row r="20" ht="12.75" customHeight="1">
      <c r="A20" s="86"/>
      <c r="B20" s="32"/>
      <c r="C20" s="32"/>
      <c r="D20" s="32"/>
      <c r="E20" s="32"/>
      <c r="F20" s="32"/>
      <c r="G20" s="32"/>
      <c r="H20" s="32"/>
      <c r="I20" s="32"/>
      <c r="J20" s="75"/>
    </row>
    <row r="21" ht="12.75" customHeight="1">
      <c r="A21" s="86"/>
      <c r="B21" s="32"/>
      <c r="C21" s="32"/>
      <c r="D21" s="32"/>
      <c r="E21" s="32"/>
      <c r="F21" s="32"/>
      <c r="G21" s="32"/>
      <c r="H21" s="32"/>
      <c r="I21" s="32"/>
      <c r="J21" s="75"/>
    </row>
    <row r="22" ht="12.75" customHeight="1">
      <c r="A22" s="86"/>
      <c r="B22" s="32"/>
      <c r="C22" s="32"/>
      <c r="D22" s="32"/>
      <c r="E22" s="32"/>
      <c r="F22" s="32"/>
      <c r="G22" s="32"/>
      <c r="H22" s="32"/>
      <c r="I22" s="32"/>
      <c r="J22" s="75"/>
    </row>
    <row r="23" ht="12.75" customHeight="1">
      <c r="A23" s="86"/>
      <c r="B23" s="134"/>
      <c r="C23" s="16"/>
      <c r="D23" s="17"/>
      <c r="E23" s="32"/>
      <c r="F23" s="32"/>
      <c r="G23" s="32"/>
      <c r="H23" s="32"/>
      <c r="I23" s="32"/>
      <c r="J23" s="75"/>
    </row>
    <row r="24" ht="12.75" customHeight="1">
      <c r="A24" s="86"/>
      <c r="B24" s="32"/>
      <c r="C24" s="32"/>
      <c r="D24" s="32"/>
      <c r="E24" s="32"/>
      <c r="F24" s="32"/>
      <c r="G24" s="32"/>
      <c r="H24" s="32"/>
      <c r="I24" s="32"/>
      <c r="J24" s="75"/>
    </row>
    <row r="25" ht="12.75" customHeight="1">
      <c r="A25" s="86"/>
      <c r="B25" s="32"/>
      <c r="C25" s="32"/>
      <c r="D25" s="32"/>
      <c r="E25" s="32"/>
      <c r="F25" s="32"/>
      <c r="G25" s="32"/>
      <c r="H25" s="32"/>
      <c r="I25" s="32"/>
      <c r="J25" s="75"/>
    </row>
    <row r="26" ht="12.75" customHeight="1">
      <c r="A26" s="86"/>
      <c r="B26" s="135" t="s">
        <v>97</v>
      </c>
      <c r="C26" s="16"/>
      <c r="D26" s="17"/>
      <c r="E26" s="32"/>
      <c r="F26" s="32"/>
      <c r="G26" s="32"/>
      <c r="H26" s="32"/>
      <c r="I26" s="32"/>
      <c r="J26" s="75"/>
    </row>
    <row r="27" ht="12.75" customHeight="1">
      <c r="A27" s="86"/>
      <c r="B27" s="32"/>
      <c r="C27" s="32"/>
      <c r="D27" s="32"/>
      <c r="E27" s="32"/>
      <c r="F27" s="32"/>
      <c r="G27" s="32"/>
      <c r="H27" s="32"/>
      <c r="I27" s="32"/>
      <c r="J27" s="75"/>
    </row>
    <row r="28" ht="12.75" customHeight="1">
      <c r="A28" s="136"/>
      <c r="B28" s="89"/>
      <c r="C28" s="89"/>
      <c r="D28" s="89"/>
      <c r="E28" s="89"/>
      <c r="F28" s="89"/>
      <c r="G28" s="89"/>
      <c r="H28" s="89"/>
      <c r="I28" s="89"/>
      <c r="J28" s="90"/>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23:D23"/>
    <mergeCell ref="B26:D26"/>
  </mergeCells>
  <hyperlinks>
    <hyperlink display="Back to Problem 6-18" location="null!A1" ref="B26"/>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2006-08-20T04:03:08Z</dcterms:created>
  <dc:creator>OTTORINO</dc:creator>
</cp:coreProperties>
</file>