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ice" sheetId="1" r:id="rId4"/>
    <sheet state="visible" name="3-6" sheetId="2" r:id="rId5"/>
    <sheet state="visible" name="3-9" sheetId="3" r:id="rId6"/>
    <sheet state="visible" name="3-10" sheetId="4" r:id="rId7"/>
    <sheet state="visible" name="3-15" sheetId="5" r:id="rId8"/>
    <sheet state="visible" name="3-17" sheetId="6" r:id="rId9"/>
    <sheet state="visible" name="3-19" sheetId="7" r:id="rId10"/>
  </sheets>
  <definedNames/>
  <calcPr/>
  <extLst>
    <ext uri="GoogleSheetsCustomDataVersion2">
      <go:sheetsCustomData xmlns:go="http://customooxmlschemas.google.com/" r:id="rId11" roundtripDataChecksum="3YcViAbzcsZdm+hXl16zH3sFukdFh6mAio/7o+e7yko="/>
    </ext>
  </extLst>
</workbook>
</file>

<file path=xl/sharedStrings.xml><?xml version="1.0" encoding="utf-8"?>
<sst xmlns="http://schemas.openxmlformats.org/spreadsheetml/2006/main" count="179" uniqueCount="118">
  <si>
    <t>Problemi</t>
  </si>
  <si>
    <t>Topics</t>
  </si>
  <si>
    <t>Problem 3-6</t>
  </si>
  <si>
    <t>Temporal Warmth of Money</t>
  </si>
  <si>
    <t>Problem 3-9</t>
  </si>
  <si>
    <t>VAN Calculation</t>
  </si>
  <si>
    <t>Problem 3-10</t>
  </si>
  <si>
    <t>Problem 3-15</t>
  </si>
  <si>
    <t>Low of One Price</t>
  </si>
  <si>
    <t>Problem 3-17</t>
  </si>
  <si>
    <t>Problem 3-19</t>
  </si>
  <si>
    <t>Problema 3-6</t>
  </si>
  <si>
    <t>Supponete che il tasso d’interesse privo di rischio sia pari al 3,9%.</t>
  </si>
  <si>
    <t>a.</t>
  </si>
  <si>
    <t>Qual è l'importo fra un anno equivalente ad avere $500 oggi?</t>
  </si>
  <si>
    <t>Ammontare oggi</t>
  </si>
  <si>
    <t>Tasso di interesse</t>
  </si>
  <si>
    <t>Valore fra un anno</t>
  </si>
  <si>
    <t>b.</t>
  </si>
  <si>
    <t>Qual è l'importo oggi equivalente ad avere $500 fra un anno?</t>
  </si>
  <si>
    <t>Ammontare tra un anno</t>
  </si>
  <si>
    <t>Valore oggi</t>
  </si>
  <si>
    <t>c.</t>
  </si>
  <si>
    <t xml:space="preserve">Che cosa preferireste, $500 oggi o $500 fra un anno? </t>
  </si>
  <si>
    <t>$500 oggi</t>
  </si>
  <si>
    <t>La vostra risposta dipende dal momento in cui necessitate della somma di denaro? Motivate la risposta.</t>
  </si>
  <si>
    <t>La risposta non dipende dal momento in cui si necessita del denaro</t>
  </si>
  <si>
    <t>Problema 3-9</t>
  </si>
  <si>
    <t>Gestite un’impresa di costruzioni. Vi siete appena aggiudicati un contratto per la costruzione di un edificio di uffici governativi. L'opera, che necessita di un anno di lavoro, richiede un investimento di 9,78 milioni di $ oggi e 5 milioni di $ fra un anno. Il governo pagherà il lavoro 22,5 milioni di $ fra un anno, condizionatamente al completamento dell’edificio. Supponete che i flussi di cassa e la loro distribuzione temporale siano certi e che il tasso di interesse privo di rischio sia dell'11%.</t>
  </si>
  <si>
    <t>Qual è il VAN dell’investimento?</t>
  </si>
  <si>
    <t>Anno</t>
  </si>
  <si>
    <t>Investimento</t>
  </si>
  <si>
    <t>Pagamento del governo</t>
  </si>
  <si>
    <t>Flusso di cassa netto</t>
  </si>
  <si>
    <t>VAN</t>
  </si>
  <si>
    <t>Come può la vostra impresa convertire questo VAN in denaro oggi?</t>
  </si>
  <si>
    <t>Indebitamento</t>
  </si>
  <si>
    <t>oggi</t>
  </si>
  <si>
    <t>Somma spesa</t>
  </si>
  <si>
    <t>oggi per investimento</t>
  </si>
  <si>
    <t>Con</t>
  </si>
  <si>
    <t>di risparmio</t>
  </si>
  <si>
    <t>Deposito</t>
  </si>
  <si>
    <t>in un conto bancario per pagare i costi del prossimo anno</t>
  </si>
  <si>
    <t>Rimangono</t>
  </si>
  <si>
    <t>di liquidità, oggi.</t>
  </si>
  <si>
    <t>il prossimo anno</t>
  </si>
  <si>
    <t>Rimborso del debito + interessi</t>
  </si>
  <si>
    <t>con i flussi di cassa incassati fra un anno</t>
  </si>
  <si>
    <t>Problema 3-10</t>
  </si>
  <si>
    <t>La vostra impresa ha identificato tre potenziali progetti d’investimento. I progetti e i rispettivi flussi di cassa sono mostrati sotto:</t>
  </si>
  <si>
    <t>flusso di cassa</t>
  </si>
  <si>
    <t>progetto</t>
  </si>
  <si>
    <t>oggi ($)</t>
  </si>
  <si>
    <t>fra un anno ($)</t>
  </si>
  <si>
    <t>A</t>
  </si>
  <si>
    <t>B</t>
  </si>
  <si>
    <t>C</t>
  </si>
  <si>
    <t>Supponete che tutti i flussi siano certi e che il tasso d’interesse privo di rischio sia pari al 10%.</t>
  </si>
  <si>
    <t>Qual è il VAN di ciascun progetto?</t>
  </si>
  <si>
    <t>Progetto A</t>
  </si>
  <si>
    <t>Flussi di cassa</t>
  </si>
  <si>
    <t>Valore attuale</t>
  </si>
  <si>
    <t>VAN di A</t>
  </si>
  <si>
    <t>Progetto B</t>
  </si>
  <si>
    <t>VAN di B</t>
  </si>
  <si>
    <t>Progetto C</t>
  </si>
  <si>
    <t>VAN di C</t>
  </si>
  <si>
    <t>Prospetto di sintesi</t>
  </si>
  <si>
    <t>Progetto</t>
  </si>
  <si>
    <t>Se l’impresa può scegliere solo uno dei tre progetti, quale dovrebbe scegliere?</t>
  </si>
  <si>
    <t>Se l’impresa può scegliere due qualsiasi di questi progetti, quali dovrebbe scegliere?</t>
  </si>
  <si>
    <t>Progetti B e C</t>
  </si>
  <si>
    <t>Problema 3-15</t>
  </si>
  <si>
    <t>Nella tabella seguente sono riportati i flussi di cassa di tre titoli. Se sono flussi di cassa privi di rischio e il tasso d’interesse privo di rischio è il 4%, determinate il prezzo in assenza di arbitraggio di ciascuno dei tre titoli prima che il primo flusso di cassa venga pagato.</t>
  </si>
  <si>
    <t>titolo</t>
  </si>
  <si>
    <t>flusso di cassa oggi</t>
  </si>
  <si>
    <t>flusso di cassa fra un anno</t>
  </si>
  <si>
    <t>prezzo in assenza di arbitraggio</t>
  </si>
  <si>
    <t>Problema 3-17</t>
  </si>
  <si>
    <t>Considerate due titoli che pagano flussi di cassa privi di rischio nei prossimi due anni e che hanno i seguenti prezzi di mercato:</t>
  </si>
  <si>
    <t>prezzo di mercato</t>
  </si>
  <si>
    <t>corrente ($)</t>
  </si>
  <si>
    <t>fra due anni ($)</t>
  </si>
  <si>
    <t>B1</t>
  </si>
  <si>
    <t>B2</t>
  </si>
  <si>
    <t>Titolo</t>
  </si>
  <si>
    <t>prezzo di mercato corrente ($)</t>
  </si>
  <si>
    <t>flusso di cassa fra un anno ($)</t>
  </si>
  <si>
    <t>flusso di cassa fra due anni ($)</t>
  </si>
  <si>
    <t>Qual è il prezzo in assenza di arbitraggio di un titolo che paga un flusso di cassa di $200 fra un anno e di $200 fra due anni?</t>
  </si>
  <si>
    <t>poiché è come acquistare un portafoglio formato da B1 e B2</t>
  </si>
  <si>
    <t>Qual è il prezzo in assenza di arbitraggio di un titolo che paga un flusso di cassa di $200 fra un anno e di $1600 fra due anni?</t>
  </si>
  <si>
    <t>è come acquistare un portafoglio formato da un’azione di B1 e otto azioni di B2</t>
  </si>
  <si>
    <t>Ipotizzate che un titolo, che paga un flusso di cassa di $100 fra un anno e di $200 fra due anni, sia negoziato a un prezzo di $260. Quale opportunità di arbitraggio si creerebbe?</t>
  </si>
  <si>
    <t>prezzo al quale il titolo è scambiato</t>
  </si>
  <si>
    <t>prezzo corretto per il titolo</t>
  </si>
  <si>
    <t>Esiste un'opportunità di arbitraggio perché il prezzo di non arbitraggio del titolo è diverso dal prezzo al quale il titolo viene attualmente scambiato.</t>
  </si>
  <si>
    <t>Problema 3-19</t>
  </si>
  <si>
    <t>Xia Corporation è una società le cui sole attività sono rappresentate da $100.000 di liquidità e tre progetti d’investimento che essa intraprenderà. I progetti sono privi di rischio e hanno la seguente distribuzione dei flussi di cassa:</t>
  </si>
  <si>
    <t>La società pianifica di investire oggi la liquidità inutilizzata al tasso d’interesse privo di rischio pari al 9,2%. Fra un anno la società sarà liquidata e tutta la cassa sarà restituita agli investitori.</t>
  </si>
  <si>
    <t>Qual è il VAN di ciascun progetto? Quali progetti la società dovrebbe realizzare e quanta liquidità dovrebbe trattenere?</t>
  </si>
  <si>
    <t>flusso di cassa oggi ($)</t>
  </si>
  <si>
    <t>Trattiene liquidità per</t>
  </si>
  <si>
    <t>Qual è il valore totale delle attività di Xia (cassa + progetti d’investimento) oggi?</t>
  </si>
  <si>
    <t>Il valore della società è dato dalla somma dei VAN dei progetti</t>
  </si>
  <si>
    <t>Più la liquidità</t>
  </si>
  <si>
    <t>Valore totale</t>
  </si>
  <si>
    <t>Quali flussi di cassa riceveranno gli investitori di Xia fra un anno? Sulla base di questi flussi, qual è il valore di Xia oggi?</t>
  </si>
  <si>
    <t>Essi riceveranno la somma dei flussi di cassa dei progettti fra un anno più gli introiti derivanti dall'investimento della liquidità inutilizzata di $11.000</t>
  </si>
  <si>
    <t>d.</t>
  </si>
  <si>
    <t>Supponete che Xia distribuisca, oggi, la liquidità inutilizzata agli investitori, anziché investirla al 9,2%. Quali sono i flussi di cassa che gli investitori avranno in questo caso? Qual è il valore della società?</t>
  </si>
  <si>
    <t>Liquidità pagata oggi</t>
  </si>
  <si>
    <t>Valore attuale dei futuri flussi di cassa</t>
  </si>
  <si>
    <t>Gli azionisti otterranno lo stesso ammontare: oggi la liquidità in eccesso ($11.000); fra un anno la somma dei flussi di cassa dei progetti. Il valore attuale di questi flussi è il medesimo.</t>
  </si>
  <si>
    <t>e.</t>
  </si>
  <si>
    <t>Spiegate che relazione c’è tra le risposte (b), (c) e (d).</t>
  </si>
  <si>
    <t>Non conta come gli azionisti di Xia percepiranno i flussi di cassa: il valore attuale di questi flussi è sempre il medesimo. Il punto è che le imprese non possono aumentare il proprio valore facendo ciò che gli investitori possono fare da soli (è l'essenza del principio di separazione).</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</si>
</sst>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quot;$&quot;#,##0.00_);\(&quot;$&quot;#,##0.00\)"/>
    <numFmt numFmtId="165" formatCode="&quot;$&quot;#,##0.00_);[Red]\(&quot;$&quot;#,##0.00\)"/>
    <numFmt numFmtId="166" formatCode="0.00_);\(0.00\)"/>
    <numFmt numFmtId="167" formatCode=";;"/>
    <numFmt numFmtId="168" formatCode="_(&quot;$&quot;* #,##0_);_(&quot;$&quot;* \(#,##0\);_(&quot;$&quot;* &quot;-&quot;??_);_(@_)"/>
    <numFmt numFmtId="169" formatCode="_(* #,##0.00_);_(* \(#,##0.00\);_(* &quot;-&quot;??_);_(@_)"/>
  </numFmts>
  <fonts count="19">
    <font>
      <sz val="10.0"/>
      <color rgb="FF000000"/>
      <name val="Calibri"/>
      <scheme val="minor"/>
    </font>
    <font>
      <sz val="10.0"/>
      <color theme="1"/>
      <name val="Arial"/>
    </font>
    <font>
      <b/>
      <sz val="14.0"/>
      <color rgb="FFFFFFFF"/>
      <name val="Times New Roman"/>
    </font>
    <font>
      <b/>
      <sz val="14.0"/>
      <color theme="1"/>
      <name val="Times New Roman"/>
    </font>
    <font>
      <u/>
      <sz val="14.0"/>
      <color rgb="FF0000D4"/>
      <name val="Times New Roman"/>
    </font>
    <font>
      <b/>
      <sz val="10.0"/>
      <color theme="1"/>
      <name val="Arial"/>
    </font>
    <font>
      <sz val="14.0"/>
      <color theme="1"/>
      <name val="Times New Roman"/>
    </font>
    <font/>
    <font>
      <b/>
      <sz val="14.0"/>
      <color rgb="FF000090"/>
      <name val="Times New Roman"/>
    </font>
    <font>
      <sz val="14.0"/>
      <color rgb="FF006411"/>
      <name val="Times New Roman"/>
    </font>
    <font>
      <i/>
      <sz val="14.0"/>
      <color theme="1"/>
      <name val="Times New Roman"/>
    </font>
    <font>
      <sz val="10.0"/>
      <color rgb="FF993366"/>
      <name val="Arial"/>
    </font>
    <font>
      <b/>
      <sz val="10.0"/>
      <color rgb="FF3366FF"/>
      <name val="Arial"/>
    </font>
    <font>
      <sz val="14.0"/>
      <color rgb="FF000090"/>
      <name val="Times New Roman"/>
    </font>
    <font>
      <b/>
      <u/>
      <sz val="10.0"/>
      <color theme="1"/>
      <name val="Arial"/>
    </font>
    <font>
      <u/>
      <sz val="14.0"/>
      <color theme="1"/>
      <name val="Times New Roman"/>
    </font>
    <font>
      <u/>
      <sz val="14.0"/>
      <color theme="1"/>
      <name val="Times New Roman"/>
    </font>
    <font>
      <b/>
      <i/>
      <sz val="14.0"/>
      <color rgb="FFDD0806"/>
      <name val="Times New Roman"/>
    </font>
    <font>
      <sz val="14.0"/>
      <color rgb="FFDD0806"/>
      <name val="Times New Roman"/>
    </font>
  </fonts>
  <fills count="5">
    <fill>
      <patternFill patternType="none"/>
    </fill>
    <fill>
      <patternFill patternType="lightGray"/>
    </fill>
    <fill>
      <patternFill patternType="solid">
        <fgColor rgb="FF000090"/>
        <bgColor rgb="FF000090"/>
      </patternFill>
    </fill>
    <fill>
      <patternFill patternType="solid">
        <fgColor rgb="FFFFFFFF"/>
        <bgColor rgb="FFFFFFFF"/>
      </patternFill>
    </fill>
    <fill>
      <patternFill patternType="solid">
        <fgColor rgb="FF000000"/>
        <bgColor rgb="FF000000"/>
      </patternFill>
    </fill>
  </fills>
  <borders count="34">
    <border/>
    <border>
      <left/>
      <right/>
      <top/>
      <bottom/>
    </border>
    <border>
      <left style="thick">
        <color rgb="FF000000"/>
      </left>
      <right/>
      <top style="thick">
        <color rgb="FF000000"/>
      </top>
      <bottom/>
    </border>
    <border>
      <left/>
      <right/>
      <top style="thick">
        <color rgb="FF000000"/>
      </top>
      <bottom/>
    </border>
    <border>
      <left/>
      <right style="thick">
        <color rgb="FF000000"/>
      </right>
      <top style="thick">
        <color rgb="FF000000"/>
      </top>
      <bottom/>
    </border>
    <border>
      <left style="thick">
        <color rgb="FF000000"/>
      </left>
      <right/>
      <top/>
      <bottom/>
    </border>
    <border>
      <left/>
      <top/>
      <bottom/>
    </border>
    <border>
      <right/>
      <top/>
      <bottom/>
    </border>
    <border>
      <left/>
      <right style="thick">
        <color rgb="FF000000"/>
      </right>
      <top/>
      <bottom/>
    </border>
    <border>
      <top/>
      <bottom/>
    </border>
    <border>
      <left style="thin">
        <color rgb="FF000000"/>
      </left>
      <right style="thin">
        <color rgb="FF000000"/>
      </right>
      <top style="thin">
        <color rgb="FF000000"/>
      </top>
      <bottom style="thin">
        <color rgb="FF000000"/>
      </bottom>
    </border>
    <border>
      <left style="thick">
        <color rgb="FF000000"/>
      </left>
      <right/>
      <top/>
      <bottom style="thick">
        <color rgb="FF000000"/>
      </bottom>
    </border>
    <border>
      <left/>
      <right/>
      <top/>
      <bottom style="thick">
        <color rgb="FF000000"/>
      </bottom>
    </border>
    <border>
      <left/>
      <right style="thick">
        <color rgb="FF000000"/>
      </right>
      <top/>
      <bottom style="thick">
        <color rgb="FF000000"/>
      </bottom>
    </border>
    <border>
      <left/>
      <right style="thin">
        <color rgb="FF000000"/>
      </right>
      <top/>
      <bottom/>
    </border>
    <border>
      <left/>
      <right style="thin">
        <color rgb="FF000000"/>
      </right>
      <top/>
      <bottom style="thin">
        <color rgb="FF000000"/>
      </bottom>
    </border>
    <border>
      <left style="thin">
        <color rgb="FF000000"/>
      </left>
      <right style="thin">
        <color rgb="FF000000"/>
      </right>
      <top/>
      <bottom style="thin">
        <color rgb="FF000000"/>
      </bottom>
    </border>
    <border>
      <left style="thin">
        <color rgb="FF000000"/>
      </left>
      <right/>
      <top/>
      <bottom/>
    </border>
    <border>
      <left/>
      <right/>
      <top/>
      <bottom style="thin">
        <color rgb="FF000000"/>
      </bottom>
    </border>
    <border>
      <left/>
      <top/>
      <bottom style="thin">
        <color rgb="FF000000"/>
      </bottom>
    </border>
    <border>
      <right/>
      <top/>
      <bottom style="thin">
        <color rgb="FF000000"/>
      </bottom>
    </border>
    <border>
      <left/>
      <top style="thin">
        <color rgb="FF000000"/>
      </top>
      <bottom/>
    </border>
    <border>
      <right/>
      <top style="thin">
        <color rgb="FF000000"/>
      </top>
      <bottom/>
    </border>
    <border>
      <left/>
      <top/>
    </border>
    <border>
      <right/>
      <top/>
    </border>
    <border>
      <left/>
    </border>
    <border>
      <right/>
    </border>
    <border>
      <left/>
      <bottom/>
    </border>
    <border>
      <right/>
      <bottom/>
    </border>
    <border>
      <left/>
      <right/>
      <top style="thin">
        <color rgb="FF000000"/>
      </top>
      <bottom/>
    </border>
    <border>
      <left style="thin">
        <color rgb="FF000000"/>
      </left>
      <right/>
      <top style="thin">
        <color rgb="FF000000"/>
      </top>
      <bottom style="thin">
        <color rgb="FF000000"/>
      </bottom>
    </border>
    <border>
      <left style="thin">
        <color rgb="FF000000"/>
      </left>
      <top/>
      <bottom/>
    </border>
    <border>
      <top/>
    </border>
    <border>
      <bottom/>
    </border>
  </borders>
  <cellStyleXfs count="1">
    <xf borderId="0" fillId="0" fontId="0" numFmtId="0" applyAlignment="1" applyFont="1"/>
  </cellStyleXfs>
  <cellXfs count="107">
    <xf borderId="0" fillId="0" fontId="0" numFmtId="0" xfId="0" applyAlignment="1" applyFont="1">
      <alignment readingOrder="0" shrinkToFit="0" vertical="bottom" wrapText="0"/>
    </xf>
    <xf borderId="0" fillId="0" fontId="1" numFmtId="0" xfId="0" applyAlignment="1" applyFont="1">
      <alignment vertical="top"/>
    </xf>
    <xf borderId="1" fillId="2" fontId="2" numFmtId="0" xfId="0" applyBorder="1" applyFill="1" applyFont="1"/>
    <xf borderId="1" fillId="2" fontId="2" numFmtId="0" xfId="0" applyAlignment="1" applyBorder="1" applyFont="1">
      <alignment readingOrder="0"/>
    </xf>
    <xf borderId="0" fillId="0" fontId="3" numFmtId="0" xfId="0" applyAlignment="1" applyFont="1">
      <alignment shrinkToFit="0" wrapText="1"/>
    </xf>
    <xf borderId="0" fillId="0" fontId="4" numFmtId="0" xfId="0" applyAlignment="1" applyFont="1">
      <alignment shrinkToFit="0" wrapText="1"/>
    </xf>
    <xf borderId="0" fillId="0" fontId="5" numFmtId="0" xfId="0" applyAlignment="1" applyFont="1">
      <alignment readingOrder="0" vertical="top"/>
    </xf>
    <xf borderId="0" fillId="0" fontId="1" numFmtId="0" xfId="0" applyFont="1"/>
    <xf borderId="2" fillId="3" fontId="6" numFmtId="0" xfId="0" applyBorder="1" applyFill="1" applyFont="1"/>
    <xf borderId="3" fillId="3" fontId="6" numFmtId="0" xfId="0" applyBorder="1" applyFont="1"/>
    <xf borderId="4" fillId="3" fontId="6" numFmtId="0" xfId="0" applyBorder="1" applyFont="1"/>
    <xf borderId="0" fillId="0" fontId="6" numFmtId="0" xfId="0" applyFont="1"/>
    <xf borderId="5" fillId="3" fontId="6" numFmtId="0" xfId="0" applyBorder="1" applyFont="1"/>
    <xf borderId="6" fillId="2" fontId="2" numFmtId="0" xfId="0" applyAlignment="1" applyBorder="1" applyFont="1">
      <alignment horizontal="left"/>
    </xf>
    <xf borderId="7" fillId="0" fontId="7" numFmtId="0" xfId="0" applyBorder="1" applyFont="1"/>
    <xf borderId="1" fillId="2" fontId="6" numFmtId="0" xfId="0" applyBorder="1" applyFont="1"/>
    <xf borderId="8" fillId="3" fontId="6" numFmtId="0" xfId="0" applyBorder="1" applyFont="1"/>
    <xf borderId="1" fillId="3" fontId="6" numFmtId="0" xfId="0" applyBorder="1" applyFont="1"/>
    <xf borderId="6" fillId="3" fontId="6" numFmtId="0" xfId="0" applyAlignment="1" applyBorder="1" applyFont="1">
      <alignment horizontal="left" shrinkToFit="0" vertical="center" wrapText="1"/>
    </xf>
    <xf borderId="9" fillId="0" fontId="7" numFmtId="0" xfId="0" applyBorder="1" applyFont="1"/>
    <xf borderId="1" fillId="3" fontId="6" numFmtId="0" xfId="0" applyAlignment="1" applyBorder="1" applyFont="1">
      <alignment shrinkToFit="0" wrapText="1"/>
    </xf>
    <xf borderId="1" fillId="3" fontId="3" numFmtId="0" xfId="0" applyAlignment="1" applyBorder="1" applyFont="1">
      <alignment horizontal="right"/>
    </xf>
    <xf borderId="1" fillId="3" fontId="6" numFmtId="0" xfId="0" applyAlignment="1" applyBorder="1" applyFont="1">
      <alignment horizontal="left"/>
    </xf>
    <xf borderId="5" fillId="3" fontId="5" numFmtId="0" xfId="0" applyAlignment="1" applyBorder="1" applyFont="1">
      <alignment horizontal="right"/>
    </xf>
    <xf borderId="1" fillId="3" fontId="5" numFmtId="0" xfId="0" applyAlignment="1" applyBorder="1" applyFont="1">
      <alignment horizontal="right"/>
    </xf>
    <xf borderId="1" fillId="3" fontId="3" numFmtId="0" xfId="0" applyBorder="1" applyFont="1"/>
    <xf borderId="10" fillId="3" fontId="8" numFmtId="164" xfId="0" applyBorder="1" applyFont="1" applyNumberFormat="1"/>
    <xf borderId="1" fillId="3" fontId="1" numFmtId="0" xfId="0" applyBorder="1" applyFont="1"/>
    <xf borderId="8" fillId="3" fontId="1" numFmtId="0" xfId="0" applyBorder="1" applyFont="1"/>
    <xf borderId="5" fillId="3" fontId="1" numFmtId="0" xfId="0" applyBorder="1" applyFont="1"/>
    <xf borderId="10" fillId="3" fontId="8" numFmtId="10" xfId="0" applyBorder="1" applyFont="1" applyNumberFormat="1"/>
    <xf borderId="10" fillId="3" fontId="9" numFmtId="164" xfId="0" applyBorder="1" applyFont="1" applyNumberFormat="1"/>
    <xf borderId="1" fillId="3" fontId="10" numFmtId="49" xfId="0" applyAlignment="1" applyBorder="1" applyFont="1" applyNumberFormat="1">
      <alignment shrinkToFit="0" wrapText="1"/>
    </xf>
    <xf borderId="1" fillId="3" fontId="11" numFmtId="49" xfId="0" applyAlignment="1" applyBorder="1" applyFont="1" applyNumberFormat="1">
      <alignment horizontal="left" shrinkToFit="0" wrapText="1"/>
    </xf>
    <xf borderId="6" fillId="3" fontId="10" numFmtId="49" xfId="0" applyAlignment="1" applyBorder="1" applyFont="1" applyNumberFormat="1">
      <alignment horizontal="left" shrinkToFit="0" wrapText="1"/>
    </xf>
    <xf borderId="11" fillId="3" fontId="1" numFmtId="0" xfId="0" applyBorder="1" applyFont="1"/>
    <xf borderId="12" fillId="3" fontId="1" numFmtId="0" xfId="0" applyBorder="1" applyFont="1"/>
    <xf borderId="13" fillId="3" fontId="1" numFmtId="0" xfId="0" applyBorder="1" applyFont="1"/>
    <xf borderId="1" fillId="3" fontId="12" numFmtId="0" xfId="0" applyBorder="1" applyFont="1"/>
    <xf borderId="1" fillId="3" fontId="8" numFmtId="10" xfId="0" applyBorder="1" applyFont="1" applyNumberFormat="1"/>
    <xf borderId="6" fillId="3" fontId="3" numFmtId="0" xfId="0" applyAlignment="1" applyBorder="1" applyFont="1">
      <alignment horizontal="center"/>
    </xf>
    <xf borderId="1" fillId="4" fontId="6" numFmtId="0" xfId="0" applyBorder="1" applyFill="1" applyFont="1"/>
    <xf borderId="14" fillId="3" fontId="6" numFmtId="0" xfId="0" applyBorder="1" applyFont="1"/>
    <xf borderId="15" fillId="3" fontId="6" numFmtId="0" xfId="0" applyBorder="1" applyFont="1"/>
    <xf borderId="16" fillId="3" fontId="6" numFmtId="0" xfId="0" applyBorder="1" applyFont="1"/>
    <xf borderId="10" fillId="3" fontId="8" numFmtId="165" xfId="0" applyBorder="1" applyFont="1" applyNumberFormat="1"/>
    <xf borderId="17" fillId="3" fontId="8" numFmtId="165" xfId="0" applyBorder="1" applyFont="1" applyNumberFormat="1"/>
    <xf borderId="1" fillId="3" fontId="13" numFmtId="39" xfId="0" applyBorder="1" applyFont="1" applyNumberFormat="1"/>
    <xf borderId="10" fillId="3" fontId="9" numFmtId="39" xfId="0" applyBorder="1" applyFont="1" applyNumberFormat="1"/>
    <xf borderId="1" fillId="3" fontId="13" numFmtId="40" xfId="0" applyBorder="1" applyFont="1" applyNumberFormat="1"/>
    <xf borderId="10" fillId="3" fontId="13" numFmtId="39" xfId="0" applyBorder="1" applyFont="1" applyNumberFormat="1"/>
    <xf borderId="1" fillId="3" fontId="6" numFmtId="0" xfId="0" applyAlignment="1" applyBorder="1" applyFont="1">
      <alignment horizontal="center"/>
    </xf>
    <xf borderId="6" fillId="3" fontId="6" numFmtId="0" xfId="0" applyAlignment="1" applyBorder="1" applyFont="1">
      <alignment horizontal="center"/>
    </xf>
    <xf borderId="18" fillId="3" fontId="6" numFmtId="0" xfId="0" applyAlignment="1" applyBorder="1" applyFont="1">
      <alignment horizontal="center"/>
    </xf>
    <xf borderId="19" fillId="3" fontId="6" numFmtId="0" xfId="0" applyAlignment="1" applyBorder="1" applyFont="1">
      <alignment horizontal="center"/>
    </xf>
    <xf borderId="20" fillId="0" fontId="7" numFmtId="0" xfId="0" applyBorder="1" applyFont="1"/>
    <xf borderId="21" fillId="3" fontId="6" numFmtId="0" xfId="0" applyAlignment="1" applyBorder="1" applyFont="1">
      <alignment horizontal="center"/>
    </xf>
    <xf borderId="22" fillId="0" fontId="7" numFmtId="0" xfId="0" applyBorder="1" applyFont="1"/>
    <xf borderId="1" fillId="3" fontId="1" numFmtId="0" xfId="0" applyAlignment="1" applyBorder="1" applyFont="1">
      <alignment horizontal="right"/>
    </xf>
    <xf borderId="1" fillId="3" fontId="5" numFmtId="0" xfId="0" applyBorder="1" applyFont="1"/>
    <xf borderId="1" fillId="3" fontId="14" numFmtId="0" xfId="0" applyBorder="1" applyFont="1"/>
    <xf borderId="23" fillId="3" fontId="3" numFmtId="0" xfId="0" applyAlignment="1" applyBorder="1" applyFont="1">
      <alignment horizontal="left"/>
    </xf>
    <xf borderId="24" fillId="0" fontId="7" numFmtId="0" xfId="0" applyBorder="1" applyFont="1"/>
    <xf borderId="25" fillId="0" fontId="7" numFmtId="0" xfId="0" applyBorder="1" applyFont="1"/>
    <xf borderId="26" fillId="0" fontId="7" numFmtId="0" xfId="0" applyBorder="1" applyFont="1"/>
    <xf borderId="27" fillId="0" fontId="7" numFmtId="0" xfId="0" applyBorder="1" applyFont="1"/>
    <xf borderId="28" fillId="0" fontId="7" numFmtId="0" xfId="0" applyBorder="1" applyFont="1"/>
    <xf borderId="10" fillId="3" fontId="8" numFmtId="166" xfId="0" applyBorder="1" applyFont="1" applyNumberFormat="1"/>
    <xf borderId="0" fillId="0" fontId="1" numFmtId="4" xfId="0" applyFont="1" applyNumberFormat="1"/>
    <xf borderId="1" fillId="3" fontId="3" numFmtId="0" xfId="0" applyAlignment="1" applyBorder="1" applyFont="1">
      <alignment horizontal="center"/>
    </xf>
    <xf borderId="1" fillId="3" fontId="15" numFmtId="0" xfId="0" applyBorder="1" applyFont="1"/>
    <xf borderId="1" fillId="3" fontId="16" numFmtId="0" xfId="0" applyAlignment="1" applyBorder="1" applyFont="1">
      <alignment horizontal="center"/>
    </xf>
    <xf borderId="1" fillId="3" fontId="3" numFmtId="0" xfId="0" applyAlignment="1" applyBorder="1" applyFont="1">
      <alignment horizontal="right" vertical="top"/>
    </xf>
    <xf borderId="6" fillId="3" fontId="6" numFmtId="0" xfId="0" applyAlignment="1" applyBorder="1" applyFont="1">
      <alignment horizontal="left" shrinkToFit="0" wrapText="1"/>
    </xf>
    <xf borderId="13" fillId="3" fontId="6" numFmtId="0" xfId="0" applyBorder="1" applyFont="1"/>
    <xf borderId="1" fillId="3" fontId="6" numFmtId="0" xfId="0" applyAlignment="1" applyBorder="1" applyFont="1">
      <alignment horizontal="left" shrinkToFit="0" vertical="center" wrapText="1"/>
    </xf>
    <xf borderId="1" fillId="3" fontId="5" numFmtId="0" xfId="0" applyAlignment="1" applyBorder="1" applyFont="1">
      <alignment shrinkToFit="0" wrapText="1"/>
    </xf>
    <xf borderId="1" fillId="3" fontId="3" numFmtId="0" xfId="0" applyAlignment="1" applyBorder="1" applyFont="1">
      <alignment horizontal="center" shrinkToFit="0" wrapText="1"/>
    </xf>
    <xf borderId="1" fillId="3" fontId="6" numFmtId="0" xfId="0" applyAlignment="1" applyBorder="1" applyFont="1">
      <alignment horizontal="right"/>
    </xf>
    <xf borderId="29" fillId="3" fontId="6" numFmtId="0" xfId="0" applyAlignment="1" applyBorder="1" applyFont="1">
      <alignment horizontal="center"/>
    </xf>
    <xf borderId="30" fillId="3" fontId="9" numFmtId="39" xfId="0" applyBorder="1" applyFont="1" applyNumberFormat="1"/>
    <xf borderId="31" fillId="3" fontId="10" numFmtId="0" xfId="0" applyAlignment="1" applyBorder="1" applyFont="1">
      <alignment horizontal="left" shrinkToFit="0" wrapText="1"/>
    </xf>
    <xf borderId="1" fillId="3" fontId="1" numFmtId="4" xfId="0" applyBorder="1" applyFont="1" applyNumberFormat="1"/>
    <xf borderId="1" fillId="3" fontId="5" numFmtId="0" xfId="0" applyAlignment="1" applyBorder="1" applyFont="1">
      <alignment horizontal="left" shrinkToFit="0" wrapText="1"/>
    </xf>
    <xf borderId="6" fillId="3" fontId="10" numFmtId="0" xfId="0" applyAlignment="1" applyBorder="1" applyFont="1">
      <alignment horizontal="left" shrinkToFit="0" wrapText="1"/>
    </xf>
    <xf borderId="11" fillId="3" fontId="6" numFmtId="0" xfId="0" applyBorder="1" applyFont="1"/>
    <xf borderId="1" fillId="3" fontId="6" numFmtId="3" xfId="0" applyAlignment="1" applyBorder="1" applyFont="1" applyNumberFormat="1">
      <alignment horizontal="center"/>
    </xf>
    <xf borderId="21" fillId="3" fontId="6" numFmtId="3" xfId="0" applyAlignment="1" applyBorder="1" applyFont="1" applyNumberFormat="1">
      <alignment horizontal="center"/>
    </xf>
    <xf borderId="6" fillId="3" fontId="6" numFmtId="3" xfId="0" applyAlignment="1" applyBorder="1" applyFont="1" applyNumberFormat="1">
      <alignment horizontal="center"/>
    </xf>
    <xf borderId="1" fillId="3" fontId="5" numFmtId="167" xfId="0" applyAlignment="1" applyBorder="1" applyFont="1" applyNumberFormat="1">
      <alignment shrinkToFit="0" wrapText="1"/>
    </xf>
    <xf borderId="1" fillId="3" fontId="10" numFmtId="0" xfId="0" applyAlignment="1" applyBorder="1" applyFont="1">
      <alignment horizontal="center"/>
    </xf>
    <xf borderId="1" fillId="3" fontId="17" numFmtId="0" xfId="0" applyAlignment="1" applyBorder="1" applyFont="1">
      <alignment horizontal="center"/>
    </xf>
    <xf borderId="1" fillId="3" fontId="17" numFmtId="168" xfId="0" applyAlignment="1" applyBorder="1" applyFont="1" applyNumberFormat="1">
      <alignment horizontal="center"/>
    </xf>
    <xf borderId="6" fillId="3" fontId="3" numFmtId="0" xfId="0" applyAlignment="1" applyBorder="1" applyFont="1">
      <alignment horizontal="left"/>
    </xf>
    <xf borderId="6" fillId="3" fontId="10" numFmtId="0" xfId="0" applyAlignment="1" applyBorder="1" applyFont="1">
      <alignment horizontal="left"/>
    </xf>
    <xf borderId="1" fillId="3" fontId="10" numFmtId="0" xfId="0" applyAlignment="1" applyBorder="1" applyFont="1">
      <alignment horizontal="left"/>
    </xf>
    <xf borderId="1" fillId="3" fontId="18" numFmtId="39" xfId="0" applyBorder="1" applyFont="1" applyNumberFormat="1"/>
    <xf borderId="23" fillId="3" fontId="10" numFmtId="0" xfId="0" applyAlignment="1" applyBorder="1" applyFont="1">
      <alignment horizontal="left" shrinkToFit="0" wrapText="1"/>
    </xf>
    <xf borderId="32" fillId="0" fontId="7" numFmtId="0" xfId="0" applyBorder="1" applyFont="1"/>
    <xf borderId="1" fillId="3" fontId="6" numFmtId="0" xfId="0" applyAlignment="1" applyBorder="1" applyFont="1">
      <alignment horizontal="left" shrinkToFit="0" wrapText="1"/>
    </xf>
    <xf borderId="33" fillId="0" fontId="7" numFmtId="0" xfId="0" applyBorder="1" applyFont="1"/>
    <xf borderId="1" fillId="3" fontId="1" numFmtId="0" xfId="0" applyAlignment="1" applyBorder="1" applyFont="1">
      <alignment horizontal="left" shrinkToFit="0" wrapText="1"/>
    </xf>
    <xf borderId="29" fillId="3" fontId="1" numFmtId="4" xfId="0" applyBorder="1" applyFont="1" applyNumberFormat="1"/>
    <xf borderId="1" fillId="3" fontId="3" numFmtId="0" xfId="0" applyAlignment="1" applyBorder="1" applyFont="1">
      <alignment horizontal="left" shrinkToFit="0" wrapText="1"/>
    </xf>
    <xf borderId="1" fillId="3" fontId="8" numFmtId="169" xfId="0" applyBorder="1" applyFont="1" applyNumberFormat="1"/>
    <xf borderId="1" fillId="3" fontId="10" numFmtId="0" xfId="0" applyAlignment="1" applyBorder="1" applyFont="1">
      <alignment horizontal="left" shrinkToFit="0" wrapText="1"/>
    </xf>
    <xf borderId="8" fillId="3" fontId="1" numFmtId="0" xfId="0" applyAlignment="1" applyBorder="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9.14"/>
    <col customWidth="1" min="3" max="3" width="28.0"/>
    <col customWidth="1" min="4" max="6" width="9.14"/>
    <col customWidth="1" min="7" max="26" width="8.7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2" t="s">
        <v>0</v>
      </c>
      <c r="D2" s="3" t="s">
        <v>1</v>
      </c>
      <c r="E2" s="1"/>
      <c r="F2" s="1"/>
      <c r="G2" s="1"/>
      <c r="H2" s="1"/>
      <c r="I2" s="1"/>
      <c r="J2" s="1"/>
      <c r="K2" s="1"/>
      <c r="L2" s="1"/>
      <c r="M2" s="1"/>
      <c r="N2" s="1"/>
      <c r="O2" s="1"/>
      <c r="P2" s="1"/>
      <c r="Q2" s="1"/>
      <c r="R2" s="1"/>
      <c r="S2" s="1"/>
      <c r="T2" s="1"/>
      <c r="U2" s="1"/>
      <c r="V2" s="1"/>
      <c r="W2" s="1"/>
      <c r="X2" s="1"/>
      <c r="Y2" s="1"/>
      <c r="Z2" s="1"/>
    </row>
    <row r="3" ht="12.75" customHeight="1">
      <c r="A3" s="1"/>
      <c r="B3" s="1"/>
      <c r="C3" s="4"/>
      <c r="D3" s="1"/>
      <c r="E3" s="1"/>
      <c r="F3" s="1"/>
      <c r="G3" s="1"/>
      <c r="H3" s="1"/>
      <c r="I3" s="1"/>
      <c r="J3" s="1"/>
      <c r="K3" s="1"/>
      <c r="L3" s="1"/>
      <c r="M3" s="1"/>
      <c r="N3" s="1"/>
      <c r="O3" s="1"/>
      <c r="P3" s="1"/>
      <c r="Q3" s="1"/>
      <c r="R3" s="1"/>
      <c r="S3" s="1"/>
      <c r="T3" s="1"/>
      <c r="U3" s="1"/>
      <c r="V3" s="1"/>
      <c r="W3" s="1"/>
      <c r="X3" s="1"/>
      <c r="Y3" s="1"/>
      <c r="Z3" s="1"/>
    </row>
    <row r="4" ht="12.75" customHeight="1">
      <c r="A4" s="1"/>
      <c r="B4" s="1"/>
      <c r="C4" s="5" t="s">
        <v>2</v>
      </c>
      <c r="D4" s="6" t="s">
        <v>3</v>
      </c>
      <c r="E4" s="1"/>
      <c r="F4" s="1"/>
      <c r="G4" s="1"/>
      <c r="H4" s="1"/>
      <c r="I4" s="1"/>
      <c r="J4" s="1"/>
      <c r="K4" s="1"/>
      <c r="L4" s="1"/>
      <c r="M4" s="1"/>
      <c r="N4" s="1"/>
      <c r="O4" s="1"/>
      <c r="P4" s="1"/>
      <c r="Q4" s="1"/>
      <c r="R4" s="1"/>
      <c r="S4" s="1"/>
      <c r="T4" s="1"/>
      <c r="U4" s="1"/>
      <c r="V4" s="1"/>
      <c r="W4" s="1"/>
      <c r="X4" s="1"/>
      <c r="Y4" s="1"/>
      <c r="Z4" s="1"/>
    </row>
    <row r="5" ht="12.75" customHeight="1">
      <c r="A5" s="1"/>
      <c r="B5" s="1"/>
      <c r="C5" s="5" t="s">
        <v>4</v>
      </c>
      <c r="D5" s="6" t="s">
        <v>5</v>
      </c>
      <c r="E5" s="1"/>
      <c r="F5" s="1"/>
      <c r="G5" s="1"/>
      <c r="H5" s="1"/>
      <c r="I5" s="1"/>
      <c r="J5" s="1"/>
      <c r="K5" s="1"/>
      <c r="L5" s="1"/>
      <c r="M5" s="1"/>
      <c r="N5" s="1"/>
      <c r="O5" s="1"/>
      <c r="P5" s="1"/>
      <c r="Q5" s="1"/>
      <c r="R5" s="1"/>
      <c r="S5" s="1"/>
      <c r="T5" s="1"/>
      <c r="U5" s="1"/>
      <c r="V5" s="1"/>
      <c r="W5" s="1"/>
      <c r="X5" s="1"/>
      <c r="Y5" s="1"/>
      <c r="Z5" s="1"/>
    </row>
    <row r="6" ht="12.75" customHeight="1">
      <c r="A6" s="1"/>
      <c r="B6" s="1"/>
      <c r="C6" s="5" t="s">
        <v>6</v>
      </c>
      <c r="D6" s="6" t="s">
        <v>5</v>
      </c>
      <c r="E6" s="1"/>
      <c r="F6" s="1"/>
      <c r="G6" s="1"/>
      <c r="H6" s="1"/>
      <c r="I6" s="1"/>
      <c r="J6" s="1"/>
      <c r="K6" s="1"/>
      <c r="L6" s="1"/>
      <c r="M6" s="1"/>
      <c r="N6" s="1"/>
      <c r="O6" s="1"/>
      <c r="P6" s="1"/>
      <c r="Q6" s="1"/>
      <c r="R6" s="1"/>
      <c r="S6" s="1"/>
      <c r="T6" s="1"/>
      <c r="U6" s="1"/>
      <c r="V6" s="1"/>
      <c r="W6" s="1"/>
      <c r="X6" s="1"/>
      <c r="Y6" s="1"/>
      <c r="Z6" s="1"/>
    </row>
    <row r="7" ht="12.75" customHeight="1">
      <c r="A7" s="1"/>
      <c r="B7" s="1"/>
      <c r="C7" s="5" t="s">
        <v>7</v>
      </c>
      <c r="D7" s="6" t="s">
        <v>8</v>
      </c>
      <c r="E7" s="1"/>
      <c r="F7" s="1"/>
      <c r="G7" s="1"/>
      <c r="H7" s="1"/>
      <c r="I7" s="1"/>
      <c r="J7" s="1"/>
      <c r="K7" s="1"/>
      <c r="L7" s="1"/>
      <c r="M7" s="1"/>
      <c r="N7" s="1"/>
      <c r="O7" s="1"/>
      <c r="P7" s="1"/>
      <c r="Q7" s="1"/>
      <c r="R7" s="1"/>
      <c r="S7" s="1"/>
      <c r="T7" s="1"/>
      <c r="U7" s="1"/>
      <c r="V7" s="1"/>
      <c r="W7" s="1"/>
      <c r="X7" s="1"/>
      <c r="Y7" s="1"/>
      <c r="Z7" s="1"/>
    </row>
    <row r="8" ht="12.75" customHeight="1">
      <c r="A8" s="1"/>
      <c r="B8" s="1"/>
      <c r="C8" s="5" t="s">
        <v>9</v>
      </c>
      <c r="D8" s="6" t="s">
        <v>8</v>
      </c>
      <c r="E8" s="1"/>
      <c r="F8" s="1"/>
      <c r="G8" s="1"/>
      <c r="H8" s="1"/>
      <c r="I8" s="1"/>
      <c r="J8" s="1"/>
      <c r="K8" s="1"/>
      <c r="L8" s="1"/>
      <c r="M8" s="1"/>
      <c r="N8" s="1"/>
      <c r="O8" s="1"/>
      <c r="P8" s="1"/>
      <c r="Q8" s="1"/>
      <c r="R8" s="1"/>
      <c r="S8" s="1"/>
      <c r="T8" s="1"/>
      <c r="U8" s="1"/>
      <c r="V8" s="1"/>
      <c r="W8" s="1"/>
      <c r="X8" s="1"/>
      <c r="Y8" s="1"/>
      <c r="Z8" s="1"/>
    </row>
    <row r="9" ht="12.75" customHeight="1">
      <c r="A9" s="1"/>
      <c r="B9" s="1"/>
      <c r="C9" s="5" t="s">
        <v>10</v>
      </c>
      <c r="D9" s="6" t="s">
        <v>5</v>
      </c>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E11" s="1"/>
      <c r="F11" s="1"/>
      <c r="G11" s="1"/>
      <c r="H11" s="1"/>
      <c r="I11" s="1"/>
      <c r="J11" s="1"/>
      <c r="K11" s="1"/>
      <c r="L11" s="1"/>
      <c r="M11" s="1"/>
      <c r="N11" s="1"/>
      <c r="O11" s="1"/>
      <c r="P11" s="1"/>
      <c r="Q11" s="1"/>
      <c r="R11" s="1"/>
      <c r="S11" s="1"/>
      <c r="T11" s="1"/>
      <c r="U11" s="1"/>
      <c r="V11" s="1"/>
      <c r="W11" s="1"/>
      <c r="X11" s="1"/>
      <c r="Y11" s="1"/>
      <c r="Z11" s="1"/>
    </row>
    <row r="12" ht="12.75" customHeight="1">
      <c r="A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7"/>
      <c r="F15" s="7"/>
      <c r="G15" s="1"/>
      <c r="H15" s="1"/>
      <c r="I15" s="1"/>
      <c r="J15" s="1"/>
      <c r="K15" s="1"/>
      <c r="L15" s="1"/>
      <c r="M15" s="1"/>
      <c r="N15" s="1"/>
      <c r="O15" s="1"/>
      <c r="P15" s="1"/>
      <c r="Q15" s="1"/>
      <c r="R15" s="1"/>
      <c r="S15" s="1"/>
      <c r="T15" s="1"/>
      <c r="U15" s="1"/>
      <c r="V15" s="1"/>
      <c r="W15" s="1"/>
      <c r="X15" s="1"/>
      <c r="Y15" s="1"/>
      <c r="Z15" s="1"/>
    </row>
    <row r="16" ht="12.75" customHeight="1">
      <c r="A16" s="7"/>
      <c r="E16" s="7"/>
      <c r="F16" s="7"/>
      <c r="G16" s="7"/>
      <c r="H16" s="7"/>
      <c r="I16" s="7"/>
      <c r="J16" s="7"/>
      <c r="K16" s="7"/>
      <c r="L16" s="7"/>
      <c r="M16" s="7"/>
      <c r="N16" s="7"/>
      <c r="O16" s="7"/>
      <c r="P16" s="7"/>
      <c r="Q16" s="7"/>
      <c r="R16" s="7"/>
      <c r="S16" s="7"/>
      <c r="T16" s="7"/>
      <c r="U16" s="7"/>
      <c r="V16" s="7"/>
      <c r="W16" s="7"/>
      <c r="X16" s="7"/>
      <c r="Y16" s="7"/>
      <c r="Z16" s="7"/>
    </row>
    <row r="17" ht="12.75" customHeight="1">
      <c r="A17" s="7"/>
      <c r="E17" s="7"/>
      <c r="F17" s="7"/>
      <c r="G17" s="7"/>
      <c r="H17" s="7"/>
      <c r="I17" s="7"/>
      <c r="J17" s="7"/>
      <c r="K17" s="7"/>
      <c r="L17" s="7"/>
      <c r="M17" s="7"/>
      <c r="N17" s="7"/>
      <c r="O17" s="7"/>
      <c r="P17" s="7"/>
      <c r="Q17" s="7"/>
      <c r="R17" s="7"/>
      <c r="S17" s="7"/>
      <c r="T17" s="7"/>
      <c r="U17" s="7"/>
      <c r="V17" s="7"/>
      <c r="W17" s="7"/>
      <c r="X17" s="7"/>
      <c r="Y17" s="7"/>
      <c r="Z17" s="7"/>
    </row>
    <row r="18" ht="12.75" customHeight="1">
      <c r="A18" s="7"/>
      <c r="E18" s="7"/>
      <c r="F18" s="7"/>
      <c r="G18" s="7"/>
      <c r="H18" s="7"/>
      <c r="I18" s="7"/>
      <c r="J18" s="7"/>
      <c r="K18" s="7"/>
      <c r="L18" s="7"/>
      <c r="M18" s="7"/>
      <c r="N18" s="7"/>
      <c r="O18" s="7"/>
      <c r="P18" s="7"/>
      <c r="Q18" s="7"/>
      <c r="R18" s="7"/>
      <c r="S18" s="7"/>
      <c r="T18" s="7"/>
      <c r="U18" s="7"/>
      <c r="V18" s="7"/>
      <c r="W18" s="7"/>
      <c r="X18" s="7"/>
      <c r="Y18" s="7"/>
      <c r="Z18" s="7"/>
    </row>
    <row r="19" ht="12.75" customHeight="1">
      <c r="A19" s="7"/>
      <c r="E19" s="7"/>
      <c r="F19" s="7"/>
      <c r="G19" s="7"/>
      <c r="H19" s="7"/>
      <c r="I19" s="7"/>
      <c r="J19" s="7"/>
      <c r="K19" s="7"/>
      <c r="L19" s="7"/>
      <c r="M19" s="7"/>
      <c r="N19" s="7"/>
      <c r="O19" s="7"/>
      <c r="P19" s="7"/>
      <c r="Q19" s="7"/>
      <c r="R19" s="7"/>
      <c r="S19" s="7"/>
      <c r="T19" s="7"/>
      <c r="U19" s="7"/>
      <c r="V19" s="7"/>
      <c r="W19" s="7"/>
      <c r="X19" s="7"/>
      <c r="Y19" s="7"/>
      <c r="Z19" s="7"/>
    </row>
    <row r="20" ht="12.75" customHeight="1">
      <c r="A20" s="7"/>
      <c r="E20" s="7"/>
      <c r="F20" s="7"/>
      <c r="G20" s="7"/>
      <c r="H20" s="7"/>
      <c r="I20" s="7"/>
      <c r="J20" s="7"/>
      <c r="K20" s="7"/>
      <c r="L20" s="7"/>
      <c r="M20" s="7"/>
      <c r="N20" s="7"/>
      <c r="O20" s="7"/>
      <c r="P20" s="7"/>
      <c r="Q20" s="7"/>
      <c r="R20" s="7"/>
      <c r="S20" s="7"/>
      <c r="T20" s="7"/>
      <c r="U20" s="7"/>
      <c r="V20" s="7"/>
      <c r="W20" s="7"/>
      <c r="X20" s="7"/>
      <c r="Y20" s="7"/>
      <c r="Z20" s="7"/>
    </row>
    <row r="21" ht="12.75" customHeight="1">
      <c r="A21" s="7"/>
      <c r="E21" s="7"/>
      <c r="F21" s="7"/>
      <c r="G21" s="7"/>
      <c r="H21" s="7"/>
      <c r="I21" s="7"/>
      <c r="J21" s="7"/>
      <c r="K21" s="7"/>
      <c r="L21" s="7"/>
      <c r="M21" s="7"/>
      <c r="N21" s="7"/>
      <c r="O21" s="7"/>
      <c r="P21" s="7"/>
      <c r="Q21" s="7"/>
      <c r="R21" s="7"/>
      <c r="S21" s="7"/>
      <c r="T21" s="7"/>
      <c r="U21" s="7"/>
      <c r="V21" s="7"/>
      <c r="W21" s="7"/>
      <c r="X21" s="7"/>
      <c r="Y21" s="7"/>
      <c r="Z21" s="7"/>
    </row>
    <row r="22" ht="12.75" customHeight="1">
      <c r="A22" s="7"/>
      <c r="E22" s="7"/>
      <c r="F22" s="7"/>
      <c r="G22" s="7"/>
      <c r="H22" s="7"/>
      <c r="I22" s="7"/>
      <c r="J22" s="7"/>
      <c r="K22" s="7"/>
      <c r="L22" s="7"/>
      <c r="M22" s="7"/>
      <c r="N22" s="7"/>
      <c r="O22" s="7"/>
      <c r="P22" s="7"/>
      <c r="Q22" s="7"/>
      <c r="R22" s="7"/>
      <c r="S22" s="7"/>
      <c r="T22" s="7"/>
      <c r="U22" s="7"/>
      <c r="V22" s="7"/>
      <c r="W22" s="7"/>
      <c r="X22" s="7"/>
      <c r="Y22" s="7"/>
      <c r="Z22" s="7"/>
    </row>
    <row r="23" ht="12.75" customHeight="1">
      <c r="A23" s="7"/>
      <c r="E23" s="7"/>
      <c r="F23" s="7"/>
      <c r="G23" s="7"/>
      <c r="H23" s="7"/>
      <c r="I23" s="7"/>
      <c r="J23" s="7"/>
      <c r="K23" s="7"/>
      <c r="L23" s="7"/>
      <c r="M23" s="7"/>
      <c r="N23" s="7"/>
      <c r="O23" s="7"/>
      <c r="P23" s="7"/>
      <c r="Q23" s="7"/>
      <c r="R23" s="7"/>
      <c r="S23" s="7"/>
      <c r="T23" s="7"/>
      <c r="U23" s="7"/>
      <c r="V23" s="7"/>
      <c r="W23" s="7"/>
      <c r="X23" s="7"/>
      <c r="Y23" s="7"/>
      <c r="Z23" s="7"/>
    </row>
    <row r="24" ht="12.75" customHeight="1">
      <c r="A24" s="7"/>
      <c r="E24" s="7"/>
      <c r="F24" s="7"/>
      <c r="G24" s="7"/>
      <c r="H24" s="7"/>
      <c r="I24" s="7"/>
      <c r="J24" s="7"/>
      <c r="K24" s="7"/>
      <c r="L24" s="7"/>
      <c r="M24" s="7"/>
      <c r="N24" s="7"/>
      <c r="O24" s="7"/>
      <c r="P24" s="7"/>
      <c r="Q24" s="7"/>
      <c r="R24" s="7"/>
      <c r="S24" s="7"/>
      <c r="T24" s="7"/>
      <c r="U24" s="7"/>
      <c r="V24" s="7"/>
      <c r="W24" s="7"/>
      <c r="X24" s="7"/>
      <c r="Y24" s="7"/>
      <c r="Z24" s="7"/>
    </row>
    <row r="25" ht="12.75" customHeight="1">
      <c r="A25" s="7"/>
      <c r="E25" s="7"/>
      <c r="F25" s="7"/>
      <c r="G25" s="7"/>
      <c r="H25" s="7"/>
      <c r="I25" s="7"/>
      <c r="J25" s="7"/>
      <c r="K25" s="7"/>
      <c r="L25" s="7"/>
      <c r="M25" s="7"/>
      <c r="N25" s="7"/>
      <c r="O25" s="7"/>
      <c r="P25" s="7"/>
      <c r="Q25" s="7"/>
      <c r="R25" s="7"/>
      <c r="S25" s="7"/>
      <c r="T25" s="7"/>
      <c r="U25" s="7"/>
      <c r="V25" s="7"/>
      <c r="W25" s="7"/>
      <c r="X25" s="7"/>
      <c r="Y25" s="7"/>
      <c r="Z25" s="7"/>
    </row>
    <row r="26" ht="12.75" customHeight="1">
      <c r="A26" s="1"/>
      <c r="E26" s="1"/>
      <c r="F26" s="1"/>
      <c r="G26" s="1"/>
      <c r="H26" s="1"/>
      <c r="I26" s="1"/>
      <c r="J26" s="1"/>
      <c r="K26" s="1"/>
      <c r="L26" s="1"/>
      <c r="M26" s="1"/>
      <c r="N26" s="1"/>
      <c r="O26" s="1"/>
      <c r="P26" s="1"/>
      <c r="Q26" s="1"/>
      <c r="R26" s="1"/>
      <c r="S26" s="1"/>
      <c r="T26" s="1"/>
      <c r="U26" s="1"/>
      <c r="V26" s="1"/>
      <c r="W26" s="1"/>
      <c r="X26" s="1"/>
      <c r="Y26" s="1"/>
      <c r="Z26" s="1"/>
    </row>
    <row r="27" ht="12.75" customHeight="1">
      <c r="A27" s="1"/>
      <c r="E27" s="1"/>
      <c r="F27" s="1"/>
      <c r="G27" s="1"/>
      <c r="H27" s="1"/>
      <c r="I27" s="1"/>
      <c r="J27" s="1"/>
      <c r="K27" s="1"/>
      <c r="L27" s="1"/>
      <c r="M27" s="1"/>
      <c r="N27" s="1"/>
      <c r="O27" s="1"/>
      <c r="P27" s="1"/>
      <c r="Q27" s="1"/>
      <c r="R27" s="1"/>
      <c r="S27" s="1"/>
      <c r="T27" s="1"/>
      <c r="U27" s="1"/>
      <c r="V27" s="1"/>
      <c r="W27" s="1"/>
      <c r="X27" s="1"/>
      <c r="Y27" s="1"/>
      <c r="Z27" s="1"/>
    </row>
    <row r="28" ht="12.75" customHeight="1">
      <c r="A28" s="1"/>
      <c r="E28" s="1"/>
      <c r="F28" s="1"/>
      <c r="G28" s="1"/>
      <c r="H28" s="1"/>
      <c r="I28" s="1"/>
      <c r="J28" s="1"/>
      <c r="K28" s="1"/>
      <c r="L28" s="1"/>
      <c r="M28" s="1"/>
      <c r="N28" s="1"/>
      <c r="O28" s="1"/>
      <c r="P28" s="1"/>
      <c r="Q28" s="1"/>
      <c r="R28" s="1"/>
      <c r="S28" s="1"/>
      <c r="T28" s="1"/>
      <c r="U28" s="1"/>
      <c r="V28" s="1"/>
      <c r="W28" s="1"/>
      <c r="X28" s="1"/>
      <c r="Y28" s="1"/>
      <c r="Z28" s="1"/>
    </row>
    <row r="29" ht="12.75" customHeight="1">
      <c r="A29" s="1"/>
      <c r="E29" s="1"/>
      <c r="F29" s="1"/>
      <c r="G29" s="1"/>
      <c r="H29" s="1"/>
      <c r="I29" s="1"/>
      <c r="J29" s="1"/>
      <c r="K29" s="1"/>
      <c r="L29" s="1"/>
      <c r="M29" s="1"/>
      <c r="N29" s="1"/>
      <c r="O29" s="1"/>
      <c r="P29" s="1"/>
      <c r="Q29" s="1"/>
      <c r="R29" s="1"/>
      <c r="S29" s="1"/>
      <c r="T29" s="1"/>
      <c r="U29" s="1"/>
      <c r="V29" s="1"/>
      <c r="W29" s="1"/>
      <c r="X29" s="1"/>
      <c r="Y29" s="1"/>
      <c r="Z29" s="1"/>
    </row>
    <row r="30" ht="12.75" customHeight="1">
      <c r="A30" s="1"/>
      <c r="E30" s="1"/>
      <c r="F30" s="1"/>
      <c r="G30" s="1"/>
      <c r="H30" s="1"/>
      <c r="I30" s="1"/>
      <c r="J30" s="1"/>
      <c r="K30" s="1"/>
      <c r="L30" s="1"/>
      <c r="M30" s="1"/>
      <c r="N30" s="1"/>
      <c r="O30" s="1"/>
      <c r="P30" s="1"/>
      <c r="Q30" s="1"/>
      <c r="R30" s="1"/>
      <c r="S30" s="1"/>
      <c r="T30" s="1"/>
      <c r="U30" s="1"/>
      <c r="V30" s="1"/>
      <c r="W30" s="1"/>
      <c r="X30" s="1"/>
      <c r="Y30" s="1"/>
      <c r="Z30" s="1"/>
    </row>
    <row r="31" ht="12.75" customHeight="1">
      <c r="A31" s="1"/>
      <c r="E31" s="1"/>
      <c r="F31" s="1"/>
      <c r="G31" s="1"/>
      <c r="H31" s="1"/>
      <c r="I31" s="1"/>
      <c r="J31" s="1"/>
      <c r="K31" s="1"/>
      <c r="L31" s="1"/>
      <c r="M31" s="1"/>
      <c r="N31" s="1"/>
      <c r="O31" s="1"/>
      <c r="P31" s="1"/>
      <c r="Q31" s="1"/>
      <c r="R31" s="1"/>
      <c r="S31" s="1"/>
      <c r="T31" s="1"/>
      <c r="U31" s="1"/>
      <c r="V31" s="1"/>
      <c r="W31" s="1"/>
      <c r="X31" s="1"/>
      <c r="Y31" s="1"/>
      <c r="Z31" s="1"/>
    </row>
    <row r="32" ht="12.75" customHeight="1">
      <c r="A32" s="1"/>
      <c r="E32" s="1"/>
      <c r="F32" s="1"/>
      <c r="G32" s="1"/>
      <c r="H32" s="1"/>
      <c r="I32" s="1"/>
      <c r="J32" s="1"/>
      <c r="K32" s="1"/>
      <c r="L32" s="1"/>
      <c r="M32" s="1"/>
      <c r="N32" s="1"/>
      <c r="O32" s="1"/>
      <c r="P32" s="1"/>
      <c r="Q32" s="1"/>
      <c r="R32" s="1"/>
      <c r="S32" s="1"/>
      <c r="T32" s="1"/>
      <c r="U32" s="1"/>
      <c r="V32" s="1"/>
      <c r="W32" s="1"/>
      <c r="X32" s="1"/>
      <c r="Y32" s="1"/>
      <c r="Z32" s="1"/>
    </row>
    <row r="33" ht="12.75" customHeight="1">
      <c r="A33" s="1"/>
      <c r="E33" s="1"/>
      <c r="F33" s="1"/>
      <c r="G33" s="1"/>
      <c r="H33" s="1"/>
      <c r="I33" s="1"/>
      <c r="J33" s="1"/>
      <c r="K33" s="1"/>
      <c r="L33" s="1"/>
      <c r="M33" s="1"/>
      <c r="N33" s="1"/>
      <c r="O33" s="1"/>
      <c r="P33" s="1"/>
      <c r="Q33" s="1"/>
      <c r="R33" s="1"/>
      <c r="S33" s="1"/>
      <c r="T33" s="1"/>
      <c r="U33" s="1"/>
      <c r="V33" s="1"/>
      <c r="W33" s="1"/>
      <c r="X33" s="1"/>
      <c r="Y33" s="1"/>
      <c r="Z33" s="1"/>
    </row>
    <row r="34" ht="12.75" customHeight="1">
      <c r="A34" s="1"/>
      <c r="E34" s="1"/>
      <c r="F34" s="1"/>
      <c r="G34" s="1"/>
      <c r="H34" s="1"/>
      <c r="I34" s="1"/>
      <c r="J34" s="1"/>
      <c r="K34" s="1"/>
      <c r="L34" s="1"/>
      <c r="M34" s="1"/>
      <c r="N34" s="1"/>
      <c r="O34" s="1"/>
      <c r="P34" s="1"/>
      <c r="Q34" s="1"/>
      <c r="R34" s="1"/>
      <c r="S34" s="1"/>
      <c r="T34" s="1"/>
      <c r="U34" s="1"/>
      <c r="V34" s="1"/>
      <c r="W34" s="1"/>
      <c r="X34" s="1"/>
      <c r="Y34" s="1"/>
      <c r="Z34" s="1"/>
    </row>
    <row r="35" ht="12.75" customHeight="1">
      <c r="A35" s="1"/>
      <c r="E35" s="1"/>
      <c r="F35" s="1"/>
      <c r="G35" s="1"/>
      <c r="H35" s="1"/>
      <c r="I35" s="1"/>
      <c r="J35" s="1"/>
      <c r="K35" s="1"/>
      <c r="L35" s="1"/>
      <c r="M35" s="1"/>
      <c r="N35" s="1"/>
      <c r="O35" s="1"/>
      <c r="P35" s="1"/>
      <c r="Q35" s="1"/>
      <c r="R35" s="1"/>
      <c r="S35" s="1"/>
      <c r="T35" s="1"/>
      <c r="U35" s="1"/>
      <c r="V35" s="1"/>
      <c r="W35" s="1"/>
      <c r="X35" s="1"/>
      <c r="Y35" s="1"/>
      <c r="Z35" s="1"/>
    </row>
    <row r="36" ht="12.75" customHeight="1">
      <c r="A36" s="1"/>
      <c r="E36" s="1"/>
      <c r="F36" s="1"/>
      <c r="G36" s="1"/>
      <c r="H36" s="1"/>
      <c r="I36" s="1"/>
      <c r="J36" s="1"/>
      <c r="K36" s="1"/>
      <c r="L36" s="1"/>
      <c r="M36" s="1"/>
      <c r="N36" s="1"/>
      <c r="O36" s="1"/>
      <c r="P36" s="1"/>
      <c r="Q36" s="1"/>
      <c r="R36" s="1"/>
      <c r="S36" s="1"/>
      <c r="T36" s="1"/>
      <c r="U36" s="1"/>
      <c r="V36" s="1"/>
      <c r="W36" s="1"/>
      <c r="X36" s="1"/>
      <c r="Y36" s="1"/>
      <c r="Z36" s="1"/>
    </row>
    <row r="37" ht="12.75" customHeight="1">
      <c r="A37" s="1"/>
      <c r="E37" s="1"/>
      <c r="F37" s="1"/>
      <c r="G37" s="1"/>
      <c r="H37" s="1"/>
      <c r="I37" s="1"/>
      <c r="J37" s="1"/>
      <c r="K37" s="1"/>
      <c r="L37" s="1"/>
      <c r="M37" s="1"/>
      <c r="N37" s="1"/>
      <c r="O37" s="1"/>
      <c r="P37" s="1"/>
      <c r="Q37" s="1"/>
      <c r="R37" s="1"/>
      <c r="S37" s="1"/>
      <c r="T37" s="1"/>
      <c r="U37" s="1"/>
      <c r="V37" s="1"/>
      <c r="W37" s="1"/>
      <c r="X37" s="1"/>
      <c r="Y37" s="1"/>
      <c r="Z37" s="1"/>
    </row>
    <row r="38" ht="12.75" customHeight="1">
      <c r="A38" s="1"/>
      <c r="E38" s="1"/>
      <c r="F38" s="1"/>
      <c r="G38" s="1"/>
      <c r="H38" s="1"/>
      <c r="I38" s="1"/>
      <c r="J38" s="1"/>
      <c r="K38" s="1"/>
      <c r="L38" s="1"/>
      <c r="M38" s="1"/>
      <c r="N38" s="1"/>
      <c r="O38" s="1"/>
      <c r="P38" s="1"/>
      <c r="Q38" s="1"/>
      <c r="R38" s="1"/>
      <c r="S38" s="1"/>
      <c r="T38" s="1"/>
      <c r="U38" s="1"/>
      <c r="V38" s="1"/>
      <c r="W38" s="1"/>
      <c r="X38" s="1"/>
      <c r="Y38" s="1"/>
      <c r="Z38" s="1"/>
    </row>
    <row r="39" ht="12.75" customHeight="1">
      <c r="A39" s="1"/>
      <c r="E39" s="1"/>
      <c r="F39" s="1"/>
      <c r="G39" s="1"/>
      <c r="H39" s="1"/>
      <c r="I39" s="1"/>
      <c r="J39" s="1"/>
      <c r="K39" s="1"/>
      <c r="L39" s="1"/>
      <c r="M39" s="1"/>
      <c r="N39" s="1"/>
      <c r="O39" s="1"/>
      <c r="P39" s="1"/>
      <c r="Q39" s="1"/>
      <c r="R39" s="1"/>
      <c r="S39" s="1"/>
      <c r="T39" s="1"/>
      <c r="U39" s="1"/>
      <c r="V39" s="1"/>
      <c r="W39" s="1"/>
      <c r="X39" s="1"/>
      <c r="Y39" s="1"/>
      <c r="Z39" s="1"/>
    </row>
    <row r="40" ht="12.75" customHeight="1">
      <c r="A40" s="1"/>
      <c r="E40" s="1"/>
      <c r="F40" s="1"/>
      <c r="G40" s="1"/>
      <c r="H40" s="1"/>
      <c r="I40" s="1"/>
      <c r="J40" s="1"/>
      <c r="K40" s="1"/>
      <c r="L40" s="1"/>
      <c r="M40" s="1"/>
      <c r="N40" s="1"/>
      <c r="O40" s="1"/>
      <c r="P40" s="1"/>
      <c r="Q40" s="1"/>
      <c r="R40" s="1"/>
      <c r="S40" s="1"/>
      <c r="T40" s="1"/>
      <c r="U40" s="1"/>
      <c r="V40" s="1"/>
      <c r="W40" s="1"/>
      <c r="X40" s="1"/>
      <c r="Y40" s="1"/>
      <c r="Z40" s="1"/>
    </row>
    <row r="41" ht="12.75" customHeight="1">
      <c r="A41" s="1"/>
      <c r="E41" s="1"/>
      <c r="F41" s="1"/>
      <c r="G41" s="1"/>
      <c r="H41" s="1"/>
      <c r="I41" s="1"/>
      <c r="J41" s="1"/>
      <c r="K41" s="1"/>
      <c r="L41" s="1"/>
      <c r="M41" s="1"/>
      <c r="N41" s="1"/>
      <c r="O41" s="1"/>
      <c r="P41" s="1"/>
      <c r="Q41" s="1"/>
      <c r="R41" s="1"/>
      <c r="S41" s="1"/>
      <c r="T41" s="1"/>
      <c r="U41" s="1"/>
      <c r="V41" s="1"/>
      <c r="W41" s="1"/>
      <c r="X41" s="1"/>
      <c r="Y41" s="1"/>
      <c r="Z41" s="1"/>
    </row>
    <row r="42" ht="12.75" customHeight="1">
      <c r="A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hyperlinks>
    <hyperlink display="Problem 3-6" location="'3-6'!A1" ref="C4"/>
    <hyperlink display="Problem 3-9" location="'3-9'!A1" ref="C5"/>
    <hyperlink display="Problem 3-10" location="'3-10'!A1" ref="C6"/>
    <hyperlink display="Problem 3-15" location="'3-15'!A1" ref="C7"/>
    <hyperlink display="Problem 3-17" location="'3-17'!A1" ref="C8"/>
    <hyperlink display="Problem 3-19" location="'3-19'!A1" ref="C9"/>
  </hyperlinks>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86"/>
    <col customWidth="1" min="3" max="3" width="30.57"/>
    <col customWidth="1" min="4" max="4" width="11.43"/>
    <col customWidth="1" min="5" max="5" width="23.71"/>
    <col customWidth="1" min="6" max="6" width="25.29"/>
    <col customWidth="1" min="7" max="7" width="30.86"/>
    <col customWidth="1" min="8" max="26" width="8.86"/>
  </cols>
  <sheetData>
    <row r="1" ht="12.75" customHeight="1">
      <c r="A1" s="8"/>
      <c r="B1" s="9"/>
      <c r="C1" s="9"/>
      <c r="D1" s="9"/>
      <c r="E1" s="9"/>
      <c r="F1" s="9"/>
      <c r="G1" s="10"/>
      <c r="H1" s="11"/>
      <c r="I1" s="11"/>
      <c r="J1" s="11"/>
      <c r="K1" s="11"/>
      <c r="L1" s="11"/>
      <c r="M1" s="11"/>
      <c r="N1" s="11"/>
      <c r="O1" s="11"/>
      <c r="P1" s="11"/>
      <c r="Q1" s="11"/>
      <c r="R1" s="11"/>
      <c r="S1" s="11"/>
      <c r="T1" s="11"/>
      <c r="U1" s="11"/>
      <c r="V1" s="11"/>
      <c r="W1" s="11"/>
      <c r="X1" s="11"/>
      <c r="Y1" s="11"/>
      <c r="Z1" s="11"/>
    </row>
    <row r="2" ht="12.75" customHeight="1">
      <c r="A2" s="12"/>
      <c r="B2" s="13" t="s">
        <v>11</v>
      </c>
      <c r="C2" s="14"/>
      <c r="D2" s="2"/>
      <c r="E2" s="15"/>
      <c r="F2" s="15"/>
      <c r="G2" s="16"/>
      <c r="H2" s="11"/>
      <c r="I2" s="11"/>
      <c r="J2" s="11"/>
      <c r="K2" s="11"/>
      <c r="L2" s="11"/>
      <c r="M2" s="11"/>
      <c r="N2" s="11"/>
      <c r="O2" s="11"/>
      <c r="P2" s="11"/>
      <c r="Q2" s="11"/>
      <c r="R2" s="11"/>
      <c r="S2" s="11"/>
      <c r="T2" s="11"/>
      <c r="U2" s="11"/>
      <c r="V2" s="11"/>
      <c r="W2" s="11"/>
      <c r="X2" s="11"/>
      <c r="Y2" s="11"/>
      <c r="Z2" s="11"/>
    </row>
    <row r="3" ht="12.75" customHeight="1">
      <c r="A3" s="12"/>
      <c r="B3" s="17"/>
      <c r="C3" s="17"/>
      <c r="D3" s="17"/>
      <c r="E3" s="17"/>
      <c r="F3" s="17"/>
      <c r="G3" s="16"/>
      <c r="H3" s="11"/>
      <c r="I3" s="11"/>
      <c r="J3" s="11"/>
      <c r="K3" s="11"/>
      <c r="L3" s="11"/>
      <c r="M3" s="11"/>
      <c r="N3" s="11"/>
      <c r="O3" s="11"/>
      <c r="P3" s="11"/>
      <c r="Q3" s="11"/>
      <c r="R3" s="11"/>
      <c r="S3" s="11"/>
      <c r="T3" s="11"/>
      <c r="U3" s="11"/>
      <c r="V3" s="11"/>
      <c r="W3" s="11"/>
      <c r="X3" s="11"/>
      <c r="Y3" s="11"/>
      <c r="Z3" s="11"/>
    </row>
    <row r="4" ht="27.75" customHeight="1">
      <c r="A4" s="12"/>
      <c r="B4" s="18" t="s">
        <v>12</v>
      </c>
      <c r="C4" s="19"/>
      <c r="D4" s="19"/>
      <c r="E4" s="19"/>
      <c r="F4" s="14"/>
      <c r="G4" s="16"/>
      <c r="H4" s="11"/>
      <c r="I4" s="11"/>
      <c r="J4" s="11"/>
      <c r="K4" s="11"/>
      <c r="L4" s="11"/>
      <c r="M4" s="11"/>
      <c r="N4" s="11"/>
      <c r="O4" s="11"/>
      <c r="P4" s="11"/>
      <c r="Q4" s="11"/>
      <c r="R4" s="11"/>
      <c r="S4" s="11"/>
      <c r="T4" s="11"/>
      <c r="U4" s="11"/>
      <c r="V4" s="11"/>
      <c r="W4" s="11"/>
      <c r="X4" s="11"/>
      <c r="Y4" s="11"/>
      <c r="Z4" s="11"/>
    </row>
    <row r="5" ht="12.75" customHeight="1">
      <c r="A5" s="12"/>
      <c r="B5" s="17"/>
      <c r="C5" s="17"/>
      <c r="D5" s="20"/>
      <c r="E5" s="20"/>
      <c r="F5" s="20"/>
      <c r="G5" s="16"/>
      <c r="H5" s="11"/>
      <c r="I5" s="11"/>
      <c r="J5" s="11"/>
      <c r="K5" s="11"/>
      <c r="L5" s="11"/>
      <c r="M5" s="11"/>
      <c r="N5" s="11"/>
      <c r="O5" s="11"/>
      <c r="P5" s="11"/>
      <c r="Q5" s="11"/>
      <c r="R5" s="11"/>
      <c r="S5" s="11"/>
      <c r="T5" s="11"/>
      <c r="U5" s="11"/>
      <c r="V5" s="11"/>
      <c r="W5" s="11"/>
      <c r="X5" s="11"/>
      <c r="Y5" s="11"/>
      <c r="Z5" s="11"/>
    </row>
    <row r="6" ht="12.75" customHeight="1">
      <c r="A6" s="12"/>
      <c r="B6" s="21" t="s">
        <v>13</v>
      </c>
      <c r="C6" s="22" t="s">
        <v>14</v>
      </c>
      <c r="D6" s="17"/>
      <c r="E6" s="17"/>
      <c r="F6" s="17"/>
      <c r="G6" s="16"/>
      <c r="H6" s="11"/>
      <c r="I6" s="11"/>
      <c r="J6" s="11"/>
      <c r="K6" s="11"/>
      <c r="L6" s="11"/>
      <c r="M6" s="11"/>
      <c r="N6" s="11"/>
      <c r="O6" s="11"/>
      <c r="P6" s="11"/>
      <c r="Q6" s="11"/>
      <c r="R6" s="11"/>
      <c r="S6" s="11"/>
      <c r="T6" s="11"/>
      <c r="U6" s="11"/>
      <c r="V6" s="11"/>
      <c r="W6" s="11"/>
      <c r="X6" s="11"/>
      <c r="Y6" s="11"/>
      <c r="Z6" s="11"/>
    </row>
    <row r="7" ht="12.75" customHeight="1">
      <c r="A7" s="23"/>
      <c r="B7" s="24"/>
      <c r="C7" s="25" t="s">
        <v>15</v>
      </c>
      <c r="D7" s="26">
        <v>500.0</v>
      </c>
      <c r="E7" s="27"/>
      <c r="F7" s="27"/>
      <c r="G7" s="28"/>
    </row>
    <row r="8" ht="12.75" customHeight="1">
      <c r="A8" s="29"/>
      <c r="B8" s="27"/>
      <c r="C8" s="25" t="s">
        <v>16</v>
      </c>
      <c r="D8" s="30">
        <v>0.039</v>
      </c>
      <c r="E8" s="27"/>
      <c r="F8" s="27"/>
      <c r="G8" s="28"/>
    </row>
    <row r="9" ht="12.75" customHeight="1">
      <c r="A9" s="29"/>
      <c r="B9" s="27"/>
      <c r="C9" s="17" t="s">
        <v>17</v>
      </c>
      <c r="D9" s="31">
        <f>D7*(1+D8)</f>
        <v>519.5</v>
      </c>
      <c r="E9" s="27"/>
      <c r="F9" s="27"/>
      <c r="G9" s="28"/>
    </row>
    <row r="10" ht="12.75" customHeight="1">
      <c r="A10" s="29"/>
      <c r="B10" s="27"/>
      <c r="C10" s="27"/>
      <c r="D10" s="27"/>
      <c r="E10" s="27"/>
      <c r="F10" s="27"/>
      <c r="G10" s="28"/>
    </row>
    <row r="11" ht="12.75" customHeight="1">
      <c r="A11" s="29"/>
      <c r="B11" s="21" t="s">
        <v>18</v>
      </c>
      <c r="C11" s="22" t="s">
        <v>19</v>
      </c>
      <c r="D11" s="27"/>
      <c r="E11" s="27"/>
      <c r="F11" s="27"/>
      <c r="G11" s="28"/>
    </row>
    <row r="12" ht="12.75" customHeight="1">
      <c r="A12" s="23"/>
      <c r="B12" s="24"/>
      <c r="C12" s="25" t="s">
        <v>20</v>
      </c>
      <c r="D12" s="26">
        <v>500.0</v>
      </c>
      <c r="E12" s="27"/>
      <c r="F12" s="27"/>
      <c r="G12" s="28"/>
    </row>
    <row r="13" ht="12.75" customHeight="1">
      <c r="A13" s="29"/>
      <c r="B13" s="27"/>
      <c r="C13" s="25" t="s">
        <v>16</v>
      </c>
      <c r="D13" s="30">
        <v>0.039</v>
      </c>
      <c r="E13" s="27"/>
      <c r="F13" s="27"/>
      <c r="G13" s="28"/>
    </row>
    <row r="14" ht="12.75" customHeight="1">
      <c r="A14" s="29"/>
      <c r="B14" s="27"/>
      <c r="C14" s="17" t="s">
        <v>21</v>
      </c>
      <c r="D14" s="31">
        <f>D12/(1+D13)</f>
        <v>481.2319538</v>
      </c>
      <c r="E14" s="27"/>
      <c r="F14" s="27"/>
      <c r="G14" s="28"/>
    </row>
    <row r="15" ht="12.75" customHeight="1">
      <c r="A15" s="29"/>
      <c r="B15" s="27"/>
      <c r="C15" s="27"/>
      <c r="D15" s="27"/>
      <c r="E15" s="27"/>
      <c r="F15" s="27"/>
      <c r="G15" s="28"/>
    </row>
    <row r="16" ht="12.75" customHeight="1">
      <c r="A16" s="29"/>
      <c r="B16" s="21" t="s">
        <v>22</v>
      </c>
      <c r="C16" s="22" t="s">
        <v>23</v>
      </c>
      <c r="D16" s="27"/>
      <c r="E16" s="27"/>
      <c r="F16" s="27"/>
      <c r="G16" s="28"/>
    </row>
    <row r="17" ht="12.75" customHeight="1">
      <c r="A17" s="23"/>
      <c r="B17" s="24"/>
      <c r="C17" s="32" t="s">
        <v>24</v>
      </c>
      <c r="D17" s="32"/>
      <c r="E17" s="32"/>
      <c r="F17" s="32"/>
      <c r="G17" s="28"/>
    </row>
    <row r="18" ht="12.75" customHeight="1">
      <c r="A18" s="23"/>
      <c r="B18" s="24"/>
      <c r="C18" s="22" t="s">
        <v>25</v>
      </c>
      <c r="D18" s="33"/>
      <c r="E18" s="33"/>
      <c r="F18" s="33"/>
      <c r="G18" s="28"/>
    </row>
    <row r="19" ht="18.75" customHeight="1">
      <c r="A19" s="29"/>
      <c r="B19" s="27"/>
      <c r="C19" s="34" t="s">
        <v>26</v>
      </c>
      <c r="D19" s="19"/>
      <c r="E19" s="19"/>
      <c r="F19" s="14"/>
      <c r="G19" s="28"/>
    </row>
    <row r="20" ht="12.75" customHeight="1">
      <c r="A20" s="35"/>
      <c r="B20" s="36"/>
      <c r="C20" s="36"/>
      <c r="D20" s="36"/>
      <c r="E20" s="36"/>
      <c r="F20" s="36"/>
      <c r="G20" s="37"/>
    </row>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3">
    <mergeCell ref="B2:C2"/>
    <mergeCell ref="B4:F4"/>
    <mergeCell ref="C19:F19"/>
  </mergeCells>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9.29"/>
    <col customWidth="1" min="3" max="3" width="35.57"/>
    <col customWidth="1" min="4" max="4" width="21.14"/>
    <col customWidth="1" min="5" max="5" width="24.43"/>
    <col customWidth="1" min="6" max="6" width="8.86"/>
    <col customWidth="1" min="7" max="7" width="31.14"/>
    <col customWidth="1" min="8" max="26" width="8.86"/>
  </cols>
  <sheetData>
    <row r="1" ht="12.75" customHeight="1">
      <c r="A1" s="8"/>
      <c r="B1" s="9"/>
      <c r="C1" s="9"/>
      <c r="D1" s="9"/>
      <c r="E1" s="9"/>
      <c r="F1" s="9"/>
      <c r="G1" s="10"/>
      <c r="H1" s="11"/>
      <c r="I1" s="11"/>
      <c r="J1" s="11"/>
      <c r="K1" s="11"/>
      <c r="L1" s="11"/>
      <c r="M1" s="11"/>
      <c r="N1" s="11"/>
      <c r="O1" s="11"/>
      <c r="P1" s="11"/>
      <c r="Q1" s="11"/>
      <c r="R1" s="11"/>
      <c r="S1" s="11"/>
      <c r="T1" s="11"/>
      <c r="U1" s="11"/>
      <c r="V1" s="11"/>
      <c r="W1" s="11"/>
      <c r="X1" s="11"/>
      <c r="Y1" s="11"/>
      <c r="Z1" s="11"/>
    </row>
    <row r="2" ht="12.75" customHeight="1">
      <c r="A2" s="12"/>
      <c r="B2" s="13" t="s">
        <v>27</v>
      </c>
      <c r="C2" s="19"/>
      <c r="D2" s="14"/>
      <c r="E2" s="2"/>
      <c r="F2" s="15"/>
      <c r="G2" s="16"/>
      <c r="H2" s="11"/>
      <c r="I2" s="11"/>
      <c r="J2" s="11"/>
      <c r="K2" s="11"/>
      <c r="L2" s="11"/>
      <c r="M2" s="11"/>
      <c r="N2" s="11"/>
      <c r="O2" s="11"/>
      <c r="P2" s="11"/>
      <c r="Q2" s="11"/>
      <c r="R2" s="11"/>
      <c r="S2" s="11"/>
      <c r="T2" s="11"/>
      <c r="U2" s="11"/>
      <c r="V2" s="11"/>
      <c r="W2" s="11"/>
      <c r="X2" s="11"/>
      <c r="Y2" s="11"/>
      <c r="Z2" s="11"/>
    </row>
    <row r="3" ht="12.75" customHeight="1">
      <c r="A3" s="12"/>
      <c r="B3" s="17"/>
      <c r="C3" s="17"/>
      <c r="D3" s="17"/>
      <c r="E3" s="17"/>
      <c r="F3" s="17"/>
      <c r="G3" s="16"/>
      <c r="H3" s="11"/>
      <c r="I3" s="11"/>
      <c r="J3" s="11"/>
      <c r="K3" s="11"/>
      <c r="L3" s="11"/>
      <c r="M3" s="11"/>
      <c r="N3" s="11"/>
      <c r="O3" s="11"/>
      <c r="P3" s="11"/>
      <c r="Q3" s="11"/>
      <c r="R3" s="11"/>
      <c r="S3" s="11"/>
      <c r="T3" s="11"/>
      <c r="U3" s="11"/>
      <c r="V3" s="11"/>
      <c r="W3" s="11"/>
      <c r="X3" s="11"/>
      <c r="Y3" s="11"/>
      <c r="Z3" s="11"/>
    </row>
    <row r="4" ht="134.25" customHeight="1">
      <c r="A4" s="12"/>
      <c r="B4" s="18" t="s">
        <v>28</v>
      </c>
      <c r="C4" s="19"/>
      <c r="D4" s="19"/>
      <c r="E4" s="19"/>
      <c r="F4" s="14"/>
      <c r="G4" s="16"/>
      <c r="H4" s="11"/>
      <c r="I4" s="11"/>
      <c r="J4" s="11"/>
      <c r="K4" s="11"/>
      <c r="L4" s="11"/>
      <c r="M4" s="11"/>
      <c r="N4" s="11"/>
      <c r="O4" s="11"/>
      <c r="P4" s="11"/>
      <c r="Q4" s="11"/>
      <c r="R4" s="11"/>
      <c r="S4" s="11"/>
      <c r="T4" s="11"/>
      <c r="U4" s="11"/>
      <c r="V4" s="11"/>
      <c r="W4" s="11"/>
      <c r="X4" s="11"/>
      <c r="Y4" s="11"/>
      <c r="Z4" s="11"/>
    </row>
    <row r="5" ht="12.75" customHeight="1">
      <c r="A5" s="12"/>
      <c r="B5" s="17"/>
      <c r="C5" s="17"/>
      <c r="D5" s="17"/>
      <c r="E5" s="20"/>
      <c r="F5" s="20"/>
      <c r="G5" s="16"/>
      <c r="H5" s="11"/>
      <c r="I5" s="11"/>
      <c r="J5" s="11"/>
      <c r="K5" s="11"/>
      <c r="L5" s="11"/>
      <c r="M5" s="11"/>
      <c r="N5" s="11"/>
      <c r="O5" s="11"/>
      <c r="P5" s="11"/>
      <c r="Q5" s="11"/>
      <c r="R5" s="11"/>
      <c r="S5" s="11"/>
      <c r="T5" s="11"/>
      <c r="U5" s="11"/>
      <c r="V5" s="11"/>
      <c r="W5" s="11"/>
      <c r="X5" s="11"/>
      <c r="Y5" s="11"/>
      <c r="Z5" s="11"/>
    </row>
    <row r="6" ht="12.75" customHeight="1">
      <c r="A6" s="29"/>
      <c r="B6" s="21" t="s">
        <v>13</v>
      </c>
      <c r="C6" s="22" t="s">
        <v>29</v>
      </c>
      <c r="D6" s="27"/>
      <c r="E6" s="27"/>
      <c r="F6" s="27"/>
      <c r="G6" s="28"/>
    </row>
    <row r="7" ht="12.75" customHeight="1">
      <c r="A7" s="23"/>
      <c r="B7" s="24"/>
      <c r="C7" s="25" t="s">
        <v>16</v>
      </c>
      <c r="D7" s="30">
        <v>0.11</v>
      </c>
      <c r="E7" s="38"/>
      <c r="F7" s="27"/>
      <c r="G7" s="28"/>
    </row>
    <row r="8" ht="9.0" customHeight="1">
      <c r="A8" s="23"/>
      <c r="B8" s="24"/>
      <c r="C8" s="25"/>
      <c r="D8" s="39"/>
      <c r="E8" s="38"/>
      <c r="F8" s="27"/>
      <c r="G8" s="28"/>
    </row>
    <row r="9" ht="12.75" customHeight="1">
      <c r="A9" s="12"/>
      <c r="B9" s="17"/>
      <c r="C9" s="17"/>
      <c r="D9" s="40" t="s">
        <v>30</v>
      </c>
      <c r="E9" s="14"/>
      <c r="F9" s="25"/>
      <c r="G9" s="16"/>
      <c r="H9" s="11"/>
      <c r="I9" s="11"/>
      <c r="J9" s="11"/>
      <c r="K9" s="11"/>
      <c r="L9" s="11"/>
      <c r="M9" s="11"/>
      <c r="N9" s="11"/>
      <c r="O9" s="11"/>
      <c r="P9" s="11"/>
      <c r="Q9" s="11"/>
      <c r="R9" s="11"/>
      <c r="S9" s="11"/>
      <c r="T9" s="11"/>
      <c r="U9" s="11"/>
      <c r="V9" s="11"/>
      <c r="W9" s="11"/>
      <c r="X9" s="11"/>
      <c r="Y9" s="11"/>
      <c r="Z9" s="11"/>
    </row>
    <row r="10" ht="12.75" customHeight="1">
      <c r="A10" s="12"/>
      <c r="B10" s="17"/>
      <c r="C10" s="17"/>
      <c r="D10" s="17">
        <v>0.0</v>
      </c>
      <c r="E10" s="17">
        <v>1.0</v>
      </c>
      <c r="F10" s="17"/>
      <c r="G10" s="16"/>
      <c r="H10" s="11"/>
      <c r="I10" s="11"/>
      <c r="J10" s="11"/>
      <c r="K10" s="11"/>
      <c r="L10" s="11"/>
      <c r="M10" s="11"/>
      <c r="N10" s="11"/>
      <c r="O10" s="11"/>
      <c r="P10" s="11"/>
      <c r="Q10" s="11"/>
      <c r="R10" s="11"/>
      <c r="S10" s="11"/>
      <c r="T10" s="11"/>
      <c r="U10" s="11"/>
      <c r="V10" s="11"/>
      <c r="W10" s="11"/>
      <c r="X10" s="11"/>
      <c r="Y10" s="11"/>
      <c r="Z10" s="11"/>
    </row>
    <row r="11" ht="3.75" customHeight="1">
      <c r="A11" s="12"/>
      <c r="B11" s="17"/>
      <c r="C11" s="17"/>
      <c r="D11" s="41"/>
      <c r="E11" s="41"/>
      <c r="F11" s="17"/>
      <c r="G11" s="16"/>
      <c r="H11" s="11"/>
      <c r="I11" s="11"/>
      <c r="J11" s="11"/>
      <c r="K11" s="11"/>
      <c r="L11" s="11"/>
      <c r="M11" s="11"/>
      <c r="N11" s="11"/>
      <c r="O11" s="11"/>
      <c r="P11" s="11"/>
      <c r="Q11" s="11"/>
      <c r="R11" s="11"/>
      <c r="S11" s="11"/>
      <c r="T11" s="11"/>
      <c r="U11" s="11"/>
      <c r="V11" s="11"/>
      <c r="W11" s="11"/>
      <c r="X11" s="11"/>
      <c r="Y11" s="11"/>
      <c r="Z11" s="11"/>
    </row>
    <row r="12" ht="6.75" customHeight="1">
      <c r="A12" s="12"/>
      <c r="B12" s="17"/>
      <c r="C12" s="42"/>
      <c r="D12" s="43"/>
      <c r="E12" s="44"/>
      <c r="F12" s="17"/>
      <c r="G12" s="16"/>
      <c r="H12" s="11"/>
      <c r="I12" s="11"/>
      <c r="J12" s="11"/>
      <c r="K12" s="11"/>
      <c r="L12" s="11"/>
      <c r="M12" s="11"/>
      <c r="N12" s="11"/>
      <c r="O12" s="11"/>
      <c r="P12" s="11"/>
      <c r="Q12" s="11"/>
      <c r="R12" s="11"/>
      <c r="S12" s="11"/>
      <c r="T12" s="11"/>
      <c r="U12" s="11"/>
      <c r="V12" s="11"/>
      <c r="W12" s="11"/>
      <c r="X12" s="11"/>
      <c r="Y12" s="11"/>
      <c r="Z12" s="11"/>
    </row>
    <row r="13" ht="12.75" customHeight="1">
      <c r="A13" s="29"/>
      <c r="B13" s="27"/>
      <c r="C13" s="25" t="s">
        <v>31</v>
      </c>
      <c r="D13" s="26">
        <v>-9780000.0</v>
      </c>
      <c r="E13" s="26">
        <v>-5000000.0</v>
      </c>
      <c r="F13" s="27"/>
      <c r="G13" s="28"/>
    </row>
    <row r="14" ht="12.75" customHeight="1">
      <c r="A14" s="29"/>
      <c r="B14" s="27"/>
      <c r="C14" s="25" t="s">
        <v>32</v>
      </c>
      <c r="D14" s="38"/>
      <c r="E14" s="45">
        <v>2.25E7</v>
      </c>
      <c r="F14" s="46"/>
      <c r="G14" s="28"/>
    </row>
    <row r="15" ht="12.75" customHeight="1">
      <c r="A15" s="29"/>
      <c r="B15" s="27"/>
      <c r="C15" s="17" t="s">
        <v>33</v>
      </c>
      <c r="D15" s="47">
        <f t="shared" ref="D15:E15" si="1">SUM(D13:D14)</f>
        <v>-9780000</v>
      </c>
      <c r="E15" s="47">
        <f t="shared" si="1"/>
        <v>17500000</v>
      </c>
      <c r="F15" s="27"/>
      <c r="G15" s="28"/>
    </row>
    <row r="16" ht="12.75" customHeight="1">
      <c r="A16" s="29"/>
      <c r="B16" s="27"/>
      <c r="C16" s="17" t="s">
        <v>21</v>
      </c>
      <c r="D16" s="47">
        <f t="shared" ref="D16:E16" si="2">D15/(1+$D7)^D10</f>
        <v>-9780000</v>
      </c>
      <c r="E16" s="47">
        <f t="shared" si="2"/>
        <v>15765765.77</v>
      </c>
      <c r="F16" s="27"/>
      <c r="G16" s="28"/>
    </row>
    <row r="17" ht="12.75" customHeight="1">
      <c r="A17" s="29"/>
      <c r="B17" s="27"/>
      <c r="C17" s="17" t="s">
        <v>34</v>
      </c>
      <c r="D17" s="48">
        <f>D16+E16</f>
        <v>5985765.766</v>
      </c>
      <c r="E17" s="38"/>
      <c r="F17" s="27"/>
      <c r="G17" s="28"/>
    </row>
    <row r="18" ht="12.75" customHeight="1">
      <c r="A18" s="29"/>
      <c r="B18" s="27"/>
      <c r="C18" s="17"/>
      <c r="D18" s="27"/>
      <c r="E18" s="27"/>
      <c r="F18" s="27"/>
      <c r="G18" s="28"/>
    </row>
    <row r="19" ht="12.75" customHeight="1">
      <c r="A19" s="29"/>
      <c r="B19" s="21" t="s">
        <v>18</v>
      </c>
      <c r="C19" s="22" t="s">
        <v>35</v>
      </c>
      <c r="D19" s="27"/>
      <c r="E19" s="27"/>
      <c r="F19" s="27"/>
      <c r="G19" s="28"/>
    </row>
    <row r="20" ht="12.75" customHeight="1">
      <c r="A20" s="23"/>
      <c r="B20" s="24"/>
      <c r="C20" s="17" t="s">
        <v>36</v>
      </c>
      <c r="D20" s="49">
        <f>E14/(1+D7)</f>
        <v>20270270.27</v>
      </c>
      <c r="E20" s="17" t="s">
        <v>37</v>
      </c>
      <c r="F20" s="27"/>
      <c r="G20" s="28"/>
    </row>
    <row r="21" ht="12.75" customHeight="1">
      <c r="A21" s="29"/>
      <c r="B21" s="27"/>
      <c r="C21" s="17" t="s">
        <v>38</v>
      </c>
      <c r="D21" s="47">
        <f>D13</f>
        <v>-9780000</v>
      </c>
      <c r="E21" s="17" t="s">
        <v>39</v>
      </c>
      <c r="F21" s="27"/>
      <c r="G21" s="28"/>
    </row>
    <row r="22" ht="12.75" customHeight="1">
      <c r="A22" s="29"/>
      <c r="B22" s="27"/>
      <c r="C22" s="17" t="s">
        <v>40</v>
      </c>
      <c r="D22" s="47">
        <f>D20+D21</f>
        <v>10490270.27</v>
      </c>
      <c r="E22" s="17" t="s">
        <v>41</v>
      </c>
      <c r="F22" s="27"/>
      <c r="G22" s="28"/>
    </row>
    <row r="23" ht="12.75" customHeight="1">
      <c r="A23" s="29"/>
      <c r="B23" s="27"/>
      <c r="C23" s="17" t="s">
        <v>42</v>
      </c>
      <c r="D23" s="47">
        <f>D25/(1+D7)</f>
        <v>-4504504.505</v>
      </c>
      <c r="E23" s="17" t="s">
        <v>43</v>
      </c>
      <c r="F23" s="27"/>
      <c r="G23" s="28"/>
    </row>
    <row r="24" ht="12.75" customHeight="1">
      <c r="A24" s="29"/>
      <c r="B24" s="27"/>
      <c r="C24" s="17" t="s">
        <v>44</v>
      </c>
      <c r="D24" s="50">
        <f>D22+D23</f>
        <v>5985765.766</v>
      </c>
      <c r="E24" s="17" t="s">
        <v>45</v>
      </c>
      <c r="F24" s="27"/>
      <c r="G24" s="28"/>
    </row>
    <row r="25" ht="12.75" customHeight="1">
      <c r="A25" s="29"/>
      <c r="B25" s="27"/>
      <c r="C25" s="17" t="s">
        <v>38</v>
      </c>
      <c r="D25" s="47">
        <f>E13</f>
        <v>-5000000</v>
      </c>
      <c r="E25" s="17" t="s">
        <v>46</v>
      </c>
      <c r="F25" s="27"/>
      <c r="G25" s="28"/>
    </row>
    <row r="26" ht="12.75" customHeight="1">
      <c r="A26" s="29"/>
      <c r="B26" s="27"/>
      <c r="C26" s="17" t="s">
        <v>47</v>
      </c>
      <c r="D26" s="48">
        <f>D20*(1+D7)</f>
        <v>22500000</v>
      </c>
      <c r="E26" s="17" t="s">
        <v>48</v>
      </c>
      <c r="F26" s="27"/>
      <c r="G26" s="28"/>
    </row>
    <row r="27" ht="12.75" customHeight="1">
      <c r="A27" s="35"/>
      <c r="B27" s="36"/>
      <c r="C27" s="36"/>
      <c r="D27" s="36"/>
      <c r="E27" s="36"/>
      <c r="F27" s="36"/>
      <c r="G27" s="37"/>
    </row>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3">
    <mergeCell ref="B2:D2"/>
    <mergeCell ref="B4:F4"/>
    <mergeCell ref="D9:E9"/>
  </mergeCells>
  <printOptions/>
  <pageMargins bottom="1.0" footer="0.0" header="0.0" left="0.75" right="0.75" top="1.0"/>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7.71"/>
    <col customWidth="1" min="3" max="3" width="39.57"/>
    <col customWidth="1" min="4" max="4" width="18.0"/>
    <col customWidth="1" min="5" max="5" width="12.29"/>
    <col customWidth="1" min="6" max="6" width="16.29"/>
    <col customWidth="1" min="7" max="26" width="8.86"/>
  </cols>
  <sheetData>
    <row r="1" ht="12.75" customHeight="1">
      <c r="A1" s="8"/>
      <c r="B1" s="9"/>
      <c r="C1" s="9"/>
      <c r="D1" s="9"/>
      <c r="E1" s="9"/>
      <c r="F1" s="9"/>
      <c r="G1" s="9"/>
      <c r="H1" s="10"/>
      <c r="I1" s="11"/>
      <c r="J1" s="11"/>
      <c r="K1" s="11"/>
      <c r="L1" s="11"/>
      <c r="M1" s="11"/>
      <c r="N1" s="11"/>
      <c r="O1" s="11"/>
      <c r="P1" s="11"/>
      <c r="Q1" s="11"/>
      <c r="R1" s="11"/>
      <c r="S1" s="11"/>
      <c r="T1" s="11"/>
      <c r="U1" s="11"/>
      <c r="V1" s="11"/>
      <c r="W1" s="11"/>
      <c r="X1" s="11"/>
      <c r="Y1" s="11"/>
      <c r="Z1" s="11"/>
    </row>
    <row r="2" ht="12.75" customHeight="1">
      <c r="A2" s="12"/>
      <c r="B2" s="13" t="s">
        <v>49</v>
      </c>
      <c r="C2" s="19"/>
      <c r="D2" s="19"/>
      <c r="E2" s="14"/>
      <c r="F2" s="2"/>
      <c r="G2" s="15"/>
      <c r="H2" s="16"/>
      <c r="I2" s="11"/>
      <c r="J2" s="11"/>
      <c r="K2" s="11"/>
      <c r="L2" s="11"/>
      <c r="M2" s="11"/>
      <c r="N2" s="11"/>
      <c r="O2" s="11"/>
      <c r="P2" s="11"/>
      <c r="Q2" s="11"/>
      <c r="R2" s="11"/>
      <c r="S2" s="11"/>
      <c r="T2" s="11"/>
      <c r="U2" s="11"/>
      <c r="V2" s="11"/>
      <c r="W2" s="11"/>
      <c r="X2" s="11"/>
      <c r="Y2" s="11"/>
      <c r="Z2" s="11"/>
    </row>
    <row r="3" ht="12.75" customHeight="1">
      <c r="A3" s="12"/>
      <c r="B3" s="17"/>
      <c r="C3" s="17"/>
      <c r="D3" s="17"/>
      <c r="E3" s="17"/>
      <c r="F3" s="17"/>
      <c r="G3" s="17"/>
      <c r="H3" s="16"/>
      <c r="I3" s="11"/>
      <c r="J3" s="11"/>
      <c r="K3" s="11"/>
      <c r="L3" s="11"/>
      <c r="M3" s="11"/>
      <c r="N3" s="11"/>
      <c r="O3" s="11"/>
      <c r="P3" s="11"/>
      <c r="Q3" s="11"/>
      <c r="R3" s="11"/>
      <c r="S3" s="11"/>
      <c r="T3" s="11"/>
      <c r="U3" s="11"/>
      <c r="V3" s="11"/>
      <c r="W3" s="11"/>
      <c r="X3" s="11"/>
      <c r="Y3" s="11"/>
      <c r="Z3" s="11"/>
    </row>
    <row r="4" ht="54.0" customHeight="1">
      <c r="A4" s="12"/>
      <c r="B4" s="18" t="s">
        <v>50</v>
      </c>
      <c r="C4" s="19"/>
      <c r="D4" s="19"/>
      <c r="E4" s="19"/>
      <c r="F4" s="19"/>
      <c r="G4" s="14"/>
      <c r="H4" s="16"/>
      <c r="I4" s="11"/>
      <c r="J4" s="11"/>
      <c r="K4" s="11"/>
      <c r="L4" s="11"/>
      <c r="M4" s="11"/>
      <c r="N4" s="11"/>
      <c r="O4" s="11"/>
      <c r="P4" s="11"/>
      <c r="Q4" s="11"/>
      <c r="R4" s="11"/>
      <c r="S4" s="11"/>
      <c r="T4" s="11"/>
      <c r="U4" s="11"/>
      <c r="V4" s="11"/>
      <c r="W4" s="11"/>
      <c r="X4" s="11"/>
      <c r="Y4" s="11"/>
      <c r="Z4" s="11"/>
    </row>
    <row r="5" ht="12.75" customHeight="1">
      <c r="A5" s="12"/>
      <c r="B5" s="17"/>
      <c r="C5" s="17"/>
      <c r="D5" s="51" t="s">
        <v>51</v>
      </c>
      <c r="E5" s="52" t="s">
        <v>51</v>
      </c>
      <c r="F5" s="14"/>
      <c r="G5" s="20"/>
      <c r="H5" s="16"/>
      <c r="I5" s="11"/>
      <c r="J5" s="11"/>
      <c r="K5" s="11"/>
      <c r="L5" s="11"/>
      <c r="M5" s="11"/>
      <c r="N5" s="11"/>
      <c r="O5" s="11"/>
      <c r="P5" s="11"/>
      <c r="Q5" s="11"/>
      <c r="R5" s="11"/>
      <c r="S5" s="11"/>
      <c r="T5" s="11"/>
      <c r="U5" s="11"/>
      <c r="V5" s="11"/>
      <c r="W5" s="11"/>
      <c r="X5" s="11"/>
      <c r="Y5" s="11"/>
      <c r="Z5" s="11"/>
    </row>
    <row r="6" ht="12.75" customHeight="1">
      <c r="A6" s="12"/>
      <c r="B6" s="17"/>
      <c r="C6" s="53" t="s">
        <v>52</v>
      </c>
      <c r="D6" s="53" t="s">
        <v>53</v>
      </c>
      <c r="E6" s="54" t="s">
        <v>54</v>
      </c>
      <c r="F6" s="55"/>
      <c r="G6" s="27"/>
      <c r="H6" s="16"/>
    </row>
    <row r="7" ht="12.75" customHeight="1">
      <c r="A7" s="12"/>
      <c r="B7" s="17"/>
      <c r="C7" s="51" t="s">
        <v>55</v>
      </c>
      <c r="D7" s="51">
        <v>-10.0</v>
      </c>
      <c r="E7" s="56">
        <v>20.0</v>
      </c>
      <c r="F7" s="57"/>
      <c r="G7" s="27"/>
      <c r="H7" s="16"/>
    </row>
    <row r="8" ht="12.75" customHeight="1">
      <c r="A8" s="12"/>
      <c r="B8" s="17"/>
      <c r="C8" s="51" t="s">
        <v>56</v>
      </c>
      <c r="D8" s="51">
        <v>5.0</v>
      </c>
      <c r="E8" s="52">
        <v>5.0</v>
      </c>
      <c r="F8" s="14"/>
      <c r="G8" s="27"/>
      <c r="H8" s="16"/>
    </row>
    <row r="9" ht="12.75" customHeight="1">
      <c r="A9" s="12"/>
      <c r="B9" s="17"/>
      <c r="C9" s="51" t="s">
        <v>57</v>
      </c>
      <c r="D9" s="51">
        <v>20.0</v>
      </c>
      <c r="E9" s="52">
        <v>-10.0</v>
      </c>
      <c r="F9" s="14"/>
      <c r="G9" s="27"/>
      <c r="H9" s="16"/>
    </row>
    <row r="10" ht="39.75" customHeight="1">
      <c r="A10" s="12"/>
      <c r="B10" s="18" t="s">
        <v>58</v>
      </c>
      <c r="C10" s="19"/>
      <c r="D10" s="19"/>
      <c r="E10" s="19"/>
      <c r="F10" s="19"/>
      <c r="G10" s="14"/>
      <c r="H10" s="16"/>
    </row>
    <row r="11" ht="18.0" customHeight="1">
      <c r="A11" s="12"/>
      <c r="B11" s="7"/>
      <c r="C11" s="17"/>
      <c r="D11" s="17"/>
      <c r="E11" s="27"/>
      <c r="F11" s="27"/>
      <c r="G11" s="27"/>
      <c r="H11" s="16"/>
    </row>
    <row r="12" ht="12.75" customHeight="1">
      <c r="A12" s="12"/>
      <c r="B12" s="21" t="s">
        <v>13</v>
      </c>
      <c r="C12" s="17" t="s">
        <v>59</v>
      </c>
      <c r="D12" s="17"/>
      <c r="E12" s="27"/>
      <c r="F12" s="27"/>
      <c r="G12" s="27"/>
      <c r="H12" s="16"/>
    </row>
    <row r="13" ht="8.25" customHeight="1">
      <c r="A13" s="12"/>
      <c r="B13" s="21"/>
      <c r="C13" s="17"/>
      <c r="D13" s="17"/>
      <c r="E13" s="27"/>
      <c r="F13" s="27"/>
      <c r="G13" s="27"/>
      <c r="H13" s="16"/>
    </row>
    <row r="14" ht="12.75" customHeight="1">
      <c r="A14" s="12"/>
      <c r="B14" s="24"/>
      <c r="C14" s="25" t="s">
        <v>16</v>
      </c>
      <c r="D14" s="30">
        <v>0.1</v>
      </c>
      <c r="E14" s="27"/>
      <c r="F14" s="27"/>
      <c r="G14" s="27"/>
      <c r="H14" s="16"/>
    </row>
    <row r="15" ht="12.0" customHeight="1">
      <c r="A15" s="12"/>
      <c r="B15" s="58"/>
      <c r="C15" s="59"/>
      <c r="D15" s="60"/>
      <c r="E15" s="27"/>
      <c r="F15" s="27"/>
      <c r="G15" s="27"/>
      <c r="H15" s="16"/>
    </row>
    <row r="16" ht="17.25" customHeight="1">
      <c r="A16" s="12"/>
      <c r="B16" s="17"/>
      <c r="C16" s="17"/>
      <c r="D16" s="40" t="s">
        <v>30</v>
      </c>
      <c r="E16" s="14"/>
      <c r="F16" s="25"/>
      <c r="G16" s="17"/>
      <c r="H16" s="16"/>
      <c r="I16" s="11"/>
      <c r="J16" s="11"/>
      <c r="K16" s="11"/>
      <c r="L16" s="11"/>
      <c r="M16" s="11"/>
      <c r="N16" s="11"/>
      <c r="O16" s="11"/>
      <c r="P16" s="11"/>
      <c r="Q16" s="11"/>
      <c r="R16" s="11"/>
      <c r="S16" s="11"/>
      <c r="T16" s="11"/>
      <c r="U16" s="11"/>
      <c r="V16" s="11"/>
      <c r="W16" s="11"/>
      <c r="X16" s="11"/>
      <c r="Y16" s="11"/>
      <c r="Z16" s="11"/>
    </row>
    <row r="17" ht="12.75" customHeight="1">
      <c r="A17" s="12"/>
      <c r="B17" s="61" t="s">
        <v>60</v>
      </c>
      <c r="C17" s="62"/>
      <c r="D17" s="17">
        <v>0.0</v>
      </c>
      <c r="E17" s="17">
        <v>1.0</v>
      </c>
      <c r="F17" s="17"/>
      <c r="G17" s="17"/>
      <c r="H17" s="16"/>
      <c r="I17" s="11"/>
      <c r="J17" s="11"/>
      <c r="K17" s="11"/>
      <c r="L17" s="11"/>
      <c r="M17" s="11"/>
      <c r="N17" s="11"/>
      <c r="O17" s="11"/>
      <c r="P17" s="11"/>
      <c r="Q17" s="11"/>
      <c r="R17" s="11"/>
      <c r="S17" s="11"/>
      <c r="T17" s="11"/>
      <c r="U17" s="11"/>
      <c r="V17" s="11"/>
      <c r="W17" s="11"/>
      <c r="X17" s="11"/>
      <c r="Y17" s="11"/>
      <c r="Z17" s="11"/>
    </row>
    <row r="18" ht="3.75" customHeight="1">
      <c r="A18" s="12"/>
      <c r="B18" s="63"/>
      <c r="C18" s="64"/>
      <c r="D18" s="41"/>
      <c r="E18" s="41"/>
      <c r="F18" s="17"/>
      <c r="G18" s="17"/>
      <c r="H18" s="16"/>
      <c r="I18" s="11"/>
      <c r="J18" s="11"/>
      <c r="K18" s="11"/>
      <c r="L18" s="11"/>
      <c r="M18" s="11"/>
      <c r="N18" s="11"/>
      <c r="O18" s="11"/>
      <c r="P18" s="11"/>
      <c r="Q18" s="11"/>
      <c r="R18" s="11"/>
      <c r="S18" s="11"/>
      <c r="T18" s="11"/>
      <c r="U18" s="11"/>
      <c r="V18" s="11"/>
      <c r="W18" s="11"/>
      <c r="X18" s="11"/>
      <c r="Y18" s="11"/>
      <c r="Z18" s="11"/>
    </row>
    <row r="19" ht="6.75" customHeight="1">
      <c r="A19" s="12"/>
      <c r="B19" s="65"/>
      <c r="C19" s="66"/>
      <c r="D19" s="43"/>
      <c r="E19" s="44"/>
      <c r="F19" s="17"/>
      <c r="G19" s="17"/>
      <c r="H19" s="16"/>
      <c r="I19" s="11"/>
      <c r="J19" s="11"/>
      <c r="K19" s="11"/>
      <c r="L19" s="11"/>
      <c r="M19" s="11"/>
      <c r="N19" s="11"/>
      <c r="O19" s="11"/>
      <c r="P19" s="11"/>
      <c r="Q19" s="11"/>
      <c r="R19" s="11"/>
      <c r="S19" s="11"/>
      <c r="T19" s="11"/>
      <c r="U19" s="11"/>
      <c r="V19" s="11"/>
      <c r="W19" s="11"/>
      <c r="X19" s="11"/>
      <c r="Y19" s="11"/>
      <c r="Z19" s="11"/>
    </row>
    <row r="20" ht="12.75" customHeight="1">
      <c r="A20" s="12"/>
      <c r="B20" s="59"/>
      <c r="C20" s="25" t="s">
        <v>61</v>
      </c>
      <c r="D20" s="67">
        <v>-10.0</v>
      </c>
      <c r="E20" s="67">
        <v>20.0</v>
      </c>
      <c r="F20" s="27"/>
      <c r="G20" s="27"/>
      <c r="H20" s="16"/>
    </row>
    <row r="21" ht="12.75" customHeight="1">
      <c r="A21" s="12"/>
      <c r="B21" s="59"/>
      <c r="C21" s="17" t="s">
        <v>62</v>
      </c>
      <c r="D21" s="47">
        <f t="shared" ref="D21:E21" si="1">D20/(1+$D$14)^D$17</f>
        <v>-10</v>
      </c>
      <c r="E21" s="47">
        <f t="shared" si="1"/>
        <v>18.18181818</v>
      </c>
      <c r="F21" s="27"/>
      <c r="G21" s="27"/>
      <c r="H21" s="16"/>
    </row>
    <row r="22" ht="12.75" customHeight="1">
      <c r="A22" s="12"/>
      <c r="B22" s="59"/>
      <c r="C22" s="17" t="s">
        <v>63</v>
      </c>
      <c r="D22" s="48">
        <f>D21+E21</f>
        <v>8.181818182</v>
      </c>
      <c r="E22" s="27"/>
      <c r="F22" s="27"/>
      <c r="G22" s="27"/>
      <c r="H22" s="16"/>
    </row>
    <row r="23" ht="12.75" customHeight="1">
      <c r="A23" s="12"/>
      <c r="B23" s="27"/>
      <c r="C23" s="27"/>
      <c r="D23" s="68"/>
      <c r="E23" s="27"/>
      <c r="F23" s="27"/>
      <c r="G23" s="27"/>
      <c r="H23" s="16"/>
    </row>
    <row r="24" ht="12.75" customHeight="1">
      <c r="A24" s="12"/>
      <c r="B24" s="25" t="s">
        <v>64</v>
      </c>
      <c r="C24" s="25"/>
      <c r="D24" s="25"/>
      <c r="E24" s="25"/>
      <c r="F24" s="27"/>
      <c r="G24" s="27"/>
      <c r="H24" s="16"/>
    </row>
    <row r="25" ht="12.75" customHeight="1">
      <c r="A25" s="12"/>
      <c r="B25" s="59"/>
      <c r="C25" s="25" t="s">
        <v>61</v>
      </c>
      <c r="D25" s="67">
        <v>5.0</v>
      </c>
      <c r="E25" s="67">
        <v>5.0</v>
      </c>
      <c r="F25" s="27"/>
      <c r="G25" s="27"/>
      <c r="H25" s="16"/>
    </row>
    <row r="26" ht="12.75" customHeight="1">
      <c r="A26" s="12"/>
      <c r="B26" s="59"/>
      <c r="C26" s="17" t="s">
        <v>62</v>
      </c>
      <c r="D26" s="47">
        <f t="shared" ref="D26:E26" si="2">D25/(1+$D$14)^D$17</f>
        <v>5</v>
      </c>
      <c r="E26" s="47">
        <f t="shared" si="2"/>
        <v>4.545454545</v>
      </c>
      <c r="F26" s="27"/>
      <c r="G26" s="27"/>
      <c r="H26" s="16"/>
    </row>
    <row r="27" ht="12.75" customHeight="1">
      <c r="A27" s="12"/>
      <c r="B27" s="59"/>
      <c r="C27" s="17" t="s">
        <v>65</v>
      </c>
      <c r="D27" s="48">
        <f>D26+E26</f>
        <v>9.545454545</v>
      </c>
      <c r="E27" s="27"/>
      <c r="F27" s="27"/>
      <c r="G27" s="27"/>
      <c r="H27" s="16"/>
    </row>
    <row r="28" ht="12.75" customHeight="1">
      <c r="A28" s="12"/>
      <c r="B28" s="27"/>
      <c r="C28" s="27"/>
      <c r="D28" s="7"/>
      <c r="E28" s="27"/>
      <c r="F28" s="27"/>
      <c r="G28" s="27"/>
      <c r="H28" s="16"/>
    </row>
    <row r="29" ht="12.75" customHeight="1">
      <c r="A29" s="12"/>
      <c r="B29" s="25" t="s">
        <v>66</v>
      </c>
      <c r="C29" s="25"/>
      <c r="D29" s="69"/>
      <c r="E29" s="69"/>
      <c r="F29" s="27"/>
      <c r="G29" s="27"/>
      <c r="H29" s="16"/>
    </row>
    <row r="30" ht="12.75" customHeight="1">
      <c r="A30" s="12"/>
      <c r="B30" s="59"/>
      <c r="C30" s="25" t="s">
        <v>61</v>
      </c>
      <c r="D30" s="67">
        <v>20.0</v>
      </c>
      <c r="E30" s="67">
        <v>-10.0</v>
      </c>
      <c r="F30" s="27"/>
      <c r="G30" s="27"/>
      <c r="H30" s="16"/>
    </row>
    <row r="31" ht="12.75" customHeight="1">
      <c r="A31" s="12"/>
      <c r="B31" s="59"/>
      <c r="C31" s="17" t="s">
        <v>62</v>
      </c>
      <c r="D31" s="47">
        <f t="shared" ref="D31:E31" si="3">D30/(1+$D$14)^D$17</f>
        <v>20</v>
      </c>
      <c r="E31" s="47">
        <f t="shared" si="3"/>
        <v>-9.090909091</v>
      </c>
      <c r="F31" s="27"/>
      <c r="G31" s="27"/>
      <c r="H31" s="16"/>
    </row>
    <row r="32" ht="12.75" customHeight="1">
      <c r="A32" s="12"/>
      <c r="B32" s="59"/>
      <c r="C32" s="17" t="s">
        <v>67</v>
      </c>
      <c r="D32" s="48">
        <f>D31+E31</f>
        <v>10.90909091</v>
      </c>
      <c r="E32" s="27"/>
      <c r="F32" s="27"/>
      <c r="G32" s="27"/>
      <c r="H32" s="16"/>
    </row>
    <row r="33" ht="12.75" customHeight="1">
      <c r="A33" s="12"/>
      <c r="B33" s="27"/>
      <c r="C33" s="27"/>
      <c r="D33" s="27"/>
      <c r="E33" s="27"/>
      <c r="F33" s="27"/>
      <c r="G33" s="27"/>
      <c r="H33" s="16"/>
    </row>
    <row r="34" ht="12.75" customHeight="1">
      <c r="A34" s="12"/>
      <c r="B34" s="59"/>
      <c r="C34" s="40" t="s">
        <v>68</v>
      </c>
      <c r="D34" s="14"/>
      <c r="E34" s="27"/>
      <c r="F34" s="27"/>
      <c r="G34" s="27"/>
      <c r="H34" s="16"/>
    </row>
    <row r="35" ht="12.75" customHeight="1">
      <c r="A35" s="12"/>
      <c r="B35" s="59"/>
      <c r="C35" s="70" t="s">
        <v>69</v>
      </c>
      <c r="D35" s="71" t="s">
        <v>34</v>
      </c>
      <c r="E35" s="27"/>
      <c r="F35" s="27"/>
      <c r="G35" s="27"/>
      <c r="H35" s="16"/>
    </row>
    <row r="36" ht="12.75" customHeight="1">
      <c r="A36" s="12"/>
      <c r="B36" s="59"/>
      <c r="C36" s="17" t="str">
        <f>B17</f>
        <v>Progetto A</v>
      </c>
      <c r="D36" s="48">
        <f>D22</f>
        <v>8.181818182</v>
      </c>
      <c r="E36" s="27"/>
      <c r="F36" s="27"/>
      <c r="G36" s="27"/>
      <c r="H36" s="16"/>
    </row>
    <row r="37" ht="12.75" customHeight="1">
      <c r="A37" s="12"/>
      <c r="B37" s="59"/>
      <c r="C37" s="17" t="str">
        <f>B24</f>
        <v>Progetto B</v>
      </c>
      <c r="D37" s="48">
        <f>D27</f>
        <v>9.545454545</v>
      </c>
      <c r="E37" s="27"/>
      <c r="F37" s="27"/>
      <c r="G37" s="27"/>
      <c r="H37" s="16"/>
    </row>
    <row r="38" ht="12.75" customHeight="1">
      <c r="A38" s="12"/>
      <c r="B38" s="59"/>
      <c r="C38" s="17" t="str">
        <f>B29</f>
        <v>Progetto C</v>
      </c>
      <c r="D38" s="48">
        <f>D32</f>
        <v>10.90909091</v>
      </c>
      <c r="E38" s="27"/>
      <c r="F38" s="27"/>
      <c r="G38" s="27"/>
      <c r="H38" s="16"/>
    </row>
    <row r="39" ht="12.75" customHeight="1">
      <c r="A39" s="29"/>
      <c r="B39" s="27"/>
      <c r="C39" s="27"/>
      <c r="D39" s="27"/>
      <c r="E39" s="27"/>
      <c r="F39" s="27"/>
      <c r="G39" s="27"/>
      <c r="H39" s="16"/>
    </row>
    <row r="40" ht="36.0" customHeight="1">
      <c r="A40" s="29"/>
      <c r="B40" s="72" t="s">
        <v>18</v>
      </c>
      <c r="C40" s="73" t="s">
        <v>70</v>
      </c>
      <c r="D40" s="19"/>
      <c r="E40" s="19"/>
      <c r="F40" s="19"/>
      <c r="G40" s="14"/>
      <c r="H40" s="16"/>
    </row>
    <row r="41" ht="12.75" customHeight="1">
      <c r="A41" s="23"/>
      <c r="B41" s="24"/>
      <c r="C41" s="32" t="s">
        <v>66</v>
      </c>
      <c r="D41" s="27"/>
      <c r="E41" s="27"/>
      <c r="F41" s="27"/>
      <c r="G41" s="27"/>
      <c r="H41" s="16"/>
    </row>
    <row r="42" ht="12.75" customHeight="1">
      <c r="A42" s="23"/>
      <c r="B42" s="24"/>
      <c r="C42" s="32"/>
      <c r="D42" s="27"/>
      <c r="E42" s="27"/>
      <c r="F42" s="27"/>
      <c r="G42" s="27"/>
      <c r="H42" s="16"/>
    </row>
    <row r="43" ht="36.0" customHeight="1">
      <c r="A43" s="23"/>
      <c r="B43" s="72" t="s">
        <v>22</v>
      </c>
      <c r="C43" s="73" t="s">
        <v>71</v>
      </c>
      <c r="D43" s="19"/>
      <c r="E43" s="19"/>
      <c r="F43" s="19"/>
      <c r="G43" s="14"/>
      <c r="H43" s="16"/>
    </row>
    <row r="44" ht="18.75" customHeight="1">
      <c r="A44" s="23"/>
      <c r="B44" s="24"/>
      <c r="C44" s="34" t="s">
        <v>72</v>
      </c>
      <c r="D44" s="14"/>
      <c r="E44" s="27"/>
      <c r="F44" s="27"/>
      <c r="G44" s="27"/>
      <c r="H44" s="16"/>
    </row>
    <row r="45" ht="12.75" customHeight="1">
      <c r="A45" s="35"/>
      <c r="B45" s="36"/>
      <c r="C45" s="36"/>
      <c r="D45" s="36"/>
      <c r="E45" s="36"/>
      <c r="F45" s="36"/>
      <c r="G45" s="36"/>
      <c r="H45" s="74"/>
    </row>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4">
    <mergeCell ref="E9:F9"/>
    <mergeCell ref="D16:E16"/>
    <mergeCell ref="B17:C19"/>
    <mergeCell ref="C34:D34"/>
    <mergeCell ref="C40:G40"/>
    <mergeCell ref="C43:G43"/>
    <mergeCell ref="C44:D44"/>
    <mergeCell ref="B2:E2"/>
    <mergeCell ref="B4:G4"/>
    <mergeCell ref="E5:F5"/>
    <mergeCell ref="E6:F6"/>
    <mergeCell ref="E7:F7"/>
    <mergeCell ref="E8:F8"/>
    <mergeCell ref="B10:G10"/>
  </mergeCells>
  <printOptions/>
  <pageMargins bottom="1.0" footer="0.0" header="0.0" left="0.75" right="0.75" top="1.0"/>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86"/>
    <col customWidth="1" min="3" max="3" width="22.57"/>
    <col customWidth="1" min="4" max="4" width="18.0"/>
    <col customWidth="1" min="5" max="5" width="14.86"/>
    <col customWidth="1" min="6" max="6" width="17.86"/>
    <col customWidth="1" min="7" max="26" width="8.86"/>
  </cols>
  <sheetData>
    <row r="1" ht="12.75" customHeight="1">
      <c r="A1" s="8"/>
      <c r="B1" s="9"/>
      <c r="C1" s="9"/>
      <c r="D1" s="9"/>
      <c r="E1" s="9"/>
      <c r="F1" s="9"/>
      <c r="G1" s="9"/>
      <c r="H1" s="10"/>
      <c r="I1" s="11"/>
      <c r="J1" s="11"/>
      <c r="K1" s="11"/>
      <c r="L1" s="11"/>
      <c r="M1" s="11"/>
      <c r="N1" s="11"/>
      <c r="O1" s="11"/>
      <c r="P1" s="11"/>
      <c r="Q1" s="11"/>
      <c r="R1" s="11"/>
      <c r="S1" s="11"/>
      <c r="T1" s="11"/>
      <c r="U1" s="11"/>
      <c r="V1" s="11"/>
      <c r="W1" s="11"/>
      <c r="X1" s="11"/>
      <c r="Y1" s="11"/>
      <c r="Z1" s="11"/>
    </row>
    <row r="2" ht="12.75" customHeight="1">
      <c r="A2" s="12"/>
      <c r="B2" s="13" t="s">
        <v>73</v>
      </c>
      <c r="C2" s="19"/>
      <c r="D2" s="19"/>
      <c r="E2" s="19"/>
      <c r="F2" s="14"/>
      <c r="G2" s="2"/>
      <c r="H2" s="16"/>
      <c r="I2" s="11"/>
      <c r="J2" s="11"/>
      <c r="K2" s="11"/>
      <c r="L2" s="11"/>
      <c r="M2" s="11"/>
      <c r="N2" s="11"/>
      <c r="O2" s="11"/>
      <c r="P2" s="11"/>
      <c r="Q2" s="11"/>
      <c r="R2" s="11"/>
      <c r="S2" s="11"/>
      <c r="T2" s="11"/>
      <c r="U2" s="11"/>
      <c r="V2" s="11"/>
      <c r="W2" s="11"/>
      <c r="X2" s="11"/>
      <c r="Y2" s="11"/>
      <c r="Z2" s="11"/>
    </row>
    <row r="3" ht="12.75" customHeight="1">
      <c r="A3" s="12"/>
      <c r="B3" s="17"/>
      <c r="C3" s="17"/>
      <c r="D3" s="17"/>
      <c r="E3" s="17"/>
      <c r="F3" s="17"/>
      <c r="G3" s="17"/>
      <c r="H3" s="16"/>
      <c r="I3" s="11"/>
      <c r="J3" s="11"/>
      <c r="K3" s="11"/>
      <c r="L3" s="11"/>
      <c r="M3" s="11"/>
      <c r="N3" s="11"/>
      <c r="O3" s="11"/>
      <c r="P3" s="11"/>
      <c r="Q3" s="11"/>
      <c r="R3" s="11"/>
      <c r="S3" s="11"/>
      <c r="T3" s="11"/>
      <c r="U3" s="11"/>
      <c r="V3" s="11"/>
      <c r="W3" s="11"/>
      <c r="X3" s="11"/>
      <c r="Y3" s="11"/>
      <c r="Z3" s="11"/>
    </row>
    <row r="4" ht="102.0" customHeight="1">
      <c r="A4" s="12"/>
      <c r="B4" s="18" t="s">
        <v>74</v>
      </c>
      <c r="C4" s="19"/>
      <c r="D4" s="19"/>
      <c r="E4" s="19"/>
      <c r="F4" s="19"/>
      <c r="G4" s="14"/>
      <c r="H4" s="16"/>
      <c r="I4" s="11"/>
      <c r="J4" s="11"/>
      <c r="K4" s="11"/>
      <c r="L4" s="11"/>
      <c r="M4" s="11"/>
      <c r="N4" s="11"/>
      <c r="O4" s="11"/>
      <c r="P4" s="11"/>
      <c r="Q4" s="11"/>
      <c r="R4" s="11"/>
      <c r="S4" s="11"/>
      <c r="T4" s="11"/>
      <c r="U4" s="11"/>
      <c r="V4" s="11"/>
      <c r="W4" s="11"/>
      <c r="X4" s="11"/>
      <c r="Y4" s="11"/>
      <c r="Z4" s="11"/>
    </row>
    <row r="5" ht="6.75" customHeight="1">
      <c r="A5" s="12"/>
      <c r="B5" s="75"/>
      <c r="C5" s="75"/>
      <c r="D5" s="75"/>
      <c r="E5" s="75"/>
      <c r="F5" s="75"/>
      <c r="G5" s="75"/>
      <c r="H5" s="16"/>
      <c r="I5" s="11"/>
      <c r="J5" s="11"/>
      <c r="K5" s="11"/>
      <c r="L5" s="11"/>
      <c r="M5" s="11"/>
      <c r="N5" s="11"/>
      <c r="O5" s="11"/>
      <c r="P5" s="11"/>
      <c r="Q5" s="11"/>
      <c r="R5" s="11"/>
      <c r="S5" s="11"/>
      <c r="T5" s="11"/>
      <c r="U5" s="11"/>
      <c r="V5" s="11"/>
      <c r="W5" s="11"/>
      <c r="X5" s="11"/>
      <c r="Y5" s="11"/>
      <c r="Z5" s="11"/>
    </row>
    <row r="6" ht="12.75" customHeight="1">
      <c r="A6" s="12"/>
      <c r="B6" s="17"/>
      <c r="C6" s="17"/>
      <c r="D6" s="51" t="s">
        <v>51</v>
      </c>
      <c r="E6" s="52" t="s">
        <v>51</v>
      </c>
      <c r="F6" s="14"/>
      <c r="G6" s="20"/>
      <c r="H6" s="16"/>
      <c r="I6" s="11"/>
      <c r="J6" s="11"/>
      <c r="K6" s="11"/>
      <c r="L6" s="11"/>
      <c r="M6" s="11"/>
      <c r="N6" s="11"/>
      <c r="O6" s="11"/>
      <c r="P6" s="11"/>
      <c r="Q6" s="11"/>
      <c r="R6" s="11"/>
      <c r="S6" s="11"/>
      <c r="T6" s="11"/>
      <c r="U6" s="11"/>
      <c r="V6" s="11"/>
      <c r="W6" s="11"/>
      <c r="X6" s="11"/>
      <c r="Y6" s="11"/>
      <c r="Z6" s="11"/>
    </row>
    <row r="7" ht="12.75" customHeight="1">
      <c r="A7" s="12"/>
      <c r="B7" s="17"/>
      <c r="C7" s="53" t="s">
        <v>75</v>
      </c>
      <c r="D7" s="53" t="s">
        <v>53</v>
      </c>
      <c r="E7" s="54" t="s">
        <v>54</v>
      </c>
      <c r="F7" s="55"/>
      <c r="G7" s="27"/>
      <c r="H7" s="16"/>
    </row>
    <row r="8" ht="12.75" customHeight="1">
      <c r="A8" s="12"/>
      <c r="B8" s="17"/>
      <c r="C8" s="51" t="s">
        <v>55</v>
      </c>
      <c r="D8" s="51">
        <v>600.0</v>
      </c>
      <c r="E8" s="56">
        <v>600.0</v>
      </c>
      <c r="F8" s="57"/>
      <c r="G8" s="27"/>
      <c r="H8" s="16"/>
    </row>
    <row r="9" ht="12.75" customHeight="1">
      <c r="A9" s="12"/>
      <c r="B9" s="17"/>
      <c r="C9" s="51" t="s">
        <v>56</v>
      </c>
      <c r="D9" s="51">
        <v>0.0</v>
      </c>
      <c r="E9" s="52">
        <v>1200.0</v>
      </c>
      <c r="F9" s="14"/>
      <c r="G9" s="27"/>
      <c r="H9" s="16"/>
    </row>
    <row r="10" ht="12.75" customHeight="1">
      <c r="A10" s="12"/>
      <c r="B10" s="17"/>
      <c r="C10" s="51" t="s">
        <v>57</v>
      </c>
      <c r="D10" s="51">
        <v>1200.0</v>
      </c>
      <c r="E10" s="52">
        <v>0.0</v>
      </c>
      <c r="F10" s="14"/>
      <c r="G10" s="27"/>
      <c r="H10" s="16"/>
    </row>
    <row r="11" ht="12.75" customHeight="1">
      <c r="A11" s="29"/>
      <c r="B11" s="27"/>
      <c r="C11" s="27"/>
      <c r="D11" s="27"/>
      <c r="E11" s="27"/>
      <c r="F11" s="27"/>
      <c r="G11" s="27"/>
      <c r="H11" s="28"/>
    </row>
    <row r="12" ht="12.75" customHeight="1">
      <c r="A12" s="29"/>
      <c r="B12" s="27"/>
      <c r="C12" s="25" t="s">
        <v>16</v>
      </c>
      <c r="D12" s="30">
        <v>0.04</v>
      </c>
      <c r="E12" s="27"/>
      <c r="F12" s="27"/>
      <c r="G12" s="27"/>
      <c r="H12" s="28"/>
    </row>
    <row r="13" ht="12.75" customHeight="1">
      <c r="A13" s="29"/>
      <c r="B13" s="27"/>
      <c r="C13" s="59"/>
      <c r="D13" s="76"/>
      <c r="E13" s="76"/>
      <c r="F13" s="76"/>
      <c r="G13" s="27"/>
      <c r="H13" s="28"/>
    </row>
    <row r="14" ht="12.75" customHeight="1">
      <c r="A14" s="29"/>
      <c r="B14" s="27"/>
      <c r="C14" s="21" t="s">
        <v>75</v>
      </c>
      <c r="D14" s="77" t="s">
        <v>76</v>
      </c>
      <c r="E14" s="77" t="s">
        <v>77</v>
      </c>
      <c r="F14" s="77" t="s">
        <v>78</v>
      </c>
      <c r="G14" s="27"/>
      <c r="H14" s="28"/>
    </row>
    <row r="15" ht="12.75" customHeight="1">
      <c r="A15" s="29"/>
      <c r="B15" s="27"/>
      <c r="C15" s="78" t="s">
        <v>55</v>
      </c>
      <c r="D15" s="67">
        <v>600.0</v>
      </c>
      <c r="E15" s="67">
        <v>600.0</v>
      </c>
      <c r="F15" s="48">
        <f t="shared" ref="F15:F17" si="1">D15+E15/(1+D$12)</f>
        <v>1176.923077</v>
      </c>
      <c r="G15" s="27"/>
      <c r="H15" s="28"/>
    </row>
    <row r="16" ht="12.75" customHeight="1">
      <c r="A16" s="29"/>
      <c r="B16" s="27"/>
      <c r="C16" s="78" t="s">
        <v>56</v>
      </c>
      <c r="D16" s="67">
        <v>0.0</v>
      </c>
      <c r="E16" s="67">
        <v>1200.0</v>
      </c>
      <c r="F16" s="48">
        <f t="shared" si="1"/>
        <v>1153.846154</v>
      </c>
      <c r="G16" s="27"/>
      <c r="H16" s="28"/>
    </row>
    <row r="17" ht="12.75" customHeight="1">
      <c r="A17" s="29"/>
      <c r="B17" s="27"/>
      <c r="C17" s="78" t="s">
        <v>57</v>
      </c>
      <c r="D17" s="67">
        <v>1200.0</v>
      </c>
      <c r="E17" s="67">
        <v>0.0</v>
      </c>
      <c r="F17" s="48">
        <f t="shared" si="1"/>
        <v>1200</v>
      </c>
      <c r="G17" s="27"/>
      <c r="H17" s="28"/>
    </row>
    <row r="18" ht="12.75" customHeight="1">
      <c r="A18" s="29"/>
      <c r="B18" s="27"/>
      <c r="C18" s="27"/>
      <c r="D18" s="27"/>
      <c r="E18" s="27"/>
      <c r="F18" s="27"/>
      <c r="G18" s="27"/>
      <c r="H18" s="28"/>
    </row>
    <row r="19" ht="12.75" customHeight="1">
      <c r="A19" s="35"/>
      <c r="B19" s="36"/>
      <c r="C19" s="36"/>
      <c r="D19" s="36"/>
      <c r="E19" s="36"/>
      <c r="F19" s="36"/>
      <c r="G19" s="36"/>
      <c r="H19" s="37"/>
    </row>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7">
    <mergeCell ref="B2:F2"/>
    <mergeCell ref="B4:G4"/>
    <mergeCell ref="E6:F6"/>
    <mergeCell ref="E7:F7"/>
    <mergeCell ref="E8:F8"/>
    <mergeCell ref="E9:F9"/>
    <mergeCell ref="E10:F10"/>
  </mergeCells>
  <printOptions/>
  <pageMargins bottom="1.0" footer="0.0" header="0.0" left="0.75" right="0.75" top="1.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86"/>
    <col customWidth="1" min="3" max="3" width="19.71"/>
    <col customWidth="1" min="4" max="4" width="21.0"/>
    <col customWidth="1" min="5" max="5" width="19.71"/>
    <col customWidth="1" min="6" max="6" width="8.86"/>
    <col customWidth="1" min="7" max="7" width="48.14"/>
    <col customWidth="1" min="8" max="26" width="8.86"/>
  </cols>
  <sheetData>
    <row r="1" ht="12.75" customHeight="1">
      <c r="A1" s="8"/>
      <c r="B1" s="9"/>
      <c r="C1" s="9"/>
      <c r="D1" s="9"/>
      <c r="E1" s="9"/>
      <c r="F1" s="9"/>
      <c r="G1" s="9"/>
      <c r="H1" s="10"/>
      <c r="I1" s="11"/>
      <c r="J1" s="11"/>
      <c r="K1" s="11"/>
      <c r="L1" s="11"/>
      <c r="M1" s="11"/>
      <c r="N1" s="11"/>
      <c r="O1" s="11"/>
      <c r="P1" s="11"/>
      <c r="Q1" s="11"/>
      <c r="R1" s="11"/>
      <c r="S1" s="11"/>
      <c r="T1" s="11"/>
      <c r="U1" s="11"/>
      <c r="V1" s="11"/>
      <c r="W1" s="11"/>
      <c r="X1" s="11"/>
      <c r="Y1" s="11"/>
      <c r="Z1" s="11"/>
    </row>
    <row r="2" ht="12.75" customHeight="1">
      <c r="A2" s="12"/>
      <c r="B2" s="13" t="s">
        <v>79</v>
      </c>
      <c r="C2" s="19"/>
      <c r="D2" s="19"/>
      <c r="E2" s="19"/>
      <c r="F2" s="14"/>
      <c r="G2" s="2"/>
      <c r="H2" s="16"/>
      <c r="I2" s="11"/>
      <c r="J2" s="11"/>
      <c r="K2" s="11"/>
      <c r="L2" s="11"/>
      <c r="M2" s="11"/>
      <c r="N2" s="11"/>
      <c r="O2" s="11"/>
      <c r="P2" s="11"/>
      <c r="Q2" s="11"/>
      <c r="R2" s="11"/>
      <c r="S2" s="11"/>
      <c r="T2" s="11"/>
      <c r="U2" s="11"/>
      <c r="V2" s="11"/>
      <c r="W2" s="11"/>
      <c r="X2" s="11"/>
      <c r="Y2" s="11"/>
      <c r="Z2" s="11"/>
    </row>
    <row r="3" ht="12.75" customHeight="1">
      <c r="A3" s="12"/>
      <c r="B3" s="17"/>
      <c r="C3" s="17"/>
      <c r="D3" s="17"/>
      <c r="E3" s="17"/>
      <c r="F3" s="17"/>
      <c r="G3" s="17"/>
      <c r="H3" s="16"/>
      <c r="I3" s="11"/>
      <c r="J3" s="11"/>
      <c r="K3" s="11"/>
      <c r="L3" s="11"/>
      <c r="M3" s="11"/>
      <c r="N3" s="11"/>
      <c r="O3" s="11"/>
      <c r="P3" s="11"/>
      <c r="Q3" s="11"/>
      <c r="R3" s="11"/>
      <c r="S3" s="11"/>
      <c r="T3" s="11"/>
      <c r="U3" s="11"/>
      <c r="V3" s="11"/>
      <c r="W3" s="11"/>
      <c r="X3" s="11"/>
      <c r="Y3" s="11"/>
      <c r="Z3" s="11"/>
    </row>
    <row r="4" ht="45.75" customHeight="1">
      <c r="A4" s="12"/>
      <c r="B4" s="18" t="s">
        <v>80</v>
      </c>
      <c r="C4" s="19"/>
      <c r="D4" s="19"/>
      <c r="E4" s="19"/>
      <c r="F4" s="19"/>
      <c r="G4" s="14"/>
      <c r="H4" s="16"/>
      <c r="I4" s="11"/>
      <c r="J4" s="11"/>
      <c r="K4" s="11"/>
      <c r="L4" s="11"/>
      <c r="M4" s="11"/>
      <c r="N4" s="11"/>
      <c r="O4" s="11"/>
      <c r="P4" s="11"/>
      <c r="Q4" s="11"/>
      <c r="R4" s="11"/>
      <c r="S4" s="11"/>
      <c r="T4" s="11"/>
      <c r="U4" s="11"/>
      <c r="V4" s="11"/>
      <c r="W4" s="11"/>
      <c r="X4" s="11"/>
      <c r="Y4" s="11"/>
      <c r="Z4" s="11"/>
    </row>
    <row r="5" ht="12.75" customHeight="1">
      <c r="A5" s="12"/>
      <c r="B5" s="17"/>
      <c r="C5" s="17" t="s">
        <v>81</v>
      </c>
      <c r="D5" s="51" t="s">
        <v>51</v>
      </c>
      <c r="E5" s="51" t="s">
        <v>51</v>
      </c>
      <c r="F5" s="17"/>
      <c r="G5" s="20"/>
      <c r="H5" s="16"/>
      <c r="I5" s="11"/>
      <c r="J5" s="11"/>
      <c r="K5" s="11"/>
      <c r="L5" s="11"/>
      <c r="M5" s="11"/>
      <c r="N5" s="11"/>
      <c r="O5" s="11"/>
      <c r="P5" s="11"/>
      <c r="Q5" s="11"/>
      <c r="R5" s="11"/>
      <c r="S5" s="11"/>
      <c r="T5" s="11"/>
      <c r="U5" s="11"/>
      <c r="V5" s="11"/>
      <c r="W5" s="11"/>
      <c r="X5" s="11"/>
      <c r="Y5" s="11"/>
      <c r="Z5" s="11"/>
    </row>
    <row r="6" ht="12.75" customHeight="1">
      <c r="A6" s="12"/>
      <c r="B6" s="53" t="s">
        <v>75</v>
      </c>
      <c r="C6" s="53" t="s">
        <v>82</v>
      </c>
      <c r="D6" s="53" t="s">
        <v>54</v>
      </c>
      <c r="E6" s="53" t="s">
        <v>83</v>
      </c>
      <c r="F6" s="27"/>
      <c r="G6" s="17"/>
      <c r="H6" s="16"/>
    </row>
    <row r="7" ht="12.75" customHeight="1">
      <c r="A7" s="12"/>
      <c r="B7" s="51" t="s">
        <v>84</v>
      </c>
      <c r="C7" s="51">
        <v>192.0</v>
      </c>
      <c r="D7" s="79">
        <v>200.0</v>
      </c>
      <c r="E7" s="79">
        <v>0.0</v>
      </c>
      <c r="F7" s="27"/>
      <c r="G7" s="17"/>
      <c r="H7" s="16"/>
    </row>
    <row r="8" ht="12.75" customHeight="1">
      <c r="A8" s="12"/>
      <c r="B8" s="51" t="s">
        <v>85</v>
      </c>
      <c r="C8" s="51">
        <v>176.0</v>
      </c>
      <c r="D8" s="51">
        <v>0.0</v>
      </c>
      <c r="E8" s="51">
        <v>200.0</v>
      </c>
      <c r="F8" s="27"/>
      <c r="G8" s="17"/>
      <c r="H8" s="16"/>
    </row>
    <row r="9" ht="12.75" customHeight="1">
      <c r="A9" s="12"/>
      <c r="B9" s="51"/>
      <c r="C9" s="51"/>
      <c r="D9" s="52"/>
      <c r="E9" s="14"/>
      <c r="F9" s="27"/>
      <c r="G9" s="17"/>
      <c r="H9" s="16"/>
    </row>
    <row r="10" ht="12.75" customHeight="1">
      <c r="A10" s="12"/>
      <c r="B10" s="21" t="s">
        <v>86</v>
      </c>
      <c r="C10" s="77" t="s">
        <v>87</v>
      </c>
      <c r="D10" s="77" t="s">
        <v>88</v>
      </c>
      <c r="E10" s="77" t="s">
        <v>89</v>
      </c>
      <c r="F10" s="76"/>
      <c r="G10" s="76"/>
      <c r="H10" s="16"/>
    </row>
    <row r="11" ht="12.75" customHeight="1">
      <c r="A11" s="12"/>
      <c r="B11" s="78" t="s">
        <v>84</v>
      </c>
      <c r="C11" s="67">
        <v>-192.0</v>
      </c>
      <c r="D11" s="67">
        <v>200.0</v>
      </c>
      <c r="E11" s="67">
        <v>0.0</v>
      </c>
      <c r="F11" s="76"/>
      <c r="G11" s="76"/>
      <c r="H11" s="16"/>
    </row>
    <row r="12" ht="12.75" customHeight="1">
      <c r="A12" s="12"/>
      <c r="B12" s="78" t="s">
        <v>85</v>
      </c>
      <c r="C12" s="67">
        <v>-176.0</v>
      </c>
      <c r="D12" s="67">
        <v>0.0</v>
      </c>
      <c r="E12" s="67">
        <v>200.0</v>
      </c>
      <c r="F12" s="76"/>
      <c r="G12" s="76"/>
      <c r="H12" s="16"/>
    </row>
    <row r="13" ht="12.75" customHeight="1">
      <c r="A13" s="12"/>
      <c r="B13" s="76"/>
      <c r="C13" s="76"/>
      <c r="D13" s="76"/>
      <c r="E13" s="76"/>
      <c r="F13" s="76"/>
      <c r="G13" s="76"/>
      <c r="H13" s="16"/>
    </row>
    <row r="14" ht="40.5" customHeight="1">
      <c r="A14" s="12"/>
      <c r="B14" s="72" t="s">
        <v>13</v>
      </c>
      <c r="C14" s="73" t="s">
        <v>90</v>
      </c>
      <c r="D14" s="19"/>
      <c r="E14" s="19"/>
      <c r="F14" s="19"/>
      <c r="G14" s="14"/>
      <c r="H14" s="16"/>
    </row>
    <row r="15" ht="18.75" customHeight="1">
      <c r="A15" s="12"/>
      <c r="B15" s="27"/>
      <c r="C15" s="80">
        <f>-SUM(C11:C12)</f>
        <v>368</v>
      </c>
      <c r="D15" s="81" t="s">
        <v>91</v>
      </c>
      <c r="E15" s="19"/>
      <c r="F15" s="19"/>
      <c r="G15" s="14"/>
      <c r="H15" s="16"/>
    </row>
    <row r="16" ht="12.75" customHeight="1">
      <c r="A16" s="12"/>
      <c r="B16" s="27"/>
      <c r="C16" s="82"/>
      <c r="D16" s="83"/>
      <c r="E16" s="83"/>
      <c r="F16" s="83"/>
      <c r="G16" s="83"/>
      <c r="H16" s="16"/>
    </row>
    <row r="17" ht="37.5" customHeight="1">
      <c r="A17" s="12"/>
      <c r="B17" s="72" t="s">
        <v>18</v>
      </c>
      <c r="C17" s="73" t="s">
        <v>92</v>
      </c>
      <c r="D17" s="19"/>
      <c r="E17" s="19"/>
      <c r="F17" s="19"/>
      <c r="G17" s="14"/>
      <c r="H17" s="16"/>
    </row>
    <row r="18" ht="18.75" customHeight="1">
      <c r="A18" s="12"/>
      <c r="B18" s="27"/>
      <c r="C18" s="48">
        <f>-(C11+8*C12)</f>
        <v>1600</v>
      </c>
      <c r="D18" s="81" t="s">
        <v>93</v>
      </c>
      <c r="E18" s="19"/>
      <c r="F18" s="19"/>
      <c r="G18" s="14"/>
      <c r="H18" s="16"/>
    </row>
    <row r="19" ht="12.75" customHeight="1">
      <c r="A19" s="12"/>
      <c r="B19" s="24"/>
      <c r="C19" s="82"/>
      <c r="D19" s="83"/>
      <c r="E19" s="83"/>
      <c r="F19" s="82"/>
      <c r="G19" s="83"/>
      <c r="H19" s="16"/>
    </row>
    <row r="20" ht="56.25" customHeight="1">
      <c r="A20" s="12"/>
      <c r="B20" s="72" t="s">
        <v>22</v>
      </c>
      <c r="C20" s="73" t="s">
        <v>94</v>
      </c>
      <c r="D20" s="19"/>
      <c r="E20" s="19"/>
      <c r="F20" s="19"/>
      <c r="G20" s="14"/>
      <c r="H20" s="16"/>
    </row>
    <row r="21" ht="18.75" customHeight="1">
      <c r="A21" s="12"/>
      <c r="B21" s="72"/>
      <c r="C21" s="67">
        <v>260.0</v>
      </c>
      <c r="D21" s="81" t="s">
        <v>95</v>
      </c>
      <c r="E21" s="19"/>
      <c r="F21" s="19"/>
      <c r="G21" s="14"/>
      <c r="H21" s="16"/>
    </row>
    <row r="22" ht="18.75" customHeight="1">
      <c r="A22" s="12"/>
      <c r="B22" s="27"/>
      <c r="C22" s="48">
        <f>-(0.5*C11+C12)</f>
        <v>272</v>
      </c>
      <c r="D22" s="81" t="s">
        <v>96</v>
      </c>
      <c r="E22" s="19"/>
      <c r="F22" s="19"/>
      <c r="G22" s="14"/>
      <c r="H22" s="16"/>
    </row>
    <row r="23" ht="76.5" customHeight="1">
      <c r="A23" s="12"/>
      <c r="B23" s="76"/>
      <c r="C23" s="84" t="s">
        <v>97</v>
      </c>
      <c r="D23" s="19"/>
      <c r="E23" s="19"/>
      <c r="F23" s="14"/>
      <c r="G23" s="76"/>
      <c r="H23" s="16"/>
    </row>
    <row r="24" ht="12.75" customHeight="1">
      <c r="A24" s="85"/>
      <c r="B24" s="36"/>
      <c r="C24" s="36"/>
      <c r="D24" s="36"/>
      <c r="E24" s="36"/>
      <c r="F24" s="36"/>
      <c r="G24" s="36"/>
      <c r="H24" s="74"/>
    </row>
    <row r="25" ht="12.75" customHeight="1"/>
    <row r="26" ht="12.75" customHeight="1">
      <c r="C26" s="84"/>
      <c r="D26" s="19"/>
      <c r="E26" s="19"/>
      <c r="F26" s="14"/>
    </row>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2">
    <mergeCell ref="C20:G20"/>
    <mergeCell ref="D21:G21"/>
    <mergeCell ref="D22:G22"/>
    <mergeCell ref="C23:F23"/>
    <mergeCell ref="C26:F26"/>
    <mergeCell ref="B2:F2"/>
    <mergeCell ref="B4:G4"/>
    <mergeCell ref="D9:E9"/>
    <mergeCell ref="C14:G14"/>
    <mergeCell ref="D15:G15"/>
    <mergeCell ref="C17:G17"/>
    <mergeCell ref="D18:G18"/>
  </mergeCells>
  <printOptions/>
  <pageMargins bottom="1.0" footer="0.0" header="0.0" left="0.75" right="0.75" top="1.0"/>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23.29"/>
    <col customWidth="1" min="3" max="3" width="29.43"/>
    <col customWidth="1" min="4" max="4" width="17.86"/>
    <col customWidth="1" min="5" max="5" width="16.14"/>
    <col customWidth="1" min="6" max="6" width="21.29"/>
    <col customWidth="1" min="7" max="7" width="14.0"/>
    <col customWidth="1" min="8" max="26" width="8.86"/>
  </cols>
  <sheetData>
    <row r="1" ht="12.75" customHeight="1">
      <c r="A1" s="8"/>
      <c r="B1" s="9"/>
      <c r="C1" s="9"/>
      <c r="D1" s="9"/>
      <c r="E1" s="9"/>
      <c r="F1" s="9"/>
      <c r="G1" s="9"/>
      <c r="H1" s="10"/>
      <c r="I1" s="11"/>
      <c r="J1" s="11"/>
      <c r="K1" s="11"/>
      <c r="L1" s="11"/>
      <c r="M1" s="11"/>
      <c r="N1" s="11"/>
      <c r="O1" s="11"/>
      <c r="P1" s="11"/>
      <c r="Q1" s="11"/>
      <c r="R1" s="11"/>
      <c r="S1" s="11"/>
      <c r="T1" s="11"/>
      <c r="U1" s="11"/>
      <c r="V1" s="11"/>
      <c r="W1" s="11"/>
      <c r="X1" s="11"/>
      <c r="Y1" s="11"/>
      <c r="Z1" s="11"/>
    </row>
    <row r="2" ht="12.75" customHeight="1">
      <c r="A2" s="12"/>
      <c r="B2" s="13" t="s">
        <v>98</v>
      </c>
      <c r="C2" s="19"/>
      <c r="D2" s="19"/>
      <c r="E2" s="19"/>
      <c r="F2" s="14"/>
      <c r="G2" s="2"/>
      <c r="H2" s="16"/>
      <c r="I2" s="11"/>
      <c r="J2" s="11"/>
      <c r="K2" s="11"/>
      <c r="L2" s="11"/>
      <c r="M2" s="11"/>
      <c r="N2" s="11"/>
      <c r="O2" s="11"/>
      <c r="P2" s="11"/>
      <c r="Q2" s="11"/>
      <c r="R2" s="11"/>
      <c r="S2" s="11"/>
      <c r="T2" s="11"/>
      <c r="U2" s="11"/>
      <c r="V2" s="11"/>
      <c r="W2" s="11"/>
      <c r="X2" s="11"/>
      <c r="Y2" s="11"/>
      <c r="Z2" s="11"/>
    </row>
    <row r="3" ht="15.75" customHeight="1">
      <c r="A3" s="12"/>
      <c r="B3" s="17"/>
      <c r="C3" s="17"/>
      <c r="D3" s="17"/>
      <c r="E3" s="17"/>
      <c r="F3" s="17"/>
      <c r="G3" s="17"/>
      <c r="H3" s="16"/>
      <c r="I3" s="11"/>
      <c r="J3" s="11"/>
      <c r="K3" s="11"/>
      <c r="L3" s="11"/>
      <c r="M3" s="11"/>
      <c r="N3" s="11"/>
      <c r="O3" s="11"/>
      <c r="P3" s="11"/>
      <c r="Q3" s="11"/>
      <c r="R3" s="11"/>
      <c r="S3" s="11"/>
      <c r="T3" s="11"/>
      <c r="U3" s="11"/>
      <c r="V3" s="11"/>
      <c r="W3" s="11"/>
      <c r="X3" s="11"/>
      <c r="Y3" s="11"/>
      <c r="Z3" s="11"/>
    </row>
    <row r="4" ht="64.5" customHeight="1">
      <c r="A4" s="12"/>
      <c r="B4" s="18" t="s">
        <v>99</v>
      </c>
      <c r="C4" s="19"/>
      <c r="D4" s="19"/>
      <c r="E4" s="19"/>
      <c r="F4" s="19"/>
      <c r="G4" s="14"/>
      <c r="H4" s="16"/>
      <c r="I4" s="11"/>
      <c r="J4" s="11"/>
      <c r="K4" s="11"/>
      <c r="L4" s="11"/>
      <c r="M4" s="11"/>
      <c r="N4" s="11"/>
      <c r="O4" s="11"/>
      <c r="P4" s="11"/>
      <c r="Q4" s="11"/>
      <c r="R4" s="11"/>
      <c r="S4" s="11"/>
      <c r="T4" s="11"/>
      <c r="U4" s="11"/>
      <c r="V4" s="11"/>
      <c r="W4" s="11"/>
      <c r="X4" s="11"/>
      <c r="Y4" s="11"/>
      <c r="Z4" s="11"/>
    </row>
    <row r="5" ht="9.0" customHeight="1">
      <c r="A5" s="12"/>
      <c r="B5" s="75"/>
      <c r="C5" s="75"/>
      <c r="D5" s="75"/>
      <c r="E5" s="75"/>
      <c r="F5" s="75"/>
      <c r="G5" s="75"/>
      <c r="H5" s="16"/>
      <c r="I5" s="11"/>
      <c r="J5" s="11"/>
      <c r="K5" s="11"/>
      <c r="L5" s="11"/>
      <c r="M5" s="11"/>
      <c r="N5" s="11"/>
      <c r="O5" s="11"/>
      <c r="P5" s="11"/>
      <c r="Q5" s="11"/>
      <c r="R5" s="11"/>
      <c r="S5" s="11"/>
      <c r="T5" s="11"/>
      <c r="U5" s="11"/>
      <c r="V5" s="11"/>
      <c r="W5" s="11"/>
      <c r="X5" s="11"/>
      <c r="Y5" s="11"/>
      <c r="Z5" s="11"/>
    </row>
    <row r="6" ht="12.75" customHeight="1">
      <c r="A6" s="12"/>
      <c r="B6" s="17"/>
      <c r="C6" s="17"/>
      <c r="D6" s="51" t="s">
        <v>51</v>
      </c>
      <c r="E6" s="52" t="s">
        <v>51</v>
      </c>
      <c r="F6" s="14"/>
      <c r="G6" s="20"/>
      <c r="H6" s="16"/>
      <c r="I6" s="11"/>
      <c r="J6" s="11"/>
      <c r="K6" s="11"/>
      <c r="L6" s="11"/>
      <c r="M6" s="11"/>
      <c r="N6" s="11"/>
      <c r="O6" s="11"/>
      <c r="P6" s="11"/>
      <c r="Q6" s="11"/>
      <c r="R6" s="11"/>
      <c r="S6" s="11"/>
      <c r="T6" s="11"/>
      <c r="U6" s="11"/>
      <c r="V6" s="11"/>
      <c r="W6" s="11"/>
      <c r="X6" s="11"/>
      <c r="Y6" s="11"/>
      <c r="Z6" s="11"/>
    </row>
    <row r="7" ht="12.75" customHeight="1">
      <c r="A7" s="12"/>
      <c r="B7" s="17"/>
      <c r="C7" s="53" t="s">
        <v>52</v>
      </c>
      <c r="D7" s="53" t="s">
        <v>53</v>
      </c>
      <c r="E7" s="54" t="s">
        <v>54</v>
      </c>
      <c r="F7" s="55"/>
      <c r="G7" s="27"/>
      <c r="H7" s="16"/>
    </row>
    <row r="8" ht="12.75" customHeight="1">
      <c r="A8" s="12"/>
      <c r="B8" s="17"/>
      <c r="C8" s="51" t="s">
        <v>55</v>
      </c>
      <c r="D8" s="86">
        <v>-20000.0</v>
      </c>
      <c r="E8" s="87">
        <v>28000.0</v>
      </c>
      <c r="F8" s="57"/>
      <c r="G8" s="27"/>
      <c r="H8" s="16"/>
    </row>
    <row r="9" ht="12.75" customHeight="1">
      <c r="A9" s="12"/>
      <c r="B9" s="17"/>
      <c r="C9" s="51" t="s">
        <v>56</v>
      </c>
      <c r="D9" s="86">
        <v>-13000.0</v>
      </c>
      <c r="E9" s="88">
        <v>29000.0</v>
      </c>
      <c r="F9" s="14"/>
      <c r="G9" s="27"/>
      <c r="H9" s="16"/>
    </row>
    <row r="10" ht="12.75" customHeight="1">
      <c r="A10" s="12"/>
      <c r="B10" s="17"/>
      <c r="C10" s="51" t="s">
        <v>57</v>
      </c>
      <c r="D10" s="86">
        <v>-56000.0</v>
      </c>
      <c r="E10" s="88">
        <v>75000.0</v>
      </c>
      <c r="F10" s="14"/>
      <c r="G10" s="27"/>
      <c r="H10" s="16"/>
    </row>
    <row r="11" ht="12.75" customHeight="1">
      <c r="A11" s="12"/>
      <c r="B11" s="17"/>
      <c r="C11" s="51"/>
      <c r="D11" s="86"/>
      <c r="E11" s="86"/>
      <c r="F11" s="86"/>
      <c r="G11" s="27"/>
      <c r="H11" s="16"/>
    </row>
    <row r="12" ht="40.5" customHeight="1">
      <c r="A12" s="12"/>
      <c r="B12" s="18" t="s">
        <v>100</v>
      </c>
      <c r="C12" s="19"/>
      <c r="D12" s="19"/>
      <c r="E12" s="19"/>
      <c r="F12" s="19"/>
      <c r="G12" s="14"/>
      <c r="H12" s="16"/>
      <c r="I12" s="11"/>
      <c r="J12" s="11"/>
      <c r="K12" s="11"/>
      <c r="L12" s="11"/>
      <c r="M12" s="11"/>
      <c r="N12" s="11"/>
      <c r="O12" s="11"/>
      <c r="P12" s="11"/>
      <c r="Q12" s="11"/>
      <c r="R12" s="11"/>
      <c r="S12" s="11"/>
      <c r="T12" s="11"/>
      <c r="U12" s="11"/>
      <c r="V12" s="11"/>
      <c r="W12" s="11"/>
      <c r="X12" s="11"/>
      <c r="Y12" s="11"/>
      <c r="Z12" s="11"/>
    </row>
    <row r="13" ht="12.75" customHeight="1">
      <c r="A13" s="12"/>
      <c r="B13" s="51"/>
      <c r="C13" s="51"/>
      <c r="D13" s="52"/>
      <c r="E13" s="14"/>
      <c r="F13" s="27"/>
      <c r="G13" s="17"/>
      <c r="H13" s="16"/>
    </row>
    <row r="14" ht="12.75" customHeight="1">
      <c r="A14" s="12"/>
      <c r="B14" s="25" t="s">
        <v>16</v>
      </c>
      <c r="C14" s="30">
        <v>0.092</v>
      </c>
      <c r="D14" s="76"/>
      <c r="E14" s="76"/>
      <c r="F14" s="76"/>
      <c r="G14" s="76"/>
      <c r="H14" s="28"/>
    </row>
    <row r="15" ht="12.75" customHeight="1">
      <c r="A15" s="12"/>
      <c r="B15" s="59"/>
      <c r="C15" s="76"/>
      <c r="D15" s="76"/>
      <c r="E15" s="76"/>
      <c r="F15" s="76"/>
      <c r="G15" s="76"/>
      <c r="H15" s="28"/>
    </row>
    <row r="16" ht="40.5" customHeight="1">
      <c r="A16" s="12"/>
      <c r="B16" s="72" t="s">
        <v>13</v>
      </c>
      <c r="C16" s="73" t="s">
        <v>101</v>
      </c>
      <c r="D16" s="19"/>
      <c r="E16" s="19"/>
      <c r="F16" s="19"/>
      <c r="G16" s="14"/>
      <c r="H16" s="16"/>
    </row>
    <row r="17" ht="60.75" customHeight="1">
      <c r="A17" s="12"/>
      <c r="B17" s="59"/>
      <c r="C17" s="21" t="s">
        <v>52</v>
      </c>
      <c r="D17" s="77" t="s">
        <v>102</v>
      </c>
      <c r="E17" s="77" t="s">
        <v>88</v>
      </c>
      <c r="F17" s="77" t="s">
        <v>34</v>
      </c>
      <c r="G17" s="76"/>
      <c r="H17" s="28"/>
    </row>
    <row r="18" ht="12.75" customHeight="1">
      <c r="A18" s="12"/>
      <c r="B18" s="59"/>
      <c r="C18" s="78" t="s">
        <v>55</v>
      </c>
      <c r="D18" s="67">
        <v>-20000.0</v>
      </c>
      <c r="E18" s="67">
        <v>28000.0</v>
      </c>
      <c r="F18" s="48">
        <f t="shared" ref="F18:F20" si="1">E18/(1+C$14)+D18</f>
        <v>5641.025641</v>
      </c>
      <c r="G18" s="89">
        <f t="shared" ref="G18:G20" si="2">IF(F18&gt;=0,1,0)</f>
        <v>1</v>
      </c>
      <c r="H18" s="28"/>
    </row>
    <row r="19" ht="12.75" customHeight="1">
      <c r="A19" s="12"/>
      <c r="B19" s="59"/>
      <c r="C19" s="78" t="s">
        <v>56</v>
      </c>
      <c r="D19" s="67">
        <v>-13000.0</v>
      </c>
      <c r="E19" s="67">
        <v>29000.0</v>
      </c>
      <c r="F19" s="48">
        <f t="shared" si="1"/>
        <v>13556.77656</v>
      </c>
      <c r="G19" s="89">
        <f t="shared" si="2"/>
        <v>1</v>
      </c>
      <c r="H19" s="28"/>
      <c r="K19" s="7"/>
    </row>
    <row r="20" ht="12.75" customHeight="1">
      <c r="A20" s="12"/>
      <c r="B20" s="59"/>
      <c r="C20" s="78" t="s">
        <v>57</v>
      </c>
      <c r="D20" s="67">
        <v>-56000.0</v>
      </c>
      <c r="E20" s="67">
        <v>75000.0</v>
      </c>
      <c r="F20" s="48">
        <f t="shared" si="1"/>
        <v>12681.31868</v>
      </c>
      <c r="G20" s="89">
        <f t="shared" si="2"/>
        <v>1</v>
      </c>
      <c r="H20" s="28"/>
    </row>
    <row r="21" ht="26.25" customHeight="1">
      <c r="A21" s="12"/>
      <c r="B21" s="24"/>
      <c r="C21" s="90" t="str">
        <f>IF(COUNTIF(F18:F20,"&gt;=0")=0,"Non accetto progetti",IF(COUNTIF(F18:F20,"&gt;=0")&gt;1,"Accetto progetti","Accetto progetto"))</f>
        <v>Accetto progetti</v>
      </c>
      <c r="D21" s="91" t="str">
        <f>IF(F18&gt;=0,"A","")</f>
        <v>A</v>
      </c>
      <c r="E21" s="91" t="str">
        <f>IF(F19&gt;=0,"B","")</f>
        <v>B</v>
      </c>
      <c r="F21" s="91" t="str">
        <f>IF(F20&gt;=0,IF(MAX(F18:F19)&gt;=0,"e",""),"")</f>
        <v>e</v>
      </c>
      <c r="G21" s="91" t="str">
        <f>IF(F20&gt;=0,"C","")</f>
        <v>C</v>
      </c>
      <c r="H21" s="28"/>
    </row>
    <row r="22" ht="12.75" customHeight="1">
      <c r="A22" s="12"/>
      <c r="B22" s="24"/>
      <c r="C22" s="90" t="s">
        <v>103</v>
      </c>
      <c r="D22" s="92">
        <f>100000+SUMPRODUCT(D18:D20,G18:G20)</f>
        <v>11000</v>
      </c>
      <c r="E22" s="90"/>
      <c r="F22" s="90"/>
      <c r="G22" s="90"/>
      <c r="H22" s="28"/>
    </row>
    <row r="23" ht="12.75" customHeight="1">
      <c r="A23" s="12"/>
      <c r="B23" s="24"/>
      <c r="C23" s="90"/>
      <c r="D23" s="90"/>
      <c r="E23" s="90"/>
      <c r="F23" s="90"/>
      <c r="G23" s="90"/>
      <c r="H23" s="28"/>
    </row>
    <row r="24" ht="18.75" customHeight="1">
      <c r="A24" s="12"/>
      <c r="B24" s="72" t="s">
        <v>18</v>
      </c>
      <c r="C24" s="73" t="s">
        <v>104</v>
      </c>
      <c r="D24" s="19"/>
      <c r="E24" s="19"/>
      <c r="F24" s="19"/>
      <c r="G24" s="14"/>
      <c r="H24" s="16"/>
    </row>
    <row r="25" ht="12.75" customHeight="1">
      <c r="A25" s="12"/>
      <c r="B25" s="24"/>
      <c r="C25" s="93" t="s">
        <v>105</v>
      </c>
      <c r="D25" s="19"/>
      <c r="E25" s="19"/>
      <c r="F25" s="14"/>
      <c r="G25" s="47">
        <f>SUMPRODUCT(F18:F20,G18:G20)</f>
        <v>31879.12088</v>
      </c>
      <c r="H25" s="28"/>
    </row>
    <row r="26" ht="12.75" customHeight="1">
      <c r="A26" s="12"/>
      <c r="B26" s="59"/>
      <c r="C26" s="93" t="s">
        <v>106</v>
      </c>
      <c r="D26" s="19"/>
      <c r="E26" s="19"/>
      <c r="F26" s="14"/>
      <c r="G26" s="47">
        <v>100000.0</v>
      </c>
      <c r="H26" s="28"/>
    </row>
    <row r="27" ht="12.75" customHeight="1">
      <c r="A27" s="12"/>
      <c r="B27" s="59"/>
      <c r="C27" s="94" t="s">
        <v>107</v>
      </c>
      <c r="D27" s="19"/>
      <c r="E27" s="19"/>
      <c r="F27" s="14"/>
      <c r="G27" s="48">
        <f>G25+G26</f>
        <v>131879.1209</v>
      </c>
      <c r="H27" s="28"/>
    </row>
    <row r="28" ht="12.75" customHeight="1">
      <c r="A28" s="12"/>
      <c r="B28" s="59"/>
      <c r="C28" s="95"/>
      <c r="D28" s="95"/>
      <c r="E28" s="95"/>
      <c r="F28" s="95"/>
      <c r="G28" s="96"/>
      <c r="H28" s="28"/>
    </row>
    <row r="29" ht="37.5" customHeight="1">
      <c r="A29" s="12"/>
      <c r="B29" s="72" t="s">
        <v>22</v>
      </c>
      <c r="C29" s="73" t="s">
        <v>108</v>
      </c>
      <c r="D29" s="19"/>
      <c r="E29" s="19"/>
      <c r="F29" s="19"/>
      <c r="G29" s="14"/>
      <c r="H29" s="16"/>
    </row>
    <row r="30" ht="18.75" customHeight="1">
      <c r="A30" s="12"/>
      <c r="B30" s="72"/>
      <c r="C30" s="97" t="s">
        <v>109</v>
      </c>
      <c r="D30" s="98"/>
      <c r="E30" s="98"/>
      <c r="F30" s="62"/>
      <c r="G30" s="99"/>
      <c r="H30" s="16"/>
    </row>
    <row r="31" ht="36.0" customHeight="1">
      <c r="A31" s="12"/>
      <c r="B31" s="24"/>
      <c r="C31" s="65"/>
      <c r="D31" s="100"/>
      <c r="E31" s="100"/>
      <c r="F31" s="66"/>
      <c r="G31" s="48">
        <f>(SUM(E18:E20)+D22*(1+C14))/(1+C14)</f>
        <v>131879.1209</v>
      </c>
      <c r="H31" s="28"/>
    </row>
    <row r="32" ht="32.25" customHeight="1">
      <c r="A32" s="12"/>
      <c r="B32" s="24"/>
      <c r="C32" s="101"/>
      <c r="D32" s="101"/>
      <c r="E32" s="101"/>
      <c r="F32" s="101"/>
      <c r="G32" s="102"/>
      <c r="H32" s="28"/>
    </row>
    <row r="33" ht="70.5" customHeight="1">
      <c r="A33" s="12"/>
      <c r="B33" s="72" t="s">
        <v>110</v>
      </c>
      <c r="C33" s="73" t="s">
        <v>111</v>
      </c>
      <c r="D33" s="19"/>
      <c r="E33" s="19"/>
      <c r="F33" s="19"/>
      <c r="G33" s="14"/>
      <c r="H33" s="16"/>
    </row>
    <row r="34" ht="22.5" customHeight="1">
      <c r="A34" s="12"/>
      <c r="B34" s="24"/>
      <c r="C34" s="103" t="s">
        <v>112</v>
      </c>
      <c r="D34" s="104">
        <f>D22</f>
        <v>11000</v>
      </c>
      <c r="E34" s="105"/>
      <c r="F34" s="105"/>
      <c r="G34" s="105"/>
      <c r="H34" s="28"/>
    </row>
    <row r="35" ht="12.75" customHeight="1">
      <c r="A35" s="12"/>
      <c r="B35" s="24"/>
      <c r="C35" s="103" t="s">
        <v>113</v>
      </c>
      <c r="D35" s="104">
        <f>G25-SUMPRODUCT(G18:G20,D18:D20)</f>
        <v>120879.1209</v>
      </c>
      <c r="E35" s="105"/>
      <c r="F35" s="105"/>
      <c r="G35" s="105"/>
      <c r="H35" s="28"/>
    </row>
    <row r="36" ht="12.75" customHeight="1">
      <c r="A36" s="12"/>
      <c r="B36" s="24"/>
      <c r="C36" s="103" t="s">
        <v>107</v>
      </c>
      <c r="D36" s="104">
        <f>D35+D34</f>
        <v>131879.1209</v>
      </c>
      <c r="E36" s="105"/>
      <c r="F36" s="105"/>
      <c r="G36" s="105"/>
      <c r="H36" s="28"/>
    </row>
    <row r="37" ht="56.25" customHeight="1">
      <c r="A37" s="12"/>
      <c r="B37" s="24"/>
      <c r="C37" s="84" t="s">
        <v>114</v>
      </c>
      <c r="D37" s="19"/>
      <c r="E37" s="19"/>
      <c r="F37" s="19"/>
      <c r="G37" s="14"/>
      <c r="H37" s="28"/>
    </row>
    <row r="38" ht="15.0" customHeight="1">
      <c r="A38" s="12"/>
      <c r="B38" s="24"/>
      <c r="C38" s="101"/>
      <c r="D38" s="101"/>
      <c r="E38" s="101"/>
      <c r="F38" s="101"/>
      <c r="G38" s="101"/>
      <c r="H38" s="106"/>
    </row>
    <row r="39" ht="18.75" customHeight="1">
      <c r="A39" s="12"/>
      <c r="B39" s="72" t="s">
        <v>115</v>
      </c>
      <c r="C39" s="73" t="s">
        <v>116</v>
      </c>
      <c r="D39" s="19"/>
      <c r="E39" s="19"/>
      <c r="F39" s="19"/>
      <c r="G39" s="14"/>
      <c r="H39" s="16"/>
    </row>
    <row r="40" ht="71.25" customHeight="1">
      <c r="A40" s="12"/>
      <c r="B40" s="24"/>
      <c r="C40" s="84" t="s">
        <v>117</v>
      </c>
      <c r="D40" s="19"/>
      <c r="E40" s="19"/>
      <c r="F40" s="19"/>
      <c r="G40" s="14"/>
      <c r="H40" s="28"/>
    </row>
    <row r="41" ht="12.75" customHeight="1">
      <c r="A41" s="85"/>
      <c r="B41" s="36"/>
      <c r="C41" s="36"/>
      <c r="D41" s="36"/>
      <c r="E41" s="36"/>
      <c r="F41" s="36"/>
      <c r="G41" s="36"/>
      <c r="H41" s="37"/>
    </row>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0">
    <mergeCell ref="B2:F2"/>
    <mergeCell ref="B4:G4"/>
    <mergeCell ref="E6:F6"/>
    <mergeCell ref="E7:F7"/>
    <mergeCell ref="E8:F8"/>
    <mergeCell ref="E9:F9"/>
    <mergeCell ref="E10:F10"/>
    <mergeCell ref="C29:G29"/>
    <mergeCell ref="C30:F31"/>
    <mergeCell ref="C33:G33"/>
    <mergeCell ref="C37:G37"/>
    <mergeCell ref="C39:G39"/>
    <mergeCell ref="C40:G40"/>
    <mergeCell ref="B12:G12"/>
    <mergeCell ref="D13:E13"/>
    <mergeCell ref="C16:G16"/>
    <mergeCell ref="C24:G24"/>
    <mergeCell ref="C25:F25"/>
    <mergeCell ref="C26:F26"/>
    <mergeCell ref="C27:F27"/>
  </mergeCells>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2006-08-20T20:18:14Z</dcterms:created>
  <dc:creator>Gary O. Payne</dc:creator>
</cp:coreProperties>
</file>