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ice" sheetId="1" r:id="rId4"/>
    <sheet state="visible" name="6-3" sheetId="2" r:id="rId5"/>
    <sheet state="visible" name="6-4" sheetId="3" r:id="rId6"/>
    <sheet state="visible" name="6-13" sheetId="4" r:id="rId7"/>
    <sheet state="visible" name="6-14" sheetId="5" r:id="rId8"/>
    <sheet state="visible" name="6-25" sheetId="6" r:id="rId9"/>
    <sheet state="visible" name="6-31" sheetId="7" r:id="rId10"/>
  </sheets>
  <externalReferences>
    <externalReference r:id="rId11"/>
  </externalReferences>
  <definedNames>
    <definedName name="Compounding">'[1]5-2'!#REF!</definedName>
    <definedName localSheetId="5" name="solver_adj">'6-25'!$J$23,'6-25'!$J$30,'6-25'!$J$38</definedName>
    <definedName localSheetId="5" name="solver_cvg">0.0001</definedName>
    <definedName localSheetId="5" name="solver_drv">1</definedName>
    <definedName localSheetId="5" name="solver_eng">1</definedName>
    <definedName localSheetId="5" name="solver_est">1</definedName>
    <definedName localSheetId="5" name="solver_itr">2147483647</definedName>
    <definedName localSheetId="5" name="solver_mip">2147483647</definedName>
    <definedName localSheetId="5" name="solver_mni">30</definedName>
    <definedName localSheetId="5" name="solver_mrt">0.075</definedName>
    <definedName localSheetId="5" name="solver_msl">2</definedName>
    <definedName localSheetId="5" name="solver_neg">1</definedName>
    <definedName localSheetId="5" name="solver_nod">2147483647</definedName>
    <definedName localSheetId="5" name="solver_num">0</definedName>
    <definedName localSheetId="5" name="solver_nwt">1</definedName>
    <definedName localSheetId="5" name="solver_pre">0.000001</definedName>
    <definedName localSheetId="5" name="solver_rbv">1</definedName>
    <definedName localSheetId="5" name="solver_rlx">2</definedName>
    <definedName localSheetId="5" name="solver_rsd">0</definedName>
    <definedName localSheetId="5" name="solver_scl">1</definedName>
    <definedName localSheetId="5" name="solver_sho">2</definedName>
    <definedName localSheetId="5" name="solver_ssz">100</definedName>
    <definedName localSheetId="5" name="solver_tim">2147483647</definedName>
    <definedName localSheetId="5" name="solver_tol">0.01</definedName>
    <definedName localSheetId="5" name="solver_typ">3</definedName>
    <definedName localSheetId="5" name="solver_val">3408.680644891</definedName>
    <definedName localSheetId="5" name="solver_ver">3</definedName>
    <definedName localSheetId="5" name="solver_opt">'6-25'!$P$39</definedName>
  </definedNames>
  <calcPr/>
  <extLst>
    <ext uri="GoogleSheetsCustomDataVersion2">
      <go:sheetsCustomData xmlns:go="http://customooxmlschemas.google.com/" r:id="rId12" roundtripDataChecksum="KCxhYzrD6crrR/UFmngL93YxWf5OCASSrDUQcjuhP/k="/>
    </ext>
  </extLst>
</workbook>
</file>

<file path=xl/comments1.xml><?xml version="1.0" encoding="utf-8"?>
<comments xmlns:r="http://schemas.openxmlformats.org/officeDocument/2006/relationships" xmlns="http://schemas.openxmlformats.org/spreadsheetml/2006/main">
  <authors>
    <author/>
  </authors>
  <commentList>
    <comment authorId="0" ref="J23">
      <text>
        <t xml:space="preserve">======
ID#AAABG31XoKU
OTTORINO    (2024-02-19 11:26:26)
trovato con risolutore</t>
      </text>
    </comment>
    <comment authorId="0" ref="J30">
      <text>
        <t xml:space="preserve">======
ID#AAABG31XoKY
OTTORINO    (2024-02-19 11:26:26)
trovato con risolutore</t>
      </text>
    </comment>
    <comment authorId="0" ref="J38">
      <text>
        <t xml:space="preserve">======
ID#AAABG31XoKQ
OTTORINO    (2024-02-19 11:26:26)
trovato con risolutore</t>
      </text>
    </comment>
  </commentList>
  <extLst>
    <ext uri="GoogleSheetsCustomDataVersion2">
      <go:sheetsCustomData xmlns:go="http://customooxmlschemas.google.com/" r:id="rId1" roundtripDataSignature="AMtx7mhR4N3n3NYCCJXS9E7YEDDnbc9l+w=="/>
    </ext>
  </extLst>
</comments>
</file>

<file path=xl/sharedStrings.xml><?xml version="1.0" encoding="utf-8"?>
<sst xmlns="http://schemas.openxmlformats.org/spreadsheetml/2006/main" count="182" uniqueCount="102">
  <si>
    <t>Problemi</t>
  </si>
  <si>
    <t>Topics</t>
  </si>
  <si>
    <t>Problema 6-3</t>
  </si>
  <si>
    <t>YTM</t>
  </si>
  <si>
    <t>Problema 6-4</t>
  </si>
  <si>
    <t>Problema 6-13</t>
  </si>
  <si>
    <t>Sensibilità e Prezzo</t>
  </si>
  <si>
    <t>Problema 6-14</t>
  </si>
  <si>
    <t>TIR e Rischio Insolvenza</t>
  </si>
  <si>
    <t>Problema 6-25</t>
  </si>
  <si>
    <t>YTM e Arbitraggio</t>
  </si>
  <si>
    <t>Problema 6-31</t>
  </si>
  <si>
    <t>Rating</t>
  </si>
  <si>
    <r>
      <rPr>
        <rFont val="Times New Roman"/>
        <color theme="1"/>
        <sz val="14.0"/>
      </rPr>
      <t>La seguente tabella sintetizza i prezzi di obbligazioni prive di rischio d’insolvenza e senza cedola (</t>
    </r>
    <r>
      <rPr>
        <rFont val="Times New Roman"/>
        <i/>
        <color theme="1"/>
        <sz val="14.0"/>
      </rPr>
      <t>zero-coupon</t>
    </r>
    <r>
      <rPr>
        <rFont val="Times New Roman"/>
        <color theme="1"/>
        <sz val="14.0"/>
      </rPr>
      <t>). Le quotazioni sono espresse come percentuale del valore nominale:</t>
    </r>
  </si>
  <si>
    <t>Scadenza (anni)</t>
  </si>
  <si>
    <t>Prezzo (per $100 di valore nominale)</t>
  </si>
  <si>
    <t>a.</t>
  </si>
  <si>
    <t>Calcolate il tasso di rendimento alla scadenza (YTM) di ciascuna obbligazione.</t>
  </si>
  <si>
    <t>Valore nominale</t>
  </si>
  <si>
    <t>Rendimento alla scadenza (YTM)</t>
  </si>
  <si>
    <t>b.</t>
  </si>
  <si>
    <r>
      <rPr>
        <rFont val="Times New Roman"/>
        <color theme="1"/>
        <sz val="14.0"/>
      </rPr>
      <t xml:space="preserve">Rappresentate graficamente la curva dei rendimenti </t>
    </r>
    <r>
      <rPr>
        <rFont val="Times New Roman"/>
        <i/>
        <color theme="1"/>
        <sz val="14.0"/>
      </rPr>
      <t>zero-coupon</t>
    </r>
    <r>
      <rPr>
        <rFont val="Times New Roman"/>
        <color theme="1"/>
        <sz val="14.0"/>
      </rPr>
      <t xml:space="preserve"> (per i primi cinque anni).</t>
    </r>
  </si>
  <si>
    <t>c.</t>
  </si>
  <si>
    <t>La curva è crescente, decrescente o piatta?</t>
  </si>
  <si>
    <r>
      <rPr>
        <rFont val="Times New Roman"/>
        <color theme="1"/>
        <sz val="14.0"/>
      </rPr>
      <t xml:space="preserve">Supponete che la curva dei rendimenti </t>
    </r>
    <r>
      <rPr>
        <rFont val="Times New Roman"/>
        <i/>
        <color theme="1"/>
        <sz val="14.0"/>
      </rPr>
      <t>zero-coupon</t>
    </r>
    <r>
      <rPr>
        <rFont val="Times New Roman"/>
        <color theme="1"/>
        <sz val="14.0"/>
      </rPr>
      <t xml:space="preserve"> per obbligazioni prive di rischio sia la seguente:</t>
    </r>
  </si>
  <si>
    <r>
      <rPr>
        <rFont val="Times New Roman"/>
        <color theme="1"/>
        <sz val="14.0"/>
      </rPr>
      <t xml:space="preserve">Qual è il prezzo, per $100 di valore nominale, di un’obbligazione </t>
    </r>
    <r>
      <rPr>
        <rFont val="Times New Roman"/>
        <i/>
        <color theme="1"/>
        <sz val="14.0"/>
      </rPr>
      <t>zero-coupon</t>
    </r>
    <r>
      <rPr>
        <rFont val="Times New Roman"/>
        <color theme="1"/>
        <sz val="14.0"/>
      </rPr>
      <t xml:space="preserve"> a tre anni?</t>
    </r>
  </si>
  <si>
    <r>
      <rPr>
        <rFont val="Times New Roman"/>
        <color theme="1"/>
        <sz val="14.0"/>
      </rPr>
      <t xml:space="preserve">Qual è il prezzo, per $100 di valore nominale, di un’obbligazione </t>
    </r>
    <r>
      <rPr>
        <rFont val="Times New Roman"/>
        <i/>
        <color theme="1"/>
        <sz val="14.0"/>
      </rPr>
      <t>zero-coupon</t>
    </r>
    <r>
      <rPr>
        <rFont val="Times New Roman"/>
        <color theme="1"/>
        <sz val="14.0"/>
      </rPr>
      <t xml:space="preserve"> a quattro anni?</t>
    </r>
  </si>
  <si>
    <t>Qual è il tasso di interesse privo di rischio per una scadenza di quattro anni?</t>
  </si>
  <si>
    <t xml:space="preserve"> </t>
  </si>
  <si>
    <t>Prezzo del titolo</t>
  </si>
  <si>
    <t>Considerate le seguenti obbligazioni:</t>
  </si>
  <si>
    <t>Tasso cedolare</t>
  </si>
  <si>
    <t>Scadenza</t>
  </si>
  <si>
    <t>Obbligazione</t>
  </si>
  <si>
    <t>(pagamenti annuali)</t>
  </si>
  <si>
    <t>(anni)</t>
  </si>
  <si>
    <t>A</t>
  </si>
  <si>
    <t>B</t>
  </si>
  <si>
    <t>C</t>
  </si>
  <si>
    <t>D</t>
  </si>
  <si>
    <t>Qual è la variazione percentuale del prezzo di ciascun titolo se il rendimento alla scadenza scende dal 7% al 6%?</t>
  </si>
  <si>
    <t>Rendimento alla scadenza</t>
  </si>
  <si>
    <t>Prezzo al</t>
  </si>
  <si>
    <t>Variazione</t>
  </si>
  <si>
    <t>Titolo</t>
  </si>
  <si>
    <t>Prezzo al 7%</t>
  </si>
  <si>
    <t>percentuale</t>
  </si>
  <si>
    <t xml:space="preserve">B </t>
  </si>
  <si>
    <t>Quale titolo in tabella è maggiormente sensibile ad una discesa dell’1% dei tassi di interesse, dal 7% al 6%? Perché? Quale titolo è il meno sensibile? Spiegate come potete determinare ciò senza l’ausilio dei calcoli fatti al punto (a).</t>
  </si>
  <si>
    <t>È il più sensibile alla variazione del rendimento</t>
  </si>
  <si>
    <t>È il meno sensibile alla variazione del rendimento</t>
  </si>
  <si>
    <t>Il titolo A è il più sensibile. Ciò è dovuto a due elementi: la lunga scadenza e l’assenza di cedola. Il titolo D è il meno sensibile. Intuitivamente, l’elevato tasso cedolare e la breve scadenza tendono a ridurre la sensibilità del prezzo del titolo alle variazioni del tasso di rendimento.</t>
  </si>
  <si>
    <t>Ipotizzate di acquistare un’obbligazione della durata di trent’anni, senza cedola, con un rendimento alla scadenza del 4%. Mantenete il titolo in portafoglio per cinque anni prima di venderlo.</t>
  </si>
  <si>
    <t>Se il rendimento alla scadenza del titolo è del 4% quando lo vendete, qual è il TIR dell'investimento?</t>
  </si>
  <si>
    <t>Se il rendimento alla scadenza del titolo è del 5% quando lo vendete, qual è il TIR dell’investimento?</t>
  </si>
  <si>
    <t>Se il rendimento alla scadenza del titolo è del 3% quando lo vendete, qual è il TIR dell’investimento?</t>
  </si>
  <si>
    <t>d.</t>
  </si>
  <si>
    <t>Anche se l’obbligazione non ha rischio di insolvenza, il vostro investimento è privo di rischio se decidete di vendere il titolo prima della scadenza? Spiegate.</t>
  </si>
  <si>
    <t>Durata (anni)</t>
  </si>
  <si>
    <t>Anni di detenzione</t>
  </si>
  <si>
    <t>Prezzo all'emissione</t>
  </si>
  <si>
    <t>Prezzo di vendita</t>
  </si>
  <si>
    <t>Il rendimento cambia al:</t>
  </si>
  <si>
    <t>TIR</t>
  </si>
  <si>
    <t>Anche senza considerare il rischio di insolvenza, se vendete un titolo obbligazionario prima della scadenza siete comunque esposti al rischio che il rendimento alla scadenza possa cambiare e, di conseguenza, il TIR.</t>
  </si>
  <si>
    <t>Supponete di avere le seguenti informazioni circa la curva dei rendimenti di titoli privi di rischio che pagano cedola:</t>
  </si>
  <si>
    <t>Tasso cedolare (annuale)</t>
  </si>
  <si>
    <r>
      <rPr>
        <rFont val="Times New Roman"/>
        <color theme="1"/>
        <sz val="14.0"/>
      </rPr>
      <t xml:space="preserve">Sfruttate la nozione di arbitraggio per determinare il rendimento alla scadenza di un titolo privo di rischio, </t>
    </r>
    <r>
      <rPr>
        <rFont val="Times New Roman"/>
        <i/>
        <color theme="1"/>
        <sz val="14.0"/>
      </rPr>
      <t>zero-coupon</t>
    </r>
    <r>
      <rPr>
        <rFont val="Times New Roman"/>
        <color theme="1"/>
        <sz val="14.0"/>
      </rPr>
      <t>, con scadenza fra due anni.</t>
    </r>
  </si>
  <si>
    <r>
      <rPr>
        <rFont val="Times New Roman"/>
        <color theme="1"/>
        <sz val="14.0"/>
      </rPr>
      <t xml:space="preserve">YTM </t>
    </r>
    <r>
      <rPr>
        <rFont val="Times New Roman"/>
        <i/>
        <color theme="1"/>
        <sz val="14.0"/>
      </rPr>
      <t>zero-coupon</t>
    </r>
  </si>
  <si>
    <t>Valore nominale titolo con cedola</t>
  </si>
  <si>
    <t>Titolo a due anni</t>
  </si>
  <si>
    <t>Usando il risolutore</t>
  </si>
  <si>
    <t>Cedola</t>
  </si>
  <si>
    <t>Prezzo del titolo con cedola</t>
  </si>
  <si>
    <t>YTM zero-coupon a 1 anno</t>
  </si>
  <si>
    <t>VA delle cedole intermedie</t>
  </si>
  <si>
    <t>YTM zero-coupon a 2 anni</t>
  </si>
  <si>
    <r>
      <rPr>
        <rFont val="Times New Roman"/>
        <color theme="1"/>
        <sz val="14.0"/>
      </rPr>
      <t xml:space="preserve">Prezzo implicito del titolo </t>
    </r>
    <r>
      <rPr>
        <rFont val="Times New Roman"/>
        <i/>
        <color theme="1"/>
        <sz val="14.0"/>
      </rPr>
      <t>zero-coupon</t>
    </r>
  </si>
  <si>
    <t>Prezzo titolo con cedola</t>
  </si>
  <si>
    <r>
      <rPr>
        <rFont val="Times New Roman"/>
        <color theme="1"/>
        <sz val="14.0"/>
      </rPr>
      <t xml:space="preserve">Rendimento </t>
    </r>
    <r>
      <rPr>
        <rFont val="Times New Roman"/>
        <i/>
        <color theme="1"/>
        <sz val="14.0"/>
      </rPr>
      <t>zero-coupon</t>
    </r>
  </si>
  <si>
    <t>Titolo a tre anni</t>
  </si>
  <si>
    <t>YTM zero-coupon a 3 anni</t>
  </si>
  <si>
    <r>
      <rPr>
        <rFont val="Times New Roman"/>
        <color theme="1"/>
        <sz val="14.0"/>
      </rPr>
      <t xml:space="preserve">Prezzo implicito del titolo </t>
    </r>
    <r>
      <rPr>
        <rFont val="Times New Roman"/>
        <i/>
        <color theme="1"/>
        <sz val="14.0"/>
      </rPr>
      <t>zero-coupon</t>
    </r>
  </si>
  <si>
    <r>
      <rPr>
        <rFont val="Times New Roman"/>
        <color theme="1"/>
        <sz val="14.0"/>
      </rPr>
      <t xml:space="preserve">Rendimento </t>
    </r>
    <r>
      <rPr>
        <rFont val="Times New Roman"/>
        <i/>
        <color theme="1"/>
        <sz val="14.0"/>
      </rPr>
      <t>zero-coupon</t>
    </r>
  </si>
  <si>
    <t>Titolo a quattro anni</t>
  </si>
  <si>
    <r>
      <rPr>
        <rFont val="Times New Roman"/>
        <color theme="1"/>
        <sz val="14.0"/>
      </rPr>
      <t xml:space="preserve">Prezzo implicito del titolo </t>
    </r>
    <r>
      <rPr>
        <rFont val="Times New Roman"/>
        <i/>
        <color theme="1"/>
        <sz val="14.0"/>
      </rPr>
      <t>zero-coupon</t>
    </r>
  </si>
  <si>
    <t>YTM zero-coupon a 4 anni</t>
  </si>
  <si>
    <r>
      <rPr>
        <rFont val="Times New Roman"/>
        <color theme="1"/>
        <sz val="14.0"/>
      </rPr>
      <t xml:space="preserve">Rendimento </t>
    </r>
    <r>
      <rPr>
        <rFont val="Times New Roman"/>
        <i/>
        <color theme="1"/>
        <sz val="14.0"/>
      </rPr>
      <t>zero-coupon</t>
    </r>
  </si>
  <si>
    <r>
      <rPr>
        <rFont val="Times New Roman"/>
        <color theme="1"/>
        <sz val="14.0"/>
      </rPr>
      <t xml:space="preserve">Qual è la curva dei rendimenti </t>
    </r>
    <r>
      <rPr>
        <rFont val="Times New Roman"/>
        <i/>
        <color theme="1"/>
        <sz val="14.0"/>
      </rPr>
      <t>zero-coupon</t>
    </r>
    <r>
      <rPr>
        <rFont val="Times New Roman"/>
        <color theme="1"/>
        <sz val="14.0"/>
      </rPr>
      <t xml:space="preserve"> per gli anni da 1 a 4?</t>
    </r>
  </si>
  <si>
    <t>HMK Enterprises ha in programma di raccogliere 12 milioni di $ da impiegare in spese in conto capitale. La società programma di emettere un’obbligazione a cinque anni con un valore nominale di $1.000 ed un tasso cedolare del 5,1%, pagato annualmente. La seguente tabella sintetizza il rendimento alla scadenza di titoli a cinque anni, cedole annuali, per vari livelli di rating:</t>
  </si>
  <si>
    <t>AAA</t>
  </si>
  <si>
    <t>AA</t>
  </si>
  <si>
    <t>BBB</t>
  </si>
  <si>
    <t>BB</t>
  </si>
  <si>
    <t>Ipotizzate che all’obbligazione venga assegnato un rating AA, quale sarà il prezzo del titolo?</t>
  </si>
  <si>
    <t>Che importo, in valore nominale, la società dovrà emettere per raccogliere, oggi, 12 milioni di $, assumendo un rating AA? (Poiché la società non può emettere frazioni di titolo, ipotizzate che tutte le frazioni siano arrotondate al numero intero più vicino.)</t>
  </si>
  <si>
    <t>Quale deve essere il rating dell’obbligazione affinché possa essere venduta alla pari?</t>
  </si>
  <si>
    <t>Ipotizzate che, all’atto dell’emissione dei titoli, il prezzo di ciascuno sia $966,21. Quale sarà il probabile rating dell’obbligazione? Sono obbligazioni speculative?</t>
  </si>
  <si>
    <t>Fondi da raccogliere</t>
  </si>
  <si>
    <t>Prezzo delle obbligazioni per diversi livelli di rating</t>
  </si>
  <si>
    <t>Le obbligazioni sono</t>
  </si>
  <si>
    <t>speculative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</si>
</sst>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quot;$&quot;#,##0.00"/>
    <numFmt numFmtId="165" formatCode="0.000%"/>
    <numFmt numFmtId="166" formatCode="#,##0.000000000_ ;\-#,##0.000000000\ "/>
    <numFmt numFmtId="167" formatCode="#,##0.00_ ;\-#,##0.00\ "/>
  </numFmts>
  <fonts count="15">
    <font>
      <sz val="10.0"/>
      <color rgb="FF000000"/>
      <name val="Calibri"/>
      <scheme val="minor"/>
    </font>
    <font>
      <sz val="10.0"/>
      <color theme="1"/>
      <name val="Arial"/>
    </font>
    <font>
      <b/>
      <sz val="14.0"/>
      <color rgb="FFFFFFFF"/>
      <name val="Times New Roman"/>
    </font>
    <font>
      <b/>
      <sz val="10.0"/>
      <color theme="1"/>
      <name val="Arial"/>
    </font>
    <font>
      <u/>
      <sz val="14.0"/>
      <color rgb="FF0000FF"/>
      <name val="Times New Roman"/>
    </font>
    <font>
      <b/>
      <color theme="1"/>
      <name val="Calibri"/>
      <scheme val="minor"/>
    </font>
    <font>
      <sz val="14.0"/>
      <color theme="1"/>
      <name val="Times New Roman"/>
    </font>
    <font/>
    <font>
      <b/>
      <sz val="14.0"/>
      <color theme="1"/>
      <name val="Times New Roman"/>
    </font>
    <font>
      <b/>
      <sz val="14.0"/>
      <color rgb="FF000080"/>
      <name val="Times New Roman"/>
    </font>
    <font>
      <sz val="14.0"/>
      <color rgb="FF008000"/>
      <name val="Times New Roman"/>
    </font>
    <font>
      <i/>
      <sz val="14.0"/>
      <color theme="1"/>
      <name val="Times New Roman"/>
    </font>
    <font>
      <sz val="14.0"/>
      <color rgb="FFFF0000"/>
      <name val="Times New Roman"/>
    </font>
    <font>
      <sz val="10.0"/>
      <color rgb="FF008000"/>
      <name val="Arial"/>
    </font>
    <font>
      <sz val="10.0"/>
      <color rgb="FF993366"/>
      <name val="Arial"/>
    </font>
  </fonts>
  <fills count="5">
    <fill>
      <patternFill patternType="none"/>
    </fill>
    <fill>
      <patternFill patternType="lightGray"/>
    </fill>
    <fill>
      <patternFill patternType="solid">
        <fgColor rgb="FF000080"/>
        <bgColor rgb="FF000080"/>
      </patternFill>
    </fill>
    <fill>
      <patternFill patternType="solid">
        <fgColor rgb="FFFFFFFF"/>
        <bgColor rgb="FFFFFFFF"/>
      </patternFill>
    </fill>
    <fill>
      <patternFill patternType="solid">
        <fgColor rgb="FFFFFF00"/>
        <bgColor rgb="FFFFFF00"/>
      </patternFill>
    </fill>
  </fills>
  <borders count="36">
    <border/>
    <border>
      <left/>
      <right/>
      <top/>
      <bottom/>
    </border>
    <border>
      <left style="thick">
        <color rgb="FF000000"/>
      </left>
      <right/>
      <top style="thick">
        <color rgb="FF000000"/>
      </top>
      <bottom/>
    </border>
    <border>
      <left/>
      <right/>
      <top style="thick">
        <color rgb="FF000000"/>
      </top>
      <bottom/>
    </border>
    <border>
      <left/>
      <right style="thick">
        <color rgb="FF000000"/>
      </right>
      <top style="thick">
        <color rgb="FF000000"/>
      </top>
      <bottom/>
    </border>
    <border>
      <left style="thick">
        <color rgb="FF000000"/>
      </left>
      <right/>
      <top/>
      <bottom/>
    </border>
    <border>
      <left/>
      <top/>
      <bottom/>
    </border>
    <border>
      <top/>
      <bottom/>
    </border>
    <border>
      <right/>
      <top/>
      <bottom/>
    </border>
    <border>
      <left/>
      <right style="thick">
        <color rgb="FF000000"/>
      </right>
      <top/>
      <bottom/>
    </border>
    <border>
      <right style="thick">
        <color rgb="FF000000"/>
      </right>
      <top/>
      <bottom/>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
      <left style="thick">
        <color rgb="FF000000"/>
      </left>
      <right/>
      <top/>
      <bottom style="thick">
        <color rgb="FF000000"/>
      </bottom>
    </border>
    <border>
      <left/>
      <right/>
      <top/>
      <bottom style="thick">
        <color rgb="FF000000"/>
      </bottom>
    </border>
    <border>
      <left/>
      <right style="thick">
        <color rgb="FF000000"/>
      </right>
      <top/>
      <bottom style="thick">
        <color rgb="FF000000"/>
      </bottom>
    </border>
    <border>
      <left/>
      <right/>
      <top style="thin">
        <color rgb="FF000000"/>
      </top>
      <bottom/>
    </border>
    <border>
      <left/>
      <right/>
      <top/>
      <bottom style="thin">
        <color rgb="FF000000"/>
      </bottom>
    </border>
    <border>
      <left/>
      <top/>
      <bottom style="thin">
        <color rgb="FF000000"/>
      </bottom>
    </border>
    <border>
      <right/>
      <top/>
      <bottom style="thin">
        <color rgb="FF000000"/>
      </bottom>
    </border>
    <border>
      <left/>
      <top style="thin">
        <color rgb="FF000000"/>
      </top>
      <bottom/>
    </border>
    <border>
      <right/>
      <top style="thin">
        <color rgb="FF000000"/>
      </top>
      <bottom/>
    </border>
    <border>
      <left style="thin">
        <color rgb="FF000000"/>
      </left>
      <top/>
      <bottom/>
    </border>
    <border>
      <left/>
      <top/>
    </border>
    <border>
      <top/>
    </border>
    <border>
      <right/>
      <top/>
    </border>
    <border>
      <left/>
    </border>
    <border>
      <right/>
    </border>
    <border>
      <left/>
      <bottom/>
    </border>
    <border>
      <bottom/>
    </border>
    <border>
      <right/>
      <bottom/>
    </border>
    <border>
      <left/>
      <right/>
      <top/>
    </border>
    <border>
      <left/>
      <right/>
      <bottom/>
    </border>
    <border>
      <left/>
      <right/>
      <bottom style="thin">
        <color rgb="FF000000"/>
      </bottom>
    </border>
    <border>
      <left style="thick">
        <color rgb="FF000000"/>
      </left>
    </border>
    <border>
      <left style="thin">
        <color rgb="FF000000"/>
      </left>
      <right/>
      <top/>
      <bottom/>
    </border>
  </borders>
  <cellStyleXfs count="1">
    <xf borderId="0" fillId="0" fontId="0" numFmtId="0" applyAlignment="1" applyFont="1"/>
  </cellStyleXfs>
  <cellXfs count="109">
    <xf borderId="0" fillId="0" fontId="0" numFmtId="0" xfId="0" applyAlignment="1" applyFont="1">
      <alignment readingOrder="0" shrinkToFit="0" vertical="top" wrapText="0"/>
    </xf>
    <xf borderId="0" fillId="0" fontId="1" numFmtId="0" xfId="0" applyAlignment="1" applyFont="1">
      <alignment vertical="bottom"/>
    </xf>
    <xf borderId="1" fillId="2" fontId="2" numFmtId="0" xfId="0" applyAlignment="1" applyBorder="1" applyFill="1" applyFont="1">
      <alignment vertical="bottom"/>
    </xf>
    <xf borderId="1" fillId="2" fontId="2" numFmtId="0" xfId="0" applyAlignment="1" applyBorder="1" applyFont="1">
      <alignment readingOrder="0" vertical="bottom"/>
    </xf>
    <xf borderId="0" fillId="0" fontId="3" numFmtId="0" xfId="0" applyAlignment="1" applyFont="1">
      <alignment shrinkToFit="0" vertical="bottom" wrapText="1"/>
    </xf>
    <xf borderId="0" fillId="0" fontId="4" numFmtId="0" xfId="0" applyAlignment="1" applyFont="1">
      <alignment shrinkToFit="0" vertical="bottom" wrapText="1"/>
    </xf>
    <xf borderId="0" fillId="0" fontId="5" numFmtId="0" xfId="0" applyAlignment="1" applyFont="1">
      <alignment readingOrder="0" vertical="top"/>
    </xf>
    <xf borderId="0" fillId="0" fontId="1" numFmtId="0" xfId="0" applyAlignment="1" applyFont="1">
      <alignment vertical="top"/>
    </xf>
    <xf borderId="2" fillId="3" fontId="6" numFmtId="0" xfId="0" applyAlignment="1" applyBorder="1" applyFill="1" applyFont="1">
      <alignment vertical="bottom"/>
    </xf>
    <xf borderId="3" fillId="3" fontId="6" numFmtId="0" xfId="0" applyAlignment="1" applyBorder="1" applyFont="1">
      <alignment vertical="bottom"/>
    </xf>
    <xf borderId="4" fillId="3" fontId="6" numFmtId="0" xfId="0" applyAlignment="1" applyBorder="1" applyFont="1">
      <alignment vertical="bottom"/>
    </xf>
    <xf borderId="0" fillId="0" fontId="6" numFmtId="0" xfId="0" applyAlignment="1" applyFont="1">
      <alignment vertical="bottom"/>
    </xf>
    <xf borderId="5" fillId="3" fontId="6" numFmtId="0" xfId="0" applyAlignment="1" applyBorder="1" applyFont="1">
      <alignment vertical="bottom"/>
    </xf>
    <xf borderId="6" fillId="2" fontId="2" numFmtId="0" xfId="0" applyAlignment="1" applyBorder="1" applyFont="1">
      <alignment horizontal="left" vertical="bottom"/>
    </xf>
    <xf borderId="7" fillId="0" fontId="7" numFmtId="0" xfId="0" applyAlignment="1" applyBorder="1" applyFont="1">
      <alignment vertical="top"/>
    </xf>
    <xf borderId="8" fillId="0" fontId="7" numFmtId="0" xfId="0" applyAlignment="1" applyBorder="1" applyFont="1">
      <alignment vertical="top"/>
    </xf>
    <xf borderId="1" fillId="2" fontId="6" numFmtId="0" xfId="0" applyAlignment="1" applyBorder="1" applyFont="1">
      <alignment vertical="bottom"/>
    </xf>
    <xf borderId="9" fillId="3" fontId="6" numFmtId="0" xfId="0" applyAlignment="1" applyBorder="1" applyFont="1">
      <alignment vertical="bottom"/>
    </xf>
    <xf borderId="1" fillId="3" fontId="6" numFmtId="0" xfId="0" applyAlignment="1" applyBorder="1" applyFont="1">
      <alignment vertical="bottom"/>
    </xf>
    <xf borderId="6" fillId="3" fontId="6" numFmtId="0" xfId="0" applyAlignment="1" applyBorder="1" applyFont="1">
      <alignment horizontal="left" shrinkToFit="0" vertical="center" wrapText="1"/>
    </xf>
    <xf borderId="1" fillId="3" fontId="6" numFmtId="0" xfId="0" applyAlignment="1" applyBorder="1" applyFont="1">
      <alignment horizontal="center" vertical="bottom"/>
    </xf>
    <xf borderId="6" fillId="3" fontId="6" numFmtId="0" xfId="0" applyAlignment="1" applyBorder="1" applyFont="1">
      <alignment horizontal="center" vertical="bottom"/>
    </xf>
    <xf borderId="1" fillId="3" fontId="6" numFmtId="0" xfId="0" applyAlignment="1" applyBorder="1" applyFont="1">
      <alignment shrinkToFit="0" vertical="bottom" wrapText="1"/>
    </xf>
    <xf borderId="1" fillId="3" fontId="1" numFmtId="0" xfId="0" applyAlignment="1" applyBorder="1" applyFont="1">
      <alignment vertical="top"/>
    </xf>
    <xf borderId="1" fillId="3" fontId="8" numFmtId="0" xfId="0" applyAlignment="1" applyBorder="1" applyFont="1">
      <alignment vertical="bottom"/>
    </xf>
    <xf borderId="1" fillId="3" fontId="8" numFmtId="0" xfId="0" applyAlignment="1" applyBorder="1" applyFont="1">
      <alignment horizontal="center" vertical="bottom"/>
    </xf>
    <xf borderId="1" fillId="3" fontId="6" numFmtId="164" xfId="0" applyAlignment="1" applyBorder="1" applyFont="1" applyNumberFormat="1">
      <alignment horizontal="center" vertical="bottom"/>
    </xf>
    <xf borderId="1" fillId="3" fontId="6" numFmtId="0" xfId="0" applyAlignment="1" applyBorder="1" applyFont="1">
      <alignment horizontal="left" vertical="bottom"/>
    </xf>
    <xf borderId="1" fillId="3" fontId="8" numFmtId="0" xfId="0" applyAlignment="1" applyBorder="1" applyFont="1">
      <alignment horizontal="right" vertical="top"/>
    </xf>
    <xf borderId="6" fillId="3" fontId="6" numFmtId="0" xfId="0" applyAlignment="1" applyBorder="1" applyFont="1">
      <alignment horizontal="left" shrinkToFit="0" vertical="bottom" wrapText="1"/>
    </xf>
    <xf borderId="10" fillId="0" fontId="7" numFmtId="0" xfId="0" applyAlignment="1" applyBorder="1" applyFont="1">
      <alignment vertical="top"/>
    </xf>
    <xf borderId="5" fillId="3" fontId="3" numFmtId="0" xfId="0" applyAlignment="1" applyBorder="1" applyFont="1">
      <alignment vertical="top"/>
    </xf>
    <xf borderId="1" fillId="3" fontId="3" numFmtId="0" xfId="0" applyAlignment="1" applyBorder="1" applyFont="1">
      <alignment vertical="top"/>
    </xf>
    <xf borderId="1" fillId="3" fontId="8" numFmtId="0" xfId="0" applyAlignment="1" applyBorder="1" applyFont="1">
      <alignment horizontal="left" vertical="bottom"/>
    </xf>
    <xf borderId="1" fillId="3" fontId="9" numFmtId="0" xfId="0" applyAlignment="1" applyBorder="1" applyFont="1">
      <alignment horizontal="left" vertical="bottom"/>
    </xf>
    <xf borderId="9" fillId="3" fontId="1" numFmtId="0" xfId="0" applyAlignment="1" applyBorder="1" applyFont="1">
      <alignment vertical="top"/>
    </xf>
    <xf borderId="5" fillId="3" fontId="1" numFmtId="0" xfId="0" applyAlignment="1" applyBorder="1" applyFont="1">
      <alignment vertical="top"/>
    </xf>
    <xf borderId="11" fillId="3" fontId="9" numFmtId="39" xfId="0" applyAlignment="1" applyBorder="1" applyFont="1" applyNumberFormat="1">
      <alignment vertical="bottom"/>
    </xf>
    <xf borderId="5" fillId="3" fontId="3" numFmtId="0" xfId="0" applyAlignment="1" applyBorder="1" applyFont="1">
      <alignment horizontal="right" vertical="top"/>
    </xf>
    <xf borderId="1" fillId="3" fontId="3" numFmtId="0" xfId="0" applyAlignment="1" applyBorder="1" applyFont="1">
      <alignment horizontal="right" vertical="top"/>
    </xf>
    <xf borderId="12" fillId="3" fontId="10" numFmtId="10" xfId="0" applyAlignment="1" applyBorder="1" applyFont="1" applyNumberFormat="1">
      <alignment vertical="top"/>
    </xf>
    <xf borderId="6" fillId="3" fontId="11" numFmtId="0" xfId="0" applyAlignment="1" applyBorder="1" applyFont="1">
      <alignment horizontal="left" shrinkToFit="0" vertical="bottom" wrapText="1"/>
    </xf>
    <xf borderId="13" fillId="3" fontId="1" numFmtId="0" xfId="0" applyAlignment="1" applyBorder="1" applyFont="1">
      <alignment vertical="top"/>
    </xf>
    <xf borderId="14" fillId="3" fontId="1" numFmtId="0" xfId="0" applyAlignment="1" applyBorder="1" applyFont="1">
      <alignment vertical="top"/>
    </xf>
    <xf borderId="15" fillId="3" fontId="1" numFmtId="0" xfId="0" applyAlignment="1" applyBorder="1" applyFont="1">
      <alignment vertical="top"/>
    </xf>
    <xf borderId="1" fillId="3" fontId="6" numFmtId="10" xfId="0" applyAlignment="1" applyBorder="1" applyFont="1" applyNumberFormat="1">
      <alignment horizontal="center" vertical="bottom"/>
    </xf>
    <xf borderId="12" fillId="3" fontId="9" numFmtId="10" xfId="0" applyAlignment="1" applyBorder="1" applyFont="1" applyNumberFormat="1">
      <alignment vertical="bottom"/>
    </xf>
    <xf borderId="1" fillId="3" fontId="9" numFmtId="10" xfId="0" applyAlignment="1" applyBorder="1" applyFont="1" applyNumberFormat="1">
      <alignment vertical="bottom"/>
    </xf>
    <xf borderId="12" fillId="3" fontId="10" numFmtId="39" xfId="0" applyAlignment="1" applyBorder="1" applyFont="1" applyNumberFormat="1">
      <alignment vertical="top"/>
    </xf>
    <xf borderId="1" fillId="3" fontId="12" numFmtId="39" xfId="0" applyAlignment="1" applyBorder="1" applyFont="1" applyNumberFormat="1">
      <alignment vertical="top"/>
    </xf>
    <xf borderId="11" fillId="3" fontId="10" numFmtId="39" xfId="0" applyAlignment="1" applyBorder="1" applyFont="1" applyNumberFormat="1">
      <alignment vertical="top"/>
    </xf>
    <xf borderId="16" fillId="3" fontId="13" numFmtId="4" xfId="0" applyAlignment="1" applyBorder="1" applyFont="1" applyNumberFormat="1">
      <alignment vertical="bottom"/>
    </xf>
    <xf borderId="6" fillId="3" fontId="8" numFmtId="0" xfId="0" applyAlignment="1" applyBorder="1" applyFont="1">
      <alignment horizontal="center" vertical="bottom"/>
    </xf>
    <xf borderId="17" fillId="3" fontId="8" numFmtId="0" xfId="0" applyAlignment="1" applyBorder="1" applyFont="1">
      <alignment horizontal="center" vertical="bottom"/>
    </xf>
    <xf borderId="18" fillId="3" fontId="8" numFmtId="0" xfId="0" applyAlignment="1" applyBorder="1" applyFont="1">
      <alignment horizontal="center" vertical="bottom"/>
    </xf>
    <xf borderId="19" fillId="0" fontId="7" numFmtId="0" xfId="0" applyAlignment="1" applyBorder="1" applyFont="1">
      <alignment vertical="top"/>
    </xf>
    <xf borderId="20" fillId="3" fontId="6" numFmtId="9" xfId="0" applyAlignment="1" applyBorder="1" applyFont="1" applyNumberFormat="1">
      <alignment horizontal="center" vertical="bottom"/>
    </xf>
    <xf borderId="21" fillId="0" fontId="7" numFmtId="0" xfId="0" applyAlignment="1" applyBorder="1" applyFont="1">
      <alignment vertical="top"/>
    </xf>
    <xf borderId="6" fillId="3" fontId="6" numFmtId="9" xfId="0" applyAlignment="1" applyBorder="1" applyFont="1" applyNumberFormat="1">
      <alignment horizontal="center" vertical="bottom"/>
    </xf>
    <xf borderId="9" fillId="3" fontId="6" numFmtId="0" xfId="0" applyAlignment="1" applyBorder="1" applyFont="1">
      <alignment shrinkToFit="0" vertical="bottom" wrapText="1"/>
    </xf>
    <xf borderId="1" fillId="3" fontId="11" numFmtId="0" xfId="0" applyAlignment="1" applyBorder="1" applyFont="1">
      <alignment horizontal="center" vertical="bottom"/>
    </xf>
    <xf borderId="1" fillId="3" fontId="11" numFmtId="0" xfId="0" applyAlignment="1" applyBorder="1" applyFont="1">
      <alignment horizontal="center" shrinkToFit="0" vertical="bottom" wrapText="1"/>
    </xf>
    <xf borderId="1" fillId="3" fontId="6" numFmtId="0" xfId="0" applyAlignment="1" applyBorder="1" applyFont="1">
      <alignment horizontal="center" shrinkToFit="0" vertical="bottom" wrapText="1"/>
    </xf>
    <xf borderId="11" fillId="3" fontId="9" numFmtId="0" xfId="0" applyAlignment="1" applyBorder="1" applyFont="1">
      <alignment vertical="bottom"/>
    </xf>
    <xf borderId="11" fillId="3" fontId="11" numFmtId="49" xfId="0" applyAlignment="1" applyBorder="1" applyFont="1" applyNumberFormat="1">
      <alignment horizontal="center" shrinkToFit="0" vertical="bottom" wrapText="1"/>
    </xf>
    <xf borderId="22" fillId="3" fontId="11" numFmtId="0" xfId="0" applyAlignment="1" applyBorder="1" applyFont="1">
      <alignment horizontal="left" shrinkToFit="0" vertical="center" wrapText="1"/>
    </xf>
    <xf borderId="12" fillId="3" fontId="11" numFmtId="49" xfId="0" applyAlignment="1" applyBorder="1" applyFont="1" applyNumberFormat="1">
      <alignment horizontal="center" shrinkToFit="0" vertical="bottom" wrapText="1"/>
    </xf>
    <xf borderId="1" fillId="3" fontId="11" numFmtId="49" xfId="0" applyAlignment="1" applyBorder="1" applyFont="1" applyNumberFormat="1">
      <alignment horizontal="center" shrinkToFit="0" vertical="bottom" wrapText="1"/>
    </xf>
    <xf borderId="1" fillId="3" fontId="6" numFmtId="0" xfId="0" applyAlignment="1" applyBorder="1" applyFont="1">
      <alignment horizontal="center" shrinkToFit="0" vertical="center" wrapText="1"/>
    </xf>
    <xf borderId="23" fillId="3" fontId="11" numFmtId="0" xfId="0" applyAlignment="1" applyBorder="1" applyFont="1">
      <alignment horizontal="center" shrinkToFit="0" vertical="bottom" wrapText="1"/>
    </xf>
    <xf borderId="24" fillId="0" fontId="7" numFmtId="0" xfId="0" applyAlignment="1" applyBorder="1" applyFont="1">
      <alignment vertical="top"/>
    </xf>
    <xf borderId="25" fillId="0" fontId="7" numFmtId="0" xfId="0" applyAlignment="1" applyBorder="1" applyFont="1">
      <alignment vertical="top"/>
    </xf>
    <xf borderId="26" fillId="0" fontId="7" numFmtId="0" xfId="0" applyAlignment="1" applyBorder="1" applyFont="1">
      <alignment vertical="top"/>
    </xf>
    <xf borderId="27" fillId="0" fontId="7" numFmtId="0" xfId="0" applyAlignment="1" applyBorder="1" applyFont="1">
      <alignment vertical="top"/>
    </xf>
    <xf borderId="28" fillId="0" fontId="7" numFmtId="0" xfId="0" applyAlignment="1" applyBorder="1" applyFont="1">
      <alignment vertical="top"/>
    </xf>
    <xf borderId="29" fillId="0" fontId="7" numFmtId="0" xfId="0" applyAlignment="1" applyBorder="1" applyFont="1">
      <alignment vertical="top"/>
    </xf>
    <xf borderId="30" fillId="0" fontId="7" numFmtId="0" xfId="0" applyAlignment="1" applyBorder="1" applyFont="1">
      <alignment vertical="top"/>
    </xf>
    <xf borderId="31" fillId="3" fontId="8" numFmtId="0" xfId="0" applyAlignment="1" applyBorder="1" applyFont="1">
      <alignment horizontal="left" shrinkToFit="0" vertical="bottom" wrapText="1"/>
    </xf>
    <xf borderId="32" fillId="0" fontId="7" numFmtId="0" xfId="0" applyAlignment="1" applyBorder="1" applyFont="1">
      <alignment vertical="top"/>
    </xf>
    <xf borderId="31" fillId="3" fontId="6" numFmtId="0" xfId="0" applyAlignment="1" applyBorder="1" applyFont="1">
      <alignment horizontal="left" shrinkToFit="0" vertical="bottom" wrapText="1"/>
    </xf>
    <xf borderId="33" fillId="0" fontId="7" numFmtId="0" xfId="0" applyAlignment="1" applyBorder="1" applyFont="1">
      <alignment vertical="top"/>
    </xf>
    <xf borderId="23" fillId="3" fontId="11" numFmtId="10" xfId="0" applyAlignment="1" applyBorder="1" applyFont="1" applyNumberFormat="1">
      <alignment horizontal="left" shrinkToFit="0" vertical="top" wrapText="1"/>
    </xf>
    <xf borderId="1" fillId="3" fontId="6" numFmtId="0" xfId="0" applyAlignment="1" applyBorder="1" applyFont="1">
      <alignment horizontal="left" shrinkToFit="0" vertical="center" wrapText="1"/>
    </xf>
    <xf borderId="12" fillId="3" fontId="9" numFmtId="165" xfId="0" applyAlignment="1" applyBorder="1" applyFont="1" applyNumberFormat="1">
      <alignment vertical="bottom"/>
    </xf>
    <xf borderId="1" fillId="3" fontId="12" numFmtId="39" xfId="0" applyAlignment="1" applyBorder="1" applyFont="1" applyNumberFormat="1">
      <alignment horizontal="center" vertical="top"/>
    </xf>
    <xf borderId="34" fillId="0" fontId="1" numFmtId="0" xfId="0" applyAlignment="1" applyBorder="1" applyFont="1">
      <alignment vertical="top"/>
    </xf>
    <xf borderId="1" fillId="3" fontId="9" numFmtId="4" xfId="0" applyAlignment="1" applyBorder="1" applyFont="1" applyNumberFormat="1">
      <alignment horizontal="left" vertical="bottom"/>
    </xf>
    <xf borderId="35" fillId="3" fontId="9" numFmtId="10" xfId="0" applyAlignment="1" applyBorder="1" applyFont="1" applyNumberFormat="1">
      <alignment vertical="bottom"/>
    </xf>
    <xf borderId="1" fillId="3" fontId="6" numFmtId="4" xfId="0" applyAlignment="1" applyBorder="1" applyFont="1" applyNumberFormat="1">
      <alignment horizontal="left" vertical="bottom"/>
    </xf>
    <xf borderId="0" fillId="0" fontId="6" numFmtId="165" xfId="0" applyAlignment="1" applyFont="1" applyNumberFormat="1">
      <alignment vertical="top"/>
    </xf>
    <xf borderId="1" fillId="4" fontId="6" numFmtId="165" xfId="0" applyAlignment="1" applyBorder="1" applyFill="1" applyFont="1" applyNumberFormat="1">
      <alignment vertical="top"/>
    </xf>
    <xf borderId="1" fillId="3" fontId="6" numFmtId="4" xfId="0" applyAlignment="1" applyBorder="1" applyFont="1" applyNumberFormat="1">
      <alignment vertical="top"/>
    </xf>
    <xf borderId="1" fillId="3" fontId="10" numFmtId="10" xfId="0" applyAlignment="1" applyBorder="1" applyFont="1" applyNumberFormat="1">
      <alignment vertical="top"/>
    </xf>
    <xf borderId="1" fillId="3" fontId="6" numFmtId="165" xfId="0" applyAlignment="1" applyBorder="1" applyFont="1" applyNumberFormat="1">
      <alignment vertical="top"/>
    </xf>
    <xf borderId="1" fillId="3" fontId="6" numFmtId="10" xfId="0" applyAlignment="1" applyBorder="1" applyFont="1" applyNumberFormat="1">
      <alignment vertical="top"/>
    </xf>
    <xf borderId="0" fillId="0" fontId="1" numFmtId="166" xfId="0" applyAlignment="1" applyFont="1" applyNumberFormat="1">
      <alignment vertical="top"/>
    </xf>
    <xf borderId="0" fillId="0" fontId="1" numFmtId="4" xfId="0" applyAlignment="1" applyFont="1" applyNumberFormat="1">
      <alignment vertical="top"/>
    </xf>
    <xf borderId="0" fillId="0" fontId="1" numFmtId="167" xfId="0" applyAlignment="1" applyFont="1" applyNumberFormat="1">
      <alignment vertical="top"/>
    </xf>
    <xf borderId="1" fillId="3" fontId="3" numFmtId="16" xfId="0" applyAlignment="1" applyBorder="1" applyFont="1" applyNumberFormat="1">
      <alignment vertical="top"/>
    </xf>
    <xf borderId="1" fillId="3" fontId="1" numFmtId="10" xfId="0" applyAlignment="1" applyBorder="1" applyFont="1" applyNumberFormat="1">
      <alignment horizontal="right" vertical="bottom"/>
    </xf>
    <xf borderId="12" fillId="3" fontId="10" numFmtId="39" xfId="0" applyAlignment="1" applyBorder="1" applyFont="1" applyNumberFormat="1">
      <alignment vertical="center"/>
    </xf>
    <xf borderId="1" fillId="3" fontId="3" numFmtId="16" xfId="0" applyAlignment="1" applyBorder="1" applyFont="1" applyNumberFormat="1">
      <alignment shrinkToFit="0" vertical="top" wrapText="1"/>
    </xf>
    <xf borderId="1" fillId="3" fontId="1" numFmtId="4" xfId="0" applyAlignment="1" applyBorder="1" applyFont="1" applyNumberFormat="1">
      <alignment vertical="bottom"/>
    </xf>
    <xf borderId="11" fillId="3" fontId="10" numFmtId="39" xfId="0" applyAlignment="1" applyBorder="1" applyFont="1" applyNumberFormat="1">
      <alignment vertical="center"/>
    </xf>
    <xf borderId="11" fillId="3" fontId="10" numFmtId="37" xfId="0" applyAlignment="1" applyBorder="1" applyFont="1" applyNumberFormat="1">
      <alignment vertical="center"/>
    </xf>
    <xf borderId="16" fillId="3" fontId="1" numFmtId="4" xfId="0" applyAlignment="1" applyBorder="1" applyFont="1" applyNumberFormat="1">
      <alignment vertical="bottom"/>
    </xf>
    <xf borderId="16" fillId="3" fontId="14" numFmtId="49" xfId="0" applyAlignment="1" applyBorder="1" applyFont="1" applyNumberFormat="1">
      <alignment horizontal="center" shrinkToFit="0" vertical="bottom" wrapText="1"/>
    </xf>
    <xf borderId="16" fillId="3" fontId="11" numFmtId="49" xfId="0" applyAlignment="1" applyBorder="1" applyFont="1" applyNumberFormat="1">
      <alignment horizontal="right" shrinkToFit="0" vertical="bottom" wrapText="1"/>
    </xf>
    <xf borderId="1" fillId="3" fontId="11" numFmtId="49" xfId="0" applyAlignment="1" applyBorder="1" applyFont="1" applyNumberFormat="1">
      <alignment horizontal="left" shrinkToFit="0" vertical="bottom"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externalLink" Target="externalLinks/externalLink1.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000">
                <a:solidFill>
                  <a:srgbClr val="000000"/>
                </a:solidFill>
                <a:latin typeface="Arial"/>
              </a:defRPr>
            </a:pPr>
            <a:r>
              <a:rPr b="0" i="0" sz="1000">
                <a:solidFill>
                  <a:srgbClr val="000000"/>
                </a:solidFill>
                <a:latin typeface="Arial"/>
              </a:rPr>
              <a:t>Curva dei rendimenti zero-coupon</a:t>
            </a:r>
          </a:p>
        </c:rich>
      </c:tx>
      <c:layout>
        <c:manualLayout>
          <c:xMode val="edge"/>
          <c:yMode val="edge"/>
          <c:x val="0.2852512155591572"/>
          <c:y val="0.0398406374501992"/>
        </c:manualLayout>
      </c:layout>
      <c:overlay val="0"/>
    </c:title>
    <c:plotArea>
      <c:layout>
        <c:manualLayout>
          <c:xMode val="edge"/>
          <c:yMode val="edge"/>
          <c:x val="0.16387366859009214"/>
          <c:y val="0.2589641434262948"/>
          <c:w val="0.5474870291532624"/>
          <c:h val="0.46613545816733065"/>
        </c:manualLayout>
      </c:layout>
      <c:scatterChart>
        <c:scatterStyle val="lineMarker"/>
        <c:varyColors val="0"/>
        <c:ser>
          <c:idx val="0"/>
          <c:order val="0"/>
          <c:tx>
            <c:v>Rendimento alla scadenza (YTM)</c:v>
          </c:tx>
          <c:spPr>
            <a:ln>
              <a:noFill/>
            </a:ln>
          </c:spPr>
          <c:marker>
            <c:symbol val="circle"/>
            <c:size val="7"/>
            <c:spPr>
              <a:solidFill>
                <a:schemeClr val="accent1"/>
              </a:solidFill>
              <a:ln cmpd="sng">
                <a:solidFill>
                  <a:schemeClr val="accent1"/>
                </a:solidFill>
              </a:ln>
            </c:spPr>
          </c:marker>
          <c:xVal>
            <c:numRef>
              <c:f>'6-3'!$D$11:$H$11</c:f>
            </c:numRef>
          </c:xVal>
          <c:yVal>
            <c:numRef>
              <c:f>'6-3'!$D$13:$H$13</c:f>
              <c:numCache/>
            </c:numRef>
          </c:yVal>
        </c:ser>
        <c:dLbls>
          <c:showLegendKey val="0"/>
          <c:showVal val="0"/>
          <c:showCatName val="0"/>
          <c:showSerName val="0"/>
          <c:showPercent val="0"/>
          <c:showBubbleSize val="0"/>
        </c:dLbls>
        <c:axId val="1540003328"/>
        <c:axId val="2044019817"/>
      </c:scatterChart>
      <c:valAx>
        <c:axId val="1540003328"/>
        <c:scaling>
          <c:orientation val="minMax"/>
        </c:scaling>
        <c:delete val="0"/>
        <c:axPos val="b"/>
        <c:title>
          <c:tx>
            <c:rich>
              <a:bodyPr/>
              <a:lstStyle/>
              <a:p>
                <a:pPr lvl="0">
                  <a:defRPr b="1" i="0" sz="1000">
                    <a:solidFill>
                      <a:srgbClr val="000000"/>
                    </a:solidFill>
                    <a:latin typeface="Arial"/>
                  </a:defRPr>
                </a:pPr>
                <a:r>
                  <a:rPr b="1" i="0" sz="1000">
                    <a:solidFill>
                      <a:srgbClr val="000000"/>
                    </a:solidFill>
                    <a:latin typeface="Arial"/>
                  </a:rPr>
                  <a:t>Scadenza</a:t>
                </a:r>
              </a:p>
            </c:rich>
          </c:tx>
          <c:layout>
            <c:manualLayout>
              <c:xMode val="edge"/>
              <c:yMode val="edge"/>
              <c:x val="0.3351962123049044"/>
              <c:y val="0.848605577689243"/>
            </c:manualLayout>
          </c:layout>
          <c:overlay val="0"/>
        </c:title>
        <c:numFmt formatCode="General" sourceLinked="1"/>
        <c:majorTickMark val="out"/>
        <c:minorTickMark val="none"/>
        <c:tickLblPos val="nextTo"/>
        <c:spPr>
          <a:ln/>
        </c:spPr>
        <c:txPr>
          <a:bodyPr rot="0"/>
          <a:lstStyle/>
          <a:p>
            <a:pPr lvl="0">
              <a:defRPr b="0" i="0" sz="1000">
                <a:solidFill>
                  <a:srgbClr val="000000"/>
                </a:solidFill>
                <a:latin typeface="Arial"/>
              </a:defRPr>
            </a:pPr>
          </a:p>
        </c:txPr>
        <c:crossAx val="2044019817"/>
      </c:valAx>
      <c:valAx>
        <c:axId val="2044019817"/>
        <c:scaling>
          <c:orientation val="minMax"/>
        </c:scaling>
        <c:delete val="0"/>
        <c:axPos val="l"/>
        <c:majorGridlines>
          <c:spPr>
            <a:ln>
              <a:solidFill>
                <a:srgbClr val="B7B7B7"/>
              </a:solidFill>
            </a:ln>
          </c:spPr>
        </c:majorGridlines>
        <c:title>
          <c:tx>
            <c:rich>
              <a:bodyPr/>
              <a:lstStyle/>
              <a:p>
                <a:pPr lvl="0">
                  <a:defRPr b="1" i="0" sz="1000">
                    <a:solidFill>
                      <a:srgbClr val="000000"/>
                    </a:solidFill>
                    <a:latin typeface="Arial"/>
                  </a:defRPr>
                </a:pPr>
                <a:r>
                  <a:rPr b="1" i="0" sz="1000">
                    <a:solidFill>
                      <a:srgbClr val="000000"/>
                    </a:solidFill>
                    <a:latin typeface="Arial"/>
                  </a:rPr>
                  <a:t>Rendimento alla scadenza</a:t>
                </a:r>
              </a:p>
            </c:rich>
          </c:tx>
          <c:layout>
            <c:manualLayout>
              <c:xMode val="edge"/>
              <c:yMode val="edge"/>
              <c:x val="0.029795173496343752"/>
              <c:y val="0.2749003984063745"/>
            </c:manualLayout>
          </c:layout>
          <c:overlay val="0"/>
        </c:title>
        <c:numFmt formatCode="General" sourceLinked="1"/>
        <c:majorTickMark val="out"/>
        <c:minorTickMark val="none"/>
        <c:tickLblPos val="nextTo"/>
        <c:spPr>
          <a:ln/>
        </c:spPr>
        <c:txPr>
          <a:bodyPr rot="0"/>
          <a:lstStyle/>
          <a:p>
            <a:pPr lvl="0">
              <a:defRPr b="0" i="0" sz="1000">
                <a:solidFill>
                  <a:srgbClr val="000000"/>
                </a:solidFill>
                <a:latin typeface="Arial"/>
              </a:defRPr>
            </a:pPr>
          </a:p>
        </c:txPr>
        <c:crossAx val="1540003328"/>
      </c:valAx>
      <c:spPr>
        <a:solidFill>
          <a:srgbClr val="C0C0C0"/>
        </a:solidFill>
      </c:spPr>
    </c:plotArea>
    <c:legend>
      <c:legendPos val="r"/>
      <c:layout>
        <c:manualLayout>
          <c:xMode val="edge"/>
          <c:yMode val="edge"/>
          <c:x val="0.7406807131280388"/>
          <c:y val="0.450199203187251"/>
        </c:manualLayout>
      </c:layout>
      <c:overlay val="0"/>
      <c:txPr>
        <a:bodyPr/>
        <a:lstStyle/>
        <a:p>
          <a:pPr lvl="0">
            <a:defRPr b="0" i="0" sz="800">
              <a:solidFill>
                <a:srgbClr val="000000"/>
              </a:solidFill>
              <a:latin typeface="Arial"/>
            </a:defRPr>
          </a:pPr>
        </a:p>
      </c:txPr>
    </c:legend>
    <c:plotVisOnly val="1"/>
  </c:chart>
  <c:spPr>
    <a:solidFill>
      <a:srgbClr val="FFFFFF"/>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000">
                <a:solidFill>
                  <a:srgbClr val="000000"/>
                </a:solidFill>
                <a:latin typeface="Arial"/>
              </a:defRPr>
            </a:pPr>
            <a:r>
              <a:rPr b="0" i="0" sz="1000">
                <a:solidFill>
                  <a:srgbClr val="000000"/>
                </a:solidFill>
                <a:latin typeface="Arial"/>
              </a:rPr>
              <a:t>Curva dei rendimenti zero-coupon</a:t>
            </a:r>
          </a:p>
        </c:rich>
      </c:tx>
      <c:layout>
        <c:manualLayout>
          <c:xMode val="edge"/>
          <c:yMode val="edge"/>
          <c:x val="0.30999996266469537"/>
          <c:y val="0.038461538461538464"/>
        </c:manualLayout>
      </c:layout>
      <c:overlay val="0"/>
    </c:title>
    <c:plotArea>
      <c:layout>
        <c:manualLayout>
          <c:xMode val="edge"/>
          <c:yMode val="edge"/>
          <c:x val="0.1387634019775788"/>
          <c:y val="0.15032653527004777"/>
          <c:w val="0.6063357347281161"/>
          <c:h val="0.5765967297566065"/>
        </c:manualLayout>
      </c:layout>
      <c:lineChart>
        <c:varyColors val="0"/>
        <c:ser>
          <c:idx val="0"/>
          <c:order val="0"/>
          <c:tx>
            <c:v>Rendimenti zero-coupon</c:v>
          </c:tx>
          <c:spPr>
            <a:ln cmpd="sng" w="9525">
              <a:solidFill>
                <a:srgbClr val="000080">
                  <a:alpha val="100000"/>
                </a:srgbClr>
              </a:solidFill>
              <a:prstDash val="solid"/>
            </a:ln>
          </c:spPr>
          <c:marker>
            <c:symbol val="none"/>
          </c:marker>
          <c:cat>
            <c:strRef>
              <c:f>'6-25'!$D$12:$G$12</c:f>
            </c:strRef>
          </c:cat>
          <c:val>
            <c:numRef>
              <c:f>'6-25'!$D$13:$G$13</c:f>
              <c:numCache/>
            </c:numRef>
          </c:val>
          <c:smooth val="1"/>
        </c:ser>
        <c:axId val="777893840"/>
        <c:axId val="838491054"/>
      </c:lineChart>
      <c:catAx>
        <c:axId val="777893840"/>
        <c:scaling>
          <c:orientation val="minMax"/>
        </c:scaling>
        <c:delete val="0"/>
        <c:axPos val="b"/>
        <c:title>
          <c:tx>
            <c:rich>
              <a:bodyPr/>
              <a:lstStyle/>
              <a:p>
                <a:pPr lvl="0">
                  <a:defRPr b="1" i="0" sz="1000">
                    <a:solidFill>
                      <a:srgbClr val="000000"/>
                    </a:solidFill>
                    <a:latin typeface="Arial"/>
                  </a:defRPr>
                </a:pPr>
                <a:r>
                  <a:rPr b="1" i="0" sz="1000">
                    <a:solidFill>
                      <a:srgbClr val="000000"/>
                    </a:solidFill>
                    <a:latin typeface="Arial"/>
                  </a:rPr>
                  <a:t>Anni</a:t>
                </a:r>
              </a:p>
            </c:rich>
          </c:tx>
          <c:layout>
            <c:manualLayout>
              <c:xMode val="edge"/>
              <c:yMode val="edge"/>
              <c:x val="0.40874870726507695"/>
              <c:y val="0.85"/>
            </c:manualLayout>
          </c:layout>
          <c:overlay val="0"/>
        </c:title>
        <c:numFmt formatCode="General" sourceLinked="1"/>
        <c:majorTickMark val="out"/>
        <c:minorTickMark val="none"/>
        <c:spPr/>
        <c:txPr>
          <a:bodyPr rot="0"/>
          <a:lstStyle/>
          <a:p>
            <a:pPr lvl="0">
              <a:defRPr b="0" i="0" sz="1000">
                <a:solidFill>
                  <a:srgbClr val="000000"/>
                </a:solidFill>
                <a:latin typeface="Arial"/>
              </a:defRPr>
            </a:pPr>
          </a:p>
        </c:txPr>
        <c:crossAx val="838491054"/>
      </c:catAx>
      <c:valAx>
        <c:axId val="838491054"/>
        <c:scaling>
          <c:orientation val="minMax"/>
        </c:scaling>
        <c:delete val="0"/>
        <c:axPos val="l"/>
        <c:majorGridlines>
          <c:spPr>
            <a:ln>
              <a:solidFill>
                <a:srgbClr val="B7B7B7"/>
              </a:solidFill>
            </a:ln>
          </c:spPr>
        </c:majorGridlines>
        <c:title>
          <c:tx>
            <c:rich>
              <a:bodyPr/>
              <a:lstStyle/>
              <a:p>
                <a:pPr lvl="0">
                  <a:defRPr b="1" i="0" sz="1000">
                    <a:solidFill>
                      <a:srgbClr val="000000"/>
                    </a:solidFill>
                    <a:latin typeface="Arial"/>
                  </a:defRPr>
                </a:pPr>
                <a:r>
                  <a:rPr b="1" i="0" sz="1000">
                    <a:solidFill>
                      <a:srgbClr val="000000"/>
                    </a:solidFill>
                    <a:latin typeface="Arial"/>
                  </a:rPr>
                  <a:t>Rendimento alla scadenza</a:t>
                </a:r>
              </a:p>
            </c:rich>
          </c:tx>
          <c:layout>
            <c:manualLayout>
              <c:xMode val="edge"/>
              <c:yMode val="edge"/>
              <c:x val="0.02413279421153437"/>
              <c:y val="0.21658994548758326"/>
            </c:manualLayout>
          </c:layout>
          <c:overlay val="0"/>
        </c:title>
        <c:numFmt formatCode="General" sourceLinked="1"/>
        <c:majorTickMark val="out"/>
        <c:minorTickMark val="none"/>
        <c:tickLblPos val="nextTo"/>
        <c:spPr>
          <a:ln/>
        </c:spPr>
        <c:txPr>
          <a:bodyPr rot="0"/>
          <a:lstStyle/>
          <a:p>
            <a:pPr lvl="0">
              <a:defRPr b="0" i="0" sz="1000">
                <a:solidFill>
                  <a:srgbClr val="000000"/>
                </a:solidFill>
                <a:latin typeface="Arial"/>
              </a:defRPr>
            </a:pPr>
          </a:p>
        </c:txPr>
        <c:crossAx val="777893840"/>
      </c:valAx>
      <c:spPr>
        <a:solidFill>
          <a:srgbClr val="C0C0C0"/>
        </a:solidFill>
      </c:spPr>
    </c:plotArea>
    <c:legend>
      <c:legendPos val="r"/>
      <c:layout>
        <c:manualLayout>
          <c:xMode val="edge"/>
          <c:yMode val="edge"/>
          <c:x val="0.7567573541216309"/>
          <c:y val="0.4461538461538462"/>
        </c:manualLayout>
      </c:layout>
      <c:overlay val="0"/>
      <c:txPr>
        <a:bodyPr/>
        <a:lstStyle/>
        <a:p>
          <a:pPr lvl="0">
            <a:defRPr b="0" i="0" sz="800">
              <a:solidFill>
                <a:srgbClr val="000000"/>
              </a:solidFill>
              <a:latin typeface="Arial"/>
            </a:defRPr>
          </a:pPr>
        </a:p>
      </c:txPr>
    </c:legend>
    <c:plotVisOnly val="1"/>
  </c:chart>
  <c:spPr>
    <a:solidFill>
      <a:srgbClr val="FFFFFF"/>
    </a:solidFill>
  </c:spPr>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28575</xdr:colOff>
      <xdr:row>16</xdr:row>
      <xdr:rowOff>0</xdr:rowOff>
    </xdr:from>
    <xdr:ext cx="5791200" cy="2505075"/>
    <xdr:graphicFrame>
      <xdr:nvGraphicFramePr>
        <xdr:cNvPr id="380522271" name="Chart 1"/>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152400</xdr:colOff>
      <xdr:row>41</xdr:row>
      <xdr:rowOff>161925</xdr:rowOff>
    </xdr:from>
    <xdr:ext cx="6696075" cy="2914650"/>
    <xdr:graphicFrame>
      <xdr:nvGraphicFramePr>
        <xdr:cNvPr id="426125425" name="Chart 2"/>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file:///\\.PSF\Untitled\Documents%20and%20Settings\Nicole\My%20Documents\GreenPenQA\Jobs\Spoke&amp;Wheel\Berk_DeMarzo\Excel_Spreadsheets_Sols\XLS\chapter%205%20revision%203%20.xls"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Contents"/>
      <sheetName val="5-2"/>
      <sheetName val="5-3"/>
      <sheetName val="5-7"/>
      <sheetName val="5-14"/>
      <sheetName val="5-15"/>
      <sheetName val="5-17"/>
      <sheetName val="5-18"/>
      <sheetName val="5-25"/>
      <sheetName val="5-26"/>
      <sheetName val="5-27"/>
      <sheetName val="5-28"/>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6.xml"/><Relationship Id="rId3"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9.14"/>
    <col customWidth="1" min="3" max="3" width="28.0"/>
    <col customWidth="1" min="4" max="4" width="9.14"/>
    <col customWidth="1" min="5" max="5" width="15.29"/>
    <col customWidth="1" min="6" max="6" width="9.14"/>
    <col customWidth="1" min="7" max="26" width="8.7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2" t="s">
        <v>0</v>
      </c>
      <c r="D2" s="3" t="s">
        <v>1</v>
      </c>
      <c r="E2" s="1"/>
      <c r="F2" s="1"/>
      <c r="G2" s="1"/>
      <c r="H2" s="1"/>
      <c r="I2" s="1"/>
      <c r="J2" s="1"/>
      <c r="K2" s="1"/>
      <c r="L2" s="1"/>
      <c r="M2" s="1"/>
      <c r="N2" s="1"/>
      <c r="O2" s="1"/>
      <c r="P2" s="1"/>
      <c r="Q2" s="1"/>
      <c r="R2" s="1"/>
      <c r="S2" s="1"/>
      <c r="T2" s="1"/>
      <c r="U2" s="1"/>
      <c r="V2" s="1"/>
      <c r="W2" s="1"/>
      <c r="X2" s="1"/>
      <c r="Y2" s="1"/>
      <c r="Z2" s="1"/>
    </row>
    <row r="3" ht="12.75" customHeight="1">
      <c r="A3" s="1"/>
      <c r="B3" s="1"/>
      <c r="C3" s="4"/>
      <c r="F3" s="1"/>
      <c r="G3" s="1"/>
      <c r="H3" s="1"/>
      <c r="I3" s="1"/>
      <c r="J3" s="1"/>
      <c r="K3" s="1"/>
      <c r="L3" s="1"/>
      <c r="M3" s="1"/>
      <c r="N3" s="1"/>
      <c r="O3" s="1"/>
      <c r="P3" s="1"/>
      <c r="Q3" s="1"/>
      <c r="R3" s="1"/>
      <c r="S3" s="1"/>
      <c r="T3" s="1"/>
      <c r="U3" s="1"/>
      <c r="V3" s="1"/>
      <c r="W3" s="1"/>
      <c r="X3" s="1"/>
      <c r="Y3" s="1"/>
      <c r="Z3" s="1"/>
    </row>
    <row r="4" ht="12.75" customHeight="1">
      <c r="A4" s="1"/>
      <c r="B4" s="1"/>
      <c r="C4" s="5" t="s">
        <v>2</v>
      </c>
      <c r="D4" s="6" t="s">
        <v>3</v>
      </c>
      <c r="F4" s="1"/>
      <c r="G4" s="1"/>
      <c r="H4" s="1"/>
      <c r="I4" s="1"/>
      <c r="J4" s="1"/>
      <c r="K4" s="1"/>
      <c r="L4" s="1"/>
      <c r="M4" s="1"/>
      <c r="N4" s="1"/>
      <c r="O4" s="1"/>
      <c r="P4" s="1"/>
      <c r="Q4" s="1"/>
      <c r="R4" s="1"/>
      <c r="S4" s="1"/>
      <c r="T4" s="1"/>
      <c r="U4" s="1"/>
      <c r="V4" s="1"/>
      <c r="W4" s="1"/>
      <c r="X4" s="1"/>
      <c r="Y4" s="1"/>
      <c r="Z4" s="1"/>
    </row>
    <row r="5" ht="12.75" customHeight="1">
      <c r="A5" s="1"/>
      <c r="B5" s="1"/>
      <c r="C5" s="5" t="s">
        <v>4</v>
      </c>
      <c r="D5" s="6" t="s">
        <v>3</v>
      </c>
      <c r="F5" s="1"/>
      <c r="G5" s="1"/>
      <c r="H5" s="1"/>
      <c r="I5" s="1"/>
      <c r="J5" s="1"/>
      <c r="K5" s="1"/>
      <c r="L5" s="1"/>
      <c r="M5" s="1"/>
      <c r="N5" s="1"/>
      <c r="O5" s="1"/>
      <c r="P5" s="1"/>
      <c r="Q5" s="1"/>
      <c r="R5" s="1"/>
      <c r="S5" s="1"/>
      <c r="T5" s="1"/>
      <c r="U5" s="1"/>
      <c r="V5" s="1"/>
      <c r="W5" s="1"/>
      <c r="X5" s="1"/>
      <c r="Y5" s="1"/>
      <c r="Z5" s="1"/>
    </row>
    <row r="6" ht="12.75" customHeight="1">
      <c r="A6" s="1"/>
      <c r="B6" s="1"/>
      <c r="C6" s="5" t="s">
        <v>5</v>
      </c>
      <c r="D6" s="6" t="s">
        <v>6</v>
      </c>
      <c r="F6" s="1"/>
      <c r="G6" s="1"/>
      <c r="H6" s="1"/>
      <c r="I6" s="1"/>
      <c r="J6" s="1"/>
      <c r="K6" s="1"/>
      <c r="L6" s="1"/>
      <c r="M6" s="1"/>
      <c r="N6" s="1"/>
      <c r="O6" s="1"/>
      <c r="P6" s="1"/>
      <c r="Q6" s="1"/>
      <c r="R6" s="1"/>
      <c r="S6" s="1"/>
      <c r="T6" s="1"/>
      <c r="U6" s="1"/>
      <c r="V6" s="1"/>
      <c r="W6" s="1"/>
      <c r="X6" s="1"/>
      <c r="Y6" s="1"/>
      <c r="Z6" s="1"/>
    </row>
    <row r="7" ht="12.75" customHeight="1">
      <c r="A7" s="1"/>
      <c r="B7" s="1"/>
      <c r="C7" s="5" t="s">
        <v>7</v>
      </c>
      <c r="D7" s="6" t="s">
        <v>8</v>
      </c>
      <c r="F7" s="1"/>
      <c r="G7" s="1"/>
      <c r="H7" s="1"/>
      <c r="I7" s="1"/>
      <c r="J7" s="1"/>
      <c r="K7" s="1"/>
      <c r="L7" s="1"/>
      <c r="M7" s="1"/>
      <c r="N7" s="1"/>
      <c r="O7" s="1"/>
      <c r="P7" s="1"/>
      <c r="Q7" s="1"/>
      <c r="R7" s="1"/>
      <c r="S7" s="1"/>
      <c r="T7" s="1"/>
      <c r="U7" s="1"/>
      <c r="V7" s="1"/>
      <c r="W7" s="1"/>
      <c r="X7" s="1"/>
      <c r="Y7" s="1"/>
      <c r="Z7" s="1"/>
    </row>
    <row r="8" ht="12.75" customHeight="1">
      <c r="A8" s="1"/>
      <c r="B8" s="1"/>
      <c r="C8" s="5" t="s">
        <v>9</v>
      </c>
      <c r="D8" s="6" t="s">
        <v>10</v>
      </c>
      <c r="F8" s="1"/>
      <c r="G8" s="1"/>
      <c r="H8" s="1"/>
      <c r="I8" s="1"/>
      <c r="J8" s="1"/>
      <c r="K8" s="1"/>
      <c r="L8" s="1"/>
      <c r="M8" s="1"/>
      <c r="N8" s="1"/>
      <c r="O8" s="1"/>
      <c r="P8" s="1"/>
      <c r="Q8" s="1"/>
      <c r="R8" s="1"/>
      <c r="S8" s="1"/>
      <c r="T8" s="1"/>
      <c r="U8" s="1"/>
      <c r="V8" s="1"/>
      <c r="W8" s="1"/>
      <c r="X8" s="1"/>
      <c r="Y8" s="1"/>
      <c r="Z8" s="1"/>
    </row>
    <row r="9" ht="12.75" customHeight="1">
      <c r="A9" s="1"/>
      <c r="B9" s="1"/>
      <c r="C9" s="5" t="s">
        <v>11</v>
      </c>
      <c r="D9" s="6" t="s">
        <v>12</v>
      </c>
      <c r="F9" s="1"/>
      <c r="G9" s="1"/>
      <c r="H9" s="1"/>
      <c r="I9" s="1"/>
      <c r="J9" s="1"/>
      <c r="K9" s="1"/>
      <c r="L9" s="1"/>
      <c r="M9" s="1"/>
      <c r="N9" s="1"/>
      <c r="O9" s="1"/>
      <c r="P9" s="1"/>
      <c r="Q9" s="1"/>
      <c r="R9" s="1"/>
      <c r="S9" s="1"/>
      <c r="T9" s="1"/>
      <c r="U9" s="1"/>
      <c r="V9" s="1"/>
      <c r="W9" s="1"/>
      <c r="X9" s="1"/>
      <c r="Y9" s="1"/>
      <c r="Z9" s="1"/>
    </row>
    <row r="10" ht="12.75" customHeight="1">
      <c r="A10" s="1"/>
      <c r="F10" s="1"/>
      <c r="G10" s="1"/>
      <c r="H10" s="1"/>
      <c r="I10" s="1"/>
      <c r="J10" s="1"/>
      <c r="K10" s="1"/>
      <c r="L10" s="1"/>
      <c r="M10" s="1"/>
      <c r="N10" s="1"/>
      <c r="O10" s="1"/>
      <c r="P10" s="1"/>
      <c r="Q10" s="1"/>
      <c r="R10" s="1"/>
      <c r="S10" s="1"/>
      <c r="T10" s="1"/>
      <c r="U10" s="1"/>
      <c r="V10" s="1"/>
      <c r="W10" s="1"/>
      <c r="X10" s="1"/>
      <c r="Y10" s="1"/>
      <c r="Z10" s="1"/>
    </row>
    <row r="11" ht="12.75" customHeight="1">
      <c r="A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E15" s="1"/>
      <c r="F15" s="1"/>
      <c r="G15" s="1"/>
      <c r="H15" s="1"/>
      <c r="I15" s="1"/>
      <c r="J15" s="1"/>
      <c r="K15" s="1"/>
      <c r="L15" s="1"/>
      <c r="M15" s="1"/>
      <c r="N15" s="1"/>
      <c r="O15" s="1"/>
      <c r="P15" s="1"/>
      <c r="Q15" s="1"/>
      <c r="R15" s="1"/>
      <c r="S15" s="1"/>
      <c r="T15" s="1"/>
      <c r="U15" s="1"/>
      <c r="V15" s="1"/>
      <c r="W15" s="1"/>
      <c r="X15" s="1"/>
      <c r="Y15" s="1"/>
      <c r="Z15" s="1"/>
    </row>
    <row r="16" ht="12.75" customHeight="1">
      <c r="A16" s="1"/>
      <c r="E16" s="1"/>
      <c r="F16" s="1"/>
      <c r="G16" s="1"/>
      <c r="H16" s="1"/>
      <c r="I16" s="1"/>
      <c r="J16" s="1"/>
      <c r="K16" s="1"/>
      <c r="L16" s="1"/>
      <c r="M16" s="1"/>
      <c r="N16" s="1"/>
      <c r="O16" s="1"/>
      <c r="P16" s="1"/>
      <c r="Q16" s="1"/>
      <c r="R16" s="1"/>
      <c r="S16" s="1"/>
      <c r="T16" s="1"/>
      <c r="U16" s="1"/>
      <c r="V16" s="1"/>
      <c r="W16" s="1"/>
      <c r="X16" s="1"/>
      <c r="Y16" s="1"/>
      <c r="Z16" s="1"/>
    </row>
    <row r="17" ht="12.75" customHeight="1">
      <c r="A17" s="1"/>
      <c r="E17" s="1"/>
      <c r="F17" s="1"/>
      <c r="G17" s="1"/>
      <c r="H17" s="1"/>
      <c r="I17" s="1"/>
      <c r="J17" s="1"/>
      <c r="K17" s="1"/>
      <c r="L17" s="1"/>
      <c r="M17" s="1"/>
      <c r="N17" s="1"/>
      <c r="O17" s="1"/>
      <c r="P17" s="1"/>
      <c r="Q17" s="1"/>
      <c r="R17" s="1"/>
      <c r="S17" s="1"/>
      <c r="T17" s="1"/>
      <c r="U17" s="1"/>
      <c r="V17" s="1"/>
      <c r="W17" s="1"/>
      <c r="X17" s="1"/>
      <c r="Y17" s="1"/>
      <c r="Z17" s="1"/>
    </row>
    <row r="18" ht="12.75" customHeight="1">
      <c r="A18" s="1"/>
      <c r="E18" s="1"/>
      <c r="F18" s="1"/>
      <c r="G18" s="1"/>
      <c r="H18" s="1"/>
      <c r="I18" s="1"/>
      <c r="J18" s="1"/>
      <c r="K18" s="1"/>
      <c r="L18" s="1"/>
      <c r="M18" s="1"/>
      <c r="N18" s="1"/>
      <c r="O18" s="1"/>
      <c r="P18" s="1"/>
      <c r="Q18" s="1"/>
      <c r="R18" s="1"/>
      <c r="S18" s="1"/>
      <c r="T18" s="1"/>
      <c r="U18" s="1"/>
      <c r="V18" s="1"/>
      <c r="W18" s="1"/>
      <c r="X18" s="1"/>
      <c r="Y18" s="1"/>
      <c r="Z18" s="1"/>
    </row>
    <row r="19" ht="12.75" customHeight="1">
      <c r="A19" s="1"/>
      <c r="E19" s="1"/>
      <c r="F19" s="1"/>
      <c r="G19" s="1"/>
      <c r="H19" s="1"/>
      <c r="I19" s="1"/>
      <c r="J19" s="1"/>
      <c r="K19" s="1"/>
      <c r="L19" s="1"/>
      <c r="M19" s="1"/>
      <c r="N19" s="1"/>
      <c r="O19" s="1"/>
      <c r="P19" s="1"/>
      <c r="Q19" s="1"/>
      <c r="R19" s="1"/>
      <c r="S19" s="1"/>
      <c r="T19" s="1"/>
      <c r="U19" s="1"/>
      <c r="V19" s="1"/>
      <c r="W19" s="1"/>
      <c r="X19" s="1"/>
      <c r="Y19" s="1"/>
      <c r="Z19" s="1"/>
    </row>
    <row r="20" ht="12.75" customHeight="1">
      <c r="A20" s="1"/>
      <c r="E20" s="1"/>
      <c r="F20" s="1"/>
      <c r="G20" s="1"/>
      <c r="H20" s="1"/>
      <c r="I20" s="1"/>
      <c r="J20" s="1"/>
      <c r="K20" s="1"/>
      <c r="L20" s="1"/>
      <c r="M20" s="1"/>
      <c r="N20" s="1"/>
      <c r="O20" s="1"/>
      <c r="P20" s="1"/>
      <c r="Q20" s="1"/>
      <c r="R20" s="1"/>
      <c r="S20" s="1"/>
      <c r="T20" s="1"/>
      <c r="U20" s="1"/>
      <c r="V20" s="1"/>
      <c r="W20" s="1"/>
      <c r="X20" s="1"/>
      <c r="Y20" s="1"/>
      <c r="Z20" s="1"/>
    </row>
    <row r="21" ht="12.75" customHeight="1">
      <c r="A21" s="1"/>
      <c r="E21" s="1"/>
      <c r="F21" s="1"/>
      <c r="G21" s="1"/>
      <c r="H21" s="1"/>
      <c r="I21" s="1"/>
      <c r="J21" s="1"/>
      <c r="K21" s="1"/>
      <c r="L21" s="1"/>
      <c r="M21" s="1"/>
      <c r="N21" s="1"/>
      <c r="O21" s="1"/>
      <c r="P21" s="1"/>
      <c r="Q21" s="1"/>
      <c r="R21" s="1"/>
      <c r="S21" s="1"/>
      <c r="T21" s="1"/>
      <c r="U21" s="1"/>
      <c r="V21" s="1"/>
      <c r="W21" s="1"/>
      <c r="X21" s="1"/>
      <c r="Y21" s="1"/>
      <c r="Z21" s="1"/>
    </row>
    <row r="22" ht="12.75" customHeight="1">
      <c r="A22" s="1"/>
      <c r="E22" s="1"/>
      <c r="F22" s="1"/>
      <c r="G22" s="1"/>
      <c r="H22" s="1"/>
      <c r="I22" s="1"/>
      <c r="J22" s="1"/>
      <c r="K22" s="1"/>
      <c r="L22" s="1"/>
      <c r="M22" s="1"/>
      <c r="N22" s="1"/>
      <c r="O22" s="1"/>
      <c r="P22" s="1"/>
      <c r="Q22" s="1"/>
      <c r="R22" s="1"/>
      <c r="S22" s="1"/>
      <c r="T22" s="1"/>
      <c r="U22" s="1"/>
      <c r="V22" s="1"/>
      <c r="W22" s="1"/>
      <c r="X22" s="1"/>
      <c r="Y22" s="1"/>
      <c r="Z22" s="1"/>
    </row>
    <row r="23" ht="12.75" customHeight="1">
      <c r="A23" s="1"/>
      <c r="E23" s="1"/>
      <c r="F23" s="1"/>
      <c r="G23" s="1"/>
      <c r="H23" s="1"/>
      <c r="I23" s="1"/>
      <c r="J23" s="1"/>
      <c r="K23" s="1"/>
      <c r="L23" s="1"/>
      <c r="M23" s="1"/>
      <c r="N23" s="1"/>
      <c r="O23" s="1"/>
      <c r="P23" s="1"/>
      <c r="Q23" s="1"/>
      <c r="R23" s="1"/>
      <c r="S23" s="1"/>
      <c r="T23" s="1"/>
      <c r="U23" s="1"/>
      <c r="V23" s="1"/>
      <c r="W23" s="1"/>
      <c r="X23" s="1"/>
      <c r="Y23" s="1"/>
      <c r="Z23" s="1"/>
    </row>
    <row r="24" ht="12.75" customHeight="1">
      <c r="A24" s="1"/>
      <c r="E24" s="1"/>
      <c r="F24" s="1"/>
      <c r="G24" s="1"/>
      <c r="H24" s="1"/>
      <c r="I24" s="1"/>
      <c r="J24" s="1"/>
      <c r="K24" s="1"/>
      <c r="L24" s="1"/>
      <c r="M24" s="1"/>
      <c r="N24" s="1"/>
      <c r="O24" s="1"/>
      <c r="P24" s="1"/>
      <c r="Q24" s="1"/>
      <c r="R24" s="1"/>
      <c r="S24" s="1"/>
      <c r="T24" s="1"/>
      <c r="U24" s="1"/>
      <c r="V24" s="1"/>
      <c r="W24" s="1"/>
      <c r="X24" s="1"/>
      <c r="Y24" s="1"/>
      <c r="Z24" s="1"/>
    </row>
    <row r="25" ht="12.75" customHeight="1">
      <c r="A25" s="7"/>
      <c r="E25" s="7"/>
      <c r="F25" s="7"/>
      <c r="G25" s="7"/>
      <c r="H25" s="7"/>
      <c r="I25" s="7"/>
      <c r="J25" s="7"/>
      <c r="K25" s="7"/>
      <c r="L25" s="7"/>
      <c r="M25" s="7"/>
      <c r="N25" s="7"/>
      <c r="O25" s="7"/>
      <c r="P25" s="7"/>
      <c r="Q25" s="7"/>
      <c r="R25" s="7"/>
      <c r="S25" s="7"/>
      <c r="T25" s="7"/>
      <c r="U25" s="7"/>
      <c r="V25" s="7"/>
      <c r="W25" s="7"/>
      <c r="X25" s="7"/>
      <c r="Y25" s="7"/>
      <c r="Z25" s="7"/>
    </row>
    <row r="26" ht="12.75" customHeight="1">
      <c r="A26" s="7"/>
      <c r="E26" s="7"/>
      <c r="F26" s="7"/>
      <c r="G26" s="7"/>
      <c r="H26" s="7"/>
      <c r="I26" s="7"/>
      <c r="J26" s="7"/>
      <c r="K26" s="7"/>
      <c r="L26" s="7"/>
      <c r="M26" s="7"/>
      <c r="N26" s="7"/>
      <c r="O26" s="7"/>
      <c r="P26" s="7"/>
      <c r="Q26" s="7"/>
      <c r="R26" s="7"/>
      <c r="S26" s="7"/>
      <c r="T26" s="7"/>
      <c r="U26" s="7"/>
      <c r="V26" s="7"/>
      <c r="W26" s="7"/>
      <c r="X26" s="7"/>
      <c r="Y26" s="7"/>
      <c r="Z26" s="7"/>
    </row>
    <row r="27" ht="12.75" customHeight="1">
      <c r="A27" s="1"/>
      <c r="F27" s="1"/>
      <c r="G27" s="1"/>
      <c r="H27" s="1"/>
      <c r="I27" s="1"/>
      <c r="J27" s="1"/>
      <c r="K27" s="1"/>
      <c r="L27" s="1"/>
      <c r="M27" s="1"/>
      <c r="N27" s="1"/>
      <c r="O27" s="1"/>
      <c r="P27" s="1"/>
      <c r="Q27" s="1"/>
      <c r="R27" s="1"/>
      <c r="S27" s="1"/>
      <c r="T27" s="1"/>
      <c r="U27" s="1"/>
      <c r="V27" s="1"/>
      <c r="W27" s="1"/>
      <c r="X27" s="1"/>
      <c r="Y27" s="1"/>
      <c r="Z27" s="1"/>
    </row>
    <row r="28" ht="12.75" customHeight="1">
      <c r="A28" s="1"/>
      <c r="F28" s="1"/>
      <c r="G28" s="1"/>
      <c r="H28" s="1"/>
      <c r="I28" s="1"/>
      <c r="J28" s="1"/>
      <c r="K28" s="1"/>
      <c r="L28" s="1"/>
      <c r="M28" s="1"/>
      <c r="N28" s="1"/>
      <c r="O28" s="1"/>
      <c r="P28" s="1"/>
      <c r="Q28" s="1"/>
      <c r="R28" s="1"/>
      <c r="S28" s="1"/>
      <c r="T28" s="1"/>
      <c r="U28" s="1"/>
      <c r="V28" s="1"/>
      <c r="W28" s="1"/>
      <c r="X28" s="1"/>
      <c r="Y28" s="1"/>
      <c r="Z28" s="1"/>
    </row>
    <row r="29" ht="12.75" customHeight="1">
      <c r="A29" s="1"/>
      <c r="F29" s="1"/>
      <c r="G29" s="1"/>
      <c r="H29" s="1"/>
      <c r="I29" s="1"/>
      <c r="J29" s="1"/>
      <c r="K29" s="1"/>
      <c r="L29" s="1"/>
      <c r="M29" s="1"/>
      <c r="N29" s="1"/>
      <c r="O29" s="1"/>
      <c r="P29" s="1"/>
      <c r="Q29" s="1"/>
      <c r="R29" s="1"/>
      <c r="S29" s="1"/>
      <c r="T29" s="1"/>
      <c r="U29" s="1"/>
      <c r="V29" s="1"/>
      <c r="W29" s="1"/>
      <c r="X29" s="1"/>
      <c r="Y29" s="1"/>
      <c r="Z29" s="1"/>
    </row>
    <row r="30" ht="12.75" customHeight="1">
      <c r="A30" s="1"/>
      <c r="F30" s="1"/>
      <c r="G30" s="1"/>
      <c r="H30" s="1"/>
      <c r="I30" s="1"/>
      <c r="J30" s="1"/>
      <c r="K30" s="1"/>
      <c r="L30" s="1"/>
      <c r="M30" s="1"/>
      <c r="N30" s="1"/>
      <c r="O30" s="1"/>
      <c r="P30" s="1"/>
      <c r="Q30" s="1"/>
      <c r="R30" s="1"/>
      <c r="S30" s="1"/>
      <c r="T30" s="1"/>
      <c r="U30" s="1"/>
      <c r="V30" s="1"/>
      <c r="W30" s="1"/>
      <c r="X30" s="1"/>
      <c r="Y30" s="1"/>
      <c r="Z30" s="1"/>
    </row>
    <row r="31" ht="12.75" customHeight="1">
      <c r="A31" s="1"/>
      <c r="F31" s="1"/>
      <c r="G31" s="1"/>
      <c r="H31" s="1"/>
      <c r="I31" s="1"/>
      <c r="J31" s="1"/>
      <c r="K31" s="1"/>
      <c r="L31" s="1"/>
      <c r="M31" s="1"/>
      <c r="N31" s="1"/>
      <c r="O31" s="1"/>
      <c r="P31" s="1"/>
      <c r="Q31" s="1"/>
      <c r="R31" s="1"/>
      <c r="S31" s="1"/>
      <c r="T31" s="1"/>
      <c r="U31" s="1"/>
      <c r="V31" s="1"/>
      <c r="W31" s="1"/>
      <c r="X31" s="1"/>
      <c r="Y31" s="1"/>
      <c r="Z31" s="1"/>
    </row>
    <row r="32" ht="12.75" customHeight="1">
      <c r="A32" s="1"/>
      <c r="F32" s="1"/>
      <c r="G32" s="1"/>
      <c r="H32" s="1"/>
      <c r="I32" s="1"/>
      <c r="J32" s="1"/>
      <c r="K32" s="1"/>
      <c r="L32" s="1"/>
      <c r="M32" s="1"/>
      <c r="N32" s="1"/>
      <c r="O32" s="1"/>
      <c r="P32" s="1"/>
      <c r="Q32" s="1"/>
      <c r="R32" s="1"/>
      <c r="S32" s="1"/>
      <c r="T32" s="1"/>
      <c r="U32" s="1"/>
      <c r="V32" s="1"/>
      <c r="W32" s="1"/>
      <c r="X32" s="1"/>
      <c r="Y32" s="1"/>
      <c r="Z32" s="1"/>
    </row>
    <row r="33" ht="12.75" customHeight="1">
      <c r="A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display="Problema 6-3" location="'6-3'!A1" ref="C4"/>
    <hyperlink display="Problema 6-4" location="'6-4'!A1" ref="C5"/>
    <hyperlink display="Problema 6-13" location="'6-13'!A1" ref="C6"/>
    <hyperlink display="Problema 6-14" location="'6-14'!A1" ref="C7"/>
    <hyperlink display="Problema 6-25" location="'6-25'!A1" ref="C8"/>
    <hyperlink display="Problema 6-31" location="'6-31'!A1" ref="C9"/>
  </hyperlinks>
  <printOptions/>
  <pageMargins bottom="1.0" footer="0.0" header="0.0" left="0.75" right="0.75" top="1.0"/>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43"/>
    <col customWidth="1" min="3" max="3" width="44.71"/>
    <col customWidth="1" min="4" max="4" width="10.57"/>
    <col customWidth="1" min="5" max="26" width="8.71"/>
  </cols>
  <sheetData>
    <row r="1" ht="12.75" customHeight="1">
      <c r="A1" s="8"/>
      <c r="B1" s="9"/>
      <c r="C1" s="9"/>
      <c r="D1" s="9"/>
      <c r="E1" s="9"/>
      <c r="F1" s="9"/>
      <c r="G1" s="9"/>
      <c r="H1" s="9"/>
      <c r="I1" s="10"/>
      <c r="J1" s="11"/>
      <c r="K1" s="11"/>
      <c r="L1" s="11"/>
      <c r="M1" s="11"/>
      <c r="N1" s="11"/>
      <c r="O1" s="11"/>
      <c r="P1" s="11"/>
      <c r="Q1" s="11"/>
      <c r="R1" s="11"/>
      <c r="S1" s="11"/>
      <c r="T1" s="11"/>
      <c r="U1" s="11"/>
      <c r="V1" s="11"/>
      <c r="W1" s="11"/>
      <c r="X1" s="11"/>
      <c r="Y1" s="11"/>
      <c r="Z1" s="11"/>
    </row>
    <row r="2" ht="12.75" customHeight="1">
      <c r="A2" s="12"/>
      <c r="B2" s="13" t="s">
        <v>2</v>
      </c>
      <c r="C2" s="14"/>
      <c r="D2" s="14"/>
      <c r="E2" s="14"/>
      <c r="F2" s="15"/>
      <c r="G2" s="2"/>
      <c r="H2" s="16"/>
      <c r="I2" s="17"/>
      <c r="J2" s="11"/>
      <c r="K2" s="11"/>
      <c r="L2" s="11"/>
      <c r="M2" s="11"/>
      <c r="N2" s="11"/>
      <c r="O2" s="11"/>
      <c r="P2" s="11"/>
      <c r="Q2" s="11"/>
      <c r="R2" s="11"/>
      <c r="S2" s="11"/>
      <c r="T2" s="11"/>
      <c r="U2" s="11"/>
      <c r="V2" s="11"/>
      <c r="W2" s="11"/>
      <c r="X2" s="11"/>
      <c r="Y2" s="11"/>
      <c r="Z2" s="11"/>
    </row>
    <row r="3" ht="12.75" customHeight="1">
      <c r="A3" s="12"/>
      <c r="B3" s="18"/>
      <c r="C3" s="18"/>
      <c r="D3" s="18"/>
      <c r="E3" s="18"/>
      <c r="F3" s="18"/>
      <c r="G3" s="18"/>
      <c r="H3" s="18"/>
      <c r="I3" s="17"/>
      <c r="J3" s="11"/>
      <c r="K3" s="11"/>
      <c r="L3" s="11"/>
      <c r="M3" s="11"/>
      <c r="N3" s="11"/>
      <c r="O3" s="11"/>
      <c r="P3" s="11"/>
      <c r="Q3" s="11"/>
      <c r="R3" s="11"/>
      <c r="S3" s="11"/>
      <c r="T3" s="11"/>
      <c r="U3" s="11"/>
      <c r="V3" s="11"/>
      <c r="W3" s="11"/>
      <c r="X3" s="11"/>
      <c r="Y3" s="11"/>
      <c r="Z3" s="11"/>
    </row>
    <row r="4" ht="56.25" customHeight="1">
      <c r="A4" s="12"/>
      <c r="B4" s="19" t="s">
        <v>13</v>
      </c>
      <c r="C4" s="14"/>
      <c r="D4" s="14"/>
      <c r="E4" s="14"/>
      <c r="F4" s="14"/>
      <c r="G4" s="14"/>
      <c r="H4" s="15"/>
      <c r="I4" s="17"/>
      <c r="J4" s="11"/>
      <c r="K4" s="11"/>
      <c r="L4" s="11"/>
      <c r="M4" s="11"/>
      <c r="N4" s="11"/>
      <c r="O4" s="11"/>
      <c r="P4" s="11"/>
      <c r="Q4" s="11"/>
      <c r="R4" s="11"/>
      <c r="S4" s="11"/>
      <c r="T4" s="11"/>
      <c r="U4" s="11"/>
      <c r="V4" s="11"/>
      <c r="W4" s="11"/>
      <c r="X4" s="11"/>
      <c r="Y4" s="11"/>
      <c r="Z4" s="11"/>
    </row>
    <row r="5" ht="12.75" customHeight="1">
      <c r="A5" s="12"/>
      <c r="B5" s="18"/>
      <c r="C5" s="18"/>
      <c r="D5" s="18"/>
      <c r="E5" s="20"/>
      <c r="F5" s="21"/>
      <c r="G5" s="15"/>
      <c r="H5" s="22"/>
      <c r="I5" s="17"/>
      <c r="J5" s="11"/>
      <c r="K5" s="11"/>
      <c r="L5" s="11"/>
      <c r="M5" s="11"/>
      <c r="N5" s="11"/>
      <c r="O5" s="11"/>
      <c r="P5" s="11"/>
      <c r="Q5" s="11"/>
      <c r="R5" s="11"/>
      <c r="S5" s="11"/>
      <c r="T5" s="11"/>
      <c r="U5" s="11"/>
      <c r="V5" s="11"/>
      <c r="W5" s="11"/>
      <c r="X5" s="11"/>
      <c r="Y5" s="11"/>
      <c r="Z5" s="11"/>
    </row>
    <row r="6" ht="12.75" customHeight="1">
      <c r="A6" s="12"/>
      <c r="B6" s="23"/>
      <c r="C6" s="24" t="s">
        <v>14</v>
      </c>
      <c r="D6" s="25">
        <v>1.0</v>
      </c>
      <c r="E6" s="25">
        <v>2.0</v>
      </c>
      <c r="F6" s="25">
        <v>3.0</v>
      </c>
      <c r="G6" s="25">
        <v>4.0</v>
      </c>
      <c r="H6" s="25">
        <v>5.0</v>
      </c>
      <c r="I6" s="17"/>
    </row>
    <row r="7" ht="12.75" customHeight="1">
      <c r="A7" s="12"/>
      <c r="B7" s="23"/>
      <c r="C7" s="24" t="s">
        <v>15</v>
      </c>
      <c r="D7" s="26">
        <v>95.77</v>
      </c>
      <c r="E7" s="26">
        <v>91.46</v>
      </c>
      <c r="F7" s="26">
        <v>86.93</v>
      </c>
      <c r="G7" s="26">
        <v>82.25</v>
      </c>
      <c r="H7" s="26">
        <v>77.09</v>
      </c>
      <c r="I7" s="17"/>
    </row>
    <row r="8" ht="12.75" customHeight="1">
      <c r="A8" s="12"/>
      <c r="B8" s="18"/>
      <c r="C8" s="27"/>
      <c r="D8" s="20"/>
      <c r="E8" s="20"/>
      <c r="F8" s="20"/>
      <c r="G8" s="20"/>
      <c r="H8" s="20"/>
      <c r="I8" s="17"/>
    </row>
    <row r="9" ht="12.75" customHeight="1">
      <c r="A9" s="12"/>
      <c r="B9" s="28" t="s">
        <v>16</v>
      </c>
      <c r="C9" s="29" t="s">
        <v>17</v>
      </c>
      <c r="D9" s="14"/>
      <c r="E9" s="14"/>
      <c r="F9" s="14"/>
      <c r="G9" s="14"/>
      <c r="H9" s="14"/>
      <c r="I9" s="30"/>
    </row>
    <row r="10" ht="24.75" customHeight="1">
      <c r="A10" s="31"/>
      <c r="B10" s="32"/>
      <c r="C10" s="33" t="s">
        <v>18</v>
      </c>
      <c r="D10" s="34">
        <v>100.0</v>
      </c>
      <c r="E10" s="32"/>
      <c r="F10" s="32"/>
      <c r="G10" s="32"/>
      <c r="H10" s="32"/>
      <c r="I10" s="35"/>
    </row>
    <row r="11" ht="12.75" customHeight="1">
      <c r="A11" s="31"/>
      <c r="B11" s="32"/>
      <c r="C11" s="33" t="s">
        <v>14</v>
      </c>
      <c r="D11" s="25">
        <v>1.0</v>
      </c>
      <c r="E11" s="25">
        <v>2.0</v>
      </c>
      <c r="F11" s="25">
        <v>3.0</v>
      </c>
      <c r="G11" s="25">
        <v>4.0</v>
      </c>
      <c r="H11" s="25">
        <v>5.0</v>
      </c>
      <c r="I11" s="35"/>
    </row>
    <row r="12" ht="12.75" customHeight="1">
      <c r="A12" s="36"/>
      <c r="B12" s="23"/>
      <c r="C12" s="24" t="s">
        <v>15</v>
      </c>
      <c r="D12" s="37">
        <f t="shared" ref="D12:H12" si="1">D7</f>
        <v>95.77</v>
      </c>
      <c r="E12" s="37">
        <f t="shared" si="1"/>
        <v>91.46</v>
      </c>
      <c r="F12" s="37">
        <f t="shared" si="1"/>
        <v>86.93</v>
      </c>
      <c r="G12" s="37">
        <f t="shared" si="1"/>
        <v>82.25</v>
      </c>
      <c r="H12" s="37">
        <f t="shared" si="1"/>
        <v>77.09</v>
      </c>
      <c r="I12" s="35"/>
    </row>
    <row r="13" ht="12.75" customHeight="1">
      <c r="A13" s="38"/>
      <c r="B13" s="39"/>
      <c r="C13" s="27" t="s">
        <v>19</v>
      </c>
      <c r="D13" s="40">
        <f t="shared" ref="D13:H13" si="2">(100/D12)^(1/D11)-1</f>
        <v>0.04416831993</v>
      </c>
      <c r="E13" s="40">
        <f t="shared" si="2"/>
        <v>0.04564532832</v>
      </c>
      <c r="F13" s="40">
        <f t="shared" si="2"/>
        <v>0.04779608994</v>
      </c>
      <c r="G13" s="40">
        <f t="shared" si="2"/>
        <v>0.05006461365</v>
      </c>
      <c r="H13" s="40">
        <f t="shared" si="2"/>
        <v>0.05341716533</v>
      </c>
      <c r="I13" s="35"/>
    </row>
    <row r="14" ht="13.5" customHeight="1">
      <c r="A14" s="38"/>
      <c r="B14" s="39"/>
      <c r="C14" s="23"/>
      <c r="D14" s="23"/>
      <c r="E14" s="23"/>
      <c r="F14" s="23"/>
      <c r="G14" s="23"/>
      <c r="H14" s="23"/>
      <c r="I14" s="35"/>
    </row>
    <row r="15" ht="12.75" customHeight="1">
      <c r="A15" s="38"/>
      <c r="B15" s="28" t="s">
        <v>20</v>
      </c>
      <c r="C15" s="29" t="s">
        <v>21</v>
      </c>
      <c r="D15" s="14"/>
      <c r="E15" s="14"/>
      <c r="F15" s="14"/>
      <c r="G15" s="14"/>
      <c r="H15" s="14"/>
      <c r="I15" s="30"/>
    </row>
    <row r="16" ht="12.75" customHeight="1">
      <c r="A16" s="38"/>
      <c r="B16" s="39"/>
      <c r="C16" s="23"/>
      <c r="D16" s="23"/>
      <c r="E16" s="23"/>
      <c r="F16" s="23"/>
      <c r="G16" s="23"/>
      <c r="H16" s="23"/>
      <c r="I16" s="35"/>
    </row>
    <row r="17" ht="12.75" customHeight="1">
      <c r="A17" s="38"/>
      <c r="B17" s="39"/>
      <c r="C17" s="23"/>
      <c r="D17" s="23"/>
      <c r="E17" s="23"/>
      <c r="F17" s="23"/>
      <c r="G17" s="23"/>
      <c r="H17" s="23"/>
      <c r="I17" s="35"/>
    </row>
    <row r="18" ht="12.75" customHeight="1">
      <c r="A18" s="38"/>
      <c r="B18" s="39"/>
      <c r="C18" s="23"/>
      <c r="D18" s="23"/>
      <c r="E18" s="23"/>
      <c r="F18" s="23"/>
      <c r="G18" s="23"/>
      <c r="H18" s="23"/>
      <c r="I18" s="35"/>
    </row>
    <row r="19" ht="12.75" customHeight="1">
      <c r="A19" s="38"/>
      <c r="B19" s="39"/>
      <c r="C19" s="23"/>
      <c r="D19" s="23"/>
      <c r="E19" s="23"/>
      <c r="F19" s="23"/>
      <c r="G19" s="23"/>
      <c r="H19" s="23"/>
      <c r="I19" s="35"/>
    </row>
    <row r="20" ht="12.75" customHeight="1">
      <c r="A20" s="38"/>
      <c r="B20" s="39"/>
      <c r="C20" s="23"/>
      <c r="D20" s="23"/>
      <c r="E20" s="23"/>
      <c r="F20" s="23"/>
      <c r="G20" s="23"/>
      <c r="H20" s="23"/>
      <c r="I20" s="35"/>
    </row>
    <row r="21" ht="12.75" customHeight="1">
      <c r="A21" s="38"/>
      <c r="B21" s="39"/>
      <c r="C21" s="23"/>
      <c r="D21" s="23"/>
      <c r="E21" s="23"/>
      <c r="F21" s="23"/>
      <c r="G21" s="23"/>
      <c r="H21" s="23"/>
      <c r="I21" s="35"/>
    </row>
    <row r="22" ht="12.75" customHeight="1">
      <c r="A22" s="38"/>
      <c r="B22" s="39"/>
      <c r="C22" s="23"/>
      <c r="D22" s="23"/>
      <c r="E22" s="23"/>
      <c r="F22" s="23"/>
      <c r="G22" s="23"/>
      <c r="H22" s="23"/>
      <c r="I22" s="35"/>
    </row>
    <row r="23" ht="12.75" customHeight="1">
      <c r="A23" s="38"/>
      <c r="B23" s="39"/>
      <c r="C23" s="23"/>
      <c r="D23" s="23"/>
      <c r="E23" s="23"/>
      <c r="F23" s="23"/>
      <c r="G23" s="23"/>
      <c r="H23" s="23"/>
      <c r="I23" s="35"/>
    </row>
    <row r="24" ht="12.75" customHeight="1">
      <c r="A24" s="38"/>
      <c r="B24" s="39"/>
      <c r="C24" s="23"/>
      <c r="D24" s="23"/>
      <c r="E24" s="23"/>
      <c r="F24" s="23"/>
      <c r="G24" s="23"/>
      <c r="H24" s="23"/>
      <c r="I24" s="35"/>
    </row>
    <row r="25" ht="12.75" customHeight="1">
      <c r="A25" s="38"/>
      <c r="B25" s="39"/>
      <c r="C25" s="23"/>
      <c r="D25" s="23"/>
      <c r="E25" s="23"/>
      <c r="F25" s="23"/>
      <c r="G25" s="23"/>
      <c r="H25" s="23"/>
      <c r="I25" s="35"/>
    </row>
    <row r="26" ht="12.75" customHeight="1">
      <c r="A26" s="38"/>
      <c r="B26" s="39"/>
      <c r="C26" s="23"/>
      <c r="D26" s="23"/>
      <c r="E26" s="23"/>
      <c r="F26" s="23"/>
      <c r="G26" s="23"/>
      <c r="H26" s="23"/>
      <c r="I26" s="35"/>
    </row>
    <row r="27" ht="12.75" customHeight="1">
      <c r="A27" s="38"/>
      <c r="B27" s="39"/>
      <c r="C27" s="23"/>
      <c r="D27" s="23"/>
      <c r="E27" s="23"/>
      <c r="F27" s="23"/>
      <c r="G27" s="23"/>
      <c r="H27" s="23"/>
      <c r="I27" s="35"/>
    </row>
    <row r="28" ht="12.75" customHeight="1">
      <c r="A28" s="38"/>
      <c r="B28" s="39"/>
      <c r="C28" s="23"/>
      <c r="D28" s="23"/>
      <c r="E28" s="23"/>
      <c r="F28" s="23"/>
      <c r="G28" s="23"/>
      <c r="H28" s="23"/>
      <c r="I28" s="35"/>
    </row>
    <row r="29" ht="12.75" customHeight="1">
      <c r="A29" s="38"/>
      <c r="B29" s="39"/>
      <c r="C29" s="23"/>
      <c r="D29" s="23"/>
      <c r="E29" s="23"/>
      <c r="F29" s="23"/>
      <c r="G29" s="23"/>
      <c r="H29" s="23"/>
      <c r="I29" s="35"/>
    </row>
    <row r="30" ht="12.75" customHeight="1">
      <c r="A30" s="38"/>
      <c r="B30" s="39"/>
      <c r="C30" s="23"/>
      <c r="D30" s="23"/>
      <c r="E30" s="23"/>
      <c r="F30" s="23"/>
      <c r="G30" s="23"/>
      <c r="H30" s="23"/>
      <c r="I30" s="35"/>
    </row>
    <row r="31" ht="12.75" customHeight="1">
      <c r="A31" s="38"/>
      <c r="B31" s="39"/>
      <c r="C31" s="23"/>
      <c r="D31" s="23"/>
      <c r="E31" s="23"/>
      <c r="F31" s="23"/>
      <c r="G31" s="23"/>
      <c r="H31" s="23"/>
      <c r="I31" s="35"/>
    </row>
    <row r="32" ht="12.75" customHeight="1">
      <c r="A32" s="38"/>
      <c r="B32" s="39"/>
      <c r="C32" s="23"/>
      <c r="D32" s="23"/>
      <c r="E32" s="23"/>
      <c r="F32" s="23"/>
      <c r="G32" s="23"/>
      <c r="H32" s="23"/>
      <c r="I32" s="35"/>
    </row>
    <row r="33" ht="12.75" customHeight="1">
      <c r="A33" s="38"/>
      <c r="B33" s="28" t="s">
        <v>22</v>
      </c>
      <c r="C33" s="29" t="s">
        <v>23</v>
      </c>
      <c r="D33" s="14"/>
      <c r="E33" s="14"/>
      <c r="F33" s="14"/>
      <c r="G33" s="14"/>
      <c r="H33" s="14"/>
      <c r="I33" s="30"/>
    </row>
    <row r="34" ht="12.75" customHeight="1">
      <c r="A34" s="38"/>
      <c r="B34" s="39"/>
      <c r="C34" s="41" t="str">
        <f>IF(H13&gt;D13,"La curva è crescente",IF(H13=D13,"La curva è piatta","La curva è decrescente"))</f>
        <v>La curva è crescente</v>
      </c>
      <c r="D34" s="15"/>
      <c r="E34" s="23"/>
      <c r="F34" s="23"/>
      <c r="G34" s="23"/>
      <c r="H34" s="23"/>
      <c r="I34" s="35"/>
    </row>
    <row r="35" ht="12.75" customHeight="1">
      <c r="A35" s="42"/>
      <c r="B35" s="43"/>
      <c r="C35" s="43"/>
      <c r="D35" s="43"/>
      <c r="E35" s="43"/>
      <c r="F35" s="43"/>
      <c r="G35" s="43"/>
      <c r="H35" s="43"/>
      <c r="I35" s="44"/>
    </row>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7">
    <mergeCell ref="B2:F2"/>
    <mergeCell ref="B4:H4"/>
    <mergeCell ref="F5:G5"/>
    <mergeCell ref="C9:I9"/>
    <mergeCell ref="C15:I15"/>
    <mergeCell ref="C33:I33"/>
    <mergeCell ref="C34:D34"/>
  </mergeCells>
  <printOptions/>
  <pageMargins bottom="1.0" footer="0.0" header="0.0" left="0.75" right="0.75" top="1.0"/>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43"/>
    <col customWidth="1" min="3" max="3" width="21.14"/>
    <col customWidth="1" min="4" max="9" width="10.71"/>
    <col customWidth="1" min="10" max="10" width="17.57"/>
    <col customWidth="1" min="11" max="26" width="8.71"/>
  </cols>
  <sheetData>
    <row r="1" ht="12.75" customHeight="1">
      <c r="A1" s="8"/>
      <c r="B1" s="9"/>
      <c r="C1" s="9"/>
      <c r="D1" s="9"/>
      <c r="E1" s="9"/>
      <c r="F1" s="9"/>
      <c r="G1" s="9"/>
      <c r="H1" s="9"/>
      <c r="I1" s="9"/>
      <c r="J1" s="10"/>
      <c r="K1" s="11"/>
      <c r="L1" s="11"/>
      <c r="M1" s="11"/>
      <c r="N1" s="11"/>
      <c r="O1" s="11"/>
      <c r="P1" s="11"/>
      <c r="Q1" s="11"/>
      <c r="R1" s="11"/>
      <c r="S1" s="11"/>
      <c r="T1" s="11"/>
      <c r="U1" s="11"/>
      <c r="V1" s="11"/>
      <c r="W1" s="11"/>
      <c r="X1" s="11"/>
      <c r="Y1" s="11"/>
      <c r="Z1" s="11"/>
    </row>
    <row r="2" ht="12.75" customHeight="1">
      <c r="A2" s="12"/>
      <c r="B2" s="13" t="s">
        <v>4</v>
      </c>
      <c r="C2" s="14"/>
      <c r="D2" s="14"/>
      <c r="E2" s="14"/>
      <c r="F2" s="15"/>
      <c r="G2" s="2"/>
      <c r="H2" s="16"/>
      <c r="I2" s="16"/>
      <c r="J2" s="17"/>
      <c r="K2" s="11"/>
      <c r="L2" s="11"/>
      <c r="M2" s="11"/>
      <c r="N2" s="11"/>
      <c r="O2" s="11"/>
      <c r="P2" s="11"/>
      <c r="Q2" s="11"/>
      <c r="R2" s="11"/>
      <c r="S2" s="11"/>
      <c r="T2" s="11"/>
      <c r="U2" s="11"/>
      <c r="V2" s="11"/>
      <c r="W2" s="11"/>
      <c r="X2" s="11"/>
      <c r="Y2" s="11"/>
      <c r="Z2" s="11"/>
    </row>
    <row r="3" ht="12.75" customHeight="1">
      <c r="A3" s="12"/>
      <c r="B3" s="18"/>
      <c r="C3" s="18"/>
      <c r="D3" s="18"/>
      <c r="E3" s="18"/>
      <c r="F3" s="18"/>
      <c r="G3" s="18"/>
      <c r="H3" s="18"/>
      <c r="I3" s="18"/>
      <c r="J3" s="17"/>
      <c r="K3" s="11"/>
      <c r="L3" s="11"/>
      <c r="M3" s="11"/>
      <c r="N3" s="11"/>
      <c r="O3" s="11"/>
      <c r="P3" s="11"/>
      <c r="Q3" s="11"/>
      <c r="R3" s="11"/>
      <c r="S3" s="11"/>
      <c r="T3" s="11"/>
      <c r="U3" s="11"/>
      <c r="V3" s="11"/>
      <c r="W3" s="11"/>
      <c r="X3" s="11"/>
      <c r="Y3" s="11"/>
      <c r="Z3" s="11"/>
    </row>
    <row r="4" ht="39.0" customHeight="1">
      <c r="A4" s="12"/>
      <c r="B4" s="19" t="s">
        <v>24</v>
      </c>
      <c r="C4" s="14"/>
      <c r="D4" s="14"/>
      <c r="E4" s="14"/>
      <c r="F4" s="14"/>
      <c r="G4" s="14"/>
      <c r="H4" s="14"/>
      <c r="I4" s="15"/>
      <c r="J4" s="17"/>
      <c r="K4" s="11"/>
      <c r="L4" s="11"/>
      <c r="M4" s="11"/>
      <c r="N4" s="11"/>
      <c r="O4" s="11"/>
      <c r="P4" s="11"/>
      <c r="Q4" s="11"/>
      <c r="R4" s="11"/>
      <c r="S4" s="11"/>
      <c r="T4" s="11"/>
      <c r="U4" s="11"/>
      <c r="V4" s="11"/>
      <c r="W4" s="11"/>
      <c r="X4" s="11"/>
      <c r="Y4" s="11"/>
      <c r="Z4" s="11"/>
    </row>
    <row r="5" ht="12.75" customHeight="1">
      <c r="A5" s="12"/>
      <c r="B5" s="18"/>
      <c r="C5" s="18"/>
      <c r="D5" s="18"/>
      <c r="E5" s="20"/>
      <c r="F5" s="21"/>
      <c r="G5" s="15"/>
      <c r="H5" s="22"/>
      <c r="I5" s="22"/>
      <c r="J5" s="17"/>
      <c r="K5" s="11"/>
      <c r="L5" s="11"/>
      <c r="M5" s="11"/>
      <c r="N5" s="11"/>
      <c r="O5" s="11"/>
      <c r="P5" s="11"/>
      <c r="Q5" s="11"/>
      <c r="R5" s="11"/>
      <c r="S5" s="11"/>
      <c r="T5" s="11"/>
      <c r="U5" s="11"/>
      <c r="V5" s="11"/>
      <c r="W5" s="11"/>
      <c r="X5" s="11"/>
      <c r="Y5" s="11"/>
      <c r="Z5" s="11"/>
    </row>
    <row r="6" ht="12.75" customHeight="1">
      <c r="A6" s="12"/>
      <c r="B6" s="23"/>
      <c r="C6" s="24" t="s">
        <v>14</v>
      </c>
      <c r="D6" s="25">
        <v>1.0</v>
      </c>
      <c r="E6" s="25">
        <v>2.0</v>
      </c>
      <c r="F6" s="25">
        <v>3.0</v>
      </c>
      <c r="G6" s="25">
        <v>4.0</v>
      </c>
      <c r="H6" s="25">
        <v>5.0</v>
      </c>
      <c r="I6" s="25"/>
      <c r="J6" s="17"/>
    </row>
    <row r="7" ht="12.75" customHeight="1">
      <c r="A7" s="12"/>
      <c r="B7" s="23"/>
      <c r="C7" s="24" t="s">
        <v>3</v>
      </c>
      <c r="D7" s="45">
        <v>0.0414</v>
      </c>
      <c r="E7" s="45">
        <v>0.0455</v>
      </c>
      <c r="F7" s="45">
        <v>0.0478</v>
      </c>
      <c r="G7" s="45">
        <v>0.0499</v>
      </c>
      <c r="H7" s="45">
        <v>0.0537</v>
      </c>
      <c r="I7" s="45"/>
      <c r="J7" s="17"/>
    </row>
    <row r="8" ht="12.75" customHeight="1">
      <c r="A8" s="12"/>
      <c r="B8" s="18"/>
      <c r="C8" s="27"/>
      <c r="D8" s="20"/>
      <c r="E8" s="20"/>
      <c r="F8" s="20"/>
      <c r="G8" s="20"/>
      <c r="H8" s="20"/>
      <c r="I8" s="20"/>
      <c r="J8" s="17"/>
    </row>
    <row r="9" ht="12.75" customHeight="1">
      <c r="A9" s="12"/>
      <c r="B9" s="28" t="s">
        <v>16</v>
      </c>
      <c r="C9" s="29" t="s">
        <v>25</v>
      </c>
      <c r="D9" s="14"/>
      <c r="E9" s="14"/>
      <c r="F9" s="14"/>
      <c r="G9" s="14"/>
      <c r="H9" s="14"/>
      <c r="I9" s="14"/>
      <c r="J9" s="30"/>
    </row>
    <row r="10" ht="12.0" customHeight="1">
      <c r="A10" s="36"/>
      <c r="B10" s="23"/>
      <c r="C10" s="23"/>
      <c r="D10" s="23"/>
      <c r="E10" s="23"/>
      <c r="F10" s="23"/>
      <c r="G10" s="23"/>
      <c r="H10" s="23"/>
      <c r="I10" s="23"/>
      <c r="J10" s="35"/>
    </row>
    <row r="11" ht="12.75" customHeight="1">
      <c r="A11" s="38"/>
      <c r="B11" s="28" t="s">
        <v>20</v>
      </c>
      <c r="C11" s="29" t="s">
        <v>26</v>
      </c>
      <c r="D11" s="14"/>
      <c r="E11" s="14"/>
      <c r="F11" s="14"/>
      <c r="G11" s="14"/>
      <c r="H11" s="14"/>
      <c r="I11" s="14"/>
      <c r="J11" s="30"/>
    </row>
    <row r="12" ht="4.5" customHeight="1">
      <c r="A12" s="36"/>
      <c r="B12" s="23"/>
      <c r="C12" s="23"/>
      <c r="D12" s="23"/>
      <c r="E12" s="23"/>
      <c r="F12" s="23"/>
      <c r="G12" s="23"/>
      <c r="H12" s="23"/>
      <c r="I12" s="23"/>
      <c r="J12" s="35"/>
    </row>
    <row r="13" ht="12.75" customHeight="1">
      <c r="A13" s="38"/>
      <c r="B13" s="28" t="s">
        <v>22</v>
      </c>
      <c r="C13" s="29" t="s">
        <v>27</v>
      </c>
      <c r="D13" s="14"/>
      <c r="E13" s="14"/>
      <c r="F13" s="14"/>
      <c r="G13" s="14"/>
      <c r="H13" s="14"/>
      <c r="I13" s="14"/>
      <c r="J13" s="30"/>
    </row>
    <row r="14" ht="4.5" customHeight="1">
      <c r="A14" s="36"/>
      <c r="B14" s="23"/>
      <c r="C14" s="23"/>
      <c r="D14" s="23"/>
      <c r="E14" s="23"/>
      <c r="F14" s="23"/>
      <c r="G14" s="23"/>
      <c r="H14" s="23"/>
      <c r="I14" s="23"/>
      <c r="J14" s="35"/>
    </row>
    <row r="15" ht="12.75" customHeight="1">
      <c r="A15" s="31"/>
      <c r="B15" s="32"/>
      <c r="C15" s="33" t="s">
        <v>18</v>
      </c>
      <c r="D15" s="34">
        <v>100.0</v>
      </c>
      <c r="E15" s="32"/>
      <c r="F15" s="32"/>
      <c r="G15" s="32"/>
      <c r="H15" s="32"/>
      <c r="I15" s="32"/>
      <c r="J15" s="35"/>
    </row>
    <row r="16" ht="12.75" customHeight="1">
      <c r="A16" s="31"/>
      <c r="B16" s="32"/>
      <c r="C16" s="24" t="s">
        <v>14</v>
      </c>
      <c r="D16" s="25">
        <v>1.0</v>
      </c>
      <c r="E16" s="25">
        <v>2.0</v>
      </c>
      <c r="F16" s="25">
        <v>3.0</v>
      </c>
      <c r="G16" s="25">
        <v>4.0</v>
      </c>
      <c r="H16" s="25">
        <v>5.0</v>
      </c>
      <c r="I16" s="25"/>
      <c r="J16" s="35"/>
    </row>
    <row r="17" ht="12.75" customHeight="1">
      <c r="A17" s="36"/>
      <c r="B17" s="23"/>
      <c r="C17" s="33" t="s">
        <v>3</v>
      </c>
      <c r="D17" s="46">
        <f t="shared" ref="D17:H17" si="1">D7</f>
        <v>0.0414</v>
      </c>
      <c r="E17" s="46">
        <f t="shared" si="1"/>
        <v>0.0455</v>
      </c>
      <c r="F17" s="46">
        <f t="shared" si="1"/>
        <v>0.0478</v>
      </c>
      <c r="G17" s="46">
        <f t="shared" si="1"/>
        <v>0.0499</v>
      </c>
      <c r="H17" s="46">
        <f t="shared" si="1"/>
        <v>0.0537</v>
      </c>
      <c r="I17" s="47"/>
      <c r="J17" s="35"/>
    </row>
    <row r="18" ht="12.75" customHeight="1">
      <c r="A18" s="38" t="s">
        <v>28</v>
      </c>
      <c r="B18" s="39"/>
      <c r="C18" s="27" t="s">
        <v>29</v>
      </c>
      <c r="D18" s="48">
        <f t="shared" ref="D18:H18" si="2">100/(1+D17)^D16</f>
        <v>96.02458229</v>
      </c>
      <c r="E18" s="48">
        <f t="shared" si="2"/>
        <v>91.48542832</v>
      </c>
      <c r="F18" s="48">
        <f t="shared" si="2"/>
        <v>86.92902682</v>
      </c>
      <c r="G18" s="48">
        <f t="shared" si="2"/>
        <v>82.30159599</v>
      </c>
      <c r="H18" s="48">
        <f t="shared" si="2"/>
        <v>76.98659285</v>
      </c>
      <c r="I18" s="49"/>
      <c r="J18" s="35"/>
    </row>
    <row r="19" ht="12.75" customHeight="1">
      <c r="A19" s="38"/>
      <c r="B19" s="39"/>
      <c r="C19" s="23"/>
      <c r="D19" s="23"/>
      <c r="E19" s="23"/>
      <c r="F19" s="23"/>
      <c r="G19" s="23"/>
      <c r="H19" s="23"/>
      <c r="I19" s="23"/>
      <c r="J19" s="35"/>
    </row>
    <row r="20" ht="12.75" customHeight="1">
      <c r="A20" s="38"/>
      <c r="B20" s="28" t="s">
        <v>16</v>
      </c>
      <c r="C20" s="50">
        <f>F18</f>
        <v>86.92902682</v>
      </c>
      <c r="D20" s="23"/>
      <c r="E20" s="23"/>
      <c r="F20" s="23"/>
      <c r="G20" s="23"/>
      <c r="H20" s="23"/>
      <c r="I20" s="23"/>
      <c r="J20" s="35"/>
    </row>
    <row r="21" ht="6.75" customHeight="1">
      <c r="A21" s="38"/>
      <c r="B21" s="28"/>
      <c r="C21" s="51"/>
      <c r="D21" s="23"/>
      <c r="E21" s="23"/>
      <c r="F21" s="23"/>
      <c r="G21" s="23"/>
      <c r="H21" s="23"/>
      <c r="I21" s="23"/>
      <c r="J21" s="35"/>
    </row>
    <row r="22" ht="12.75" customHeight="1">
      <c r="A22" s="38"/>
      <c r="B22" s="28" t="s">
        <v>20</v>
      </c>
      <c r="C22" s="50">
        <f>G18</f>
        <v>82.30159599</v>
      </c>
      <c r="D22" s="23"/>
      <c r="E22" s="23"/>
      <c r="F22" s="23"/>
      <c r="G22" s="23"/>
      <c r="H22" s="23"/>
      <c r="I22" s="23"/>
      <c r="J22" s="35"/>
    </row>
    <row r="23" ht="6.75" customHeight="1">
      <c r="A23" s="38"/>
      <c r="B23" s="28"/>
      <c r="C23" s="51"/>
      <c r="D23" s="23"/>
      <c r="E23" s="23"/>
      <c r="F23" s="23"/>
      <c r="G23" s="23"/>
      <c r="H23" s="23"/>
      <c r="I23" s="23"/>
      <c r="J23" s="35"/>
    </row>
    <row r="24" ht="12.75" customHeight="1">
      <c r="A24" s="38"/>
      <c r="B24" s="28" t="s">
        <v>22</v>
      </c>
      <c r="C24" s="40">
        <f>G17</f>
        <v>0.0499</v>
      </c>
      <c r="D24" s="23"/>
      <c r="E24" s="23"/>
      <c r="F24" s="23"/>
      <c r="G24" s="23"/>
      <c r="H24" s="23"/>
      <c r="I24" s="23"/>
      <c r="J24" s="35"/>
    </row>
    <row r="25" ht="12.75" customHeight="1">
      <c r="A25" s="42"/>
      <c r="B25" s="43"/>
      <c r="C25" s="43"/>
      <c r="D25" s="43"/>
      <c r="E25" s="43"/>
      <c r="F25" s="43"/>
      <c r="G25" s="43"/>
      <c r="H25" s="43"/>
      <c r="I25" s="43"/>
      <c r="J25" s="44"/>
    </row>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6">
    <mergeCell ref="B2:F2"/>
    <mergeCell ref="B4:I4"/>
    <mergeCell ref="F5:G5"/>
    <mergeCell ref="C9:J9"/>
    <mergeCell ref="C11:J11"/>
    <mergeCell ref="C13:J13"/>
  </mergeCells>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43"/>
    <col customWidth="1" min="3" max="3" width="32.86"/>
    <col customWidth="1" min="4" max="4" width="19.57"/>
    <col customWidth="1" min="5" max="5" width="12.43"/>
    <col customWidth="1" min="6" max="6" width="16.14"/>
    <col customWidth="1" min="7" max="7" width="14.71"/>
    <col customWidth="1" min="8" max="8" width="15.71"/>
    <col customWidth="1" min="9" max="26" width="8.71"/>
  </cols>
  <sheetData>
    <row r="1" ht="12.75" customHeight="1">
      <c r="A1" s="8"/>
      <c r="B1" s="9"/>
      <c r="C1" s="9"/>
      <c r="D1" s="9"/>
      <c r="E1" s="9"/>
      <c r="F1" s="9"/>
      <c r="G1" s="9"/>
      <c r="H1" s="9"/>
      <c r="I1" s="10"/>
      <c r="J1" s="11"/>
      <c r="K1" s="11"/>
      <c r="L1" s="11"/>
      <c r="M1" s="11"/>
      <c r="N1" s="11"/>
      <c r="O1" s="11"/>
      <c r="P1" s="11"/>
      <c r="Q1" s="11"/>
      <c r="R1" s="11"/>
      <c r="S1" s="11"/>
      <c r="T1" s="11"/>
      <c r="U1" s="11"/>
      <c r="V1" s="11"/>
      <c r="W1" s="11"/>
      <c r="X1" s="11"/>
      <c r="Y1" s="11"/>
      <c r="Z1" s="11"/>
    </row>
    <row r="2" ht="12.75" customHeight="1">
      <c r="A2" s="12"/>
      <c r="B2" s="13" t="s">
        <v>5</v>
      </c>
      <c r="C2" s="14"/>
      <c r="D2" s="14"/>
      <c r="E2" s="14"/>
      <c r="F2" s="15"/>
      <c r="G2" s="2"/>
      <c r="H2" s="16"/>
      <c r="I2" s="17"/>
      <c r="J2" s="11"/>
      <c r="K2" s="11"/>
      <c r="L2" s="11"/>
      <c r="M2" s="11"/>
      <c r="N2" s="11"/>
      <c r="O2" s="11"/>
      <c r="P2" s="11"/>
      <c r="Q2" s="11"/>
      <c r="R2" s="11"/>
      <c r="S2" s="11"/>
      <c r="T2" s="11"/>
      <c r="U2" s="11"/>
      <c r="V2" s="11"/>
      <c r="W2" s="11"/>
      <c r="X2" s="11"/>
      <c r="Y2" s="11"/>
      <c r="Z2" s="11"/>
    </row>
    <row r="3" ht="12.75" customHeight="1">
      <c r="A3" s="12"/>
      <c r="B3" s="18"/>
      <c r="C3" s="18"/>
      <c r="D3" s="18"/>
      <c r="E3" s="18"/>
      <c r="F3" s="18"/>
      <c r="G3" s="18"/>
      <c r="H3" s="18"/>
      <c r="I3" s="17"/>
      <c r="J3" s="11"/>
      <c r="K3" s="11"/>
      <c r="L3" s="11"/>
      <c r="M3" s="11"/>
      <c r="N3" s="11"/>
      <c r="O3" s="11"/>
      <c r="P3" s="11"/>
      <c r="Q3" s="11"/>
      <c r="R3" s="11"/>
      <c r="S3" s="11"/>
      <c r="T3" s="11"/>
      <c r="U3" s="11"/>
      <c r="V3" s="11"/>
      <c r="W3" s="11"/>
      <c r="X3" s="11"/>
      <c r="Y3" s="11"/>
      <c r="Z3" s="11"/>
    </row>
    <row r="4" ht="38.25" customHeight="1">
      <c r="A4" s="12"/>
      <c r="B4" s="19" t="s">
        <v>30</v>
      </c>
      <c r="C4" s="14"/>
      <c r="D4" s="14"/>
      <c r="E4" s="14"/>
      <c r="F4" s="14"/>
      <c r="G4" s="14"/>
      <c r="H4" s="15"/>
      <c r="I4" s="17"/>
      <c r="J4" s="11"/>
      <c r="K4" s="11"/>
      <c r="L4" s="11"/>
      <c r="M4" s="11"/>
      <c r="N4" s="11"/>
      <c r="O4" s="11"/>
      <c r="P4" s="11"/>
      <c r="Q4" s="11"/>
      <c r="R4" s="11"/>
      <c r="S4" s="11"/>
      <c r="T4" s="11"/>
      <c r="U4" s="11"/>
      <c r="V4" s="11"/>
      <c r="W4" s="11"/>
      <c r="X4" s="11"/>
      <c r="Y4" s="11"/>
      <c r="Z4" s="11"/>
    </row>
    <row r="5" ht="12.75" customHeight="1">
      <c r="A5" s="12"/>
      <c r="B5" s="18"/>
      <c r="C5" s="18"/>
      <c r="D5" s="52" t="s">
        <v>31</v>
      </c>
      <c r="E5" s="15"/>
      <c r="F5" s="11"/>
      <c r="G5" s="25" t="s">
        <v>32</v>
      </c>
      <c r="H5" s="22"/>
      <c r="I5" s="17"/>
      <c r="J5" s="11"/>
      <c r="K5" s="11"/>
      <c r="L5" s="11"/>
      <c r="M5" s="11"/>
      <c r="N5" s="11"/>
      <c r="O5" s="11"/>
      <c r="P5" s="11"/>
      <c r="Q5" s="11"/>
      <c r="R5" s="11"/>
      <c r="S5" s="11"/>
      <c r="T5" s="11"/>
      <c r="U5" s="11"/>
      <c r="V5" s="11"/>
      <c r="W5" s="11"/>
      <c r="X5" s="11"/>
      <c r="Y5" s="11"/>
      <c r="Z5" s="11"/>
    </row>
    <row r="6" ht="12.75" customHeight="1">
      <c r="A6" s="12"/>
      <c r="B6" s="23"/>
      <c r="C6" s="53" t="s">
        <v>33</v>
      </c>
      <c r="D6" s="54" t="s">
        <v>34</v>
      </c>
      <c r="E6" s="55"/>
      <c r="F6" s="53"/>
      <c r="G6" s="53" t="s">
        <v>35</v>
      </c>
      <c r="H6" s="25"/>
      <c r="I6" s="17"/>
    </row>
    <row r="7" ht="12.75" customHeight="1">
      <c r="A7" s="12"/>
      <c r="B7" s="23"/>
      <c r="C7" s="20" t="s">
        <v>36</v>
      </c>
      <c r="D7" s="56">
        <v>0.0</v>
      </c>
      <c r="E7" s="57"/>
      <c r="F7" s="26"/>
      <c r="G7" s="20">
        <v>16.0</v>
      </c>
      <c r="H7" s="26"/>
      <c r="I7" s="17"/>
    </row>
    <row r="8" ht="12.75" customHeight="1">
      <c r="A8" s="12"/>
      <c r="B8" s="23"/>
      <c r="C8" s="20" t="s">
        <v>37</v>
      </c>
      <c r="D8" s="58">
        <v>0.0</v>
      </c>
      <c r="E8" s="15"/>
      <c r="F8" s="26"/>
      <c r="G8" s="20">
        <v>12.0</v>
      </c>
      <c r="H8" s="26"/>
      <c r="I8" s="17"/>
    </row>
    <row r="9" ht="12.75" customHeight="1">
      <c r="A9" s="12"/>
      <c r="B9" s="23"/>
      <c r="C9" s="20" t="s">
        <v>38</v>
      </c>
      <c r="D9" s="58">
        <v>0.02</v>
      </c>
      <c r="E9" s="15"/>
      <c r="F9" s="26"/>
      <c r="G9" s="20">
        <v>16.0</v>
      </c>
      <c r="H9" s="26"/>
      <c r="I9" s="17"/>
    </row>
    <row r="10" ht="12.75" customHeight="1">
      <c r="A10" s="12"/>
      <c r="B10" s="23"/>
      <c r="C10" s="20" t="s">
        <v>39</v>
      </c>
      <c r="D10" s="58">
        <v>0.07</v>
      </c>
      <c r="E10" s="15"/>
      <c r="F10" s="26"/>
      <c r="G10" s="20">
        <v>12.0</v>
      </c>
      <c r="H10" s="26"/>
      <c r="I10" s="17"/>
    </row>
    <row r="11" ht="12.75" customHeight="1">
      <c r="A11" s="12"/>
      <c r="B11" s="18"/>
      <c r="C11" s="27"/>
      <c r="D11" s="20"/>
      <c r="E11" s="20"/>
      <c r="F11" s="20"/>
      <c r="G11" s="20"/>
      <c r="H11" s="20"/>
      <c r="I11" s="17"/>
    </row>
    <row r="12" ht="36.75" customHeight="1">
      <c r="A12" s="12"/>
      <c r="B12" s="28" t="s">
        <v>16</v>
      </c>
      <c r="C12" s="29" t="s">
        <v>40</v>
      </c>
      <c r="D12" s="14"/>
      <c r="E12" s="14"/>
      <c r="F12" s="14"/>
      <c r="G12" s="14"/>
      <c r="H12" s="15"/>
      <c r="I12" s="59"/>
    </row>
    <row r="13" ht="4.5" customHeight="1">
      <c r="A13" s="36"/>
      <c r="B13" s="23"/>
      <c r="C13" s="23"/>
      <c r="D13" s="23"/>
      <c r="E13" s="23"/>
      <c r="F13" s="23"/>
      <c r="G13" s="23"/>
      <c r="H13" s="23"/>
      <c r="I13" s="35"/>
    </row>
    <row r="14" ht="12.75" customHeight="1">
      <c r="A14" s="36"/>
      <c r="B14" s="23"/>
      <c r="C14" s="33" t="s">
        <v>18</v>
      </c>
      <c r="D14" s="37">
        <v>100.0</v>
      </c>
      <c r="E14" s="23"/>
      <c r="F14" s="23"/>
      <c r="G14" s="32"/>
      <c r="H14" s="23"/>
      <c r="I14" s="35"/>
    </row>
    <row r="15" ht="12.75" customHeight="1">
      <c r="A15" s="36"/>
      <c r="B15" s="23"/>
      <c r="C15" s="33" t="s">
        <v>41</v>
      </c>
      <c r="D15" s="46">
        <v>0.07</v>
      </c>
      <c r="E15" s="23"/>
      <c r="F15" s="23"/>
      <c r="G15" s="60" t="s">
        <v>42</v>
      </c>
      <c r="H15" s="61" t="s">
        <v>43</v>
      </c>
      <c r="I15" s="35"/>
    </row>
    <row r="16" ht="25.5" customHeight="1">
      <c r="A16" s="36"/>
      <c r="B16" s="23"/>
      <c r="C16" s="25" t="s">
        <v>44</v>
      </c>
      <c r="D16" s="25" t="s">
        <v>31</v>
      </c>
      <c r="E16" s="25" t="s">
        <v>32</v>
      </c>
      <c r="F16" s="62" t="s">
        <v>45</v>
      </c>
      <c r="G16" s="46">
        <v>0.06</v>
      </c>
      <c r="H16" s="61" t="s">
        <v>46</v>
      </c>
      <c r="I16" s="35"/>
    </row>
    <row r="17" ht="12.75" customHeight="1">
      <c r="A17" s="36"/>
      <c r="B17" s="23"/>
      <c r="C17" s="25" t="s">
        <v>36</v>
      </c>
      <c r="D17" s="46">
        <f t="shared" ref="D17:D20" si="1">D7</f>
        <v>0</v>
      </c>
      <c r="E17" s="63">
        <f t="shared" ref="E17:E20" si="2">G7</f>
        <v>16</v>
      </c>
      <c r="F17" s="50">
        <f t="shared" ref="F17:F20" si="3">-PV($D$15,$E17,$D17*$D$14,$D$14)</f>
        <v>33.87345978</v>
      </c>
      <c r="G17" s="50">
        <f t="shared" ref="G17:G20" si="4">-PV($G$16,$E17,$D17*$D$14,$D$14)</f>
        <v>39.36462837</v>
      </c>
      <c r="H17" s="40">
        <f t="shared" ref="H17:H20" si="5">G17/F17-1</f>
        <v>0.1621082885</v>
      </c>
      <c r="I17" s="35"/>
    </row>
    <row r="18" ht="12.75" customHeight="1">
      <c r="A18" s="36"/>
      <c r="B18" s="23"/>
      <c r="C18" s="25" t="s">
        <v>47</v>
      </c>
      <c r="D18" s="46">
        <f t="shared" si="1"/>
        <v>0</v>
      </c>
      <c r="E18" s="63">
        <f t="shared" si="2"/>
        <v>12</v>
      </c>
      <c r="F18" s="50">
        <f t="shared" si="3"/>
        <v>44.40119592</v>
      </c>
      <c r="G18" s="50">
        <f t="shared" si="4"/>
        <v>49.69693636</v>
      </c>
      <c r="H18" s="40">
        <f t="shared" si="5"/>
        <v>0.1192702206</v>
      </c>
      <c r="I18" s="35"/>
    </row>
    <row r="19" ht="12.75" customHeight="1">
      <c r="A19" s="36"/>
      <c r="B19" s="23"/>
      <c r="C19" s="25" t="s">
        <v>38</v>
      </c>
      <c r="D19" s="46">
        <f t="shared" si="1"/>
        <v>0.02</v>
      </c>
      <c r="E19" s="63">
        <f t="shared" si="2"/>
        <v>16</v>
      </c>
      <c r="F19" s="50">
        <f t="shared" si="3"/>
        <v>52.76675699</v>
      </c>
      <c r="G19" s="50">
        <f t="shared" si="4"/>
        <v>59.57641891</v>
      </c>
      <c r="H19" s="40">
        <f t="shared" si="5"/>
        <v>0.1290521214</v>
      </c>
      <c r="I19" s="35"/>
    </row>
    <row r="20" ht="12.75" customHeight="1">
      <c r="A20" s="36"/>
      <c r="B20" s="23"/>
      <c r="C20" s="25" t="s">
        <v>39</v>
      </c>
      <c r="D20" s="46">
        <f t="shared" si="1"/>
        <v>0.07</v>
      </c>
      <c r="E20" s="63">
        <f t="shared" si="2"/>
        <v>12</v>
      </c>
      <c r="F20" s="48">
        <f t="shared" si="3"/>
        <v>100</v>
      </c>
      <c r="G20" s="48">
        <f t="shared" si="4"/>
        <v>108.3838439</v>
      </c>
      <c r="H20" s="40">
        <f t="shared" si="5"/>
        <v>0.0838384394</v>
      </c>
      <c r="I20" s="35"/>
    </row>
    <row r="21" ht="12.75" customHeight="1">
      <c r="A21" s="36"/>
      <c r="B21" s="23"/>
      <c r="C21" s="23"/>
      <c r="D21" s="23"/>
      <c r="E21" s="23"/>
      <c r="F21" s="23"/>
      <c r="G21" s="23"/>
      <c r="H21" s="23"/>
      <c r="I21" s="35"/>
    </row>
    <row r="22" ht="57.0" customHeight="1">
      <c r="A22" s="12"/>
      <c r="B22" s="28" t="s">
        <v>20</v>
      </c>
      <c r="C22" s="29" t="s">
        <v>48</v>
      </c>
      <c r="D22" s="14"/>
      <c r="E22" s="14"/>
      <c r="F22" s="14"/>
      <c r="G22" s="14"/>
      <c r="H22" s="15"/>
      <c r="I22" s="59"/>
    </row>
    <row r="23" ht="9.0" customHeight="1">
      <c r="A23" s="36"/>
      <c r="B23" s="23"/>
      <c r="C23" s="23"/>
      <c r="D23" s="23"/>
      <c r="E23" s="23"/>
      <c r="F23" s="23"/>
      <c r="G23" s="23"/>
      <c r="H23" s="23"/>
      <c r="I23" s="35"/>
    </row>
    <row r="24" ht="12.75" customHeight="1">
      <c r="A24" s="38"/>
      <c r="B24" s="28"/>
      <c r="C24" s="64" t="str">
        <f t="array" ref="C24">INDEX($C$17:$C$20,MATCH(MAX($H$17:$H$20),$H$17:$H$20,0),1)</f>
        <v>A</v>
      </c>
      <c r="D24" s="65" t="s">
        <v>49</v>
      </c>
      <c r="E24" s="14"/>
      <c r="F24" s="14"/>
      <c r="G24" s="15"/>
      <c r="H24" s="23"/>
      <c r="I24" s="35"/>
    </row>
    <row r="25" ht="12.75" customHeight="1">
      <c r="A25" s="36"/>
      <c r="B25" s="23"/>
      <c r="C25" s="66" t="str">
        <f t="array" ref="C25">INDEX($C$17:$C$20,MATCH(MIN($H$17:$H$20),$H$17:$H$20,0),1)</f>
        <v>D</v>
      </c>
      <c r="D25" s="65" t="s">
        <v>50</v>
      </c>
      <c r="E25" s="14"/>
      <c r="F25" s="14"/>
      <c r="G25" s="15"/>
      <c r="H25" s="23"/>
      <c r="I25" s="35"/>
    </row>
    <row r="26" ht="12.75" customHeight="1">
      <c r="A26" s="36"/>
      <c r="B26" s="23"/>
      <c r="C26" s="67"/>
      <c r="D26" s="68"/>
      <c r="E26" s="68"/>
      <c r="F26" s="68"/>
      <c r="G26" s="68"/>
      <c r="H26" s="23"/>
      <c r="I26" s="35"/>
    </row>
    <row r="27" ht="18.75" customHeight="1">
      <c r="A27" s="36"/>
      <c r="B27" s="23"/>
      <c r="C27" s="69" t="s">
        <v>51</v>
      </c>
      <c r="D27" s="70"/>
      <c r="E27" s="70"/>
      <c r="F27" s="70"/>
      <c r="G27" s="70"/>
      <c r="H27" s="71"/>
      <c r="I27" s="35"/>
    </row>
    <row r="28" ht="18.75" customHeight="1">
      <c r="A28" s="36"/>
      <c r="B28" s="23"/>
      <c r="C28" s="72"/>
      <c r="H28" s="73"/>
      <c r="I28" s="35"/>
    </row>
    <row r="29" ht="18.75" customHeight="1">
      <c r="A29" s="36"/>
      <c r="B29" s="23"/>
      <c r="C29" s="72"/>
      <c r="H29" s="73"/>
      <c r="I29" s="35"/>
    </row>
    <row r="30" ht="18.75" customHeight="1">
      <c r="A30" s="36"/>
      <c r="B30" s="23"/>
      <c r="C30" s="74"/>
      <c r="D30" s="75"/>
      <c r="E30" s="75"/>
      <c r="F30" s="75"/>
      <c r="G30" s="75"/>
      <c r="H30" s="76"/>
      <c r="I30" s="35"/>
    </row>
    <row r="31" ht="12.75" customHeight="1">
      <c r="A31" s="42"/>
      <c r="B31" s="43"/>
      <c r="C31" s="43"/>
      <c r="D31" s="43"/>
      <c r="E31" s="43"/>
      <c r="F31" s="43"/>
      <c r="G31" s="43"/>
      <c r="H31" s="43"/>
      <c r="I31" s="44"/>
    </row>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3">
    <mergeCell ref="D10:E10"/>
    <mergeCell ref="C12:H12"/>
    <mergeCell ref="C22:H22"/>
    <mergeCell ref="D24:G24"/>
    <mergeCell ref="D25:G25"/>
    <mergeCell ref="C27:H30"/>
    <mergeCell ref="B2:F2"/>
    <mergeCell ref="B4:H4"/>
    <mergeCell ref="D5:E5"/>
    <mergeCell ref="D6:E6"/>
    <mergeCell ref="D7:E7"/>
    <mergeCell ref="D8:E8"/>
    <mergeCell ref="D9:E9"/>
  </mergeCells>
  <printOptions/>
  <pageMargins bottom="1.0" footer="0.0" header="0.0" left="0.75" right="0.75" top="1.0"/>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43"/>
    <col customWidth="1" min="3" max="3" width="32.71"/>
    <col customWidth="1" min="4" max="4" width="21.71"/>
    <col customWidth="1" min="5" max="5" width="12.0"/>
    <col customWidth="1" min="6" max="26" width="8.71"/>
  </cols>
  <sheetData>
    <row r="1" ht="12.75" customHeight="1">
      <c r="A1" s="8"/>
      <c r="B1" s="9"/>
      <c r="C1" s="9"/>
      <c r="D1" s="9"/>
      <c r="E1" s="9"/>
      <c r="F1" s="9"/>
      <c r="G1" s="9"/>
      <c r="H1" s="9"/>
      <c r="I1" s="10"/>
      <c r="J1" s="11"/>
      <c r="K1" s="11"/>
      <c r="L1" s="11"/>
      <c r="M1" s="11"/>
      <c r="N1" s="11"/>
      <c r="O1" s="11"/>
      <c r="P1" s="11"/>
      <c r="Q1" s="11"/>
      <c r="R1" s="11"/>
      <c r="S1" s="11"/>
      <c r="T1" s="11"/>
      <c r="U1" s="11"/>
      <c r="V1" s="11"/>
      <c r="W1" s="11"/>
      <c r="X1" s="11"/>
      <c r="Y1" s="11"/>
      <c r="Z1" s="11"/>
    </row>
    <row r="2" ht="12.75" customHeight="1">
      <c r="A2" s="12"/>
      <c r="B2" s="13" t="s">
        <v>7</v>
      </c>
      <c r="C2" s="14"/>
      <c r="D2" s="14"/>
      <c r="E2" s="14"/>
      <c r="F2" s="15"/>
      <c r="G2" s="2"/>
      <c r="H2" s="16"/>
      <c r="I2" s="17"/>
      <c r="J2" s="11"/>
      <c r="K2" s="11"/>
      <c r="L2" s="11"/>
      <c r="M2" s="11"/>
      <c r="N2" s="11"/>
      <c r="O2" s="11"/>
      <c r="P2" s="11"/>
      <c r="Q2" s="11"/>
      <c r="R2" s="11"/>
      <c r="S2" s="11"/>
      <c r="T2" s="11"/>
      <c r="U2" s="11"/>
      <c r="V2" s="11"/>
      <c r="W2" s="11"/>
      <c r="X2" s="11"/>
      <c r="Y2" s="11"/>
      <c r="Z2" s="11"/>
    </row>
    <row r="3" ht="12.75" customHeight="1">
      <c r="A3" s="12"/>
      <c r="B3" s="18"/>
      <c r="C3" s="18"/>
      <c r="D3" s="18"/>
      <c r="E3" s="18"/>
      <c r="F3" s="18"/>
      <c r="G3" s="18"/>
      <c r="H3" s="18"/>
      <c r="I3" s="17"/>
      <c r="J3" s="11"/>
      <c r="K3" s="11"/>
      <c r="L3" s="11"/>
      <c r="M3" s="11"/>
      <c r="N3" s="11"/>
      <c r="O3" s="11"/>
      <c r="P3" s="11"/>
      <c r="Q3" s="11"/>
      <c r="R3" s="11"/>
      <c r="S3" s="11"/>
      <c r="T3" s="11"/>
      <c r="U3" s="11"/>
      <c r="V3" s="11"/>
      <c r="W3" s="11"/>
      <c r="X3" s="11"/>
      <c r="Y3" s="11"/>
      <c r="Z3" s="11"/>
    </row>
    <row r="4" ht="57.75" customHeight="1">
      <c r="A4" s="12"/>
      <c r="B4" s="19" t="s">
        <v>52</v>
      </c>
      <c r="C4" s="14"/>
      <c r="D4" s="14"/>
      <c r="E4" s="14"/>
      <c r="F4" s="14"/>
      <c r="G4" s="14"/>
      <c r="H4" s="15"/>
      <c r="I4" s="17"/>
      <c r="J4" s="11"/>
      <c r="K4" s="11"/>
      <c r="L4" s="11"/>
      <c r="M4" s="11"/>
      <c r="N4" s="11"/>
      <c r="O4" s="11"/>
      <c r="P4" s="11"/>
      <c r="Q4" s="11"/>
      <c r="R4" s="11"/>
      <c r="S4" s="11"/>
      <c r="T4" s="11"/>
      <c r="U4" s="11"/>
      <c r="V4" s="11"/>
      <c r="W4" s="11"/>
      <c r="X4" s="11"/>
      <c r="Y4" s="11"/>
      <c r="Z4" s="11"/>
    </row>
    <row r="5" ht="15.75" customHeight="1">
      <c r="A5" s="31"/>
      <c r="B5" s="23"/>
      <c r="C5" s="23"/>
      <c r="D5" s="23"/>
      <c r="E5" s="23"/>
      <c r="F5" s="23"/>
      <c r="G5" s="23"/>
      <c r="H5" s="23"/>
      <c r="I5" s="35"/>
    </row>
    <row r="6" ht="36.75" customHeight="1">
      <c r="A6" s="12"/>
      <c r="B6" s="28" t="s">
        <v>16</v>
      </c>
      <c r="C6" s="29" t="s">
        <v>53</v>
      </c>
      <c r="D6" s="14"/>
      <c r="E6" s="14"/>
      <c r="F6" s="14"/>
      <c r="G6" s="14"/>
      <c r="H6" s="15"/>
      <c r="I6" s="59"/>
    </row>
    <row r="7" ht="7.5" customHeight="1">
      <c r="A7" s="36"/>
      <c r="B7" s="23"/>
      <c r="C7" s="23"/>
      <c r="D7" s="23"/>
      <c r="E7" s="23"/>
      <c r="F7" s="23"/>
      <c r="G7" s="23"/>
      <c r="H7" s="23"/>
      <c r="I7" s="35"/>
    </row>
    <row r="8" ht="36.75" customHeight="1">
      <c r="A8" s="12"/>
      <c r="B8" s="28" t="s">
        <v>20</v>
      </c>
      <c r="C8" s="29" t="s">
        <v>54</v>
      </c>
      <c r="D8" s="14"/>
      <c r="E8" s="14"/>
      <c r="F8" s="14"/>
      <c r="G8" s="14"/>
      <c r="H8" s="15"/>
      <c r="I8" s="59"/>
    </row>
    <row r="9" ht="7.5" customHeight="1">
      <c r="A9" s="36"/>
      <c r="B9" s="23"/>
      <c r="C9" s="23"/>
      <c r="D9" s="23"/>
      <c r="E9" s="23"/>
      <c r="F9" s="23"/>
      <c r="G9" s="23"/>
      <c r="H9" s="23"/>
      <c r="I9" s="35"/>
    </row>
    <row r="10" ht="36.75" customHeight="1">
      <c r="A10" s="12"/>
      <c r="B10" s="28" t="s">
        <v>22</v>
      </c>
      <c r="C10" s="29" t="s">
        <v>55</v>
      </c>
      <c r="D10" s="14"/>
      <c r="E10" s="14"/>
      <c r="F10" s="14"/>
      <c r="G10" s="14"/>
      <c r="H10" s="15"/>
      <c r="I10" s="59"/>
    </row>
    <row r="11" ht="7.5" customHeight="1">
      <c r="A11" s="36"/>
      <c r="B11" s="23"/>
      <c r="C11" s="23"/>
      <c r="D11" s="23"/>
      <c r="E11" s="23"/>
      <c r="F11" s="23"/>
      <c r="G11" s="23"/>
      <c r="H11" s="23"/>
      <c r="I11" s="35"/>
    </row>
    <row r="12" ht="36.0" customHeight="1">
      <c r="A12" s="12"/>
      <c r="B12" s="28" t="s">
        <v>56</v>
      </c>
      <c r="C12" s="29" t="s">
        <v>57</v>
      </c>
      <c r="D12" s="14"/>
      <c r="E12" s="14"/>
      <c r="F12" s="14"/>
      <c r="G12" s="14"/>
      <c r="H12" s="15"/>
      <c r="I12" s="59"/>
    </row>
    <row r="13" ht="14.25" customHeight="1">
      <c r="A13" s="36"/>
      <c r="B13" s="23"/>
      <c r="C13" s="23"/>
      <c r="D13" s="23"/>
      <c r="E13" s="23"/>
      <c r="F13" s="23"/>
      <c r="G13" s="23"/>
      <c r="H13" s="23"/>
      <c r="I13" s="35"/>
    </row>
    <row r="14" ht="19.5" customHeight="1">
      <c r="A14" s="36"/>
      <c r="B14" s="23"/>
      <c r="C14" s="77" t="s">
        <v>58</v>
      </c>
      <c r="D14" s="23"/>
      <c r="E14" s="23"/>
      <c r="F14" s="23"/>
      <c r="G14" s="23"/>
      <c r="H14" s="23"/>
      <c r="I14" s="35"/>
    </row>
    <row r="15" ht="19.5" customHeight="1">
      <c r="A15" s="36"/>
      <c r="B15" s="23"/>
      <c r="C15" s="78"/>
      <c r="D15" s="63">
        <v>30.0</v>
      </c>
      <c r="E15" s="23"/>
      <c r="F15" s="23"/>
      <c r="G15" s="23"/>
      <c r="H15" s="23"/>
      <c r="I15" s="35"/>
    </row>
    <row r="16" ht="12.75" customHeight="1">
      <c r="A16" s="36"/>
      <c r="B16" s="23"/>
      <c r="C16" s="33" t="s">
        <v>59</v>
      </c>
      <c r="D16" s="63">
        <v>5.0</v>
      </c>
      <c r="E16" s="23"/>
      <c r="F16" s="23"/>
      <c r="G16" s="23"/>
      <c r="H16" s="23"/>
      <c r="I16" s="35"/>
    </row>
    <row r="17" ht="12.75" customHeight="1">
      <c r="A17" s="36"/>
      <c r="B17" s="23"/>
      <c r="C17" s="33" t="s">
        <v>31</v>
      </c>
      <c r="D17" s="46">
        <v>0.0</v>
      </c>
      <c r="E17" s="23"/>
      <c r="F17" s="23"/>
      <c r="G17" s="23"/>
      <c r="H17" s="23"/>
      <c r="I17" s="35"/>
    </row>
    <row r="18" ht="12.75" customHeight="1">
      <c r="A18" s="36"/>
      <c r="B18" s="23"/>
      <c r="C18" s="33" t="s">
        <v>18</v>
      </c>
      <c r="D18" s="37">
        <v>100.0</v>
      </c>
      <c r="E18" s="23"/>
      <c r="F18" s="23"/>
      <c r="G18" s="23"/>
      <c r="H18" s="23"/>
      <c r="I18" s="35"/>
    </row>
    <row r="19" ht="12.75" customHeight="1">
      <c r="A19" s="36"/>
      <c r="B19" s="23"/>
      <c r="C19" s="33" t="s">
        <v>41</v>
      </c>
      <c r="D19" s="46">
        <v>0.04</v>
      </c>
      <c r="E19" s="23"/>
      <c r="F19" s="23"/>
      <c r="G19" s="23"/>
      <c r="H19" s="23"/>
      <c r="I19" s="35"/>
    </row>
    <row r="20" ht="12.75" customHeight="1">
      <c r="A20" s="36"/>
      <c r="B20" s="23"/>
      <c r="C20" s="33" t="s">
        <v>60</v>
      </c>
      <c r="D20" s="48">
        <f>-PV(D19,D15,D17*D18,D18)</f>
        <v>30.8318668</v>
      </c>
      <c r="E20" s="23"/>
      <c r="F20" s="23"/>
      <c r="G20" s="23"/>
      <c r="H20" s="23"/>
      <c r="I20" s="35"/>
    </row>
    <row r="21" ht="12.75" customHeight="1">
      <c r="A21" s="36"/>
      <c r="B21" s="23"/>
      <c r="C21" s="23"/>
      <c r="D21" s="23"/>
      <c r="E21" s="23"/>
      <c r="F21" s="23"/>
      <c r="G21" s="23"/>
      <c r="H21" s="23"/>
      <c r="I21" s="35"/>
    </row>
    <row r="22" ht="17.25" customHeight="1">
      <c r="A22" s="36"/>
      <c r="B22" s="23"/>
      <c r="C22" s="23"/>
      <c r="D22" s="79" t="s">
        <v>61</v>
      </c>
      <c r="E22" s="27"/>
      <c r="F22" s="23"/>
      <c r="G22" s="23"/>
      <c r="H22" s="23"/>
      <c r="I22" s="35"/>
    </row>
    <row r="23" ht="12.75" customHeight="1">
      <c r="A23" s="36"/>
      <c r="B23" s="23"/>
      <c r="C23" s="27" t="s">
        <v>62</v>
      </c>
      <c r="D23" s="80"/>
      <c r="E23" s="20" t="s">
        <v>63</v>
      </c>
      <c r="F23" s="23"/>
      <c r="G23" s="23"/>
      <c r="H23" s="23"/>
      <c r="I23" s="35"/>
    </row>
    <row r="24" ht="12.75" customHeight="1">
      <c r="A24" s="36"/>
      <c r="B24" s="28" t="s">
        <v>16</v>
      </c>
      <c r="C24" s="40">
        <v>0.04</v>
      </c>
      <c r="D24" s="50">
        <f t="shared" ref="D24:D26" si="1">-PV(C24,$D$15-$D$16,$D$17*$D$18,$D$18)</f>
        <v>37.51168023</v>
      </c>
      <c r="E24" s="40">
        <f t="shared" ref="E24:E26" si="2">(D24/$D$20)^(1/$D$16)-1</f>
        <v>0.04</v>
      </c>
      <c r="F24" s="23"/>
      <c r="G24" s="23"/>
      <c r="H24" s="23"/>
      <c r="I24" s="35"/>
    </row>
    <row r="25" ht="12.75" customHeight="1">
      <c r="A25" s="36"/>
      <c r="B25" s="28" t="s">
        <v>20</v>
      </c>
      <c r="C25" s="40">
        <v>0.05</v>
      </c>
      <c r="D25" s="50">
        <f t="shared" si="1"/>
        <v>29.53027717</v>
      </c>
      <c r="E25" s="40">
        <f t="shared" si="2"/>
        <v>-0.008589440078</v>
      </c>
      <c r="F25" s="23"/>
      <c r="G25" s="23"/>
      <c r="H25" s="23"/>
      <c r="I25" s="35"/>
    </row>
    <row r="26" ht="12.75" customHeight="1">
      <c r="A26" s="36"/>
      <c r="B26" s="28" t="s">
        <v>22</v>
      </c>
      <c r="C26" s="40">
        <v>0.03</v>
      </c>
      <c r="D26" s="48">
        <f t="shared" si="1"/>
        <v>47.76055693</v>
      </c>
      <c r="E26" s="40">
        <f t="shared" si="2"/>
        <v>0.0914753004</v>
      </c>
      <c r="F26" s="23"/>
      <c r="G26" s="23"/>
      <c r="H26" s="23"/>
      <c r="I26" s="35"/>
    </row>
    <row r="27" ht="12.75" customHeight="1">
      <c r="A27" s="36"/>
      <c r="B27" s="28" t="s">
        <v>56</v>
      </c>
      <c r="C27" s="81" t="s">
        <v>64</v>
      </c>
      <c r="D27" s="70"/>
      <c r="E27" s="70"/>
      <c r="F27" s="70"/>
      <c r="G27" s="70"/>
      <c r="H27" s="71"/>
      <c r="I27" s="35"/>
    </row>
    <row r="28" ht="39.75" customHeight="1">
      <c r="A28" s="36"/>
      <c r="B28" s="28"/>
      <c r="C28" s="74"/>
      <c r="D28" s="75"/>
      <c r="E28" s="75"/>
      <c r="F28" s="75"/>
      <c r="G28" s="75"/>
      <c r="H28" s="76"/>
      <c r="I28" s="35"/>
    </row>
    <row r="29" ht="18.75" customHeight="1">
      <c r="A29" s="42"/>
      <c r="B29" s="43"/>
      <c r="C29" s="43"/>
      <c r="D29" s="43"/>
      <c r="E29" s="43"/>
      <c r="F29" s="43"/>
      <c r="G29" s="43"/>
      <c r="H29" s="43"/>
      <c r="I29" s="44"/>
    </row>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9">
    <mergeCell ref="D22:D23"/>
    <mergeCell ref="C27:H28"/>
    <mergeCell ref="B2:F2"/>
    <mergeCell ref="B4:H4"/>
    <mergeCell ref="C6:H6"/>
    <mergeCell ref="C8:H8"/>
    <mergeCell ref="C10:H10"/>
    <mergeCell ref="C12:H12"/>
    <mergeCell ref="C14:C15"/>
  </mergeCells>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43"/>
    <col customWidth="1" min="3" max="3" width="45.0"/>
    <col customWidth="1" min="4" max="4" width="11.29"/>
    <col customWidth="1" min="5" max="5" width="13.43"/>
    <col customWidth="1" min="6" max="7" width="12.0"/>
    <col customWidth="1" min="8" max="9" width="8.71"/>
    <col customWidth="1" min="10" max="10" width="14.86"/>
    <col customWidth="1" min="11" max="14" width="8.71"/>
    <col customWidth="1" min="15" max="15" width="23.43"/>
    <col customWidth="1" min="16" max="26" width="8.71"/>
  </cols>
  <sheetData>
    <row r="1" ht="12.75" customHeight="1">
      <c r="A1" s="8"/>
      <c r="B1" s="9"/>
      <c r="C1" s="9"/>
      <c r="D1" s="9"/>
      <c r="E1" s="9"/>
      <c r="F1" s="9"/>
      <c r="G1" s="9"/>
      <c r="H1" s="9"/>
      <c r="I1" s="9"/>
      <c r="J1" s="9"/>
      <c r="K1" s="9"/>
      <c r="L1" s="10"/>
      <c r="M1" s="11"/>
      <c r="N1" s="11"/>
      <c r="O1" s="11"/>
      <c r="P1" s="11"/>
      <c r="Q1" s="11"/>
      <c r="R1" s="11"/>
      <c r="S1" s="11"/>
      <c r="T1" s="11"/>
      <c r="U1" s="11"/>
      <c r="V1" s="11"/>
      <c r="W1" s="11"/>
      <c r="X1" s="11"/>
      <c r="Y1" s="11"/>
      <c r="Z1" s="11"/>
    </row>
    <row r="2" ht="12.75" customHeight="1">
      <c r="A2" s="12"/>
      <c r="B2" s="13" t="s">
        <v>9</v>
      </c>
      <c r="C2" s="14"/>
      <c r="D2" s="14"/>
      <c r="E2" s="14"/>
      <c r="F2" s="15"/>
      <c r="G2" s="2"/>
      <c r="H2" s="16"/>
      <c r="I2" s="16"/>
      <c r="J2" s="16"/>
      <c r="K2" s="16"/>
      <c r="L2" s="17"/>
      <c r="M2" s="11"/>
      <c r="N2" s="11"/>
      <c r="O2" s="11"/>
      <c r="P2" s="11"/>
      <c r="Q2" s="11"/>
      <c r="R2" s="11"/>
      <c r="S2" s="11"/>
      <c r="T2" s="11"/>
      <c r="U2" s="11"/>
      <c r="V2" s="11"/>
      <c r="W2" s="11"/>
      <c r="X2" s="11"/>
      <c r="Y2" s="11"/>
      <c r="Z2" s="11"/>
    </row>
    <row r="3" ht="12.75" customHeight="1">
      <c r="A3" s="12"/>
      <c r="B3" s="18"/>
      <c r="C3" s="18"/>
      <c r="D3" s="18"/>
      <c r="E3" s="18"/>
      <c r="F3" s="18"/>
      <c r="G3" s="18"/>
      <c r="H3" s="18"/>
      <c r="I3" s="18"/>
      <c r="J3" s="18"/>
      <c r="K3" s="18"/>
      <c r="L3" s="17"/>
      <c r="M3" s="11"/>
      <c r="N3" s="11"/>
      <c r="O3" s="11"/>
      <c r="P3" s="11"/>
      <c r="Q3" s="11"/>
      <c r="R3" s="11"/>
      <c r="S3" s="11"/>
      <c r="T3" s="11"/>
      <c r="U3" s="11"/>
      <c r="V3" s="11"/>
      <c r="W3" s="11"/>
      <c r="X3" s="11"/>
      <c r="Y3" s="11"/>
      <c r="Z3" s="11"/>
    </row>
    <row r="4" ht="31.5" customHeight="1">
      <c r="A4" s="12"/>
      <c r="B4" s="19" t="s">
        <v>65</v>
      </c>
      <c r="C4" s="14"/>
      <c r="D4" s="14"/>
      <c r="E4" s="14"/>
      <c r="F4" s="14"/>
      <c r="G4" s="14"/>
      <c r="H4" s="14"/>
      <c r="I4" s="14"/>
      <c r="J4" s="14"/>
      <c r="K4" s="15"/>
      <c r="L4" s="17"/>
      <c r="M4" s="11"/>
      <c r="N4" s="11"/>
      <c r="O4" s="11"/>
      <c r="P4" s="11"/>
      <c r="Q4" s="11"/>
      <c r="R4" s="11"/>
      <c r="S4" s="11"/>
      <c r="T4" s="11"/>
      <c r="U4" s="11"/>
      <c r="V4" s="11"/>
      <c r="W4" s="11"/>
      <c r="X4" s="11"/>
      <c r="Y4" s="11"/>
      <c r="Z4" s="11"/>
    </row>
    <row r="5" ht="31.5" customHeight="1">
      <c r="A5" s="12"/>
      <c r="B5" s="82"/>
      <c r="C5" s="82"/>
      <c r="D5" s="82"/>
      <c r="E5" s="82"/>
      <c r="F5" s="82"/>
      <c r="G5" s="82"/>
      <c r="H5" s="82"/>
      <c r="I5" s="82"/>
      <c r="J5" s="82"/>
      <c r="K5" s="82"/>
      <c r="L5" s="17"/>
      <c r="M5" s="11"/>
      <c r="N5" s="11"/>
      <c r="O5" s="11"/>
      <c r="P5" s="11"/>
      <c r="Q5" s="11"/>
      <c r="R5" s="11"/>
      <c r="S5" s="11"/>
      <c r="T5" s="11"/>
      <c r="U5" s="11"/>
      <c r="V5" s="11"/>
      <c r="W5" s="11"/>
      <c r="X5" s="11"/>
      <c r="Y5" s="11"/>
      <c r="Z5" s="11"/>
    </row>
    <row r="6" ht="12.75" customHeight="1">
      <c r="A6" s="12"/>
      <c r="B6" s="18"/>
      <c r="C6" s="33" t="s">
        <v>14</v>
      </c>
      <c r="D6" s="25">
        <v>1.0</v>
      </c>
      <c r="E6" s="25">
        <v>2.0</v>
      </c>
      <c r="F6" s="25">
        <v>3.0</v>
      </c>
      <c r="G6" s="25">
        <v>4.0</v>
      </c>
      <c r="H6" s="22"/>
      <c r="I6" s="22"/>
      <c r="J6" s="18"/>
      <c r="K6" s="18"/>
      <c r="L6" s="17"/>
      <c r="M6" s="11"/>
      <c r="N6" s="11"/>
      <c r="O6" s="11"/>
      <c r="P6" s="11"/>
      <c r="Q6" s="11"/>
      <c r="R6" s="11"/>
      <c r="S6" s="11"/>
      <c r="T6" s="11"/>
      <c r="U6" s="11"/>
      <c r="V6" s="11"/>
      <c r="W6" s="11"/>
      <c r="X6" s="11"/>
      <c r="Y6" s="11"/>
      <c r="Z6" s="11"/>
    </row>
    <row r="7" ht="12.75" customHeight="1">
      <c r="A7" s="12"/>
      <c r="B7" s="23"/>
      <c r="C7" s="33" t="s">
        <v>66</v>
      </c>
      <c r="D7" s="46">
        <v>0.0</v>
      </c>
      <c r="E7" s="46">
        <v>0.09</v>
      </c>
      <c r="F7" s="46">
        <v>0.07</v>
      </c>
      <c r="G7" s="46">
        <v>0.14</v>
      </c>
      <c r="H7" s="25"/>
      <c r="I7" s="25"/>
      <c r="J7" s="23"/>
      <c r="K7" s="23"/>
      <c r="L7" s="17"/>
    </row>
    <row r="8" ht="12.75" customHeight="1">
      <c r="A8" s="12"/>
      <c r="B8" s="23"/>
      <c r="C8" s="33" t="s">
        <v>19</v>
      </c>
      <c r="D8" s="83">
        <v>0.02981</v>
      </c>
      <c r="E8" s="83">
        <v>0.04333</v>
      </c>
      <c r="F8" s="83">
        <v>0.05832</v>
      </c>
      <c r="G8" s="83">
        <v>0.05696</v>
      </c>
      <c r="H8" s="45"/>
      <c r="I8" s="45"/>
      <c r="J8" s="23"/>
      <c r="K8" s="23"/>
      <c r="L8" s="17"/>
    </row>
    <row r="9" ht="12.75" customHeight="1">
      <c r="A9" s="12"/>
      <c r="B9" s="18"/>
      <c r="C9" s="27"/>
      <c r="D9" s="20"/>
      <c r="E9" s="20"/>
      <c r="F9" s="20"/>
      <c r="G9" s="20"/>
      <c r="H9" s="20"/>
      <c r="I9" s="20"/>
      <c r="J9" s="23"/>
      <c r="K9" s="23"/>
      <c r="L9" s="17"/>
    </row>
    <row r="10" ht="39.0" customHeight="1">
      <c r="A10" s="12"/>
      <c r="B10" s="28" t="s">
        <v>16</v>
      </c>
      <c r="C10" s="29" t="s">
        <v>67</v>
      </c>
      <c r="D10" s="14"/>
      <c r="E10" s="14"/>
      <c r="F10" s="14"/>
      <c r="G10" s="14"/>
      <c r="H10" s="14"/>
      <c r="I10" s="14"/>
      <c r="J10" s="14"/>
      <c r="K10" s="15"/>
      <c r="L10" s="35"/>
    </row>
    <row r="11" ht="10.5" customHeight="1">
      <c r="A11" s="36"/>
      <c r="B11" s="23"/>
      <c r="C11" s="23"/>
      <c r="D11" s="23"/>
      <c r="E11" s="23"/>
      <c r="F11" s="23"/>
      <c r="G11" s="23"/>
      <c r="H11" s="23"/>
      <c r="I11" s="23"/>
      <c r="J11" s="23"/>
      <c r="K11" s="23"/>
      <c r="L11" s="35"/>
    </row>
    <row r="12" ht="21.0" customHeight="1">
      <c r="A12" s="36"/>
      <c r="B12" s="23"/>
      <c r="C12" s="27" t="s">
        <v>32</v>
      </c>
      <c r="D12" s="25">
        <v>1.0</v>
      </c>
      <c r="E12" s="25">
        <v>2.0</v>
      </c>
      <c r="F12" s="25">
        <v>3.0</v>
      </c>
      <c r="G12" s="25">
        <v>4.0</v>
      </c>
      <c r="H12" s="23"/>
      <c r="I12" s="23"/>
      <c r="J12" s="23"/>
      <c r="K12" s="23"/>
      <c r="L12" s="35"/>
      <c r="M12" s="36"/>
    </row>
    <row r="13" ht="12.75" customHeight="1">
      <c r="A13" s="38"/>
      <c r="B13" s="39"/>
      <c r="C13" s="27" t="s">
        <v>68</v>
      </c>
      <c r="D13" s="45">
        <f>D18</f>
        <v>0.02981</v>
      </c>
      <c r="E13" s="45">
        <f>E25</f>
        <v>0.04392049683</v>
      </c>
      <c r="F13" s="45">
        <f>E32</f>
        <v>0.05971776338</v>
      </c>
      <c r="G13" s="45">
        <f>E39</f>
        <v>0.05862094397</v>
      </c>
      <c r="H13" s="23"/>
      <c r="I13" s="23"/>
      <c r="J13" s="23"/>
      <c r="K13" s="23"/>
      <c r="L13" s="35"/>
      <c r="M13" s="36"/>
    </row>
    <row r="14" ht="13.5" customHeight="1">
      <c r="A14" s="38"/>
      <c r="B14" s="39"/>
      <c r="C14" s="84"/>
      <c r="D14" s="23"/>
      <c r="E14" s="23"/>
      <c r="F14" s="23"/>
      <c r="G14" s="23"/>
      <c r="H14" s="23"/>
      <c r="I14" s="23"/>
      <c r="J14" s="23"/>
      <c r="K14" s="23"/>
      <c r="L14" s="35"/>
      <c r="M14" s="85"/>
    </row>
    <row r="15" ht="12.75" customHeight="1">
      <c r="A15" s="31"/>
      <c r="B15" s="32"/>
      <c r="C15" s="33" t="s">
        <v>69</v>
      </c>
      <c r="D15" s="86">
        <v>1000.0</v>
      </c>
      <c r="E15" s="32"/>
      <c r="F15" s="32"/>
      <c r="G15" s="32"/>
      <c r="H15" s="32"/>
      <c r="I15" s="23"/>
      <c r="J15" s="23"/>
      <c r="K15" s="23"/>
      <c r="L15" s="35"/>
    </row>
    <row r="16" ht="12.75" customHeight="1">
      <c r="A16" s="31"/>
      <c r="B16" s="32"/>
      <c r="C16" s="33" t="s">
        <v>14</v>
      </c>
      <c r="D16" s="25">
        <v>1.0</v>
      </c>
      <c r="E16" s="25">
        <v>2.0</v>
      </c>
      <c r="F16" s="25">
        <v>3.0</v>
      </c>
      <c r="G16" s="25">
        <v>4.0</v>
      </c>
      <c r="H16" s="25"/>
      <c r="I16" s="23"/>
      <c r="J16" s="23"/>
      <c r="K16" s="23"/>
      <c r="L16" s="35"/>
    </row>
    <row r="17" ht="12.75" customHeight="1">
      <c r="A17" s="36"/>
      <c r="B17" s="23"/>
      <c r="C17" s="33" t="s">
        <v>66</v>
      </c>
      <c r="D17" s="46">
        <v>0.0</v>
      </c>
      <c r="E17" s="46">
        <v>0.09</v>
      </c>
      <c r="F17" s="46">
        <v>0.07</v>
      </c>
      <c r="G17" s="46">
        <v>0.14</v>
      </c>
      <c r="H17" s="87"/>
      <c r="I17" s="23"/>
      <c r="J17" s="23"/>
      <c r="K17" s="23"/>
      <c r="L17" s="35"/>
    </row>
    <row r="18" ht="12.75" customHeight="1">
      <c r="A18" s="38"/>
      <c r="B18" s="39"/>
      <c r="C18" s="33" t="s">
        <v>19</v>
      </c>
      <c r="D18" s="83">
        <f t="shared" ref="D18:G18" si="1">D8</f>
        <v>0.02981</v>
      </c>
      <c r="E18" s="83">
        <f t="shared" si="1"/>
        <v>0.04333</v>
      </c>
      <c r="F18" s="83">
        <f t="shared" si="1"/>
        <v>0.05832</v>
      </c>
      <c r="G18" s="83">
        <f t="shared" si="1"/>
        <v>0.05696</v>
      </c>
      <c r="H18" s="23"/>
      <c r="I18" s="23"/>
      <c r="J18" s="23"/>
      <c r="K18" s="23"/>
      <c r="L18" s="35"/>
    </row>
    <row r="19" ht="12.75" customHeight="1">
      <c r="A19" s="38"/>
      <c r="B19" s="39"/>
      <c r="C19" s="23"/>
      <c r="D19" s="23"/>
      <c r="E19" s="23"/>
      <c r="F19" s="23"/>
      <c r="G19" s="23"/>
      <c r="H19" s="23"/>
      <c r="I19" s="23"/>
      <c r="J19" s="23"/>
      <c r="K19" s="23"/>
      <c r="L19" s="35"/>
    </row>
    <row r="20" ht="17.25" customHeight="1">
      <c r="A20" s="38"/>
      <c r="B20" s="39"/>
      <c r="C20" s="33" t="s">
        <v>70</v>
      </c>
      <c r="D20" s="23"/>
      <c r="E20" s="23"/>
      <c r="F20" s="23"/>
      <c r="G20" s="33" t="s">
        <v>71</v>
      </c>
      <c r="H20" s="23"/>
      <c r="I20" s="23"/>
      <c r="J20" s="23"/>
      <c r="K20" s="23"/>
      <c r="L20" s="35"/>
    </row>
    <row r="21" ht="12.75" customHeight="1">
      <c r="A21" s="38"/>
      <c r="B21" s="39"/>
      <c r="C21" s="27" t="s">
        <v>72</v>
      </c>
      <c r="D21" s="50">
        <f t="shared" ref="D21:E21" si="2">D17*$D$15</f>
        <v>0</v>
      </c>
      <c r="E21" s="50">
        <f t="shared" si="2"/>
        <v>90</v>
      </c>
      <c r="F21" s="23"/>
      <c r="G21" s="27"/>
      <c r="H21" s="23"/>
      <c r="I21" s="23"/>
      <c r="J21" s="88"/>
      <c r="K21" s="23"/>
      <c r="L21" s="35"/>
    </row>
    <row r="22" ht="12.75" customHeight="1">
      <c r="A22" s="38"/>
      <c r="B22" s="39"/>
      <c r="C22" s="27" t="s">
        <v>73</v>
      </c>
      <c r="D22" s="50"/>
      <c r="E22" s="50">
        <f>E21/E18*(1-1/(1+E18)^E16)+$D$15/(1+E18)^E16</f>
        <v>1087.605812</v>
      </c>
      <c r="F22" s="23"/>
      <c r="G22" s="27" t="s">
        <v>74</v>
      </c>
      <c r="H22" s="23"/>
      <c r="I22" s="23"/>
      <c r="J22" s="89">
        <f>D8</f>
        <v>0.02981</v>
      </c>
      <c r="K22" s="23"/>
      <c r="L22" s="35"/>
    </row>
    <row r="23" ht="12.75" customHeight="1">
      <c r="A23" s="38"/>
      <c r="B23" s="39"/>
      <c r="C23" s="27" t="s">
        <v>75</v>
      </c>
      <c r="D23" s="50">
        <f>E21/(1+D18)^D16</f>
        <v>87.39476214</v>
      </c>
      <c r="E23" s="50"/>
      <c r="F23" s="23"/>
      <c r="G23" s="27" t="s">
        <v>76</v>
      </c>
      <c r="H23" s="23"/>
      <c r="I23" s="23"/>
      <c r="J23" s="90">
        <v>0.04390938561329998</v>
      </c>
      <c r="K23" s="23"/>
      <c r="L23" s="35"/>
    </row>
    <row r="24" ht="12.75" customHeight="1">
      <c r="A24" s="38"/>
      <c r="B24" s="39"/>
      <c r="C24" s="27" t="s">
        <v>77</v>
      </c>
      <c r="D24" s="40"/>
      <c r="E24" s="50">
        <f>E22-D23</f>
        <v>1000.21105</v>
      </c>
      <c r="F24" s="23"/>
      <c r="G24" s="27" t="s">
        <v>78</v>
      </c>
      <c r="H24" s="23"/>
      <c r="I24" s="23"/>
      <c r="J24" s="91">
        <f>(E7*D15)/(1+J22)+((E7*D15)+D15)/(1+J23)^2</f>
        <v>1087.627105</v>
      </c>
      <c r="K24" s="23"/>
      <c r="L24" s="35"/>
    </row>
    <row r="25" ht="12.75" customHeight="1">
      <c r="A25" s="36"/>
      <c r="B25" s="23"/>
      <c r="C25" s="27" t="s">
        <v>79</v>
      </c>
      <c r="D25" s="40">
        <f>D18</f>
        <v>0.02981</v>
      </c>
      <c r="E25" s="40">
        <f>((D15+E21)/E24)^(1/E16)-1</f>
        <v>0.04392049683</v>
      </c>
      <c r="F25" s="23"/>
      <c r="G25" s="23"/>
      <c r="H25" s="23"/>
      <c r="I25" s="23"/>
      <c r="J25" s="23"/>
      <c r="K25" s="23"/>
      <c r="L25" s="35"/>
    </row>
    <row r="26" ht="12.75" customHeight="1">
      <c r="A26" s="36"/>
      <c r="B26" s="23"/>
      <c r="C26" s="27"/>
      <c r="D26" s="92"/>
      <c r="E26" s="92"/>
      <c r="F26" s="23"/>
      <c r="G26" s="23"/>
      <c r="H26" s="23"/>
      <c r="I26" s="23"/>
      <c r="J26" s="23"/>
      <c r="K26" s="23"/>
      <c r="L26" s="35"/>
    </row>
    <row r="27" ht="12.75" customHeight="1">
      <c r="A27" s="36"/>
      <c r="B27" s="23"/>
      <c r="C27" s="33" t="s">
        <v>80</v>
      </c>
      <c r="D27" s="23"/>
      <c r="E27" s="23"/>
      <c r="F27" s="92"/>
      <c r="G27" s="92"/>
      <c r="H27" s="23"/>
      <c r="I27" s="23"/>
      <c r="J27" s="23"/>
      <c r="K27" s="23"/>
      <c r="L27" s="35"/>
    </row>
    <row r="28" ht="12.75" customHeight="1">
      <c r="A28" s="36"/>
      <c r="B28" s="23"/>
      <c r="C28" s="27" t="s">
        <v>72</v>
      </c>
      <c r="D28" s="50">
        <f>D24*$D$15</f>
        <v>0</v>
      </c>
      <c r="E28" s="50">
        <f>F17*D15</f>
        <v>70</v>
      </c>
      <c r="F28" s="92"/>
      <c r="G28" s="27" t="s">
        <v>74</v>
      </c>
      <c r="H28" s="23"/>
      <c r="I28" s="23"/>
      <c r="J28" s="93">
        <f>D8</f>
        <v>0.02981</v>
      </c>
      <c r="K28" s="23"/>
      <c r="L28" s="35"/>
    </row>
    <row r="29" ht="12.75" customHeight="1">
      <c r="A29" s="36"/>
      <c r="B29" s="23"/>
      <c r="C29" s="27" t="s">
        <v>73</v>
      </c>
      <c r="D29" s="50"/>
      <c r="E29" s="50">
        <f>E28/F18*(1-(1/(1+F18)^F16))+D15/(1+F18)^F16</f>
        <v>1031.318077</v>
      </c>
      <c r="F29" s="92"/>
      <c r="G29" s="27" t="s">
        <v>76</v>
      </c>
      <c r="H29" s="23"/>
      <c r="I29" s="23"/>
      <c r="J29" s="93">
        <f>J23</f>
        <v>0.04390938561</v>
      </c>
      <c r="K29" s="23"/>
      <c r="L29" s="35"/>
    </row>
    <row r="30" ht="12.75" customHeight="1">
      <c r="A30" s="36"/>
      <c r="B30" s="23"/>
      <c r="C30" s="27" t="s">
        <v>75</v>
      </c>
      <c r="D30" s="50">
        <f>E28/(1+D25)^D16+E28/(1+E25)^E16</f>
        <v>132.2074411</v>
      </c>
      <c r="E30" s="50"/>
      <c r="F30" s="92"/>
      <c r="G30" s="94" t="s">
        <v>81</v>
      </c>
      <c r="H30" s="23"/>
      <c r="I30" s="23"/>
      <c r="J30" s="90">
        <v>0.05972186051882407</v>
      </c>
      <c r="K30" s="23"/>
      <c r="L30" s="35"/>
    </row>
    <row r="31" ht="12.75" customHeight="1">
      <c r="A31" s="36"/>
      <c r="B31" s="23"/>
      <c r="C31" s="27" t="s">
        <v>82</v>
      </c>
      <c r="D31" s="40"/>
      <c r="E31" s="50">
        <f>E29-D30</f>
        <v>899.1106358</v>
      </c>
      <c r="F31" s="92"/>
      <c r="G31" s="27" t="s">
        <v>78</v>
      </c>
      <c r="H31" s="23"/>
      <c r="I31" s="23"/>
      <c r="J31" s="91">
        <f>(F17*D15)/(1+J28)+(F17*D15)/(1+J29)^2+(F17*D15+D15)/(1+J30)^3</f>
        <v>1031.309016</v>
      </c>
      <c r="K31" s="23"/>
      <c r="L31" s="35"/>
    </row>
    <row r="32" ht="12.75" customHeight="1">
      <c r="A32" s="36"/>
      <c r="B32" s="23"/>
      <c r="C32" s="27" t="s">
        <v>83</v>
      </c>
      <c r="D32" s="40">
        <f>D18</f>
        <v>0.02981</v>
      </c>
      <c r="E32" s="40">
        <f>((D15+E28)/E31)^(1/F16)-1</f>
        <v>0.05971776338</v>
      </c>
      <c r="F32" s="92"/>
      <c r="G32" s="92"/>
      <c r="H32" s="23"/>
      <c r="I32" s="23"/>
      <c r="J32" s="23"/>
      <c r="K32" s="23"/>
      <c r="L32" s="35"/>
    </row>
    <row r="33" ht="12.75" customHeight="1">
      <c r="A33" s="36"/>
      <c r="B33" s="23"/>
      <c r="C33" s="27"/>
      <c r="D33" s="92"/>
      <c r="E33" s="92"/>
      <c r="F33" s="92"/>
      <c r="G33" s="92"/>
      <c r="H33" s="23"/>
      <c r="I33" s="23"/>
      <c r="J33" s="23"/>
      <c r="K33" s="23"/>
      <c r="L33" s="35"/>
    </row>
    <row r="34" ht="12.75" customHeight="1">
      <c r="A34" s="36"/>
      <c r="B34" s="23"/>
      <c r="C34" s="33" t="s">
        <v>84</v>
      </c>
      <c r="D34" s="23"/>
      <c r="E34" s="23"/>
      <c r="F34" s="92"/>
      <c r="G34" s="92"/>
      <c r="H34" s="23"/>
      <c r="I34" s="23"/>
      <c r="J34" s="23"/>
      <c r="K34" s="23"/>
      <c r="L34" s="35"/>
      <c r="O34" s="95"/>
    </row>
    <row r="35" ht="12.75" customHeight="1">
      <c r="A35" s="36"/>
      <c r="B35" s="23"/>
      <c r="C35" s="27" t="s">
        <v>72</v>
      </c>
      <c r="D35" s="50">
        <f>D31*$D$15</f>
        <v>0</v>
      </c>
      <c r="E35" s="50">
        <f>G17*D15</f>
        <v>140</v>
      </c>
      <c r="F35" s="92"/>
      <c r="G35" s="27" t="s">
        <v>74</v>
      </c>
      <c r="H35" s="23"/>
      <c r="I35" s="23"/>
      <c r="J35" s="93">
        <f t="shared" ref="J35:J37" si="3">J28</f>
        <v>0.02981</v>
      </c>
      <c r="K35" s="23"/>
      <c r="L35" s="35"/>
    </row>
    <row r="36" ht="12.75" customHeight="1">
      <c r="A36" s="36"/>
      <c r="B36" s="23"/>
      <c r="C36" s="27" t="s">
        <v>73</v>
      </c>
      <c r="D36" s="50"/>
      <c r="E36" s="50">
        <f>E35/G18*(1-(1/(1+G18)^G16))+D15/(1+G18)^G16</f>
        <v>1289.756756</v>
      </c>
      <c r="F36" s="92"/>
      <c r="G36" s="27" t="s">
        <v>76</v>
      </c>
      <c r="H36" s="23"/>
      <c r="I36" s="23"/>
      <c r="J36" s="93">
        <f t="shared" si="3"/>
        <v>0.04390938561</v>
      </c>
      <c r="K36" s="23"/>
      <c r="L36" s="35"/>
    </row>
    <row r="37" ht="12.75" customHeight="1">
      <c r="A37" s="36"/>
      <c r="B37" s="23"/>
      <c r="C37" s="27" t="s">
        <v>75</v>
      </c>
      <c r="D37" s="50">
        <f>E35/(1+D25)^D16+E35/(1+E25)^E16+E35/(1+E32)^F16</f>
        <v>382.0555261</v>
      </c>
      <c r="E37" s="50"/>
      <c r="F37" s="92"/>
      <c r="G37" s="94" t="s">
        <v>81</v>
      </c>
      <c r="H37" s="23"/>
      <c r="I37" s="23"/>
      <c r="J37" s="93">
        <f t="shared" si="3"/>
        <v>0.05972186052</v>
      </c>
      <c r="K37" s="23"/>
      <c r="L37" s="35"/>
    </row>
    <row r="38" ht="12.75" customHeight="1">
      <c r="A38" s="36"/>
      <c r="B38" s="23"/>
      <c r="C38" s="27" t="s">
        <v>85</v>
      </c>
      <c r="D38" s="40"/>
      <c r="E38" s="50">
        <f>E36-D37</f>
        <v>907.7012295</v>
      </c>
      <c r="F38" s="92"/>
      <c r="G38" s="27" t="s">
        <v>86</v>
      </c>
      <c r="H38" s="23"/>
      <c r="I38" s="23"/>
      <c r="J38" s="90">
        <v>0.058625097907781566</v>
      </c>
      <c r="K38" s="23"/>
      <c r="L38" s="35"/>
    </row>
    <row r="39" ht="12.75" customHeight="1">
      <c r="A39" s="36"/>
      <c r="B39" s="23"/>
      <c r="C39" s="27" t="s">
        <v>87</v>
      </c>
      <c r="D39" s="40">
        <f>D18</f>
        <v>0.02981</v>
      </c>
      <c r="E39" s="40">
        <f>((D15+E35)/E38)^(1/G16)-1</f>
        <v>0.05862094397</v>
      </c>
      <c r="F39" s="92"/>
      <c r="G39" s="27" t="s">
        <v>78</v>
      </c>
      <c r="H39" s="23"/>
      <c r="I39" s="23"/>
      <c r="J39" s="91">
        <f>(G17*D15)/(1+J35)+(G17*D15)/(1+J36)^2+(G17*D15)/(1+J37)^3+(G17*D15+D15)/(1+J38)^4</f>
        <v>1289.743879</v>
      </c>
      <c r="K39" s="23"/>
      <c r="L39" s="35"/>
      <c r="P39" s="96"/>
    </row>
    <row r="40" ht="12.75" customHeight="1">
      <c r="A40" s="36"/>
      <c r="B40" s="23"/>
      <c r="C40" s="27"/>
      <c r="D40" s="92"/>
      <c r="E40" s="92"/>
      <c r="F40" s="92"/>
      <c r="G40" s="92"/>
      <c r="H40" s="23"/>
      <c r="I40" s="23"/>
      <c r="J40" s="23"/>
      <c r="K40" s="23"/>
      <c r="L40" s="35"/>
    </row>
    <row r="41" ht="12.75" customHeight="1">
      <c r="A41" s="36"/>
      <c r="B41" s="28" t="s">
        <v>20</v>
      </c>
      <c r="C41" s="29" t="s">
        <v>88</v>
      </c>
      <c r="D41" s="14"/>
      <c r="E41" s="14"/>
      <c r="F41" s="14"/>
      <c r="G41" s="14"/>
      <c r="H41" s="15"/>
      <c r="I41" s="23"/>
      <c r="J41" s="23"/>
      <c r="K41" s="23"/>
      <c r="L41" s="35"/>
    </row>
    <row r="42" ht="12.75" customHeight="1">
      <c r="A42" s="36"/>
      <c r="B42" s="23"/>
      <c r="C42" s="27"/>
      <c r="D42" s="92"/>
      <c r="E42" s="92"/>
      <c r="F42" s="92"/>
      <c r="G42" s="92"/>
      <c r="H42" s="23"/>
      <c r="I42" s="23"/>
      <c r="J42" s="23"/>
      <c r="K42" s="23"/>
      <c r="L42" s="35"/>
      <c r="P42" s="97"/>
    </row>
    <row r="43" ht="12.75" customHeight="1">
      <c r="A43" s="36"/>
      <c r="B43" s="23"/>
      <c r="C43" s="23"/>
      <c r="D43" s="23"/>
      <c r="E43" s="23"/>
      <c r="F43" s="23"/>
      <c r="G43" s="23"/>
      <c r="H43" s="23"/>
      <c r="I43" s="23"/>
      <c r="J43" s="23"/>
      <c r="K43" s="23"/>
      <c r="L43" s="35"/>
    </row>
    <row r="44" ht="12.75" customHeight="1">
      <c r="A44" s="12"/>
      <c r="I44" s="22"/>
      <c r="J44" s="23"/>
      <c r="K44" s="23"/>
      <c r="L44" s="35"/>
    </row>
    <row r="45" ht="7.5" customHeight="1">
      <c r="A45" s="36"/>
      <c r="B45" s="23"/>
      <c r="C45" s="23"/>
      <c r="D45" s="23"/>
      <c r="E45" s="23"/>
      <c r="F45" s="23"/>
      <c r="G45" s="23"/>
      <c r="H45" s="23"/>
      <c r="I45" s="23"/>
      <c r="J45" s="23"/>
      <c r="K45" s="23"/>
      <c r="L45" s="35"/>
    </row>
    <row r="46" ht="12.75" customHeight="1">
      <c r="A46" s="38"/>
      <c r="B46" s="39"/>
      <c r="C46" s="23"/>
      <c r="D46" s="23"/>
      <c r="E46" s="23"/>
      <c r="F46" s="23"/>
      <c r="G46" s="23"/>
      <c r="H46" s="23"/>
      <c r="I46" s="23"/>
      <c r="J46" s="23"/>
      <c r="K46" s="23"/>
      <c r="L46" s="35"/>
    </row>
    <row r="47" ht="12.75" customHeight="1">
      <c r="A47" s="36"/>
      <c r="B47" s="23"/>
      <c r="C47" s="23"/>
      <c r="D47" s="23"/>
      <c r="E47" s="23"/>
      <c r="F47" s="23"/>
      <c r="G47" s="23"/>
      <c r="H47" s="23"/>
      <c r="I47" s="23"/>
      <c r="J47" s="23"/>
      <c r="K47" s="23"/>
      <c r="L47" s="35"/>
    </row>
    <row r="48" ht="12.75" customHeight="1">
      <c r="A48" s="36"/>
      <c r="B48" s="23"/>
      <c r="C48" s="23"/>
      <c r="D48" s="23"/>
      <c r="E48" s="23"/>
      <c r="F48" s="23"/>
      <c r="G48" s="23"/>
      <c r="H48" s="23"/>
      <c r="I48" s="23"/>
      <c r="J48" s="23"/>
      <c r="K48" s="23"/>
      <c r="L48" s="35"/>
    </row>
    <row r="49" ht="12.75" customHeight="1">
      <c r="A49" s="36"/>
      <c r="B49" s="23"/>
      <c r="C49" s="23"/>
      <c r="D49" s="23"/>
      <c r="E49" s="23"/>
      <c r="F49" s="23"/>
      <c r="G49" s="23"/>
      <c r="H49" s="23"/>
      <c r="I49" s="23"/>
      <c r="J49" s="23"/>
      <c r="K49" s="23"/>
      <c r="L49" s="35"/>
    </row>
    <row r="50" ht="12.75" customHeight="1">
      <c r="A50" s="36"/>
      <c r="B50" s="23"/>
      <c r="C50" s="23"/>
      <c r="D50" s="23"/>
      <c r="E50" s="23"/>
      <c r="F50" s="23"/>
      <c r="G50" s="23"/>
      <c r="H50" s="23"/>
      <c r="I50" s="23"/>
      <c r="J50" s="23"/>
      <c r="K50" s="23"/>
      <c r="L50" s="35"/>
    </row>
    <row r="51" ht="12.75" customHeight="1">
      <c r="A51" s="36"/>
      <c r="B51" s="23"/>
      <c r="C51" s="23"/>
      <c r="D51" s="23"/>
      <c r="E51" s="23"/>
      <c r="F51" s="23"/>
      <c r="G51" s="23"/>
      <c r="H51" s="23"/>
      <c r="I51" s="23"/>
      <c r="J51" s="23"/>
      <c r="K51" s="23"/>
      <c r="L51" s="35"/>
    </row>
    <row r="52" ht="12.75" customHeight="1">
      <c r="A52" s="36"/>
      <c r="B52" s="23"/>
      <c r="C52" s="23"/>
      <c r="D52" s="23"/>
      <c r="E52" s="23"/>
      <c r="F52" s="23"/>
      <c r="G52" s="23"/>
      <c r="H52" s="23"/>
      <c r="I52" s="23"/>
      <c r="J52" s="23"/>
      <c r="K52" s="23"/>
      <c r="L52" s="35"/>
    </row>
    <row r="53" ht="12.75" customHeight="1">
      <c r="A53" s="36"/>
      <c r="B53" s="23"/>
      <c r="C53" s="23"/>
      <c r="D53" s="23"/>
      <c r="E53" s="23"/>
      <c r="F53" s="23"/>
      <c r="G53" s="23"/>
      <c r="H53" s="23"/>
      <c r="I53" s="23"/>
      <c r="J53" s="23"/>
      <c r="K53" s="23"/>
      <c r="L53" s="35"/>
    </row>
    <row r="54" ht="12.75" customHeight="1">
      <c r="A54" s="36"/>
      <c r="B54" s="23"/>
      <c r="C54" s="23"/>
      <c r="D54" s="23"/>
      <c r="E54" s="23"/>
      <c r="F54" s="23"/>
      <c r="G54" s="23"/>
      <c r="H54" s="23"/>
      <c r="I54" s="23"/>
      <c r="J54" s="23"/>
      <c r="K54" s="23"/>
      <c r="L54" s="35"/>
    </row>
    <row r="55" ht="12.75" customHeight="1">
      <c r="A55" s="36"/>
      <c r="B55" s="23"/>
      <c r="C55" s="23"/>
      <c r="D55" s="23"/>
      <c r="E55" s="23"/>
      <c r="F55" s="23"/>
      <c r="G55" s="23"/>
      <c r="H55" s="23"/>
      <c r="I55" s="23"/>
      <c r="J55" s="23"/>
      <c r="K55" s="23"/>
      <c r="L55" s="35"/>
    </row>
    <row r="56" ht="12.75" customHeight="1">
      <c r="A56" s="36"/>
      <c r="B56" s="23"/>
      <c r="C56" s="23"/>
      <c r="D56" s="23"/>
      <c r="E56" s="23"/>
      <c r="F56" s="23"/>
      <c r="G56" s="23"/>
      <c r="H56" s="23"/>
      <c r="I56" s="23"/>
      <c r="J56" s="23"/>
      <c r="K56" s="23"/>
      <c r="L56" s="35"/>
    </row>
    <row r="57" ht="12.75" customHeight="1">
      <c r="A57" s="36"/>
      <c r="B57" s="23"/>
      <c r="C57" s="23"/>
      <c r="D57" s="23"/>
      <c r="E57" s="23"/>
      <c r="F57" s="23"/>
      <c r="G57" s="23"/>
      <c r="H57" s="23"/>
      <c r="I57" s="23"/>
      <c r="J57" s="23"/>
      <c r="K57" s="23"/>
      <c r="L57" s="35"/>
    </row>
    <row r="58" ht="12.75" customHeight="1">
      <c r="A58" s="36"/>
      <c r="B58" s="23"/>
      <c r="C58" s="23"/>
      <c r="D58" s="23"/>
      <c r="E58" s="23"/>
      <c r="F58" s="23"/>
      <c r="G58" s="23"/>
      <c r="H58" s="23"/>
      <c r="I58" s="23"/>
      <c r="J58" s="23"/>
      <c r="K58" s="23"/>
      <c r="L58" s="35"/>
    </row>
    <row r="59" ht="12.75" customHeight="1">
      <c r="A59" s="36"/>
      <c r="B59" s="23"/>
      <c r="C59" s="23"/>
      <c r="D59" s="23"/>
      <c r="E59" s="23"/>
      <c r="F59" s="23"/>
      <c r="G59" s="23"/>
      <c r="H59" s="23"/>
      <c r="I59" s="23"/>
      <c r="J59" s="23"/>
      <c r="K59" s="23"/>
      <c r="L59" s="35"/>
    </row>
    <row r="60" ht="12.75" customHeight="1">
      <c r="A60" s="36"/>
      <c r="B60" s="23"/>
      <c r="C60" s="23"/>
      <c r="D60" s="23"/>
      <c r="E60" s="23"/>
      <c r="F60" s="23"/>
      <c r="G60" s="23"/>
      <c r="H60" s="23"/>
      <c r="I60" s="23"/>
      <c r="J60" s="23"/>
      <c r="K60" s="23"/>
      <c r="L60" s="35"/>
    </row>
    <row r="61" ht="12.75" customHeight="1">
      <c r="A61" s="42"/>
      <c r="B61" s="43"/>
      <c r="C61" s="43"/>
      <c r="D61" s="43"/>
      <c r="E61" s="43"/>
      <c r="F61" s="43"/>
      <c r="G61" s="43"/>
      <c r="H61" s="43"/>
      <c r="I61" s="43"/>
      <c r="J61" s="43"/>
      <c r="K61" s="43"/>
      <c r="L61" s="44"/>
    </row>
    <row r="62" ht="12.75" customHeight="1">
      <c r="I62" s="7"/>
    </row>
    <row r="63" ht="12.75" customHeight="1">
      <c r="I63" s="7"/>
    </row>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4">
    <mergeCell ref="B2:F2"/>
    <mergeCell ref="B4:K4"/>
    <mergeCell ref="C10:K10"/>
    <mergeCell ref="C41:H41"/>
  </mergeCells>
  <printOptions/>
  <pageMargins bottom="1.0" footer="0.0" header="0.0" left="0.75" right="0.75" top="1.0"/>
  <pageSetup orientation="landscape"/>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86"/>
    <col customWidth="1" min="2" max="2" width="3.43"/>
    <col customWidth="1" min="3" max="3" width="33.14"/>
    <col customWidth="1" min="4" max="4" width="18.86"/>
    <col customWidth="1" min="5" max="6" width="11.29"/>
    <col customWidth="1" min="7" max="26" width="8.71"/>
  </cols>
  <sheetData>
    <row r="1" ht="12.75" customHeight="1">
      <c r="A1" s="8"/>
      <c r="B1" s="9"/>
      <c r="C1" s="9"/>
      <c r="D1" s="9"/>
      <c r="E1" s="9"/>
      <c r="F1" s="9"/>
      <c r="G1" s="9"/>
      <c r="H1" s="9"/>
      <c r="I1" s="9"/>
      <c r="J1" s="9"/>
      <c r="K1" s="9"/>
      <c r="L1" s="10"/>
      <c r="M1" s="11"/>
      <c r="N1" s="11"/>
      <c r="O1" s="11"/>
      <c r="P1" s="11"/>
      <c r="Q1" s="11"/>
      <c r="R1" s="11"/>
      <c r="S1" s="11"/>
      <c r="T1" s="11"/>
      <c r="U1" s="11"/>
      <c r="V1" s="11"/>
      <c r="W1" s="11"/>
      <c r="X1" s="11"/>
      <c r="Y1" s="11"/>
      <c r="Z1" s="11"/>
    </row>
    <row r="2" ht="12.75" customHeight="1">
      <c r="A2" s="12"/>
      <c r="B2" s="13" t="s">
        <v>11</v>
      </c>
      <c r="C2" s="14"/>
      <c r="D2" s="14"/>
      <c r="E2" s="14"/>
      <c r="F2" s="15"/>
      <c r="G2" s="2"/>
      <c r="H2" s="16"/>
      <c r="I2" s="16"/>
      <c r="J2" s="16"/>
      <c r="K2" s="16"/>
      <c r="L2" s="17"/>
      <c r="M2" s="11"/>
      <c r="N2" s="11"/>
      <c r="O2" s="11"/>
      <c r="P2" s="11"/>
      <c r="Q2" s="11"/>
      <c r="R2" s="11"/>
      <c r="S2" s="11"/>
      <c r="T2" s="11"/>
      <c r="U2" s="11"/>
      <c r="V2" s="11"/>
      <c r="W2" s="11"/>
      <c r="X2" s="11"/>
      <c r="Y2" s="11"/>
      <c r="Z2" s="11"/>
    </row>
    <row r="3" ht="12.75" customHeight="1">
      <c r="A3" s="12"/>
      <c r="B3" s="18"/>
      <c r="C3" s="18"/>
      <c r="D3" s="18"/>
      <c r="E3" s="18"/>
      <c r="F3" s="18"/>
      <c r="G3" s="18"/>
      <c r="H3" s="18"/>
      <c r="I3" s="18"/>
      <c r="J3" s="18"/>
      <c r="K3" s="18"/>
      <c r="L3" s="17"/>
      <c r="M3" s="11"/>
      <c r="N3" s="11"/>
      <c r="O3" s="11"/>
      <c r="P3" s="11"/>
      <c r="Q3" s="11"/>
      <c r="R3" s="11"/>
      <c r="S3" s="11"/>
      <c r="T3" s="11"/>
      <c r="U3" s="11"/>
      <c r="V3" s="11"/>
      <c r="W3" s="11"/>
      <c r="X3" s="11"/>
      <c r="Y3" s="11"/>
      <c r="Z3" s="11"/>
    </row>
    <row r="4" ht="87.0" customHeight="1">
      <c r="A4" s="12"/>
      <c r="B4" s="19" t="s">
        <v>89</v>
      </c>
      <c r="C4" s="14"/>
      <c r="D4" s="14"/>
      <c r="E4" s="14"/>
      <c r="F4" s="14"/>
      <c r="G4" s="14"/>
      <c r="H4" s="14"/>
      <c r="I4" s="14"/>
      <c r="J4" s="14"/>
      <c r="K4" s="15"/>
      <c r="L4" s="17"/>
      <c r="M4" s="11"/>
      <c r="N4" s="11"/>
      <c r="O4" s="11"/>
      <c r="P4" s="11"/>
      <c r="Q4" s="11"/>
      <c r="R4" s="11"/>
      <c r="S4" s="11"/>
      <c r="T4" s="11"/>
      <c r="U4" s="11"/>
      <c r="V4" s="11"/>
      <c r="W4" s="11"/>
      <c r="X4" s="11"/>
      <c r="Y4" s="11"/>
      <c r="Z4" s="11"/>
    </row>
    <row r="5" ht="26.25" customHeight="1">
      <c r="A5" s="12"/>
      <c r="B5" s="18"/>
      <c r="C5" s="33" t="s">
        <v>12</v>
      </c>
      <c r="D5" s="25" t="s">
        <v>90</v>
      </c>
      <c r="E5" s="25" t="s">
        <v>91</v>
      </c>
      <c r="F5" s="25" t="s">
        <v>36</v>
      </c>
      <c r="G5" s="25" t="s">
        <v>92</v>
      </c>
      <c r="H5" s="25" t="s">
        <v>93</v>
      </c>
      <c r="I5" s="22"/>
      <c r="J5" s="18"/>
      <c r="K5" s="18"/>
      <c r="L5" s="17"/>
      <c r="M5" s="11"/>
      <c r="N5" s="11"/>
      <c r="O5" s="11"/>
      <c r="P5" s="11"/>
      <c r="Q5" s="11"/>
      <c r="R5" s="11"/>
      <c r="S5" s="11"/>
      <c r="T5" s="11"/>
      <c r="U5" s="11"/>
      <c r="V5" s="11"/>
      <c r="W5" s="11"/>
      <c r="X5" s="11"/>
      <c r="Y5" s="11"/>
      <c r="Z5" s="11"/>
    </row>
    <row r="6" ht="32.25" customHeight="1">
      <c r="A6" s="12"/>
      <c r="B6" s="23"/>
      <c r="C6" s="33" t="s">
        <v>41</v>
      </c>
      <c r="D6" s="46">
        <v>0.045</v>
      </c>
      <c r="E6" s="46">
        <v>0.047</v>
      </c>
      <c r="F6" s="46">
        <v>0.051</v>
      </c>
      <c r="G6" s="46">
        <v>0.053</v>
      </c>
      <c r="H6" s="46">
        <v>0.059</v>
      </c>
      <c r="I6" s="25"/>
      <c r="J6" s="23"/>
      <c r="K6" s="23"/>
      <c r="L6" s="17"/>
    </row>
    <row r="7" ht="27.0" customHeight="1">
      <c r="A7" s="12"/>
      <c r="B7" s="23"/>
      <c r="C7" s="24"/>
      <c r="D7" s="45"/>
      <c r="E7" s="45"/>
      <c r="F7" s="45"/>
      <c r="G7" s="45"/>
      <c r="H7" s="45"/>
      <c r="I7" s="45"/>
      <c r="J7" s="23"/>
      <c r="K7" s="23"/>
      <c r="L7" s="17"/>
    </row>
    <row r="8" ht="27.0" customHeight="1">
      <c r="A8" s="12"/>
      <c r="B8" s="18"/>
      <c r="C8" s="27"/>
      <c r="D8" s="20"/>
      <c r="E8" s="20"/>
      <c r="F8" s="20"/>
      <c r="G8" s="20"/>
      <c r="H8" s="20"/>
      <c r="I8" s="20"/>
      <c r="J8" s="23"/>
      <c r="K8" s="23"/>
      <c r="L8" s="17"/>
    </row>
    <row r="9" ht="20.25" customHeight="1">
      <c r="A9" s="12"/>
      <c r="B9" s="28" t="s">
        <v>16</v>
      </c>
      <c r="C9" s="29" t="s">
        <v>94</v>
      </c>
      <c r="D9" s="14"/>
      <c r="E9" s="14"/>
      <c r="F9" s="14"/>
      <c r="G9" s="14"/>
      <c r="H9" s="14"/>
      <c r="I9" s="14"/>
      <c r="J9" s="14"/>
      <c r="K9" s="15"/>
      <c r="L9" s="35"/>
    </row>
    <row r="10" ht="10.5" customHeight="1">
      <c r="A10" s="36"/>
      <c r="B10" s="23"/>
      <c r="C10" s="23"/>
      <c r="D10" s="23"/>
      <c r="E10" s="23"/>
      <c r="F10" s="23"/>
      <c r="G10" s="23"/>
      <c r="H10" s="23"/>
      <c r="I10" s="23"/>
      <c r="J10" s="23"/>
      <c r="K10" s="23"/>
      <c r="L10" s="35"/>
    </row>
    <row r="11" ht="56.25" customHeight="1">
      <c r="A11" s="12"/>
      <c r="B11" s="28" t="s">
        <v>20</v>
      </c>
      <c r="C11" s="29" t="s">
        <v>95</v>
      </c>
      <c r="D11" s="14"/>
      <c r="E11" s="14"/>
      <c r="F11" s="14"/>
      <c r="G11" s="14"/>
      <c r="H11" s="14"/>
      <c r="I11" s="14"/>
      <c r="J11" s="14"/>
      <c r="K11" s="15"/>
      <c r="L11" s="35"/>
    </row>
    <row r="12" ht="7.5" customHeight="1">
      <c r="A12" s="36"/>
      <c r="B12" s="23"/>
      <c r="C12" s="23"/>
      <c r="D12" s="23"/>
      <c r="E12" s="23"/>
      <c r="F12" s="23"/>
      <c r="G12" s="23"/>
      <c r="H12" s="23"/>
      <c r="I12" s="23"/>
      <c r="J12" s="23"/>
      <c r="K12" s="23"/>
      <c r="L12" s="35"/>
    </row>
    <row r="13" ht="12.75" customHeight="1">
      <c r="A13" s="12"/>
      <c r="B13" s="28" t="s">
        <v>22</v>
      </c>
      <c r="C13" s="29" t="s">
        <v>96</v>
      </c>
      <c r="D13" s="14"/>
      <c r="E13" s="14"/>
      <c r="F13" s="14"/>
      <c r="G13" s="14"/>
      <c r="H13" s="14"/>
      <c r="I13" s="14"/>
      <c r="J13" s="14"/>
      <c r="K13" s="15"/>
      <c r="L13" s="35"/>
    </row>
    <row r="14" ht="7.5" customHeight="1">
      <c r="A14" s="36"/>
      <c r="B14" s="23"/>
      <c r="C14" s="23"/>
      <c r="D14" s="23"/>
      <c r="E14" s="23"/>
      <c r="F14" s="23"/>
      <c r="G14" s="23"/>
      <c r="H14" s="23"/>
      <c r="I14" s="23"/>
      <c r="J14" s="23"/>
      <c r="K14" s="23"/>
      <c r="L14" s="35"/>
    </row>
    <row r="15" ht="36.0" customHeight="1">
      <c r="A15" s="12"/>
      <c r="B15" s="28" t="s">
        <v>56</v>
      </c>
      <c r="C15" s="29" t="s">
        <v>97</v>
      </c>
      <c r="D15" s="14"/>
      <c r="E15" s="14"/>
      <c r="F15" s="14"/>
      <c r="G15" s="14"/>
      <c r="H15" s="14"/>
      <c r="I15" s="14"/>
      <c r="J15" s="14"/>
      <c r="K15" s="15"/>
      <c r="L15" s="35"/>
    </row>
    <row r="16" ht="12.75" customHeight="1">
      <c r="A16" s="36"/>
      <c r="B16" s="23"/>
      <c r="C16" s="23"/>
      <c r="D16" s="23"/>
      <c r="E16" s="23"/>
      <c r="F16" s="23"/>
      <c r="G16" s="23"/>
      <c r="H16" s="23"/>
      <c r="I16" s="23"/>
      <c r="J16" s="23"/>
      <c r="K16" s="23"/>
      <c r="L16" s="35"/>
    </row>
    <row r="17" ht="12.75" customHeight="1">
      <c r="A17" s="36"/>
      <c r="B17" s="23"/>
      <c r="C17" s="33" t="s">
        <v>98</v>
      </c>
      <c r="D17" s="37">
        <v>1.2E7</v>
      </c>
      <c r="E17" s="23"/>
      <c r="F17" s="23"/>
      <c r="G17" s="23"/>
      <c r="H17" s="23"/>
      <c r="I17" s="23"/>
      <c r="J17" s="23"/>
      <c r="K17" s="23"/>
      <c r="L17" s="35"/>
    </row>
    <row r="18" ht="12.75" customHeight="1">
      <c r="A18" s="36"/>
      <c r="B18" s="23"/>
      <c r="C18" s="33" t="s">
        <v>32</v>
      </c>
      <c r="D18" s="63">
        <v>5.0</v>
      </c>
      <c r="E18" s="23"/>
      <c r="F18" s="23"/>
      <c r="G18" s="23"/>
      <c r="H18" s="23"/>
      <c r="I18" s="23"/>
      <c r="J18" s="23"/>
      <c r="K18" s="23"/>
      <c r="L18" s="35"/>
    </row>
    <row r="19" ht="12.75" customHeight="1">
      <c r="A19" s="36"/>
      <c r="B19" s="23"/>
      <c r="C19" s="33" t="s">
        <v>18</v>
      </c>
      <c r="D19" s="37">
        <v>1000.0</v>
      </c>
      <c r="E19" s="23"/>
      <c r="F19" s="23"/>
      <c r="G19" s="23"/>
      <c r="H19" s="23"/>
      <c r="I19" s="23"/>
      <c r="J19" s="23"/>
      <c r="K19" s="23"/>
      <c r="L19" s="35"/>
    </row>
    <row r="20" ht="12.75" customHeight="1">
      <c r="A20" s="36"/>
      <c r="B20" s="23"/>
      <c r="C20" s="33" t="s">
        <v>31</v>
      </c>
      <c r="D20" s="46">
        <v>0.051</v>
      </c>
      <c r="E20" s="23"/>
      <c r="F20" s="23"/>
      <c r="G20" s="23"/>
      <c r="H20" s="23"/>
      <c r="I20" s="23"/>
      <c r="J20" s="23"/>
      <c r="K20" s="23"/>
      <c r="L20" s="35"/>
    </row>
    <row r="21" ht="12.75" customHeight="1">
      <c r="A21" s="36"/>
      <c r="B21" s="23"/>
      <c r="C21" s="98"/>
      <c r="D21" s="23"/>
      <c r="E21" s="23"/>
      <c r="F21" s="23"/>
      <c r="G21" s="23"/>
      <c r="H21" s="23"/>
      <c r="I21" s="23"/>
      <c r="J21" s="23"/>
      <c r="K21" s="23"/>
      <c r="L21" s="35"/>
    </row>
    <row r="22" ht="12.75" customHeight="1">
      <c r="A22" s="36"/>
      <c r="B22" s="23"/>
      <c r="C22" s="33" t="s">
        <v>12</v>
      </c>
      <c r="D22" s="25" t="s">
        <v>90</v>
      </c>
      <c r="E22" s="25" t="s">
        <v>91</v>
      </c>
      <c r="F22" s="25" t="s">
        <v>36</v>
      </c>
      <c r="G22" s="25" t="s">
        <v>92</v>
      </c>
      <c r="H22" s="25" t="s">
        <v>93</v>
      </c>
      <c r="I22" s="23"/>
      <c r="J22" s="23"/>
      <c r="K22" s="23"/>
      <c r="L22" s="35"/>
    </row>
    <row r="23" ht="12.75" customHeight="1">
      <c r="A23" s="36"/>
      <c r="B23" s="23"/>
      <c r="C23" s="33" t="s">
        <v>41</v>
      </c>
      <c r="D23" s="46">
        <f t="shared" ref="D23:H23" si="1">D6</f>
        <v>0.045</v>
      </c>
      <c r="E23" s="46">
        <f t="shared" si="1"/>
        <v>0.047</v>
      </c>
      <c r="F23" s="46">
        <f t="shared" si="1"/>
        <v>0.051</v>
      </c>
      <c r="G23" s="46">
        <f t="shared" si="1"/>
        <v>0.053</v>
      </c>
      <c r="H23" s="46">
        <f t="shared" si="1"/>
        <v>0.059</v>
      </c>
      <c r="I23" s="23"/>
      <c r="J23" s="23"/>
      <c r="K23" s="23"/>
      <c r="L23" s="35"/>
    </row>
    <row r="24" ht="18.75" customHeight="1">
      <c r="A24" s="36"/>
      <c r="B24" s="23"/>
      <c r="C24" s="79" t="s">
        <v>99</v>
      </c>
      <c r="D24" s="99"/>
      <c r="E24" s="99"/>
      <c r="F24" s="99"/>
      <c r="G24" s="99"/>
      <c r="H24" s="99"/>
      <c r="I24" s="23"/>
      <c r="J24" s="23"/>
      <c r="K24" s="23"/>
      <c r="L24" s="35"/>
    </row>
    <row r="25" ht="18.0" customHeight="1">
      <c r="A25" s="36"/>
      <c r="B25" s="23"/>
      <c r="C25" s="78"/>
      <c r="D25" s="100">
        <f t="shared" ref="D25:H25" si="2">-PV(D23,$D$18,$D$20*$D$19,$D$19)</f>
        <v>1026.33986</v>
      </c>
      <c r="E25" s="100">
        <f t="shared" si="2"/>
        <v>1017.46247</v>
      </c>
      <c r="F25" s="100">
        <f t="shared" si="2"/>
        <v>1000</v>
      </c>
      <c r="G25" s="100">
        <f t="shared" si="2"/>
        <v>991.4123865</v>
      </c>
      <c r="H25" s="100">
        <f t="shared" si="2"/>
        <v>966.2092167</v>
      </c>
      <c r="I25" s="23"/>
      <c r="J25" s="23"/>
      <c r="K25" s="23"/>
      <c r="L25" s="35"/>
    </row>
    <row r="26" ht="12.75" customHeight="1">
      <c r="A26" s="36"/>
      <c r="B26" s="23"/>
      <c r="C26" s="101"/>
      <c r="D26" s="102"/>
      <c r="E26" s="102"/>
      <c r="F26" s="102"/>
      <c r="G26" s="102"/>
      <c r="H26" s="102"/>
      <c r="I26" s="23"/>
      <c r="J26" s="23"/>
      <c r="K26" s="23"/>
      <c r="L26" s="35"/>
    </row>
    <row r="27" ht="12.75" customHeight="1">
      <c r="A27" s="38"/>
      <c r="B27" s="28" t="s">
        <v>16</v>
      </c>
      <c r="C27" s="103">
        <f>E25</f>
        <v>1017.46247</v>
      </c>
      <c r="D27" s="23"/>
      <c r="E27" s="23"/>
      <c r="F27" s="23"/>
      <c r="G27" s="23"/>
      <c r="H27" s="23"/>
      <c r="I27" s="23"/>
      <c r="J27" s="23"/>
      <c r="K27" s="23"/>
      <c r="L27" s="35"/>
    </row>
    <row r="28" ht="7.5" customHeight="1">
      <c r="A28" s="38"/>
      <c r="B28" s="28"/>
      <c r="C28" s="51"/>
      <c r="D28" s="23"/>
      <c r="E28" s="23"/>
      <c r="F28" s="23"/>
      <c r="G28" s="23"/>
      <c r="H28" s="23"/>
      <c r="I28" s="23"/>
      <c r="J28" s="23"/>
      <c r="K28" s="23"/>
      <c r="L28" s="35"/>
    </row>
    <row r="29" ht="12.75" customHeight="1">
      <c r="A29" s="38"/>
      <c r="B29" s="28" t="s">
        <v>20</v>
      </c>
      <c r="C29" s="104">
        <f>ROUNDUP(D17/E25,0)</f>
        <v>11795</v>
      </c>
      <c r="D29" s="23"/>
      <c r="E29" s="23"/>
      <c r="F29" s="23"/>
      <c r="G29" s="23"/>
      <c r="H29" s="23"/>
      <c r="I29" s="23"/>
      <c r="J29" s="23"/>
      <c r="K29" s="23"/>
      <c r="L29" s="35"/>
    </row>
    <row r="30" ht="8.25" customHeight="1">
      <c r="A30" s="38"/>
      <c r="B30" s="28"/>
      <c r="C30" s="105"/>
      <c r="D30" s="23"/>
      <c r="E30" s="23"/>
      <c r="F30" s="23"/>
      <c r="G30" s="23"/>
      <c r="H30" s="23"/>
      <c r="I30" s="23"/>
      <c r="J30" s="23"/>
      <c r="K30" s="23"/>
      <c r="L30" s="35"/>
    </row>
    <row r="31" ht="12.75" customHeight="1">
      <c r="A31" s="38"/>
      <c r="B31" s="28" t="s">
        <v>22</v>
      </c>
      <c r="C31" s="64" t="str">
        <f t="array" ref="C31">INDEX(D22:H25,1,MATCH(D19,D25:H25,0))</f>
        <v>A</v>
      </c>
      <c r="D31" s="23"/>
      <c r="E31" s="23"/>
      <c r="F31" s="23"/>
      <c r="G31" s="23"/>
      <c r="H31" s="23"/>
      <c r="I31" s="23"/>
      <c r="J31" s="23"/>
      <c r="K31" s="23"/>
      <c r="L31" s="35"/>
    </row>
    <row r="32" ht="7.5" customHeight="1">
      <c r="A32" s="38"/>
      <c r="B32" s="28"/>
      <c r="C32" s="106"/>
      <c r="D32" s="23"/>
      <c r="E32" s="23"/>
      <c r="F32" s="23"/>
      <c r="G32" s="23"/>
      <c r="H32" s="23"/>
      <c r="I32" s="23"/>
      <c r="J32" s="23"/>
      <c r="K32" s="23"/>
      <c r="L32" s="35"/>
    </row>
    <row r="33" ht="12.75" customHeight="1">
      <c r="A33" s="38"/>
      <c r="B33" s="28" t="s">
        <v>56</v>
      </c>
      <c r="C33" s="103">
        <f>H25</f>
        <v>966.2092167</v>
      </c>
      <c r="D33" s="23"/>
      <c r="E33" s="23"/>
      <c r="F33" s="23"/>
      <c r="G33" s="23"/>
      <c r="H33" s="23"/>
      <c r="I33" s="23"/>
      <c r="J33" s="23"/>
      <c r="K33" s="23"/>
      <c r="L33" s="35"/>
    </row>
    <row r="34" ht="12.75" customHeight="1">
      <c r="A34" s="36"/>
      <c r="B34" s="23"/>
      <c r="C34" s="64" t="str">
        <f t="array" ref="C34">INDEX(D22:H25,1,MATCH(C33,D25:H25,0))</f>
        <v>BB</v>
      </c>
      <c r="D34" s="23"/>
      <c r="E34" s="23"/>
      <c r="F34" s="23"/>
      <c r="G34" s="23"/>
      <c r="H34" s="23"/>
      <c r="I34" s="23"/>
      <c r="J34" s="23"/>
      <c r="K34" s="23"/>
      <c r="L34" s="35"/>
    </row>
    <row r="35" ht="12.75" customHeight="1">
      <c r="A35" s="36"/>
      <c r="B35" s="23"/>
      <c r="C35" s="107" t="s">
        <v>100</v>
      </c>
      <c r="D35" s="108" t="s">
        <v>101</v>
      </c>
      <c r="E35" s="23"/>
      <c r="F35" s="23"/>
      <c r="G35" s="23"/>
      <c r="H35" s="23"/>
      <c r="I35" s="23"/>
      <c r="J35" s="23"/>
      <c r="K35" s="23"/>
      <c r="L35" s="35"/>
    </row>
    <row r="36" ht="12.75" customHeight="1">
      <c r="A36" s="42"/>
      <c r="B36" s="43"/>
      <c r="C36" s="43"/>
      <c r="D36" s="43"/>
      <c r="E36" s="43"/>
      <c r="F36" s="43"/>
      <c r="G36" s="43"/>
      <c r="H36" s="43"/>
      <c r="I36" s="43"/>
      <c r="J36" s="43"/>
      <c r="K36" s="43"/>
      <c r="L36" s="44"/>
    </row>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7">
    <mergeCell ref="B2:F2"/>
    <mergeCell ref="B4:K4"/>
    <mergeCell ref="C9:K9"/>
    <mergeCell ref="C11:K11"/>
    <mergeCell ref="C13:K13"/>
    <mergeCell ref="C15:K15"/>
    <mergeCell ref="C24:C25"/>
  </mergeCells>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2006-10-02T23:46:04Z</dcterms:created>
  <dc:creator>jp40</dc:creator>
</cp:coreProperties>
</file>