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16-1" sheetId="2" r:id="rId5"/>
    <sheet state="visible" name="16-8" sheetId="3" r:id="rId6"/>
    <sheet state="visible" name="16-19" sheetId="4" r:id="rId7"/>
    <sheet state="visible" name="16-21" sheetId="5" r:id="rId8"/>
    <sheet state="visible" name="16-22" sheetId="6" r:id="rId9"/>
    <sheet state="visible" name="16-23" sheetId="7" r:id="rId10"/>
    <sheet state="visible" name="16-25" sheetId="8" r:id="rId11"/>
  </sheets>
  <externalReferences>
    <externalReference r:id="rId12"/>
    <externalReference r:id="rId13"/>
  </externalReferences>
  <definedNames>
    <definedName name="Compounding">'[1]5-2'!#REF!</definedName>
    <definedName localSheetId="6" name="PAYOFF">'[2]16-21'!$E$6:$H$8</definedName>
    <definedName localSheetId="4" name="payoffs">'16-21'!#REF!</definedName>
    <definedName localSheetId="5" name="payoffs">'16-22'!#REF!</definedName>
    <definedName localSheetId="6" name="payoffs">'16-23'!#REF!</definedName>
    <definedName name="payoffs">'16-19'!#REF!</definedName>
    <definedName name="PAYOFF">'16-21'!$E$6:$H$8</definedName>
    <definedName name="equityvalue">'16-23'!$E$13:$H$19</definedName>
  </definedNames>
  <calcPr/>
  <extLst>
    <ext uri="GoogleSheetsCustomDataVersion2">
      <go:sheetsCustomData xmlns:go="http://customooxmlschemas.google.com/" r:id="rId14" roundtripDataChecksum="McOhmld0s664mocn6tuAw42mxkML621+V5QL98D856U="/>
    </ext>
  </extLst>
</workbook>
</file>

<file path=xl/sharedStrings.xml><?xml version="1.0" encoding="utf-8"?>
<sst xmlns="http://schemas.openxmlformats.org/spreadsheetml/2006/main" count="275" uniqueCount="143">
  <si>
    <t>Problemi</t>
  </si>
  <si>
    <t>Topics</t>
  </si>
  <si>
    <t>Problema 16-1</t>
  </si>
  <si>
    <t>Corporate Debt &amp; Equity Capital</t>
  </si>
  <si>
    <t>Problem 16-8</t>
  </si>
  <si>
    <t>Problem 16-19</t>
  </si>
  <si>
    <t>Debt Overhang</t>
  </si>
  <si>
    <t>Problema 16-21</t>
  </si>
  <si>
    <t>Management Strategy</t>
  </si>
  <si>
    <t>Problema 16-22</t>
  </si>
  <si>
    <t>Management Strategy &amp; Corporate Debt &amp; Equity Capital</t>
  </si>
  <si>
    <t>Problema 16-23</t>
  </si>
  <si>
    <t>Problema 16-25</t>
  </si>
  <si>
    <t>Advantages of Debt</t>
  </si>
  <si>
    <t>Gladstone Corporation è prossima al lancio di un nuovo prodotto. A seconda del successo che avrà, il valore di mercato della società, il prossimo anno, sarà uno dei seguenti: 147 milioni di $; 136 milioni di $; 91 milioni di $; 82 milioni di $. Questi valori sono equiprobabili e il rischio è completamente diversificabile. Il tasso di interesse privo di rischio è del 5%. Gladstone non effettuerà alcun pagamento agli investitori durante l’anno. Assumete mercati dei capitali perfetti.</t>
  </si>
  <si>
    <t>a.</t>
  </si>
  <si>
    <t>Qual è il valore iniziale del capitale proprio della società in assenza di debito?</t>
  </si>
  <si>
    <t>Supponete, ora, che la società abbia emesso un’obbligazione senza cedola del valore nominale di 100 milioni di $, scadenza fra un anno.</t>
  </si>
  <si>
    <t>b.</t>
  </si>
  <si>
    <t>Qual è il valore iniziale del debito dell’impresa?</t>
  </si>
  <si>
    <t>c.</t>
  </si>
  <si>
    <t>Qual è il rendimento alla scadenza del debito? Qual è il suo rendimento atteso?</t>
  </si>
  <si>
    <t>d.</t>
  </si>
  <si>
    <t>Qual è il valore di mercato iniziale del capitale proprio? Qual è il valore complessivo di Gladstone in presenza di debito?</t>
  </si>
  <si>
    <t>Scenario 1</t>
  </si>
  <si>
    <t>Scenario 2</t>
  </si>
  <si>
    <t>Scenario 3</t>
  </si>
  <si>
    <t>Scenario 4</t>
  </si>
  <si>
    <t>Valore del capitale proprio</t>
  </si>
  <si>
    <t>Probabilità</t>
  </si>
  <si>
    <t>Valore iniziale del capitale proprio</t>
  </si>
  <si>
    <t>in assenza di debito</t>
  </si>
  <si>
    <t>Valore del debito</t>
  </si>
  <si>
    <t>Valore complessivo</t>
  </si>
  <si>
    <t>Valore iniziale del debito</t>
  </si>
  <si>
    <t>Rendimento alla scadenza (YTM)</t>
  </si>
  <si>
    <t>Rendimento atteso</t>
  </si>
  <si>
    <t>Valore iniziale del capitale proprio in presenza di debito</t>
  </si>
  <si>
    <t>Problema 16-8</t>
  </si>
  <si>
    <t>Come nel problema 1, Gladstone Corporation è prossima al lancio di un nuovo prodotto. A seconda del successo che avrà, il valore di mercato della società, il prossimo anno, sarà uno dei seguenti: 147 milioni di $; 136 milioni di $; 91 milioni di $; 82 milioni di $. Questi valori sono equiprobabili e il rischio è completamente diversificabile. Il tasso di interesse privo di rischio è del 5% e, in caso di insolvenza, i costi di fallimento andranno a costituire il 26% del valore delle attività dell’impresa (ignorate eventuali imperfezioni del mercato come le imposte).</t>
  </si>
  <si>
    <t>Qual è il valore iniziale del capitale proprio della società in ipotesi di assenza di debito?</t>
  </si>
  <si>
    <t>Supponete che Gladstone abbia in circolazione 10 milioni di azioni e nessun debito all’inizio dell’anno.</t>
  </si>
  <si>
    <t>e.</t>
  </si>
  <si>
    <t>Se la società non emettesse debito, quale sarà il prezzo delle sue azioni?</t>
  </si>
  <si>
    <t>f.</t>
  </si>
  <si>
    <t>Se la società emettesse 100 milioni di $ di debito, scadenza il prossimo anno, usando i fondi raccolti per riacquistare azioni proprie, quale sarà il prezzo delle sue azioni? Perché la risposta differisce rispetto a quella fornita al punto (e)?</t>
  </si>
  <si>
    <t>Azioni in circolazione (in milioni)</t>
  </si>
  <si>
    <t>in ipotesi di assenza di debito</t>
  </si>
  <si>
    <t>Costi di fallimento</t>
  </si>
  <si>
    <t>Tasso privo di rischio</t>
  </si>
  <si>
    <t>Valore complessivo in presenza di debito</t>
  </si>
  <si>
    <t>Valore attuale dei costi di fallimento attesi</t>
  </si>
  <si>
    <t>Valore complessivo (inclusi i costi di fallimento)</t>
  </si>
  <si>
    <t>Prezzo per azione in ipotesi di assenza di debito</t>
  </si>
  <si>
    <t>Prezzo per azione in presenza di debito</t>
  </si>
  <si>
    <t>e costi di fallimento</t>
  </si>
  <si>
    <t>Il prezzo è differente poiché gli azionisti sopportano i costi di fallimento</t>
  </si>
  <si>
    <t>Dati di raffronto:</t>
  </si>
  <si>
    <t>Il prezzo per azione è diminuito di</t>
  </si>
  <si>
    <t>Valore attuale per azione dei costi di fallimento</t>
  </si>
  <si>
    <t>Problema 16-19</t>
  </si>
  <si>
    <t>Sarvon Systems ha un rapporto debito/capitale proprio di 1,5, un beta del capitale proprio di 1,9 e un beta del debito di 0,23. Attualmente sta valutando i seguenti progetti, nessuno dei quali cambierebbe la volatilità dell’impresa (importi espressi in milioni di $):</t>
  </si>
  <si>
    <t>progetto</t>
  </si>
  <si>
    <t>A</t>
  </si>
  <si>
    <t>B</t>
  </si>
  <si>
    <t>C</t>
  </si>
  <si>
    <t>D</t>
  </si>
  <si>
    <t>E</t>
  </si>
  <si>
    <t>investimento</t>
  </si>
  <si>
    <t>VAN</t>
  </si>
  <si>
    <t>Quale progetto accetteranno di finanziare gli azionisti?</t>
  </si>
  <si>
    <t>Rapporto D/E</t>
  </si>
  <si>
    <r>
      <rPr>
        <rFont val="Noto Sans Symbols"/>
        <color theme="1"/>
        <sz val="14.0"/>
      </rPr>
      <t>b</t>
    </r>
    <r>
      <rPr>
        <rFont val="Times New Roman"/>
        <color theme="1"/>
        <sz val="14.0"/>
      </rPr>
      <t xml:space="preserve"> </t>
    </r>
    <r>
      <rPr>
        <rFont val="Times New Roman"/>
        <color theme="1"/>
        <sz val="14.0"/>
        <vertAlign val="subscript"/>
      </rPr>
      <t>Equity</t>
    </r>
  </si>
  <si>
    <r>
      <rPr>
        <rFont val="Noto Sans Symbols"/>
        <color theme="1"/>
        <sz val="14.0"/>
      </rPr>
      <t xml:space="preserve">b </t>
    </r>
    <r>
      <rPr>
        <rFont val="Times New Roman"/>
        <color theme="1"/>
        <sz val="14.0"/>
      </rPr>
      <t>debito</t>
    </r>
  </si>
  <si>
    <t>soglia</t>
  </si>
  <si>
    <t>Usando l'Eq. 16.2</t>
  </si>
  <si>
    <t>VAN/I</t>
  </si>
  <si>
    <t>Gli azionisti accetteranno di finanziare i progetti A, D, e E.</t>
  </si>
  <si>
    <t>Qual è il costo per l’impresa del debt overhang?</t>
  </si>
  <si>
    <t xml:space="preserve">I progetti B e C non verranno intrapresi con una perdita di $7 + $9 = 16 milioni di $ </t>
  </si>
  <si>
    <t>Il management di Petron Corporation si sta riunendo per decidere una nuova strategia aziendale. Ci sono quattro opzioni, ognuna con una diversa possibilità di successo e un diverso valore complessivo dell’impresa in caso di successo, come riportato nella tabella:</t>
  </si>
  <si>
    <t>Strategia</t>
  </si>
  <si>
    <t xml:space="preserve"> </t>
  </si>
  <si>
    <t>probabilità di successo</t>
  </si>
  <si>
    <t>valore dell’impresa in caso di successo
(in milioni di $)</t>
  </si>
  <si>
    <t>Supponete che, per ciascuna strategia, il valore dell’impresa in caso di fallimento sia zero.</t>
  </si>
  <si>
    <t>Quale strategia ha il miglior risultato atteso?</t>
  </si>
  <si>
    <t>Supponete che il management scelga la strategia che porta al più alto valore atteso per il capitale proprio di Petron. Quale sarà la strategia scelta se Petron attualmente ha:</t>
  </si>
  <si>
    <t>i.  nessun debito?</t>
  </si>
  <si>
    <t>ii. debito con valore nominale di 16 milioni di $?</t>
  </si>
  <si>
    <t>iii. debito con valore nominale di 32 milioni di $?</t>
  </si>
  <si>
    <t>Quale costo di agenzia del debito è illustrato nella vostra risposta al punto (b)?</t>
  </si>
  <si>
    <t>Quale progetto ha il miglior risultato atteso?</t>
  </si>
  <si>
    <t>Progetto</t>
  </si>
  <si>
    <t>Risultato atteso</t>
  </si>
  <si>
    <t>La cella in rosso contiene il valore più alto</t>
  </si>
  <si>
    <t>Debito</t>
  </si>
  <si>
    <t>i</t>
  </si>
  <si>
    <t>ii</t>
  </si>
  <si>
    <t>iii</t>
  </si>
  <si>
    <t>Questo risultato illustra il costo di agenzia di un'eccessiva assunzione di rischio con indebitamento. All'aumentare dell'indebitamento, gli azionisti preferiscono che l'impresa adotti strategie più rischiose, anche se queste causano la diminuzione del valore totale dell'impresa.</t>
  </si>
  <si>
    <t>Considerate il caso del problema 21 e supponete che Petron Corp. abbia un debito con valore nominale di 32 milioni di $. Per semplicità supponete che tutto il rischio sia diversificabile, che il tasso di interesse risk–free sia zero e che non vi siano imposte.</t>
  </si>
  <si>
    <t>Qual è il valore atteso del capitale proprio, assumendo che Petron sceglierà la strategia che massimizza il valore del capitale proprio? Qual è il valore atteso complessivo dell’impresa?</t>
  </si>
  <si>
    <t>Supponete che Petron emetta azioni e riacquisti il proprio debito, riducendone il valore nominale a 4 milioni di $. In questo caso, quale strategia sceglierà dopo la transazione? Il valore totale dell’impresa aumenterà?</t>
  </si>
  <si>
    <t>Supponete di essere un creditore che sta decidendo se rivendere il debito all’impresa. Se vi aspettate che l’impresa riduca il debito a 4 milioni di $, quale prezzo chiedereste per vendere?</t>
  </si>
  <si>
    <t>Sulla base della vostra risposta al punto (c), quale somma dovrà ottenere dagli azionisti Petron al fine di riacquistare il debito?</t>
  </si>
  <si>
    <t>Quanto guadagneranno o perderanno gli azionisti da un’operazione di ricapitalizzazione per ridurre l’indebitamento? E i creditori? Che cosa vi aspettate che scelga il management di Petron per ridurre l’indebitamento?</t>
  </si>
  <si>
    <t>Valore atteso del capitale proprio</t>
  </si>
  <si>
    <t>Valore atteso dell'impresa</t>
  </si>
  <si>
    <t>Il management sceglierà la strategia A, quella con il valore atteso più alto.</t>
  </si>
  <si>
    <t>Poiché il debito sarà privo di rischio, il prezzo sarà il valore nominale.</t>
  </si>
  <si>
    <t>Petron dovrà ottenere 32 milioni di $ dagli azionisti (poiché il debito ha un valore nominale di 32 milioni di $).</t>
  </si>
  <si>
    <t>Capitale proprio</t>
  </si>
  <si>
    <t>Il management non effettuerà il riacquisto, perché il valore del capitale proprio diminuirà.</t>
  </si>
  <si>
    <t>Valore dopo riacquisto debito</t>
  </si>
  <si>
    <t>Valore prima riacquisto debito</t>
  </si>
  <si>
    <t>Guadagno/perdita</t>
  </si>
  <si>
    <t>Considerate il caso dei Problemi 21 e 22, e supponete che Petron Corp. debba pagare un’aliquota fiscale del 25% sull’importo finale pagato agli azionisti. Non paga imposte sui pagamenti ai creditori, né sui capitali ottenuti da questi ultimi.</t>
  </si>
  <si>
    <t>Quale strategia sceglierà Petron in assenza di debito? E con un debito di 10 milioni di $, 32 milioni di $ o 54 milioni di $? (Supponete che il management punti a massimizzare il valore del capitale proprio, e che in caso di parità tra più strategie, scelga quella più sicura).</t>
  </si>
  <si>
    <t>Data la vostra risposta al punto (a), mostrate che il valore totale combinato del capitale proprio e del debito di Petron è massimizzato con un valore nominale del debito di 32 milioni di $.</t>
  </si>
  <si>
    <t>Mostrate che, se Petron ha un debito di 32 milioni di $, gli azionisti possono ottenere un guadagno aumentando il valore nominale del debito a 54 milioni di $, anche se questo farà calare il valore totale dell’impresa.</t>
  </si>
  <si>
    <t>Mostrate che, se Petron ha un debito di 54 milioni di $, gli azionisti subiranno una perdita ove riacquistino il debito per ridurne il valore nominale a 32 milioni di $, anche se ciò farà aumentare il valore totale dell’impresa.</t>
  </si>
  <si>
    <t>Aliquota fiscale</t>
  </si>
  <si>
    <t>Di seguito sono mostrate le scelte per i progetti</t>
  </si>
  <si>
    <t>Progetto scelto</t>
  </si>
  <si>
    <t>Valore dell'impresa</t>
  </si>
  <si>
    <t>Il valore dell'impresa è massimizzato con un debito di 32 milioni di $.</t>
  </si>
  <si>
    <t>Se il debito è uguale a 32 milioni di $, gli azionisti possono ottenere 22*45% = 9,9 milioni di $ aumentandolo a 54 milioni di $. Quindi ottengono 8,44+9,9=18,34&gt;17,90, e traggono un guadagno dall'aumento del debito.</t>
  </si>
  <si>
    <t>Se il debito è uguale a 54 milioni di $, gli azionisti devono investire 22*77% = 16,94 milioni di $ per riacquistare debito portandolo a un valore nominale di 32. Quindi ottengono 17,90–16,94=0,96&lt;8,44, e subiscono una perdita dalla riduzione del debito.</t>
  </si>
  <si>
    <t>Empire Industries si attende un utile netto, per il prossimo anno, riportato nella tabella che segue (dati in migliaia di $):</t>
  </si>
  <si>
    <t>EBIT</t>
  </si>
  <si>
    <t>Interessi</t>
  </si>
  <si>
    <t>Utile ante imposte</t>
  </si>
  <si>
    <t>Imposte</t>
  </si>
  <si>
    <t>Utile netto</t>
  </si>
  <si>
    <t>Circa $250.000 degli utili della società saranno necessari per realizzare nuovi investimenti con VAN positivo. Tuttavia, si prevede che i manager possano consumare, in spese inutili per l’impresa, il 10% degli utili netti. Gli utili residui saranno distribuiti agli azionisti sotto forma di dividendi o riacquisti di azioni proprie.</t>
  </si>
  <si>
    <t>Quali sono i due vantaggi derivanti dal finanziamento tramite debito?</t>
  </si>
  <si>
    <t>a. In aggiunta ai vantaggi fiscali, il finanziamento tramite debito riduce la possibilità di realizzare investimenti economicamente non convenienti.</t>
  </si>
  <si>
    <t xml:space="preserve"> Di quanto, ogni dollaro di interessi, ridurrà i dividendi e i riacquisti di azioni proprie?</t>
  </si>
  <si>
    <t xml:space="preserve">b. L’utile netto si ridurrà di </t>
  </si>
  <si>
    <t>Poiché il 10% dell’utile netto sarà utilizzato per realizzare investimenti inutili per l’impresa, i dividendi e i riacquisti si ridurranno di</t>
  </si>
  <si>
    <t>Qual è l’incremento del totale delle risorse finanziarie che la società pagherà agli investitori, per ogni dollaro di interessi?</t>
  </si>
  <si>
    <t>per $1 di interessi.</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</si>
</sst>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_ ;\-#,##0.00\ "/>
    <numFmt numFmtId="165" formatCode="[$$-409]#,##0.00_ ;\-[$$-409]#,##0.00\ "/>
    <numFmt numFmtId="166" formatCode="_(* #,##0_);_(* \(#,##0\);_(* &quot;-&quot;??_);_(@_)"/>
    <numFmt numFmtId="167" formatCode="&quot;$&quot;#,##0.00"/>
    <numFmt numFmtId="168" formatCode="_(&quot;$&quot;* #,##0.00_);_(&quot;$&quot;* \(#,##0.00\);_(&quot;$&quot;* &quot;-&quot;??_);_(@_)"/>
    <numFmt numFmtId="169" formatCode="_(&quot;$&quot;* #,##0_);_(&quot;$&quot;* \(#,##0\);_(&quot;$&quot;* &quot;-&quot;??_);_(@_)"/>
    <numFmt numFmtId="170" formatCode="_(&quot;$&quot;* #,##0.000_);_(&quot;$&quot;* \(#,##0.000\);_(&quot;$&quot;* &quot;-&quot;??_);_(@_)"/>
  </numFmts>
  <fonts count="16">
    <font>
      <sz val="10.0"/>
      <color rgb="FF000000"/>
      <name val="Calibri"/>
      <scheme val="minor"/>
    </font>
    <font>
      <sz val="10.0"/>
      <color theme="1"/>
      <name val="Arial"/>
    </font>
    <font>
      <b/>
      <sz val="10.0"/>
      <color theme="1"/>
      <name val="Arial"/>
    </font>
    <font>
      <b/>
      <sz val="14.0"/>
      <color rgb="FFFFFFFF"/>
      <name val="Times New Roman"/>
    </font>
    <font>
      <u/>
      <sz val="14.0"/>
      <color rgb="FF0000D4"/>
      <name val="Times New Roman"/>
    </font>
    <font>
      <b/>
      <color theme="1"/>
      <name val="Calibri"/>
      <scheme val="minor"/>
    </font>
    <font>
      <b/>
      <color rgb="FF000000"/>
      <name val="Docs-Calibri"/>
    </font>
    <font>
      <sz val="14.0"/>
      <color theme="1"/>
      <name val="Times New Roman"/>
    </font>
    <font/>
    <font>
      <b/>
      <sz val="14.0"/>
      <color theme="1"/>
      <name val="Times New Roman"/>
    </font>
    <font>
      <b/>
      <sz val="14.0"/>
      <color rgb="FF000090"/>
      <name val="Times New Roman"/>
    </font>
    <font>
      <sz val="14.0"/>
      <color rgb="FF006411"/>
      <name val="Times New Roman"/>
    </font>
    <font>
      <sz val="14.0"/>
      <color rgb="FFDD0806"/>
      <name val="Times New Roman"/>
    </font>
    <font>
      <i/>
      <sz val="14.0"/>
      <color theme="1"/>
      <name val="Times New Roman"/>
    </font>
    <font>
      <sz val="14.0"/>
      <color theme="1"/>
      <name val="Noto Sans Symbols"/>
    </font>
    <font>
      <b/>
      <i/>
      <sz val="14.0"/>
      <color theme="1"/>
      <name val="Times New Roman"/>
    </font>
  </fonts>
  <fills count="4">
    <fill>
      <patternFill patternType="none"/>
    </fill>
    <fill>
      <patternFill patternType="lightGray"/>
    </fill>
    <fill>
      <patternFill patternType="solid">
        <fgColor rgb="FF000090"/>
        <bgColor rgb="FF000090"/>
      </patternFill>
    </fill>
    <fill>
      <patternFill patternType="solid">
        <fgColor rgb="FFFFFFFF"/>
        <bgColor rgb="FFFFFFFF"/>
      </patternFill>
    </fill>
  </fills>
  <borders count="25">
    <border/>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top/>
      <bottom/>
    </border>
    <border>
      <top/>
      <bottom/>
    </border>
    <border>
      <right/>
      <top/>
      <bottom/>
    </border>
    <border>
      <left/>
      <right style="thick">
        <color rgb="FF000000"/>
      </right>
      <top/>
      <bottom/>
    </border>
    <border>
      <left/>
      <top/>
    </border>
    <border>
      <top/>
    </border>
    <border>
      <right/>
      <top/>
    </border>
    <border>
      <left/>
      <bottom/>
    </border>
    <border>
      <bottom/>
    </border>
    <border>
      <right/>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right/>
      <top style="thin">
        <color rgb="FF000000"/>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1" fillId="2" fontId="3" numFmtId="0" xfId="0" applyAlignment="1" applyBorder="1" applyFont="1">
      <alignment readingOrder="0"/>
    </xf>
    <xf borderId="0" fillId="0" fontId="2" numFmtId="0" xfId="0" applyAlignment="1" applyFont="1">
      <alignment shrinkToFit="0" wrapText="1"/>
    </xf>
    <xf borderId="0" fillId="0" fontId="4" numFmtId="0" xfId="0" applyAlignment="1" applyFont="1">
      <alignment shrinkToFit="0" wrapText="1"/>
    </xf>
    <xf borderId="0" fillId="0" fontId="5" numFmtId="0" xfId="0" applyAlignment="1" applyFont="1">
      <alignment readingOrder="0"/>
    </xf>
    <xf borderId="0" fillId="3" fontId="6" numFmtId="0" xfId="0" applyAlignment="1" applyFill="1" applyFont="1">
      <alignment horizontal="left" readingOrder="0"/>
    </xf>
    <xf borderId="0" fillId="0" fontId="1" numFmtId="4" xfId="0" applyAlignment="1" applyFont="1" applyNumberFormat="1">
      <alignment horizontal="right"/>
    </xf>
    <xf borderId="0" fillId="0" fontId="1" numFmtId="0" xfId="0" applyAlignment="1" applyFont="1">
      <alignment vertical="top"/>
    </xf>
    <xf borderId="2" fillId="3" fontId="7" numFmtId="0" xfId="0" applyBorder="1" applyFont="1"/>
    <xf borderId="3" fillId="3" fontId="7" numFmtId="0" xfId="0" applyBorder="1" applyFont="1"/>
    <xf borderId="4" fillId="3" fontId="7" numFmtId="0" xfId="0" applyBorder="1" applyFont="1"/>
    <xf borderId="0" fillId="0" fontId="7" numFmtId="0" xfId="0" applyFont="1"/>
    <xf borderId="5" fillId="3" fontId="7" numFmtId="0" xfId="0" applyBorder="1" applyFont="1"/>
    <xf borderId="6" fillId="2" fontId="3" numFmtId="0" xfId="0" applyAlignment="1" applyBorder="1" applyFont="1">
      <alignment horizontal="left"/>
    </xf>
    <xf borderId="7" fillId="0" fontId="8" numFmtId="0" xfId="0" applyBorder="1" applyFont="1"/>
    <xf borderId="8" fillId="0" fontId="8" numFmtId="0" xfId="0" applyBorder="1" applyFont="1"/>
    <xf borderId="1" fillId="2" fontId="7" numFmtId="0" xfId="0" applyBorder="1" applyFont="1"/>
    <xf borderId="9" fillId="3" fontId="7" numFmtId="0" xfId="0" applyBorder="1" applyFont="1"/>
    <xf borderId="1" fillId="3" fontId="7" numFmtId="0" xfId="0" applyBorder="1" applyFont="1"/>
    <xf borderId="10" fillId="3" fontId="7" numFmtId="0" xfId="0" applyAlignment="1" applyBorder="1" applyFont="1">
      <alignment horizontal="left" shrinkToFit="0" vertical="center" wrapText="1"/>
    </xf>
    <xf borderId="11" fillId="0" fontId="8" numFmtId="0" xfId="0" applyBorder="1" applyFont="1"/>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1" fillId="3" fontId="9" numFmtId="0" xfId="0" applyAlignment="1" applyBorder="1" applyFont="1">
      <alignment horizontal="right" vertical="top"/>
    </xf>
    <xf borderId="6" fillId="3" fontId="7" numFmtId="0" xfId="0" applyAlignment="1" applyBorder="1" applyFont="1">
      <alignment horizontal="left" shrinkToFit="0" wrapText="1"/>
    </xf>
    <xf borderId="9" fillId="3" fontId="1" numFmtId="0" xfId="0" applyBorder="1" applyFont="1"/>
    <xf borderId="5" fillId="3" fontId="1" numFmtId="0" xfId="0" applyBorder="1" applyFont="1"/>
    <xf borderId="1" fillId="3" fontId="1" numFmtId="0" xfId="0" applyBorder="1" applyFont="1"/>
    <xf borderId="6" fillId="3" fontId="7" numFmtId="0" xfId="0" applyAlignment="1" applyBorder="1" applyFont="1">
      <alignment horizontal="left" shrinkToFit="0" vertical="center" wrapText="1"/>
    </xf>
    <xf borderId="5" fillId="3" fontId="2" numFmtId="0" xfId="0" applyAlignment="1" applyBorder="1" applyFont="1">
      <alignment shrinkToFit="0" wrapText="1"/>
    </xf>
    <xf borderId="1" fillId="3" fontId="1" numFmtId="0" xfId="0" applyAlignment="1" applyBorder="1" applyFont="1">
      <alignment shrinkToFit="0" wrapText="1"/>
    </xf>
    <xf borderId="1" fillId="3" fontId="9" numFmtId="0" xfId="0" applyAlignment="1" applyBorder="1" applyFont="1">
      <alignment horizontal="center"/>
    </xf>
    <xf borderId="1" fillId="3" fontId="9" numFmtId="0" xfId="0" applyAlignment="1" applyBorder="1" applyFont="1">
      <alignment horizontal="left"/>
    </xf>
    <xf borderId="16" fillId="3" fontId="10" numFmtId="39" xfId="0" applyBorder="1" applyFont="1" applyNumberFormat="1"/>
    <xf borderId="16" fillId="3" fontId="10" numFmtId="10" xfId="0" applyBorder="1" applyFont="1" applyNumberFormat="1"/>
    <xf borderId="1" fillId="3" fontId="2" numFmtId="0" xfId="0" applyAlignment="1" applyBorder="1" applyFont="1">
      <alignment shrinkToFit="0" wrapText="1"/>
    </xf>
    <xf borderId="1" fillId="3" fontId="1" numFmtId="4" xfId="0" applyBorder="1" applyFont="1" applyNumberFormat="1"/>
    <xf borderId="1" fillId="3" fontId="7" numFmtId="0" xfId="0" applyAlignment="1" applyBorder="1" applyFont="1">
      <alignment horizontal="left"/>
    </xf>
    <xf borderId="16" fillId="3" fontId="11" numFmtId="39" xfId="0" applyBorder="1" applyFont="1" applyNumberFormat="1"/>
    <xf borderId="1" fillId="3" fontId="2" numFmtId="0" xfId="0" applyAlignment="1" applyBorder="1" applyFont="1">
      <alignment horizontal="right"/>
    </xf>
    <xf borderId="17" fillId="3" fontId="11" numFmtId="39" xfId="0" applyBorder="1" applyFont="1" applyNumberFormat="1"/>
    <xf borderId="16" fillId="3" fontId="11" numFmtId="10" xfId="0" applyBorder="1" applyFont="1" applyNumberFormat="1"/>
    <xf borderId="1" fillId="3" fontId="7" numFmtId="0" xfId="0" applyAlignment="1" applyBorder="1" applyFont="1">
      <alignment horizontal="left" shrinkToFit="0" wrapText="1"/>
    </xf>
    <xf borderId="18" fillId="3" fontId="1" numFmtId="0" xfId="0" applyBorder="1" applyFont="1"/>
    <xf borderId="19" fillId="3" fontId="1" numFmtId="0" xfId="0" applyAlignment="1" applyBorder="1" applyFont="1">
      <alignment shrinkToFit="0" wrapText="1"/>
    </xf>
    <xf borderId="19" fillId="3" fontId="1" numFmtId="0" xfId="0" applyBorder="1" applyFont="1"/>
    <xf borderId="20" fillId="3" fontId="1" numFmtId="0" xfId="0" applyBorder="1" applyFont="1"/>
    <xf borderId="0" fillId="0" fontId="1" numFmtId="0" xfId="0" applyAlignment="1" applyFont="1">
      <alignment shrinkToFit="0" wrapText="1"/>
    </xf>
    <xf borderId="21" fillId="3" fontId="12" numFmtId="39" xfId="0" applyBorder="1" applyFont="1" applyNumberFormat="1"/>
    <xf borderId="1" fillId="3" fontId="1" numFmtId="164" xfId="0" applyBorder="1" applyFont="1" applyNumberFormat="1"/>
    <xf borderId="22" fillId="3" fontId="12" numFmtId="39" xfId="0" applyBorder="1" applyFont="1" applyNumberFormat="1"/>
    <xf borderId="23" fillId="3" fontId="12" numFmtId="39" xfId="0" applyBorder="1" applyFont="1" applyNumberFormat="1"/>
    <xf borderId="1" fillId="3" fontId="13" numFmtId="0" xfId="0" applyAlignment="1" applyBorder="1" applyFont="1">
      <alignment horizontal="left"/>
    </xf>
    <xf borderId="16" fillId="3" fontId="11" numFmtId="165" xfId="0" applyBorder="1" applyFont="1" applyNumberFormat="1"/>
    <xf borderId="1" fillId="3" fontId="12" numFmtId="39" xfId="0" applyBorder="1" applyFont="1" applyNumberFormat="1"/>
    <xf borderId="6" fillId="3" fontId="9" numFmtId="0" xfId="0" applyAlignment="1" applyBorder="1" applyFont="1">
      <alignment horizontal="center"/>
    </xf>
    <xf borderId="1" fillId="3" fontId="7" numFmtId="0" xfId="0" applyAlignment="1" applyBorder="1" applyFont="1">
      <alignment shrinkToFit="0" wrapText="1"/>
    </xf>
    <xf borderId="23" fillId="3" fontId="9" numFmtId="0" xfId="0" applyAlignment="1" applyBorder="1" applyFont="1">
      <alignment horizontal="center"/>
    </xf>
    <xf borderId="23" fillId="3" fontId="9" numFmtId="0" xfId="0" applyAlignment="1" applyBorder="1" applyFont="1">
      <alignment horizontal="right"/>
    </xf>
    <xf borderId="1" fillId="3" fontId="7" numFmtId="0" xfId="0" applyAlignment="1" applyBorder="1" applyFont="1">
      <alignment horizontal="center"/>
    </xf>
    <xf borderId="1" fillId="3" fontId="7" numFmtId="166" xfId="0" applyAlignment="1" applyBorder="1" applyFont="1" applyNumberFormat="1">
      <alignment horizontal="center"/>
    </xf>
    <xf borderId="1" fillId="3" fontId="7" numFmtId="167" xfId="0" applyAlignment="1" applyBorder="1" applyFont="1" applyNumberFormat="1">
      <alignment horizontal="center"/>
    </xf>
    <xf borderId="23" fillId="3" fontId="7" numFmtId="0" xfId="0" applyAlignment="1" applyBorder="1" applyFont="1">
      <alignment horizontal="center"/>
    </xf>
    <xf borderId="23" fillId="3" fontId="7" numFmtId="166" xfId="0" applyAlignment="1" applyBorder="1" applyFont="1" applyNumberFormat="1">
      <alignment horizontal="center"/>
    </xf>
    <xf borderId="6" fillId="3" fontId="7" numFmtId="9" xfId="0" applyAlignment="1" applyBorder="1" applyFont="1" applyNumberFormat="1">
      <alignment horizontal="center"/>
    </xf>
    <xf borderId="1" fillId="3" fontId="7" numFmtId="9" xfId="0" applyAlignment="1" applyBorder="1" applyFont="1" applyNumberFormat="1">
      <alignment horizontal="center"/>
    </xf>
    <xf borderId="16" fillId="0" fontId="7" numFmtId="2" xfId="0" applyAlignment="1" applyBorder="1" applyFont="1" applyNumberFormat="1">
      <alignment horizontal="center"/>
    </xf>
    <xf borderId="1" fillId="3" fontId="14" numFmtId="0" xfId="0" applyBorder="1" applyFont="1"/>
    <xf borderId="16" fillId="3" fontId="7" numFmtId="0" xfId="0" applyAlignment="1" applyBorder="1" applyFont="1">
      <alignment horizontal="center"/>
    </xf>
    <xf borderId="1" fillId="3" fontId="9" numFmtId="0" xfId="0" applyAlignment="1" applyBorder="1" applyFont="1">
      <alignment horizontal="right"/>
    </xf>
    <xf borderId="24" fillId="3" fontId="7" numFmtId="0" xfId="0" applyBorder="1" applyFont="1"/>
    <xf borderId="21" fillId="3" fontId="9" numFmtId="2" xfId="0" applyBorder="1" applyFont="1" applyNumberFormat="1"/>
    <xf borderId="1" fillId="3" fontId="13" numFmtId="0" xfId="0" applyBorder="1" applyFont="1"/>
    <xf borderId="22" fillId="3" fontId="15" numFmtId="0" xfId="0" applyBorder="1" applyFont="1"/>
    <xf borderId="0" fillId="0" fontId="13" numFmtId="0" xfId="0" applyFont="1"/>
    <xf borderId="1" fillId="3" fontId="15" numFmtId="0" xfId="0" applyAlignment="1" applyBorder="1" applyFont="1">
      <alignment horizontal="center"/>
    </xf>
    <xf borderId="1" fillId="3" fontId="13" numFmtId="0" xfId="0" applyAlignment="1" applyBorder="1" applyFont="1">
      <alignment shrinkToFit="0" wrapText="1"/>
    </xf>
    <xf borderId="23" fillId="3" fontId="9" numFmtId="49" xfId="0" applyAlignment="1" applyBorder="1" applyFont="1" applyNumberFormat="1">
      <alignment horizontal="center" vertical="center"/>
    </xf>
    <xf borderId="6" fillId="3" fontId="7" numFmtId="0" xfId="0" applyAlignment="1" applyBorder="1" applyFont="1">
      <alignment horizontal="left"/>
    </xf>
    <xf borderId="1" fillId="3" fontId="7" numFmtId="9" xfId="0" applyAlignment="1" applyBorder="1" applyFont="1" applyNumberFormat="1">
      <alignment horizontal="center" vertical="center"/>
    </xf>
    <xf borderId="23" fillId="3" fontId="7" numFmtId="168" xfId="0" applyAlignment="1" applyBorder="1" applyFont="1" applyNumberFormat="1">
      <alignment horizontal="center" vertical="center"/>
    </xf>
    <xf borderId="16" fillId="0" fontId="11" numFmtId="39" xfId="0" applyBorder="1" applyFont="1" applyNumberFormat="1"/>
    <xf borderId="1" fillId="3" fontId="9" numFmtId="2" xfId="0" applyBorder="1" applyFont="1" applyNumberFormat="1"/>
    <xf borderId="1" fillId="3" fontId="15" numFmtId="0" xfId="0" applyBorder="1" applyFont="1"/>
    <xf borderId="1" fillId="3" fontId="7" numFmtId="0" xfId="0" applyAlignment="1" applyBorder="1" applyFont="1">
      <alignment horizontal="right"/>
    </xf>
    <xf borderId="16" fillId="3" fontId="7" numFmtId="168" xfId="0" applyAlignment="1" applyBorder="1" applyFont="1" applyNumberFormat="1">
      <alignment horizontal="center" vertical="center"/>
    </xf>
    <xf borderId="1" fillId="3" fontId="7" numFmtId="168" xfId="0" applyAlignment="1" applyBorder="1" applyFont="1" applyNumberFormat="1">
      <alignment horizontal="center" vertical="center"/>
    </xf>
    <xf borderId="1" fillId="3" fontId="11" numFmtId="39" xfId="0" applyBorder="1" applyFont="1" applyNumberFormat="1"/>
    <xf borderId="6" fillId="3" fontId="13" numFmtId="0" xfId="0" applyAlignment="1" applyBorder="1" applyFont="1">
      <alignment horizontal="left" shrinkToFit="0" wrapText="1"/>
    </xf>
    <xf borderId="6" fillId="3" fontId="7" numFmtId="0" xfId="0" applyAlignment="1" applyBorder="1" applyFont="1">
      <alignment horizontal="center"/>
    </xf>
    <xf borderId="16" fillId="3" fontId="11" numFmtId="168" xfId="0" applyBorder="1" applyFont="1" applyNumberFormat="1"/>
    <xf borderId="1" fillId="3" fontId="11" numFmtId="168" xfId="0" applyBorder="1" applyFont="1" applyNumberFormat="1"/>
    <xf borderId="16" fillId="3" fontId="7" numFmtId="0" xfId="0" applyAlignment="1" applyBorder="1" applyFont="1">
      <alignment horizontal="left" shrinkToFit="0" wrapText="1"/>
    </xf>
    <xf borderId="10" fillId="3" fontId="13" numFmtId="0" xfId="0" applyAlignment="1" applyBorder="1" applyFont="1">
      <alignment horizontal="left" shrinkToFit="0" wrapText="1"/>
    </xf>
    <xf borderId="16" fillId="3" fontId="7" numFmtId="0" xfId="0" applyBorder="1" applyFont="1"/>
    <xf borderId="16" fillId="3" fontId="7" numFmtId="0" xfId="0" applyAlignment="1" applyBorder="1" applyFont="1">
      <alignment horizontal="left"/>
    </xf>
    <xf borderId="1" fillId="3" fontId="7" numFmtId="168" xfId="0" applyBorder="1" applyFont="1" applyNumberFormat="1"/>
    <xf borderId="5" fillId="3" fontId="1" numFmtId="0" xfId="0" applyAlignment="1" applyBorder="1" applyFont="1">
      <alignment shrinkToFit="0" wrapText="1"/>
    </xf>
    <xf borderId="16" fillId="3" fontId="7" numFmtId="0" xfId="0" applyAlignment="1" applyBorder="1" applyFont="1">
      <alignment horizontal="center" shrinkToFit="0" wrapText="1"/>
    </xf>
    <xf borderId="9" fillId="3" fontId="1" numFmtId="0" xfId="0" applyAlignment="1" applyBorder="1" applyFont="1">
      <alignment shrinkToFit="0" wrapText="1"/>
    </xf>
    <xf borderId="16" fillId="3" fontId="11" numFmtId="49" xfId="0" applyBorder="1" applyFont="1" applyNumberFormat="1"/>
    <xf borderId="1" fillId="3" fontId="11" numFmtId="49" xfId="0" applyBorder="1" applyFont="1" applyNumberFormat="1"/>
    <xf borderId="6" fillId="3" fontId="13" numFmtId="0" xfId="0" applyAlignment="1" applyBorder="1" applyFont="1">
      <alignment horizontal="left"/>
    </xf>
    <xf borderId="1" fillId="3" fontId="9" numFmtId="0" xfId="0" applyBorder="1" applyFont="1"/>
    <xf borderId="1" fillId="3" fontId="7" numFmtId="169" xfId="0" applyBorder="1" applyFont="1" applyNumberFormat="1"/>
    <xf borderId="23" fillId="3" fontId="9" numFmtId="0" xfId="0" applyBorder="1" applyFont="1"/>
    <xf borderId="23" fillId="3" fontId="7" numFmtId="169" xfId="0" applyBorder="1" applyFont="1" applyNumberFormat="1"/>
    <xf borderId="1" fillId="3" fontId="7" numFmtId="1" xfId="0" applyAlignment="1" applyBorder="1" applyFont="1" applyNumberFormat="1">
      <alignment horizontal="center"/>
    </xf>
    <xf borderId="9" fillId="3" fontId="7" numFmtId="0" xfId="0" applyAlignment="1" applyBorder="1" applyFont="1">
      <alignment shrinkToFit="0" wrapText="1"/>
    </xf>
    <xf borderId="5" fillId="3" fontId="2" numFmtId="0" xfId="0" applyAlignment="1" applyBorder="1" applyFont="1">
      <alignment horizontal="right" vertical="top"/>
    </xf>
    <xf borderId="1" fillId="3" fontId="13" numFmtId="0" xfId="0" applyAlignment="1" applyBorder="1" applyFont="1">
      <alignment horizontal="left" shrinkToFit="0" wrapText="1"/>
    </xf>
    <xf borderId="16" fillId="3" fontId="13" numFmtId="168" xfId="0" applyAlignment="1" applyBorder="1" applyFont="1" applyNumberFormat="1">
      <alignment shrinkToFit="0" wrapText="1"/>
    </xf>
    <xf borderId="16" fillId="3" fontId="13" numFmtId="170" xfId="0" applyAlignment="1" applyBorder="1" applyFont="1" applyNumberFormat="1">
      <alignment horizontal="right" shrinkToFit="0" wrapText="1"/>
    </xf>
    <xf borderId="1" fillId="3" fontId="10" numFmtId="39" xfId="0" applyBorder="1" applyFont="1" applyNumberFormat="1"/>
  </cellXfs>
  <cellStyles count="1">
    <cellStyle xfId="0" name="Normal" builtinId="0"/>
  </cellStyles>
  <dxfs count="3">
    <dxf>
      <font>
        <color rgb="FF006100"/>
      </font>
      <fill>
        <patternFill patternType="solid">
          <fgColor rgb="FFC6EFCE"/>
          <bgColor rgb="FFC6EFCE"/>
        </patternFill>
      </fill>
      <border/>
    </dxf>
    <dxf>
      <font>
        <color rgb="FF006411"/>
      </font>
      <fill>
        <patternFill patternType="solid">
          <fgColor rgb="FFCCFFCC"/>
          <bgColor rgb="FFCCFFCC"/>
        </patternFill>
      </fill>
      <border/>
    </dxf>
    <dxf>
      <font/>
      <fill>
        <patternFill patternType="solid">
          <fgColor rgb="FFDD0806"/>
          <bgColor rgb="FFDD080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52</xdr:row>
      <xdr:rowOff>95250</xdr:rowOff>
    </xdr:from>
    <xdr:ext cx="914400" cy="38100"/>
    <xdr:grpSp>
      <xdr:nvGrpSpPr>
        <xdr:cNvPr id="2" name="Shape 2"/>
        <xdr:cNvGrpSpPr/>
      </xdr:nvGrpSpPr>
      <xdr:grpSpPr>
        <a:xfrm>
          <a:off x="4888800" y="3780000"/>
          <a:ext cx="914400" cy="0"/>
          <a:chOff x="4888800" y="3780000"/>
          <a:chExt cx="914400" cy="0"/>
        </a:xfrm>
      </xdr:grpSpPr>
      <xdr:cxnSp>
        <xdr:nvCxnSpPr>
          <xdr:cNvPr id="3" name="Shape 3"/>
          <xdr:cNvCxnSpPr/>
        </xdr:nvCxnSpPr>
        <xdr:spPr>
          <a:xfrm rot="10800000">
            <a:off x="4888800" y="3780000"/>
            <a:ext cx="914400" cy="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Untitled\Documents%20and%20Settings\Nicole\My%20Documents\GreenPenQA\Jobs\Spoke&amp;Wheel\Berk_DeMarzo\Excel_Spreadsheets_Sols\XLS\chapter%205%20revision%203%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vori/Berk2014/SolNORA/Chapter16_xlsSol%20updated.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ents"/>
      <sheetName val="5-2"/>
      <sheetName val="5-3"/>
      <sheetName val="5-7"/>
      <sheetName val="5-14"/>
      <sheetName val="5-15"/>
      <sheetName val="5-17"/>
      <sheetName val="5-18"/>
      <sheetName val="5-25"/>
      <sheetName val="5-26"/>
      <sheetName val="5-27"/>
      <sheetName val="5-2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ntents"/>
      <sheetName val="16-1"/>
      <sheetName val="16-8"/>
      <sheetName val="16-19"/>
      <sheetName val="16-21"/>
      <sheetName val="16-22"/>
      <sheetName val="16-23"/>
      <sheetName val="16-25"/>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28.0"/>
    <col customWidth="1" min="4" max="6" width="9.14"/>
    <col customWidth="1" min="7" max="26" width="8.71"/>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1"/>
      <c r="C3" s="3" t="s">
        <v>0</v>
      </c>
      <c r="D3" s="4" t="s">
        <v>1</v>
      </c>
      <c r="E3" s="1"/>
      <c r="F3" s="1"/>
      <c r="G3" s="1"/>
      <c r="H3" s="1"/>
      <c r="I3" s="1"/>
      <c r="J3" s="1"/>
      <c r="K3" s="1"/>
      <c r="L3" s="1"/>
      <c r="M3" s="1"/>
      <c r="N3" s="1"/>
      <c r="O3" s="1"/>
      <c r="P3" s="1"/>
      <c r="Q3" s="1"/>
      <c r="R3" s="1"/>
      <c r="S3" s="1"/>
      <c r="T3" s="1"/>
      <c r="U3" s="1"/>
      <c r="V3" s="1"/>
      <c r="W3" s="1"/>
      <c r="X3" s="1"/>
      <c r="Y3" s="1"/>
      <c r="Z3" s="1"/>
    </row>
    <row r="4" ht="12.75" customHeight="1">
      <c r="A4" s="1"/>
      <c r="B4" s="1"/>
      <c r="C4" s="5"/>
      <c r="E4" s="1"/>
      <c r="F4" s="1"/>
      <c r="G4" s="1"/>
      <c r="H4" s="1"/>
      <c r="I4" s="1"/>
      <c r="J4" s="1"/>
      <c r="K4" s="1"/>
      <c r="L4" s="1"/>
      <c r="M4" s="1"/>
      <c r="N4" s="1"/>
      <c r="O4" s="1"/>
      <c r="P4" s="1"/>
      <c r="Q4" s="1"/>
      <c r="R4" s="1"/>
      <c r="S4" s="1"/>
      <c r="T4" s="1"/>
      <c r="U4" s="1"/>
      <c r="V4" s="1"/>
      <c r="W4" s="1"/>
      <c r="X4" s="1"/>
      <c r="Y4" s="1"/>
      <c r="Z4" s="1"/>
    </row>
    <row r="5" ht="12.75" customHeight="1">
      <c r="A5" s="1"/>
      <c r="B5" s="1"/>
      <c r="C5" s="6" t="s">
        <v>2</v>
      </c>
      <c r="D5" s="7" t="s">
        <v>3</v>
      </c>
      <c r="E5" s="1"/>
      <c r="F5" s="1"/>
      <c r="G5" s="1"/>
      <c r="H5" s="1"/>
      <c r="I5" s="1"/>
      <c r="J5" s="1"/>
      <c r="K5" s="1"/>
      <c r="L5" s="1"/>
      <c r="M5" s="1"/>
      <c r="N5" s="1"/>
      <c r="O5" s="1"/>
      <c r="P5" s="1"/>
      <c r="Q5" s="1"/>
      <c r="R5" s="1"/>
      <c r="S5" s="1"/>
      <c r="T5" s="1"/>
      <c r="U5" s="1"/>
      <c r="V5" s="1"/>
      <c r="W5" s="1"/>
      <c r="X5" s="1"/>
      <c r="Y5" s="1"/>
      <c r="Z5" s="1"/>
    </row>
    <row r="6" ht="12.75" customHeight="1">
      <c r="A6" s="1"/>
      <c r="B6" s="1"/>
      <c r="C6" s="6" t="s">
        <v>4</v>
      </c>
      <c r="D6" s="7" t="s">
        <v>3</v>
      </c>
      <c r="E6" s="1"/>
      <c r="F6" s="1"/>
      <c r="G6" s="1"/>
      <c r="H6" s="1"/>
      <c r="I6" s="1"/>
      <c r="J6" s="1"/>
      <c r="K6" s="1"/>
      <c r="L6" s="1"/>
      <c r="M6" s="1"/>
      <c r="N6" s="1"/>
      <c r="O6" s="1"/>
      <c r="P6" s="1"/>
      <c r="Q6" s="1"/>
      <c r="R6" s="1"/>
      <c r="S6" s="1"/>
      <c r="T6" s="1"/>
      <c r="U6" s="1"/>
      <c r="V6" s="1"/>
      <c r="W6" s="1"/>
      <c r="X6" s="1"/>
      <c r="Y6" s="1"/>
      <c r="Z6" s="1"/>
    </row>
    <row r="7" ht="12.75" customHeight="1">
      <c r="A7" s="1"/>
      <c r="B7" s="1"/>
      <c r="C7" s="6" t="s">
        <v>5</v>
      </c>
      <c r="D7" s="7" t="s">
        <v>6</v>
      </c>
      <c r="E7" s="1"/>
      <c r="F7" s="1"/>
      <c r="G7" s="1"/>
      <c r="H7" s="1"/>
      <c r="I7" s="1"/>
      <c r="J7" s="1"/>
      <c r="K7" s="1"/>
      <c r="L7" s="1"/>
      <c r="M7" s="1"/>
      <c r="N7" s="1"/>
      <c r="O7" s="1"/>
      <c r="P7" s="1"/>
      <c r="Q7" s="1"/>
      <c r="R7" s="1"/>
      <c r="S7" s="1"/>
      <c r="T7" s="1"/>
      <c r="U7" s="1"/>
      <c r="V7" s="1"/>
      <c r="W7" s="1"/>
      <c r="X7" s="1"/>
      <c r="Y7" s="1"/>
      <c r="Z7" s="1"/>
    </row>
    <row r="8" ht="12.75" customHeight="1">
      <c r="A8" s="1"/>
      <c r="B8" s="1"/>
      <c r="C8" s="6" t="s">
        <v>7</v>
      </c>
      <c r="D8" s="7" t="s">
        <v>8</v>
      </c>
      <c r="E8" s="1"/>
      <c r="F8" s="1"/>
      <c r="G8" s="1"/>
      <c r="H8" s="1"/>
      <c r="I8" s="1"/>
      <c r="J8" s="1"/>
      <c r="K8" s="1"/>
      <c r="L8" s="1"/>
      <c r="M8" s="1"/>
      <c r="N8" s="1"/>
      <c r="O8" s="1"/>
      <c r="P8" s="1"/>
      <c r="Q8" s="1"/>
      <c r="R8" s="1"/>
      <c r="S8" s="1"/>
      <c r="T8" s="1"/>
      <c r="U8" s="1"/>
      <c r="V8" s="1"/>
      <c r="W8" s="1"/>
      <c r="X8" s="1"/>
      <c r="Y8" s="1"/>
      <c r="Z8" s="1"/>
    </row>
    <row r="9" ht="12.75" customHeight="1">
      <c r="A9" s="1"/>
      <c r="C9" s="6" t="s">
        <v>9</v>
      </c>
      <c r="D9" s="7" t="s">
        <v>10</v>
      </c>
      <c r="E9" s="1"/>
      <c r="F9" s="1"/>
      <c r="G9" s="1"/>
      <c r="H9" s="1"/>
      <c r="I9" s="1"/>
      <c r="J9" s="1"/>
      <c r="K9" s="1"/>
      <c r="L9" s="1"/>
      <c r="M9" s="1"/>
      <c r="N9" s="1"/>
      <c r="O9" s="1"/>
      <c r="P9" s="1"/>
      <c r="Q9" s="1"/>
      <c r="R9" s="1"/>
      <c r="S9" s="1"/>
      <c r="T9" s="1"/>
      <c r="U9" s="1"/>
      <c r="V9" s="1"/>
      <c r="W9" s="1"/>
      <c r="X9" s="1"/>
      <c r="Y9" s="1"/>
      <c r="Z9" s="1"/>
    </row>
    <row r="10" ht="12.75" customHeight="1">
      <c r="A10" s="1"/>
      <c r="C10" s="6" t="s">
        <v>11</v>
      </c>
      <c r="D10" s="8" t="s">
        <v>8</v>
      </c>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6" t="s">
        <v>12</v>
      </c>
      <c r="D11" s="7" t="s">
        <v>13</v>
      </c>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6"/>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D17" s="9"/>
      <c r="E17" s="1"/>
      <c r="F17" s="1"/>
      <c r="G17" s="1"/>
      <c r="H17" s="1"/>
      <c r="I17" s="1"/>
      <c r="J17" s="1"/>
      <c r="K17" s="1"/>
      <c r="L17" s="1"/>
      <c r="M17" s="1"/>
      <c r="N17" s="1"/>
      <c r="O17" s="1"/>
      <c r="P17" s="1"/>
      <c r="Q17" s="1"/>
      <c r="R17" s="1"/>
      <c r="S17" s="1"/>
      <c r="T17" s="1"/>
      <c r="U17" s="1"/>
      <c r="V17" s="1"/>
      <c r="W17" s="1"/>
      <c r="X17" s="1"/>
      <c r="Y17" s="1"/>
      <c r="Z17" s="1"/>
    </row>
    <row r="18" ht="12.75" customHeight="1">
      <c r="A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D23" s="1"/>
      <c r="E23" s="1"/>
      <c r="F23" s="1"/>
      <c r="G23" s="1"/>
      <c r="H23" s="1"/>
      <c r="I23" s="1"/>
      <c r="J23" s="1"/>
      <c r="K23" s="1"/>
      <c r="L23" s="1"/>
      <c r="M23" s="1"/>
      <c r="N23" s="1"/>
      <c r="O23" s="1"/>
      <c r="P23" s="1"/>
      <c r="Q23" s="1"/>
      <c r="R23" s="1"/>
      <c r="S23" s="1"/>
      <c r="T23" s="1"/>
      <c r="U23" s="1"/>
      <c r="V23" s="1"/>
      <c r="W23" s="1"/>
      <c r="X23" s="1"/>
      <c r="Y23" s="1"/>
      <c r="Z23" s="1"/>
    </row>
    <row r="24" ht="12.75" customHeight="1">
      <c r="A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
      <c r="E26" s="1"/>
      <c r="F26" s="1"/>
      <c r="G26" s="1"/>
      <c r="H26" s="1"/>
      <c r="I26" s="1"/>
      <c r="J26" s="1"/>
      <c r="K26" s="1"/>
      <c r="L26" s="1"/>
      <c r="M26" s="1"/>
      <c r="N26" s="1"/>
      <c r="O26" s="1"/>
      <c r="P26" s="1"/>
      <c r="Q26" s="1"/>
      <c r="R26" s="1"/>
      <c r="S26" s="1"/>
      <c r="T26" s="1"/>
      <c r="U26" s="1"/>
      <c r="V26" s="1"/>
      <c r="W26" s="1"/>
      <c r="X26" s="1"/>
      <c r="Y26" s="1"/>
      <c r="Z26" s="1"/>
    </row>
    <row r="27" ht="12.75" customHeight="1">
      <c r="A27" s="1"/>
      <c r="E27" s="1"/>
      <c r="F27" s="1"/>
      <c r="G27" s="1"/>
      <c r="H27" s="1"/>
      <c r="I27" s="1"/>
      <c r="J27" s="1"/>
      <c r="K27" s="1"/>
      <c r="L27" s="1"/>
      <c r="M27" s="1"/>
      <c r="N27" s="1"/>
      <c r="O27" s="1"/>
      <c r="P27" s="1"/>
      <c r="Q27" s="1"/>
      <c r="R27" s="1"/>
      <c r="S27" s="1"/>
      <c r="T27" s="1"/>
      <c r="U27" s="1"/>
      <c r="V27" s="1"/>
      <c r="W27" s="1"/>
      <c r="X27" s="1"/>
      <c r="Y27" s="1"/>
      <c r="Z27" s="1"/>
    </row>
    <row r="28" ht="12.75" customHeight="1">
      <c r="A28" s="1"/>
      <c r="E28" s="1"/>
      <c r="F28" s="1"/>
      <c r="G28" s="1"/>
      <c r="H28" s="1"/>
      <c r="I28" s="1"/>
      <c r="J28" s="1"/>
      <c r="K28" s="1"/>
      <c r="L28" s="1"/>
      <c r="M28" s="1"/>
      <c r="N28" s="1"/>
      <c r="O28" s="1"/>
      <c r="P28" s="1"/>
      <c r="Q28" s="1"/>
      <c r="R28" s="1"/>
      <c r="S28" s="1"/>
      <c r="T28" s="1"/>
      <c r="U28" s="1"/>
      <c r="V28" s="1"/>
      <c r="W28" s="1"/>
      <c r="X28" s="1"/>
      <c r="Y28" s="1"/>
      <c r="Z28" s="1"/>
    </row>
    <row r="29" ht="12.75" customHeight="1">
      <c r="A29" s="1"/>
      <c r="E29" s="1"/>
      <c r="F29" s="1"/>
      <c r="G29" s="1"/>
      <c r="H29" s="1"/>
      <c r="I29" s="1"/>
      <c r="J29" s="1"/>
      <c r="K29" s="1"/>
      <c r="L29" s="1"/>
      <c r="M29" s="1"/>
      <c r="N29" s="1"/>
      <c r="O29" s="1"/>
      <c r="P29" s="1"/>
      <c r="Q29" s="1"/>
      <c r="R29" s="1"/>
      <c r="S29" s="1"/>
      <c r="T29" s="1"/>
      <c r="U29" s="1"/>
      <c r="V29" s="1"/>
      <c r="W29" s="1"/>
      <c r="X29" s="1"/>
      <c r="Y29" s="1"/>
      <c r="Z29" s="1"/>
    </row>
    <row r="30" ht="12.75" customHeight="1">
      <c r="A30" s="1"/>
      <c r="E30" s="1"/>
      <c r="F30" s="1"/>
      <c r="G30" s="1"/>
      <c r="H30" s="1"/>
      <c r="I30" s="1"/>
      <c r="J30" s="1"/>
      <c r="K30" s="1"/>
      <c r="L30" s="1"/>
      <c r="M30" s="1"/>
      <c r="N30" s="1"/>
      <c r="O30" s="1"/>
      <c r="P30" s="1"/>
      <c r="Q30" s="1"/>
      <c r="R30" s="1"/>
      <c r="S30" s="1"/>
      <c r="T30" s="1"/>
      <c r="U30" s="1"/>
      <c r="V30" s="1"/>
      <c r="W30" s="1"/>
      <c r="X30" s="1"/>
      <c r="Y30" s="1"/>
      <c r="Z30" s="1"/>
    </row>
    <row r="31" ht="12.75" customHeight="1">
      <c r="A31" s="1"/>
      <c r="E31" s="1"/>
      <c r="F31" s="1"/>
      <c r="G31" s="1"/>
      <c r="H31" s="1"/>
      <c r="I31" s="1"/>
      <c r="J31" s="1"/>
      <c r="K31" s="1"/>
      <c r="L31" s="1"/>
      <c r="M31" s="1"/>
      <c r="N31" s="1"/>
      <c r="O31" s="1"/>
      <c r="P31" s="1"/>
      <c r="Q31" s="1"/>
      <c r="R31" s="1"/>
      <c r="S31" s="1"/>
      <c r="T31" s="1"/>
      <c r="U31" s="1"/>
      <c r="V31" s="1"/>
      <c r="W31" s="1"/>
      <c r="X31" s="1"/>
      <c r="Y31" s="1"/>
      <c r="Z31" s="1"/>
    </row>
    <row r="32" ht="12.75" customHeight="1">
      <c r="A32" s="1"/>
      <c r="E32" s="1"/>
      <c r="F32" s="1"/>
      <c r="G32" s="1"/>
      <c r="H32" s="1"/>
      <c r="I32" s="1"/>
      <c r="J32" s="1"/>
      <c r="K32" s="1"/>
      <c r="L32" s="1"/>
      <c r="M32" s="1"/>
      <c r="N32" s="1"/>
      <c r="O32" s="1"/>
      <c r="P32" s="1"/>
      <c r="Q32" s="1"/>
      <c r="R32" s="1"/>
      <c r="S32" s="1"/>
      <c r="T32" s="1"/>
      <c r="U32" s="1"/>
      <c r="V32" s="1"/>
      <c r="W32" s="1"/>
      <c r="X32" s="1"/>
      <c r="Y32" s="1"/>
      <c r="Z32" s="1"/>
    </row>
    <row r="33" ht="12.75" customHeight="1">
      <c r="A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display="Problema 16-1" location="'16-1'!A1" ref="C5"/>
    <hyperlink display="Problem 16-8" location="'16-8'!A1" ref="C6"/>
    <hyperlink display="Problem 16-19" location="'16-19'!A1" ref="C7"/>
    <hyperlink display="Problema 16-21" location="'16-21'!A1" ref="C8"/>
    <hyperlink display="Problema 16-22" location="'16-22'!A1" ref="C9"/>
    <hyperlink display="Problema 16-23" location="'16-23'!A1" ref="C10"/>
    <hyperlink display="Problema 16-25" location="'16-25'!A1" ref="C11"/>
  </hyperlink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6.29"/>
    <col customWidth="1" min="3" max="3" width="39.0"/>
    <col customWidth="1" min="4" max="4" width="13.43"/>
    <col customWidth="1" min="5" max="7" width="14.14"/>
    <col customWidth="1" min="8" max="26" width="8.86"/>
  </cols>
  <sheetData>
    <row r="1" ht="12.75" customHeight="1">
      <c r="A1" s="11"/>
      <c r="B1" s="12"/>
      <c r="C1" s="12"/>
      <c r="D1" s="12"/>
      <c r="E1" s="12"/>
      <c r="F1" s="12"/>
      <c r="G1" s="12"/>
      <c r="H1" s="12"/>
      <c r="I1" s="12"/>
      <c r="J1" s="13"/>
      <c r="K1" s="14"/>
      <c r="L1" s="14"/>
      <c r="M1" s="14"/>
      <c r="N1" s="14"/>
      <c r="O1" s="14"/>
      <c r="P1" s="14"/>
      <c r="Q1" s="14"/>
      <c r="R1" s="14"/>
      <c r="S1" s="14"/>
      <c r="T1" s="14"/>
      <c r="U1" s="14"/>
      <c r="V1" s="14"/>
      <c r="W1" s="14"/>
      <c r="X1" s="14"/>
      <c r="Y1" s="14"/>
      <c r="Z1" s="14"/>
    </row>
    <row r="2" ht="12.75" customHeight="1">
      <c r="A2" s="15"/>
      <c r="B2" s="16" t="s">
        <v>2</v>
      </c>
      <c r="C2" s="17"/>
      <c r="D2" s="17"/>
      <c r="E2" s="17"/>
      <c r="F2" s="18"/>
      <c r="G2" s="3"/>
      <c r="H2" s="19"/>
      <c r="I2" s="19"/>
      <c r="J2" s="20"/>
      <c r="K2" s="14"/>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0"/>
      <c r="K3" s="14"/>
      <c r="L3" s="14"/>
      <c r="M3" s="14"/>
      <c r="N3" s="14"/>
      <c r="O3" s="14"/>
      <c r="P3" s="14"/>
      <c r="Q3" s="14"/>
      <c r="R3" s="14"/>
      <c r="S3" s="14"/>
      <c r="T3" s="14"/>
      <c r="U3" s="14"/>
      <c r="V3" s="14"/>
      <c r="W3" s="14"/>
      <c r="X3" s="14"/>
      <c r="Y3" s="14"/>
      <c r="Z3" s="14"/>
    </row>
    <row r="4" ht="91.5" customHeight="1">
      <c r="A4" s="15"/>
      <c r="B4" s="22" t="s">
        <v>14</v>
      </c>
      <c r="C4" s="23"/>
      <c r="D4" s="23"/>
      <c r="E4" s="23"/>
      <c r="F4" s="23"/>
      <c r="G4" s="23"/>
      <c r="H4" s="23"/>
      <c r="I4" s="24"/>
      <c r="J4" s="20"/>
      <c r="K4" s="14"/>
      <c r="L4" s="14"/>
      <c r="M4" s="14"/>
      <c r="N4" s="14"/>
      <c r="O4" s="14"/>
      <c r="P4" s="14"/>
      <c r="Q4" s="14"/>
      <c r="R4" s="14"/>
      <c r="S4" s="14"/>
      <c r="T4" s="14"/>
      <c r="U4" s="14"/>
      <c r="V4" s="14"/>
      <c r="W4" s="14"/>
      <c r="X4" s="14"/>
      <c r="Y4" s="14"/>
      <c r="Z4" s="14"/>
    </row>
    <row r="5" ht="12.75" customHeight="1">
      <c r="A5" s="15"/>
      <c r="B5" s="25"/>
      <c r="C5" s="26"/>
      <c r="D5" s="26"/>
      <c r="E5" s="26"/>
      <c r="F5" s="26"/>
      <c r="G5" s="26"/>
      <c r="H5" s="26"/>
      <c r="I5" s="27"/>
      <c r="J5" s="20"/>
      <c r="K5" s="14"/>
      <c r="L5" s="14"/>
      <c r="M5" s="14"/>
      <c r="N5" s="14"/>
      <c r="O5" s="14"/>
      <c r="P5" s="14"/>
      <c r="Q5" s="14"/>
      <c r="R5" s="14"/>
      <c r="S5" s="14"/>
      <c r="T5" s="14"/>
      <c r="U5" s="14"/>
      <c r="V5" s="14"/>
      <c r="W5" s="14"/>
      <c r="X5" s="14"/>
      <c r="Y5" s="14"/>
      <c r="Z5" s="14"/>
    </row>
    <row r="6" ht="19.5" customHeight="1">
      <c r="A6" s="15"/>
      <c r="B6" s="28" t="s">
        <v>15</v>
      </c>
      <c r="C6" s="29" t="s">
        <v>16</v>
      </c>
      <c r="D6" s="17"/>
      <c r="E6" s="17"/>
      <c r="F6" s="17"/>
      <c r="G6" s="17"/>
      <c r="H6" s="17"/>
      <c r="I6" s="18"/>
      <c r="J6" s="30"/>
    </row>
    <row r="7" ht="7.5" customHeight="1">
      <c r="A7" s="31"/>
      <c r="B7" s="32"/>
      <c r="C7" s="32"/>
      <c r="D7" s="32"/>
      <c r="E7" s="32"/>
      <c r="F7" s="32"/>
      <c r="G7" s="32"/>
      <c r="H7" s="32"/>
      <c r="I7" s="32"/>
      <c r="J7" s="30"/>
    </row>
    <row r="8" ht="54.0" customHeight="1">
      <c r="A8" s="15"/>
      <c r="B8" s="33" t="s">
        <v>17</v>
      </c>
      <c r="C8" s="17"/>
      <c r="D8" s="17"/>
      <c r="E8" s="17"/>
      <c r="F8" s="17"/>
      <c r="G8" s="17"/>
      <c r="H8" s="17"/>
      <c r="I8" s="18"/>
      <c r="J8" s="20"/>
      <c r="K8" s="14"/>
      <c r="L8" s="14"/>
      <c r="M8" s="14"/>
      <c r="N8" s="14"/>
      <c r="O8" s="14"/>
      <c r="P8" s="14"/>
      <c r="Q8" s="14"/>
      <c r="R8" s="14"/>
      <c r="S8" s="14"/>
      <c r="T8" s="14"/>
      <c r="U8" s="14"/>
      <c r="V8" s="14"/>
      <c r="W8" s="14"/>
      <c r="X8" s="14"/>
      <c r="Y8" s="14"/>
      <c r="Z8" s="14"/>
    </row>
    <row r="9" ht="9.75" customHeight="1">
      <c r="A9" s="34"/>
      <c r="B9" s="35"/>
      <c r="C9" s="32"/>
      <c r="D9" s="32"/>
      <c r="E9" s="32"/>
      <c r="F9" s="32"/>
      <c r="G9" s="32"/>
      <c r="H9" s="32"/>
      <c r="I9" s="32"/>
      <c r="J9" s="30"/>
    </row>
    <row r="10" ht="19.5" customHeight="1">
      <c r="A10" s="15"/>
      <c r="B10" s="28" t="s">
        <v>18</v>
      </c>
      <c r="C10" s="29" t="s">
        <v>19</v>
      </c>
      <c r="D10" s="17"/>
      <c r="E10" s="17"/>
      <c r="F10" s="17"/>
      <c r="G10" s="17"/>
      <c r="H10" s="17"/>
      <c r="I10" s="18"/>
      <c r="J10" s="30"/>
    </row>
    <row r="11" ht="7.5" customHeight="1">
      <c r="A11" s="31"/>
      <c r="B11" s="32"/>
      <c r="C11" s="32"/>
      <c r="D11" s="32"/>
      <c r="E11" s="32"/>
      <c r="F11" s="32"/>
      <c r="G11" s="32"/>
      <c r="H11" s="32"/>
      <c r="I11" s="32"/>
      <c r="J11" s="30"/>
    </row>
    <row r="12" ht="19.5" customHeight="1">
      <c r="A12" s="15"/>
      <c r="B12" s="28" t="s">
        <v>20</v>
      </c>
      <c r="C12" s="29" t="s">
        <v>21</v>
      </c>
      <c r="D12" s="17"/>
      <c r="E12" s="17"/>
      <c r="F12" s="17"/>
      <c r="G12" s="17"/>
      <c r="H12" s="17"/>
      <c r="I12" s="18"/>
      <c r="J12" s="30"/>
    </row>
    <row r="13" ht="7.5" customHeight="1">
      <c r="A13" s="31"/>
      <c r="B13" s="32"/>
      <c r="C13" s="32"/>
      <c r="D13" s="32"/>
      <c r="E13" s="32"/>
      <c r="F13" s="32"/>
      <c r="G13" s="32"/>
      <c r="H13" s="32"/>
      <c r="I13" s="32"/>
      <c r="J13" s="30"/>
    </row>
    <row r="14" ht="37.5" customHeight="1">
      <c r="A14" s="15"/>
      <c r="B14" s="28" t="s">
        <v>22</v>
      </c>
      <c r="C14" s="29" t="s">
        <v>23</v>
      </c>
      <c r="D14" s="17"/>
      <c r="E14" s="17"/>
      <c r="F14" s="17"/>
      <c r="G14" s="17"/>
      <c r="H14" s="17"/>
      <c r="I14" s="18"/>
      <c r="J14" s="30"/>
    </row>
    <row r="15" ht="12.75" customHeight="1">
      <c r="A15" s="31"/>
      <c r="B15" s="32"/>
      <c r="C15" s="32"/>
      <c r="D15" s="32"/>
      <c r="E15" s="32"/>
      <c r="F15" s="32"/>
      <c r="G15" s="32"/>
      <c r="H15" s="32"/>
      <c r="I15" s="32"/>
      <c r="J15" s="30"/>
    </row>
    <row r="16" ht="12.75" customHeight="1">
      <c r="A16" s="31"/>
      <c r="B16" s="32"/>
      <c r="C16" s="35"/>
      <c r="D16" s="36" t="s">
        <v>24</v>
      </c>
      <c r="E16" s="36" t="s">
        <v>25</v>
      </c>
      <c r="F16" s="36" t="s">
        <v>26</v>
      </c>
      <c r="G16" s="36" t="s">
        <v>27</v>
      </c>
      <c r="H16" s="32"/>
      <c r="I16" s="32"/>
      <c r="J16" s="30"/>
    </row>
    <row r="17" ht="12.75" customHeight="1">
      <c r="A17" s="31"/>
      <c r="B17" s="32"/>
      <c r="C17" s="37" t="s">
        <v>28</v>
      </c>
      <c r="D17" s="38">
        <v>147.0</v>
      </c>
      <c r="E17" s="38">
        <v>136.0</v>
      </c>
      <c r="F17" s="38">
        <v>91.0</v>
      </c>
      <c r="G17" s="38">
        <v>82.0</v>
      </c>
      <c r="H17" s="32"/>
      <c r="I17" s="32"/>
      <c r="J17" s="30"/>
    </row>
    <row r="18" ht="12.75" customHeight="1">
      <c r="A18" s="31"/>
      <c r="B18" s="32"/>
      <c r="C18" s="37" t="s">
        <v>29</v>
      </c>
      <c r="D18" s="39">
        <v>0.25</v>
      </c>
      <c r="E18" s="39">
        <v>0.25</v>
      </c>
      <c r="F18" s="39">
        <v>0.25</v>
      </c>
      <c r="G18" s="39">
        <v>0.25</v>
      </c>
      <c r="H18" s="32"/>
      <c r="I18" s="32"/>
      <c r="J18" s="30"/>
    </row>
    <row r="19" ht="12.75" customHeight="1">
      <c r="A19" s="31"/>
      <c r="B19" s="32"/>
      <c r="C19" s="40"/>
      <c r="D19" s="41"/>
      <c r="E19" s="32"/>
      <c r="F19" s="32"/>
      <c r="G19" s="32"/>
      <c r="H19" s="32"/>
      <c r="I19" s="32"/>
      <c r="J19" s="30"/>
    </row>
    <row r="20" ht="12.75" customHeight="1">
      <c r="A20" s="31"/>
      <c r="B20" s="32"/>
      <c r="C20" s="40"/>
      <c r="D20" s="41"/>
      <c r="E20" s="32"/>
      <c r="F20" s="32"/>
      <c r="G20" s="32"/>
      <c r="H20" s="32"/>
      <c r="I20" s="32"/>
      <c r="J20" s="30"/>
    </row>
    <row r="21" ht="12.75" customHeight="1">
      <c r="A21" s="31"/>
      <c r="B21" s="28" t="s">
        <v>15</v>
      </c>
      <c r="C21" s="42" t="s">
        <v>30</v>
      </c>
      <c r="D21" s="41"/>
      <c r="E21" s="32"/>
      <c r="F21" s="32"/>
      <c r="G21" s="32"/>
      <c r="H21" s="32"/>
      <c r="I21" s="32"/>
      <c r="J21" s="30"/>
    </row>
    <row r="22" ht="12.75" customHeight="1">
      <c r="A22" s="31"/>
      <c r="B22" s="35"/>
      <c r="C22" s="42" t="s">
        <v>31</v>
      </c>
      <c r="D22" s="43">
        <f>(D17*D18+E17*E18+F17*F18+G17*G18)/(1.05)</f>
        <v>108.5714286</v>
      </c>
      <c r="E22" s="32"/>
      <c r="F22" s="32"/>
      <c r="G22" s="32"/>
      <c r="H22" s="32"/>
      <c r="I22" s="32"/>
      <c r="J22" s="30"/>
    </row>
    <row r="23" ht="12.75" customHeight="1">
      <c r="A23" s="31"/>
      <c r="B23" s="44"/>
      <c r="C23" s="40"/>
      <c r="D23" s="32"/>
      <c r="E23" s="32"/>
      <c r="F23" s="32"/>
      <c r="G23" s="32"/>
      <c r="H23" s="32"/>
      <c r="I23" s="32"/>
      <c r="J23" s="30"/>
    </row>
    <row r="24" ht="12.75" customHeight="1">
      <c r="A24" s="31"/>
      <c r="B24" s="44"/>
      <c r="C24" s="40"/>
      <c r="D24" s="32"/>
      <c r="E24" s="32"/>
      <c r="F24" s="32"/>
      <c r="G24" s="32"/>
      <c r="H24" s="32"/>
      <c r="I24" s="32"/>
      <c r="J24" s="30"/>
    </row>
    <row r="25" ht="12.75" customHeight="1">
      <c r="A25" s="31"/>
      <c r="B25" s="44"/>
      <c r="C25" s="40"/>
      <c r="D25" s="36" t="s">
        <v>24</v>
      </c>
      <c r="E25" s="36" t="s">
        <v>25</v>
      </c>
      <c r="F25" s="36" t="s">
        <v>26</v>
      </c>
      <c r="G25" s="36" t="s">
        <v>27</v>
      </c>
      <c r="H25" s="32"/>
      <c r="I25" s="32"/>
      <c r="J25" s="30"/>
    </row>
    <row r="26" ht="12.75" customHeight="1">
      <c r="A26" s="31"/>
      <c r="B26" s="44"/>
      <c r="C26" s="37" t="s">
        <v>28</v>
      </c>
      <c r="D26" s="45">
        <f t="shared" ref="D26:G26" si="1">MAX(D28-D27,0)</f>
        <v>47</v>
      </c>
      <c r="E26" s="45">
        <f t="shared" si="1"/>
        <v>36</v>
      </c>
      <c r="F26" s="45">
        <f t="shared" si="1"/>
        <v>0</v>
      </c>
      <c r="G26" s="45">
        <f t="shared" si="1"/>
        <v>0</v>
      </c>
      <c r="H26" s="32"/>
      <c r="I26" s="32"/>
      <c r="J26" s="30"/>
    </row>
    <row r="27" ht="12.75" customHeight="1">
      <c r="A27" s="31"/>
      <c r="B27" s="44"/>
      <c r="C27" s="37" t="s">
        <v>32</v>
      </c>
      <c r="D27" s="45">
        <f t="shared" ref="D27:G27" si="2">MIN(100,D28)</f>
        <v>100</v>
      </c>
      <c r="E27" s="45">
        <f t="shared" si="2"/>
        <v>100</v>
      </c>
      <c r="F27" s="45">
        <f t="shared" si="2"/>
        <v>91</v>
      </c>
      <c r="G27" s="45">
        <f t="shared" si="2"/>
        <v>82</v>
      </c>
      <c r="H27" s="32"/>
      <c r="I27" s="32"/>
      <c r="J27" s="30"/>
    </row>
    <row r="28" ht="12.75" customHeight="1">
      <c r="A28" s="31"/>
      <c r="B28" s="44"/>
      <c r="C28" s="37" t="s">
        <v>33</v>
      </c>
      <c r="D28" s="45">
        <v>147.0</v>
      </c>
      <c r="E28" s="45">
        <v>136.0</v>
      </c>
      <c r="F28" s="45">
        <v>91.0</v>
      </c>
      <c r="G28" s="45">
        <v>82.0</v>
      </c>
      <c r="H28" s="32"/>
      <c r="I28" s="32"/>
      <c r="J28" s="30"/>
    </row>
    <row r="29" ht="12.75" customHeight="1">
      <c r="A29" s="31"/>
      <c r="B29" s="44"/>
      <c r="C29" s="37" t="s">
        <v>29</v>
      </c>
      <c r="D29" s="46">
        <v>0.25</v>
      </c>
      <c r="E29" s="46">
        <v>0.25</v>
      </c>
      <c r="F29" s="46">
        <v>0.25</v>
      </c>
      <c r="G29" s="46">
        <v>0.25</v>
      </c>
      <c r="H29" s="32"/>
      <c r="I29" s="32"/>
      <c r="J29" s="30"/>
    </row>
    <row r="30" ht="12.75" customHeight="1">
      <c r="A30" s="31"/>
      <c r="B30" s="44"/>
      <c r="C30" s="40"/>
      <c r="D30" s="41"/>
      <c r="E30" s="32"/>
      <c r="F30" s="32"/>
      <c r="G30" s="32"/>
      <c r="H30" s="32"/>
      <c r="I30" s="32"/>
      <c r="J30" s="30"/>
    </row>
    <row r="31" ht="12.75" customHeight="1">
      <c r="A31" s="31"/>
      <c r="B31" s="28" t="s">
        <v>18</v>
      </c>
      <c r="C31" s="42" t="s">
        <v>34</v>
      </c>
      <c r="D31" s="43">
        <f>(D27*D29+E27*E29+F27*F29+G27*G29)/(1.05)</f>
        <v>88.80952381</v>
      </c>
      <c r="E31" s="32"/>
      <c r="F31" s="32"/>
      <c r="G31" s="32"/>
      <c r="H31" s="32"/>
      <c r="I31" s="32"/>
      <c r="J31" s="30"/>
    </row>
    <row r="32" ht="12.75" customHeight="1">
      <c r="A32" s="31"/>
      <c r="B32" s="28"/>
      <c r="C32" s="40"/>
      <c r="D32" s="32"/>
      <c r="E32" s="32"/>
      <c r="F32" s="32"/>
      <c r="G32" s="32"/>
      <c r="H32" s="32"/>
      <c r="I32" s="32"/>
      <c r="J32" s="30"/>
    </row>
    <row r="33" ht="12.75" customHeight="1">
      <c r="A33" s="31"/>
      <c r="B33" s="28" t="s">
        <v>20</v>
      </c>
      <c r="C33" s="42" t="s">
        <v>35</v>
      </c>
      <c r="D33" s="46">
        <f>100/D31-1</f>
        <v>0.1260053619</v>
      </c>
      <c r="E33" s="32"/>
      <c r="F33" s="32"/>
      <c r="G33" s="32"/>
      <c r="H33" s="32"/>
      <c r="I33" s="32"/>
      <c r="J33" s="30"/>
    </row>
    <row r="34" ht="12.75" customHeight="1">
      <c r="A34" s="31"/>
      <c r="B34" s="28"/>
      <c r="C34" s="42" t="s">
        <v>36</v>
      </c>
      <c r="D34" s="46">
        <f>(D29*D27+E29*E27+F29*F27+G29*G27)/D31-1</f>
        <v>0.05</v>
      </c>
      <c r="E34" s="32"/>
      <c r="F34" s="32"/>
      <c r="G34" s="32"/>
      <c r="H34" s="32"/>
      <c r="I34" s="32"/>
      <c r="J34" s="30"/>
    </row>
    <row r="35" ht="12.75" customHeight="1">
      <c r="A35" s="31"/>
      <c r="B35" s="28"/>
      <c r="C35" s="40"/>
      <c r="D35" s="32"/>
      <c r="E35" s="32"/>
      <c r="F35" s="32"/>
      <c r="G35" s="32"/>
      <c r="H35" s="32"/>
      <c r="I35" s="32"/>
      <c r="J35" s="30"/>
    </row>
    <row r="36" ht="39.0" customHeight="1">
      <c r="A36" s="31"/>
      <c r="B36" s="28" t="s">
        <v>22</v>
      </c>
      <c r="C36" s="47" t="s">
        <v>37</v>
      </c>
      <c r="D36" s="45">
        <f>(D26*D29+E26*E29+F26*F29+G26*G29)/(1.05)</f>
        <v>19.76190476</v>
      </c>
      <c r="E36" s="32"/>
      <c r="F36" s="32"/>
      <c r="G36" s="32"/>
      <c r="H36" s="32"/>
      <c r="I36" s="32"/>
      <c r="J36" s="30"/>
    </row>
    <row r="37" ht="12.75" customHeight="1">
      <c r="A37" s="31"/>
      <c r="B37" s="44"/>
      <c r="C37" s="42" t="s">
        <v>33</v>
      </c>
      <c r="D37" s="43">
        <f>D36+D31</f>
        <v>108.5714286</v>
      </c>
      <c r="E37" s="32"/>
      <c r="F37" s="32"/>
      <c r="G37" s="32"/>
      <c r="H37" s="32"/>
      <c r="I37" s="32"/>
      <c r="J37" s="30"/>
    </row>
    <row r="38" ht="12.75" customHeight="1">
      <c r="A38" s="48"/>
      <c r="B38" s="49"/>
      <c r="C38" s="50"/>
      <c r="D38" s="50"/>
      <c r="E38" s="50"/>
      <c r="F38" s="50"/>
      <c r="G38" s="50"/>
      <c r="H38" s="50"/>
      <c r="I38" s="50"/>
      <c r="J38" s="51"/>
    </row>
    <row r="39" ht="12.75" customHeight="1">
      <c r="B39" s="52"/>
    </row>
    <row r="40" ht="12.75" customHeight="1">
      <c r="B40" s="52"/>
    </row>
    <row r="41" ht="12.75" customHeight="1">
      <c r="B41" s="52"/>
    </row>
    <row r="42" ht="12.75" customHeight="1">
      <c r="B42" s="52"/>
    </row>
    <row r="43" ht="12.75" customHeight="1">
      <c r="B43" s="52"/>
    </row>
    <row r="44" ht="12.75" customHeight="1">
      <c r="B44" s="52"/>
    </row>
    <row r="45" ht="12.75" customHeight="1">
      <c r="B45" s="52"/>
    </row>
    <row r="46" ht="12.75" customHeight="1">
      <c r="B46" s="52"/>
    </row>
    <row r="47" ht="12.75" customHeight="1">
      <c r="B47" s="52"/>
    </row>
    <row r="48" ht="12.75" customHeight="1">
      <c r="B48" s="52"/>
    </row>
    <row r="49" ht="12.75" customHeight="1">
      <c r="B49" s="52"/>
    </row>
    <row r="50" ht="12.75" customHeight="1">
      <c r="B50" s="52"/>
    </row>
    <row r="51" ht="12.75" customHeight="1">
      <c r="B51" s="52"/>
    </row>
    <row r="52" ht="12.75" customHeight="1">
      <c r="B52" s="52"/>
    </row>
    <row r="53" ht="12.75" customHeight="1">
      <c r="B53" s="52"/>
    </row>
    <row r="54" ht="12.75" customHeight="1">
      <c r="B54" s="52"/>
    </row>
    <row r="55" ht="12.75" customHeight="1">
      <c r="B55" s="52"/>
    </row>
    <row r="56" ht="12.75" customHeight="1">
      <c r="B56" s="52"/>
    </row>
    <row r="57" ht="12.75" customHeight="1">
      <c r="B57" s="52"/>
    </row>
    <row r="58" ht="12.75" customHeight="1">
      <c r="B58" s="52"/>
    </row>
    <row r="59" ht="12.75" customHeight="1">
      <c r="B59" s="52"/>
    </row>
    <row r="60" ht="12.75" customHeight="1">
      <c r="B60" s="52"/>
    </row>
    <row r="61" ht="12.75" customHeight="1">
      <c r="B61" s="52"/>
    </row>
    <row r="62" ht="12.75" customHeight="1">
      <c r="B62" s="52"/>
    </row>
    <row r="63" ht="12.75" customHeight="1">
      <c r="B63" s="52"/>
    </row>
    <row r="64" ht="12.75" customHeight="1">
      <c r="B64" s="52"/>
    </row>
    <row r="65" ht="12.75" customHeight="1">
      <c r="B65" s="52"/>
    </row>
    <row r="66" ht="12.75" customHeight="1">
      <c r="B66" s="52"/>
    </row>
    <row r="67" ht="12.75" customHeight="1">
      <c r="B67" s="52"/>
    </row>
    <row r="68" ht="12.75" customHeight="1">
      <c r="B68" s="52"/>
    </row>
    <row r="69" ht="12.75" customHeight="1">
      <c r="B69" s="52"/>
    </row>
    <row r="70" ht="12.75" customHeight="1">
      <c r="B70" s="52"/>
    </row>
    <row r="71" ht="12.75" customHeight="1">
      <c r="B71" s="52"/>
    </row>
    <row r="72" ht="12.75" customHeight="1">
      <c r="B72" s="52"/>
    </row>
    <row r="73" ht="12.75" customHeight="1">
      <c r="B73" s="52"/>
    </row>
    <row r="74" ht="12.75" customHeight="1">
      <c r="B74" s="52"/>
    </row>
    <row r="75" ht="12.75" customHeight="1">
      <c r="B75" s="52"/>
    </row>
    <row r="76" ht="12.75" customHeight="1">
      <c r="B76" s="52"/>
    </row>
    <row r="77" ht="12.75" customHeight="1">
      <c r="B77" s="52"/>
    </row>
    <row r="78" ht="12.75" customHeight="1">
      <c r="B78" s="52"/>
    </row>
    <row r="79" ht="12.75" customHeight="1">
      <c r="B79" s="52"/>
    </row>
    <row r="80" ht="12.75" customHeight="1">
      <c r="B80" s="52"/>
    </row>
    <row r="81" ht="12.75" customHeight="1">
      <c r="B81" s="52"/>
    </row>
    <row r="82" ht="12.75" customHeight="1">
      <c r="B82" s="52"/>
    </row>
    <row r="83" ht="12.75" customHeight="1">
      <c r="B83" s="52"/>
    </row>
    <row r="84" ht="12.75" customHeight="1">
      <c r="B84" s="52"/>
    </row>
    <row r="85" ht="12.75" customHeight="1">
      <c r="B85" s="52"/>
    </row>
    <row r="86" ht="12.75" customHeight="1">
      <c r="B86" s="52"/>
    </row>
    <row r="87" ht="12.75" customHeight="1">
      <c r="B87" s="52"/>
    </row>
    <row r="88" ht="12.75" customHeight="1">
      <c r="B88" s="52"/>
    </row>
    <row r="89" ht="12.75" customHeight="1">
      <c r="B89" s="52"/>
    </row>
    <row r="90" ht="12.75" customHeight="1">
      <c r="B90" s="52"/>
    </row>
    <row r="91" ht="12.75" customHeight="1">
      <c r="B91" s="52"/>
    </row>
    <row r="92" ht="12.75" customHeight="1">
      <c r="B92" s="52"/>
    </row>
    <row r="93" ht="12.75" customHeight="1">
      <c r="B93" s="52"/>
    </row>
    <row r="94" ht="12.75" customHeight="1">
      <c r="B94" s="52"/>
    </row>
    <row r="95" ht="12.75" customHeight="1">
      <c r="B95" s="52"/>
    </row>
    <row r="96" ht="12.75" customHeight="1">
      <c r="B96" s="52"/>
    </row>
    <row r="97" ht="12.75" customHeight="1">
      <c r="B97" s="52"/>
    </row>
    <row r="98" ht="12.75" customHeight="1">
      <c r="B98" s="52"/>
    </row>
    <row r="99" ht="12.75" customHeight="1">
      <c r="B99" s="52"/>
    </row>
    <row r="100" ht="12.75" customHeight="1">
      <c r="B100" s="52"/>
    </row>
    <row r="101" ht="12.75" customHeight="1">
      <c r="B101" s="52"/>
    </row>
    <row r="102" ht="12.75" customHeight="1">
      <c r="B102" s="52"/>
    </row>
    <row r="103" ht="12.75" customHeight="1">
      <c r="B103" s="52"/>
    </row>
    <row r="104" ht="12.75" customHeight="1">
      <c r="B104" s="52"/>
    </row>
    <row r="105" ht="12.75" customHeight="1">
      <c r="B105" s="52"/>
    </row>
    <row r="106" ht="12.75" customHeight="1">
      <c r="B106" s="52"/>
    </row>
    <row r="107" ht="12.75" customHeight="1">
      <c r="B107" s="52"/>
    </row>
    <row r="108" ht="12.75" customHeight="1">
      <c r="B108" s="52"/>
    </row>
    <row r="109" ht="12.75" customHeight="1">
      <c r="B109" s="52"/>
    </row>
    <row r="110" ht="12.75" customHeight="1">
      <c r="B110" s="52"/>
    </row>
    <row r="111" ht="12.75" customHeight="1">
      <c r="B111" s="52"/>
    </row>
    <row r="112" ht="12.75" customHeight="1">
      <c r="B112" s="52"/>
    </row>
    <row r="113" ht="12.75" customHeight="1">
      <c r="B113" s="52"/>
    </row>
    <row r="114" ht="12.75" customHeight="1">
      <c r="B114" s="52"/>
    </row>
    <row r="115" ht="12.75" customHeight="1">
      <c r="B115" s="52"/>
    </row>
    <row r="116" ht="12.75" customHeight="1">
      <c r="B116" s="52"/>
    </row>
    <row r="117" ht="12.75" customHeight="1">
      <c r="B117" s="52"/>
    </row>
    <row r="118" ht="12.75" customHeight="1">
      <c r="B118" s="52"/>
    </row>
    <row r="119" ht="12.75" customHeight="1">
      <c r="B119" s="52"/>
    </row>
    <row r="120" ht="12.75" customHeight="1">
      <c r="B120" s="52"/>
    </row>
    <row r="121" ht="12.75" customHeight="1">
      <c r="B121" s="52"/>
    </row>
    <row r="122" ht="12.75" customHeight="1">
      <c r="B122" s="52"/>
    </row>
    <row r="123" ht="12.75" customHeight="1">
      <c r="B123" s="52"/>
    </row>
    <row r="124" ht="12.75" customHeight="1">
      <c r="B124" s="52"/>
    </row>
    <row r="125" ht="12.75" customHeight="1">
      <c r="B125" s="52"/>
    </row>
    <row r="126" ht="12.75" customHeight="1">
      <c r="B126" s="52"/>
    </row>
    <row r="127" ht="12.75" customHeight="1">
      <c r="B127" s="52"/>
    </row>
    <row r="128" ht="12.75" customHeight="1">
      <c r="B128" s="52"/>
    </row>
    <row r="129" ht="12.75" customHeight="1">
      <c r="B129" s="52"/>
    </row>
    <row r="130" ht="12.75" customHeight="1">
      <c r="B130" s="52"/>
    </row>
    <row r="131" ht="12.75" customHeight="1">
      <c r="B131" s="52"/>
    </row>
    <row r="132" ht="12.75" customHeight="1">
      <c r="B132" s="52"/>
    </row>
    <row r="133" ht="12.75" customHeight="1">
      <c r="B133" s="52"/>
    </row>
    <row r="134" ht="12.75" customHeight="1">
      <c r="B134" s="52"/>
    </row>
    <row r="135" ht="12.75" customHeight="1">
      <c r="B135" s="52"/>
    </row>
    <row r="136" ht="12.75" customHeight="1">
      <c r="B136" s="52"/>
    </row>
    <row r="137" ht="12.75" customHeight="1">
      <c r="B137" s="52"/>
    </row>
    <row r="138" ht="12.75" customHeight="1">
      <c r="B138" s="52"/>
    </row>
    <row r="139" ht="12.75" customHeight="1">
      <c r="B139" s="52"/>
    </row>
    <row r="140" ht="12.75" customHeight="1">
      <c r="B140" s="52"/>
    </row>
    <row r="141" ht="12.75" customHeight="1">
      <c r="B141" s="52"/>
    </row>
    <row r="142" ht="12.75" customHeight="1">
      <c r="B142" s="52"/>
    </row>
    <row r="143" ht="12.75" customHeight="1">
      <c r="B143" s="52"/>
    </row>
    <row r="144" ht="12.75" customHeight="1">
      <c r="B144" s="52"/>
    </row>
    <row r="145" ht="12.75" customHeight="1">
      <c r="B145" s="52"/>
    </row>
    <row r="146" ht="12.75" customHeight="1">
      <c r="B146" s="52"/>
    </row>
    <row r="147" ht="12.75" customHeight="1">
      <c r="B147" s="52"/>
    </row>
    <row r="148" ht="12.75" customHeight="1">
      <c r="B148" s="52"/>
    </row>
    <row r="149" ht="12.75" customHeight="1">
      <c r="B149" s="52"/>
    </row>
    <row r="150" ht="12.75" customHeight="1">
      <c r="B150" s="52"/>
    </row>
    <row r="151" ht="12.75" customHeight="1">
      <c r="B151" s="52"/>
    </row>
    <row r="152" ht="12.75" customHeight="1">
      <c r="B152" s="52"/>
    </row>
    <row r="153" ht="12.75" customHeight="1">
      <c r="B153" s="52"/>
    </row>
    <row r="154" ht="12.75" customHeight="1">
      <c r="B154" s="52"/>
    </row>
    <row r="155" ht="12.75" customHeight="1">
      <c r="B155" s="52"/>
    </row>
    <row r="156" ht="12.75" customHeight="1">
      <c r="B156" s="52"/>
    </row>
    <row r="157" ht="12.75" customHeight="1">
      <c r="B157" s="52"/>
    </row>
    <row r="158" ht="12.75" customHeight="1">
      <c r="B158" s="52"/>
    </row>
    <row r="159" ht="12.75" customHeight="1">
      <c r="B159" s="52"/>
    </row>
    <row r="160" ht="12.75" customHeight="1">
      <c r="B160" s="52"/>
    </row>
    <row r="161" ht="12.75" customHeight="1">
      <c r="B161" s="52"/>
    </row>
    <row r="162" ht="12.75" customHeight="1">
      <c r="B162" s="52"/>
    </row>
    <row r="163" ht="12.75" customHeight="1">
      <c r="B163" s="52"/>
    </row>
    <row r="164" ht="12.75" customHeight="1">
      <c r="B164" s="52"/>
    </row>
    <row r="165" ht="12.75" customHeight="1">
      <c r="B165" s="52"/>
    </row>
    <row r="166" ht="12.75" customHeight="1">
      <c r="B166" s="52"/>
    </row>
    <row r="167" ht="12.75" customHeight="1">
      <c r="B167" s="52"/>
    </row>
    <row r="168" ht="12.75" customHeight="1">
      <c r="B168" s="52"/>
    </row>
    <row r="169" ht="12.75" customHeight="1">
      <c r="B169" s="52"/>
    </row>
    <row r="170" ht="12.75" customHeight="1">
      <c r="B170" s="52"/>
    </row>
    <row r="171" ht="12.75" customHeight="1">
      <c r="B171" s="52"/>
    </row>
    <row r="172" ht="12.75" customHeight="1">
      <c r="B172" s="52"/>
    </row>
    <row r="173" ht="12.75" customHeight="1">
      <c r="B173" s="52"/>
    </row>
    <row r="174" ht="12.75" customHeight="1">
      <c r="B174" s="52"/>
    </row>
    <row r="175" ht="12.75" customHeight="1">
      <c r="B175" s="52"/>
    </row>
    <row r="176" ht="12.75" customHeight="1">
      <c r="B176" s="52"/>
    </row>
    <row r="177" ht="12.75" customHeight="1">
      <c r="B177" s="52"/>
    </row>
    <row r="178" ht="12.75" customHeight="1">
      <c r="B178" s="52"/>
    </row>
    <row r="179" ht="12.75" customHeight="1">
      <c r="B179" s="52"/>
    </row>
    <row r="180" ht="12.75" customHeight="1">
      <c r="B180" s="52"/>
    </row>
    <row r="181" ht="12.75" customHeight="1">
      <c r="B181" s="52"/>
    </row>
    <row r="182" ht="12.75" customHeight="1">
      <c r="B182" s="52"/>
    </row>
    <row r="183" ht="12.75" customHeight="1">
      <c r="B183" s="52"/>
    </row>
    <row r="184" ht="12.75" customHeight="1">
      <c r="B184" s="52"/>
    </row>
    <row r="185" ht="12.75" customHeight="1">
      <c r="B185" s="52"/>
    </row>
    <row r="186" ht="12.75" customHeight="1">
      <c r="B186" s="52"/>
    </row>
    <row r="187" ht="12.75" customHeight="1">
      <c r="B187" s="52"/>
    </row>
    <row r="188" ht="12.75" customHeight="1">
      <c r="B188" s="52"/>
    </row>
    <row r="189" ht="12.75" customHeight="1">
      <c r="B189" s="52"/>
    </row>
    <row r="190" ht="12.75" customHeight="1">
      <c r="B190" s="52"/>
    </row>
    <row r="191" ht="12.75" customHeight="1">
      <c r="B191" s="52"/>
    </row>
    <row r="192" ht="12.75" customHeight="1">
      <c r="B192" s="52"/>
    </row>
    <row r="193" ht="12.75" customHeight="1">
      <c r="B193" s="52"/>
    </row>
    <row r="194" ht="12.75" customHeight="1">
      <c r="B194" s="52"/>
    </row>
    <row r="195" ht="12.75" customHeight="1">
      <c r="B195" s="52"/>
    </row>
    <row r="196" ht="12.75" customHeight="1">
      <c r="B196" s="52"/>
    </row>
    <row r="197" ht="12.75" customHeight="1">
      <c r="B197" s="52"/>
    </row>
    <row r="198" ht="12.75" customHeight="1">
      <c r="B198" s="52"/>
    </row>
    <row r="199" ht="12.75" customHeight="1">
      <c r="B199" s="52"/>
    </row>
    <row r="200" ht="12.75" customHeight="1">
      <c r="B200" s="52"/>
    </row>
    <row r="201" ht="12.75" customHeight="1">
      <c r="B201" s="52"/>
    </row>
    <row r="202" ht="12.75" customHeight="1">
      <c r="B202" s="52"/>
    </row>
    <row r="203" ht="12.75" customHeight="1">
      <c r="B203" s="52"/>
    </row>
    <row r="204" ht="12.75" customHeight="1">
      <c r="B204" s="52"/>
    </row>
    <row r="205" ht="12.75" customHeight="1">
      <c r="B205" s="52"/>
    </row>
    <row r="206" ht="12.75" customHeight="1">
      <c r="B206" s="52"/>
    </row>
    <row r="207" ht="12.75" customHeight="1">
      <c r="B207" s="52"/>
    </row>
    <row r="208" ht="12.75" customHeight="1">
      <c r="B208" s="52"/>
    </row>
    <row r="209" ht="12.75" customHeight="1">
      <c r="B209" s="52"/>
    </row>
    <row r="210" ht="12.75" customHeight="1">
      <c r="B210" s="52"/>
    </row>
    <row r="211" ht="12.75" customHeight="1">
      <c r="B211" s="52"/>
    </row>
    <row r="212" ht="12.75" customHeight="1">
      <c r="B212" s="52"/>
    </row>
    <row r="213" ht="12.75" customHeight="1">
      <c r="B213" s="52"/>
    </row>
    <row r="214" ht="12.75" customHeight="1">
      <c r="B214" s="52"/>
    </row>
    <row r="215" ht="12.75" customHeight="1">
      <c r="B215" s="52"/>
    </row>
    <row r="216" ht="12.75" customHeight="1">
      <c r="B216" s="52"/>
    </row>
    <row r="217" ht="12.75" customHeight="1">
      <c r="B217" s="52"/>
    </row>
    <row r="218" ht="12.75" customHeight="1">
      <c r="B218" s="52"/>
    </row>
    <row r="219" ht="12.75" customHeight="1">
      <c r="B219" s="52"/>
    </row>
    <row r="220" ht="12.75" customHeight="1">
      <c r="B220" s="52"/>
    </row>
    <row r="221" ht="12.75" customHeight="1">
      <c r="B221" s="52"/>
    </row>
    <row r="222" ht="12.75" customHeight="1">
      <c r="B222" s="52"/>
    </row>
    <row r="223" ht="12.75" customHeight="1">
      <c r="B223" s="52"/>
    </row>
    <row r="224" ht="12.75" customHeight="1">
      <c r="B224" s="52"/>
    </row>
    <row r="225" ht="12.75" customHeight="1">
      <c r="B225" s="52"/>
    </row>
    <row r="226" ht="12.75" customHeight="1">
      <c r="B226" s="52"/>
    </row>
    <row r="227" ht="12.75" customHeight="1">
      <c r="B227" s="52"/>
    </row>
    <row r="228" ht="12.75" customHeight="1">
      <c r="B228" s="52"/>
    </row>
    <row r="229" ht="12.75" customHeight="1">
      <c r="B229" s="52"/>
    </row>
    <row r="230" ht="12.75" customHeight="1">
      <c r="B230" s="52"/>
    </row>
    <row r="231" ht="12.75" customHeight="1">
      <c r="B231" s="52"/>
    </row>
    <row r="232" ht="12.75" customHeight="1">
      <c r="B232" s="52"/>
    </row>
    <row r="233" ht="12.75" customHeight="1">
      <c r="B233" s="52"/>
    </row>
    <row r="234" ht="12.75" customHeight="1">
      <c r="B234" s="52"/>
    </row>
    <row r="235" ht="12.75" customHeight="1">
      <c r="B235" s="52"/>
    </row>
    <row r="236" ht="12.75" customHeight="1">
      <c r="B236" s="52"/>
    </row>
    <row r="237" ht="12.75" customHeight="1">
      <c r="B237" s="52"/>
    </row>
    <row r="238" ht="12.75" customHeight="1">
      <c r="B238" s="52"/>
    </row>
    <row r="239" ht="12.75" customHeight="1">
      <c r="B239" s="52"/>
    </row>
    <row r="240" ht="12.75" customHeight="1">
      <c r="B240" s="52"/>
    </row>
    <row r="241" ht="12.75" customHeight="1">
      <c r="B241" s="52"/>
    </row>
    <row r="242" ht="12.75" customHeight="1">
      <c r="B242" s="52"/>
    </row>
    <row r="243" ht="12.75" customHeight="1">
      <c r="B243" s="52"/>
    </row>
    <row r="244" ht="12.75" customHeight="1">
      <c r="B244" s="52"/>
    </row>
    <row r="245" ht="12.75" customHeight="1">
      <c r="B245" s="52"/>
    </row>
    <row r="246" ht="12.75" customHeight="1">
      <c r="B246" s="52"/>
    </row>
    <row r="247" ht="12.75" customHeight="1">
      <c r="B247" s="52"/>
    </row>
    <row r="248" ht="12.75" customHeight="1">
      <c r="B248" s="52"/>
    </row>
    <row r="249" ht="12.75" customHeight="1">
      <c r="B249" s="52"/>
    </row>
    <row r="250" ht="12.75" customHeight="1">
      <c r="B250" s="52"/>
    </row>
    <row r="251" ht="12.75" customHeight="1">
      <c r="B251" s="52"/>
    </row>
    <row r="252" ht="12.75" customHeight="1">
      <c r="B252" s="52"/>
    </row>
    <row r="253" ht="12.75" customHeight="1">
      <c r="B253" s="52"/>
    </row>
    <row r="254" ht="12.75" customHeight="1">
      <c r="B254" s="52"/>
    </row>
    <row r="255" ht="12.75" customHeight="1">
      <c r="B255" s="52"/>
    </row>
    <row r="256" ht="12.75" customHeight="1">
      <c r="B256" s="52"/>
    </row>
    <row r="257" ht="12.75" customHeight="1">
      <c r="B257" s="52"/>
    </row>
    <row r="258" ht="12.75" customHeight="1">
      <c r="B258" s="52"/>
    </row>
    <row r="259" ht="12.75" customHeight="1">
      <c r="B259" s="52"/>
    </row>
    <row r="260" ht="12.75" customHeight="1">
      <c r="B260" s="52"/>
    </row>
    <row r="261" ht="12.75" customHeight="1">
      <c r="B261" s="52"/>
    </row>
    <row r="262" ht="12.75" customHeight="1">
      <c r="B262" s="52"/>
    </row>
    <row r="263" ht="12.75" customHeight="1">
      <c r="B263" s="52"/>
    </row>
    <row r="264" ht="12.75" customHeight="1">
      <c r="B264" s="52"/>
    </row>
    <row r="265" ht="12.75" customHeight="1">
      <c r="B265" s="52"/>
    </row>
    <row r="266" ht="12.75" customHeight="1">
      <c r="B266" s="52"/>
    </row>
    <row r="267" ht="12.75" customHeight="1">
      <c r="B267" s="52"/>
    </row>
    <row r="268" ht="12.75" customHeight="1">
      <c r="B268" s="52"/>
    </row>
    <row r="269" ht="12.75" customHeight="1">
      <c r="B269" s="52"/>
    </row>
    <row r="270" ht="12.75" customHeight="1">
      <c r="B270" s="52"/>
    </row>
    <row r="271" ht="12.75" customHeight="1">
      <c r="B271" s="52"/>
    </row>
    <row r="272" ht="12.75" customHeight="1">
      <c r="B272" s="52"/>
    </row>
    <row r="273" ht="12.75" customHeight="1">
      <c r="B273" s="52"/>
    </row>
    <row r="274" ht="12.75" customHeight="1">
      <c r="B274" s="52"/>
    </row>
    <row r="275" ht="12.75" customHeight="1">
      <c r="B275" s="52"/>
    </row>
    <row r="276" ht="12.75" customHeight="1">
      <c r="B276" s="52"/>
    </row>
    <row r="277" ht="12.75" customHeight="1">
      <c r="B277" s="52"/>
    </row>
    <row r="278" ht="12.75" customHeight="1">
      <c r="B278" s="52"/>
    </row>
    <row r="279" ht="12.75" customHeight="1">
      <c r="B279" s="52"/>
    </row>
    <row r="280" ht="12.75" customHeight="1">
      <c r="B280" s="52"/>
    </row>
    <row r="281" ht="12.75" customHeight="1">
      <c r="B281" s="52"/>
    </row>
    <row r="282" ht="12.75" customHeight="1">
      <c r="B282" s="52"/>
    </row>
    <row r="283" ht="12.75" customHeight="1">
      <c r="B283" s="52"/>
    </row>
    <row r="284" ht="12.75" customHeight="1">
      <c r="B284" s="52"/>
    </row>
    <row r="285" ht="12.75" customHeight="1">
      <c r="B285" s="52"/>
    </row>
    <row r="286" ht="12.75" customHeight="1">
      <c r="B286" s="52"/>
    </row>
    <row r="287" ht="12.75" customHeight="1">
      <c r="B287" s="52"/>
    </row>
    <row r="288" ht="12.75" customHeight="1">
      <c r="B288" s="52"/>
    </row>
    <row r="289" ht="12.75" customHeight="1">
      <c r="B289" s="52"/>
    </row>
    <row r="290" ht="12.75" customHeight="1">
      <c r="B290" s="52"/>
    </row>
    <row r="291" ht="12.75" customHeight="1">
      <c r="B291" s="52"/>
    </row>
    <row r="292" ht="12.75" customHeight="1">
      <c r="B292" s="52"/>
    </row>
    <row r="293" ht="12.75" customHeight="1">
      <c r="B293" s="52"/>
    </row>
    <row r="294" ht="12.75" customHeight="1">
      <c r="B294" s="52"/>
    </row>
    <row r="295" ht="12.75" customHeight="1">
      <c r="B295" s="52"/>
    </row>
    <row r="296" ht="12.75" customHeight="1">
      <c r="B296" s="52"/>
    </row>
    <row r="297" ht="12.75" customHeight="1">
      <c r="B297" s="52"/>
    </row>
    <row r="298" ht="12.75" customHeight="1">
      <c r="B298" s="52"/>
    </row>
    <row r="299" ht="12.75" customHeight="1">
      <c r="B299" s="52"/>
    </row>
    <row r="300" ht="12.75" customHeight="1">
      <c r="B300" s="52"/>
    </row>
    <row r="301" ht="12.75" customHeight="1">
      <c r="B301" s="52"/>
    </row>
    <row r="302" ht="12.75" customHeight="1">
      <c r="B302" s="52"/>
    </row>
    <row r="303" ht="12.75" customHeight="1">
      <c r="B303" s="52"/>
    </row>
    <row r="304" ht="12.75" customHeight="1">
      <c r="B304" s="52"/>
    </row>
    <row r="305" ht="12.75" customHeight="1">
      <c r="B305" s="52"/>
    </row>
    <row r="306" ht="12.75" customHeight="1">
      <c r="B306" s="52"/>
    </row>
    <row r="307" ht="12.75" customHeight="1">
      <c r="B307" s="52"/>
    </row>
    <row r="308" ht="12.75" customHeight="1">
      <c r="B308" s="52"/>
    </row>
    <row r="309" ht="12.75" customHeight="1">
      <c r="B309" s="52"/>
    </row>
    <row r="310" ht="12.75" customHeight="1">
      <c r="B310" s="52"/>
    </row>
    <row r="311" ht="12.75" customHeight="1">
      <c r="B311" s="52"/>
    </row>
    <row r="312" ht="12.75" customHeight="1">
      <c r="B312" s="52"/>
    </row>
    <row r="313" ht="12.75" customHeight="1">
      <c r="B313" s="52"/>
    </row>
    <row r="314" ht="12.75" customHeight="1">
      <c r="B314" s="52"/>
    </row>
    <row r="315" ht="12.75" customHeight="1">
      <c r="B315" s="52"/>
    </row>
    <row r="316" ht="12.75" customHeight="1">
      <c r="B316" s="52"/>
    </row>
    <row r="317" ht="12.75" customHeight="1">
      <c r="B317" s="52"/>
    </row>
    <row r="318" ht="12.75" customHeight="1">
      <c r="B318" s="52"/>
    </row>
    <row r="319" ht="12.75" customHeight="1">
      <c r="B319" s="52"/>
    </row>
    <row r="320" ht="12.75" customHeight="1">
      <c r="B320" s="52"/>
    </row>
    <row r="321" ht="12.75" customHeight="1">
      <c r="B321" s="52"/>
    </row>
    <row r="322" ht="12.75" customHeight="1">
      <c r="B322" s="52"/>
    </row>
    <row r="323" ht="12.75" customHeight="1">
      <c r="B323" s="52"/>
    </row>
    <row r="324" ht="12.75" customHeight="1">
      <c r="B324" s="52"/>
    </row>
    <row r="325" ht="12.75" customHeight="1">
      <c r="B325" s="52"/>
    </row>
    <row r="326" ht="12.75" customHeight="1">
      <c r="B326" s="52"/>
    </row>
    <row r="327" ht="12.75" customHeight="1">
      <c r="B327" s="52"/>
    </row>
    <row r="328" ht="12.75" customHeight="1">
      <c r="B328" s="52"/>
    </row>
    <row r="329" ht="12.75" customHeight="1">
      <c r="B329" s="52"/>
    </row>
    <row r="330" ht="12.75" customHeight="1">
      <c r="B330" s="52"/>
    </row>
    <row r="331" ht="12.75" customHeight="1">
      <c r="B331" s="52"/>
    </row>
    <row r="332" ht="12.75" customHeight="1">
      <c r="B332" s="52"/>
    </row>
    <row r="333" ht="12.75" customHeight="1">
      <c r="B333" s="52"/>
    </row>
    <row r="334" ht="12.75" customHeight="1">
      <c r="B334" s="52"/>
    </row>
    <row r="335" ht="12.75" customHeight="1">
      <c r="B335" s="52"/>
    </row>
    <row r="336" ht="12.75" customHeight="1">
      <c r="B336" s="52"/>
    </row>
    <row r="337" ht="12.75" customHeight="1">
      <c r="B337" s="52"/>
    </row>
    <row r="338" ht="12.75" customHeight="1">
      <c r="B338" s="52"/>
    </row>
    <row r="339" ht="12.75" customHeight="1">
      <c r="B339" s="52"/>
    </row>
    <row r="340" ht="12.75" customHeight="1">
      <c r="B340" s="52"/>
    </row>
    <row r="341" ht="12.75" customHeight="1">
      <c r="B341" s="52"/>
    </row>
    <row r="342" ht="12.75" customHeight="1">
      <c r="B342" s="52"/>
    </row>
    <row r="343" ht="12.75" customHeight="1">
      <c r="B343" s="52"/>
    </row>
    <row r="344" ht="12.75" customHeight="1">
      <c r="B344" s="52"/>
    </row>
    <row r="345" ht="12.75" customHeight="1">
      <c r="B345" s="52"/>
    </row>
    <row r="346" ht="12.75" customHeight="1">
      <c r="B346" s="52"/>
    </row>
    <row r="347" ht="12.75" customHeight="1">
      <c r="B347" s="52"/>
    </row>
    <row r="348" ht="12.75" customHeight="1">
      <c r="B348" s="52"/>
    </row>
    <row r="349" ht="12.75" customHeight="1">
      <c r="B349" s="52"/>
    </row>
    <row r="350" ht="12.75" customHeight="1">
      <c r="B350" s="52"/>
    </row>
    <row r="351" ht="12.75" customHeight="1">
      <c r="B351" s="52"/>
    </row>
    <row r="352" ht="12.75" customHeight="1">
      <c r="B352" s="52"/>
    </row>
    <row r="353" ht="12.75" customHeight="1">
      <c r="B353" s="52"/>
    </row>
    <row r="354" ht="12.75" customHeight="1">
      <c r="B354" s="52"/>
    </row>
    <row r="355" ht="12.75" customHeight="1">
      <c r="B355" s="52"/>
    </row>
    <row r="356" ht="12.75" customHeight="1">
      <c r="B356" s="52"/>
    </row>
    <row r="357" ht="12.75" customHeight="1">
      <c r="B357" s="52"/>
    </row>
    <row r="358" ht="12.75" customHeight="1">
      <c r="B358" s="52"/>
    </row>
    <row r="359" ht="12.75" customHeight="1">
      <c r="B359" s="52"/>
    </row>
    <row r="360" ht="12.75" customHeight="1">
      <c r="B360" s="52"/>
    </row>
    <row r="361" ht="12.75" customHeight="1">
      <c r="B361" s="52"/>
    </row>
    <row r="362" ht="12.75" customHeight="1">
      <c r="B362" s="52"/>
    </row>
    <row r="363" ht="12.75" customHeight="1">
      <c r="B363" s="52"/>
    </row>
    <row r="364" ht="12.75" customHeight="1">
      <c r="B364" s="52"/>
    </row>
    <row r="365" ht="12.75" customHeight="1">
      <c r="B365" s="52"/>
    </row>
    <row r="366" ht="12.75" customHeight="1">
      <c r="B366" s="52"/>
    </row>
    <row r="367" ht="12.75" customHeight="1">
      <c r="B367" s="52"/>
    </row>
    <row r="368" ht="12.75" customHeight="1">
      <c r="B368" s="52"/>
    </row>
    <row r="369" ht="12.75" customHeight="1">
      <c r="B369" s="52"/>
    </row>
    <row r="370" ht="12.75" customHeight="1">
      <c r="B370" s="52"/>
    </row>
    <row r="371" ht="12.75" customHeight="1">
      <c r="B371" s="52"/>
    </row>
    <row r="372" ht="12.75" customHeight="1">
      <c r="B372" s="52"/>
    </row>
    <row r="373" ht="12.75" customHeight="1">
      <c r="B373" s="52"/>
    </row>
    <row r="374" ht="12.75" customHeight="1">
      <c r="B374" s="52"/>
    </row>
    <row r="375" ht="12.75" customHeight="1">
      <c r="B375" s="52"/>
    </row>
    <row r="376" ht="12.75" customHeight="1">
      <c r="B376" s="52"/>
    </row>
    <row r="377" ht="12.75" customHeight="1">
      <c r="B377" s="52"/>
    </row>
    <row r="378" ht="12.75" customHeight="1">
      <c r="B378" s="52"/>
    </row>
    <row r="379" ht="12.75" customHeight="1">
      <c r="B379" s="52"/>
    </row>
    <row r="380" ht="12.75" customHeight="1">
      <c r="B380" s="52"/>
    </row>
    <row r="381" ht="12.75" customHeight="1">
      <c r="B381" s="52"/>
    </row>
    <row r="382" ht="12.75" customHeight="1">
      <c r="B382" s="52"/>
    </row>
    <row r="383" ht="12.75" customHeight="1">
      <c r="B383" s="52"/>
    </row>
    <row r="384" ht="12.75" customHeight="1">
      <c r="B384" s="52"/>
    </row>
    <row r="385" ht="12.75" customHeight="1">
      <c r="B385" s="52"/>
    </row>
    <row r="386" ht="12.75" customHeight="1">
      <c r="B386" s="52"/>
    </row>
    <row r="387" ht="12.75" customHeight="1">
      <c r="B387" s="52"/>
    </row>
    <row r="388" ht="12.75" customHeight="1">
      <c r="B388" s="52"/>
    </row>
    <row r="389" ht="12.75" customHeight="1">
      <c r="B389" s="52"/>
    </row>
    <row r="390" ht="12.75" customHeight="1">
      <c r="B390" s="52"/>
    </row>
    <row r="391" ht="12.75" customHeight="1">
      <c r="B391" s="52"/>
    </row>
    <row r="392" ht="12.75" customHeight="1">
      <c r="B392" s="52"/>
    </row>
    <row r="393" ht="12.75" customHeight="1">
      <c r="B393" s="52"/>
    </row>
    <row r="394" ht="12.75" customHeight="1">
      <c r="B394" s="52"/>
    </row>
    <row r="395" ht="12.75" customHeight="1">
      <c r="B395" s="52"/>
    </row>
    <row r="396" ht="12.75" customHeight="1">
      <c r="B396" s="52"/>
    </row>
    <row r="397" ht="12.75" customHeight="1">
      <c r="B397" s="52"/>
    </row>
    <row r="398" ht="12.75" customHeight="1">
      <c r="B398" s="52"/>
    </row>
    <row r="399" ht="12.75" customHeight="1">
      <c r="B399" s="52"/>
    </row>
    <row r="400" ht="12.75" customHeight="1">
      <c r="B400" s="52"/>
    </row>
    <row r="401" ht="12.75" customHeight="1">
      <c r="B401" s="52"/>
    </row>
    <row r="402" ht="12.75" customHeight="1">
      <c r="B402" s="52"/>
    </row>
    <row r="403" ht="12.75" customHeight="1">
      <c r="B403" s="52"/>
    </row>
    <row r="404" ht="12.75" customHeight="1">
      <c r="B404" s="52"/>
    </row>
    <row r="405" ht="12.75" customHeight="1">
      <c r="B405" s="52"/>
    </row>
    <row r="406" ht="12.75" customHeight="1">
      <c r="B406" s="52"/>
    </row>
    <row r="407" ht="12.75" customHeight="1">
      <c r="B407" s="52"/>
    </row>
    <row r="408" ht="12.75" customHeight="1">
      <c r="B408" s="52"/>
    </row>
    <row r="409" ht="12.75" customHeight="1">
      <c r="B409" s="52"/>
    </row>
    <row r="410" ht="12.75" customHeight="1">
      <c r="B410" s="52"/>
    </row>
    <row r="411" ht="12.75" customHeight="1">
      <c r="B411" s="52"/>
    </row>
    <row r="412" ht="12.75" customHeight="1">
      <c r="B412" s="52"/>
    </row>
    <row r="413" ht="12.75" customHeight="1">
      <c r="B413" s="52"/>
    </row>
    <row r="414" ht="12.75" customHeight="1">
      <c r="B414" s="52"/>
    </row>
    <row r="415" ht="12.75" customHeight="1">
      <c r="B415" s="52"/>
    </row>
    <row r="416" ht="12.75" customHeight="1">
      <c r="B416" s="52"/>
    </row>
    <row r="417" ht="12.75" customHeight="1">
      <c r="B417" s="52"/>
    </row>
    <row r="418" ht="12.75" customHeight="1">
      <c r="B418" s="52"/>
    </row>
    <row r="419" ht="12.75" customHeight="1">
      <c r="B419" s="52"/>
    </row>
    <row r="420" ht="12.75" customHeight="1">
      <c r="B420" s="52"/>
    </row>
    <row r="421" ht="12.75" customHeight="1">
      <c r="B421" s="52"/>
    </row>
    <row r="422" ht="12.75" customHeight="1">
      <c r="B422" s="52"/>
    </row>
    <row r="423" ht="12.75" customHeight="1">
      <c r="B423" s="52"/>
    </row>
    <row r="424" ht="12.75" customHeight="1">
      <c r="B424" s="52"/>
    </row>
    <row r="425" ht="12.75" customHeight="1">
      <c r="B425" s="52"/>
    </row>
    <row r="426" ht="12.75" customHeight="1">
      <c r="B426" s="52"/>
    </row>
    <row r="427" ht="12.75" customHeight="1">
      <c r="B427" s="52"/>
    </row>
    <row r="428" ht="12.75" customHeight="1">
      <c r="B428" s="52"/>
    </row>
    <row r="429" ht="12.75" customHeight="1">
      <c r="B429" s="52"/>
    </row>
    <row r="430" ht="12.75" customHeight="1">
      <c r="B430" s="52"/>
    </row>
    <row r="431" ht="12.75" customHeight="1">
      <c r="B431" s="52"/>
    </row>
    <row r="432" ht="12.75" customHeight="1">
      <c r="B432" s="52"/>
    </row>
    <row r="433" ht="12.75" customHeight="1">
      <c r="B433" s="52"/>
    </row>
    <row r="434" ht="12.75" customHeight="1">
      <c r="B434" s="52"/>
    </row>
    <row r="435" ht="12.75" customHeight="1">
      <c r="B435" s="52"/>
    </row>
    <row r="436" ht="12.75" customHeight="1">
      <c r="B436" s="52"/>
    </row>
    <row r="437" ht="12.75" customHeight="1">
      <c r="B437" s="52"/>
    </row>
    <row r="438" ht="12.75" customHeight="1">
      <c r="B438" s="52"/>
    </row>
    <row r="439" ht="12.75" customHeight="1">
      <c r="B439" s="52"/>
    </row>
    <row r="440" ht="12.75" customHeight="1">
      <c r="B440" s="52"/>
    </row>
    <row r="441" ht="12.75" customHeight="1">
      <c r="B441" s="52"/>
    </row>
    <row r="442" ht="12.75" customHeight="1">
      <c r="B442" s="52"/>
    </row>
    <row r="443" ht="12.75" customHeight="1">
      <c r="B443" s="52"/>
    </row>
    <row r="444" ht="12.75" customHeight="1">
      <c r="B444" s="52"/>
    </row>
    <row r="445" ht="12.75" customHeight="1">
      <c r="B445" s="52"/>
    </row>
    <row r="446" ht="12.75" customHeight="1">
      <c r="B446" s="52"/>
    </row>
    <row r="447" ht="12.75" customHeight="1">
      <c r="B447" s="52"/>
    </row>
    <row r="448" ht="12.75" customHeight="1">
      <c r="B448" s="52"/>
    </row>
    <row r="449" ht="12.75" customHeight="1">
      <c r="B449" s="52"/>
    </row>
    <row r="450" ht="12.75" customHeight="1">
      <c r="B450" s="52"/>
    </row>
    <row r="451" ht="12.75" customHeight="1">
      <c r="B451" s="52"/>
    </row>
    <row r="452" ht="12.75" customHeight="1">
      <c r="B452" s="52"/>
    </row>
    <row r="453" ht="12.75" customHeight="1">
      <c r="B453" s="52"/>
    </row>
    <row r="454" ht="12.75" customHeight="1">
      <c r="B454" s="52"/>
    </row>
    <row r="455" ht="12.75" customHeight="1">
      <c r="B455" s="52"/>
    </row>
    <row r="456" ht="12.75" customHeight="1">
      <c r="B456" s="52"/>
    </row>
    <row r="457" ht="12.75" customHeight="1">
      <c r="B457" s="52"/>
    </row>
    <row r="458" ht="12.75" customHeight="1">
      <c r="B458" s="52"/>
    </row>
    <row r="459" ht="12.75" customHeight="1">
      <c r="B459" s="52"/>
    </row>
    <row r="460" ht="12.75" customHeight="1">
      <c r="B460" s="52"/>
    </row>
    <row r="461" ht="12.75" customHeight="1">
      <c r="B461" s="52"/>
    </row>
    <row r="462" ht="12.75" customHeight="1">
      <c r="B462" s="52"/>
    </row>
    <row r="463" ht="12.75" customHeight="1">
      <c r="B463" s="52"/>
    </row>
    <row r="464" ht="12.75" customHeight="1">
      <c r="B464" s="52"/>
    </row>
    <row r="465" ht="12.75" customHeight="1">
      <c r="B465" s="52"/>
    </row>
    <row r="466" ht="12.75" customHeight="1">
      <c r="B466" s="52"/>
    </row>
    <row r="467" ht="12.75" customHeight="1">
      <c r="B467" s="52"/>
    </row>
    <row r="468" ht="12.75" customHeight="1">
      <c r="B468" s="52"/>
    </row>
    <row r="469" ht="12.75" customHeight="1">
      <c r="B469" s="52"/>
    </row>
    <row r="470" ht="12.75" customHeight="1">
      <c r="B470" s="52"/>
    </row>
    <row r="471" ht="12.75" customHeight="1">
      <c r="B471" s="52"/>
    </row>
    <row r="472" ht="12.75" customHeight="1">
      <c r="B472" s="52"/>
    </row>
    <row r="473" ht="12.75" customHeight="1">
      <c r="B473" s="52"/>
    </row>
    <row r="474" ht="12.75" customHeight="1">
      <c r="B474" s="52"/>
    </row>
    <row r="475" ht="12.75" customHeight="1">
      <c r="B475" s="52"/>
    </row>
    <row r="476" ht="12.75" customHeight="1">
      <c r="B476" s="52"/>
    </row>
    <row r="477" ht="12.75" customHeight="1">
      <c r="B477" s="52"/>
    </row>
    <row r="478" ht="12.75" customHeight="1">
      <c r="B478" s="52"/>
    </row>
    <row r="479" ht="12.75" customHeight="1">
      <c r="B479" s="52"/>
    </row>
    <row r="480" ht="12.75" customHeight="1">
      <c r="B480" s="52"/>
    </row>
    <row r="481" ht="12.75" customHeight="1">
      <c r="B481" s="52"/>
    </row>
    <row r="482" ht="12.75" customHeight="1">
      <c r="B482" s="52"/>
    </row>
    <row r="483" ht="12.75" customHeight="1">
      <c r="B483" s="52"/>
    </row>
    <row r="484" ht="12.75" customHeight="1">
      <c r="B484" s="52"/>
    </row>
    <row r="485" ht="12.75" customHeight="1">
      <c r="B485" s="52"/>
    </row>
    <row r="486" ht="12.75" customHeight="1">
      <c r="B486" s="52"/>
    </row>
    <row r="487" ht="12.75" customHeight="1">
      <c r="B487" s="52"/>
    </row>
    <row r="488" ht="12.75" customHeight="1">
      <c r="B488" s="52"/>
    </row>
    <row r="489" ht="12.75" customHeight="1">
      <c r="B489" s="52"/>
    </row>
    <row r="490" ht="12.75" customHeight="1">
      <c r="B490" s="52"/>
    </row>
    <row r="491" ht="12.75" customHeight="1">
      <c r="B491" s="52"/>
    </row>
    <row r="492" ht="12.75" customHeight="1">
      <c r="B492" s="52"/>
    </row>
    <row r="493" ht="12.75" customHeight="1">
      <c r="B493" s="52"/>
    </row>
    <row r="494" ht="12.75" customHeight="1">
      <c r="B494" s="52"/>
    </row>
    <row r="495" ht="12.75" customHeight="1">
      <c r="B495" s="52"/>
    </row>
    <row r="496" ht="12.75" customHeight="1">
      <c r="B496" s="52"/>
    </row>
    <row r="497" ht="12.75" customHeight="1">
      <c r="B497" s="52"/>
    </row>
    <row r="498" ht="12.75" customHeight="1">
      <c r="B498" s="52"/>
    </row>
    <row r="499" ht="12.75" customHeight="1">
      <c r="B499" s="52"/>
    </row>
    <row r="500" ht="12.75" customHeight="1">
      <c r="B500" s="52"/>
    </row>
    <row r="501" ht="12.75" customHeight="1">
      <c r="B501" s="52"/>
    </row>
    <row r="502" ht="12.75" customHeight="1">
      <c r="B502" s="52"/>
    </row>
    <row r="503" ht="12.75" customHeight="1">
      <c r="B503" s="52"/>
    </row>
    <row r="504" ht="12.75" customHeight="1">
      <c r="B504" s="52"/>
    </row>
    <row r="505" ht="12.75" customHeight="1">
      <c r="B505" s="52"/>
    </row>
    <row r="506" ht="12.75" customHeight="1">
      <c r="B506" s="52"/>
    </row>
    <row r="507" ht="12.75" customHeight="1">
      <c r="B507" s="52"/>
    </row>
    <row r="508" ht="12.75" customHeight="1">
      <c r="B508" s="52"/>
    </row>
    <row r="509" ht="12.75" customHeight="1">
      <c r="B509" s="52"/>
    </row>
    <row r="510" ht="12.75" customHeight="1">
      <c r="B510" s="52"/>
    </row>
    <row r="511" ht="12.75" customHeight="1">
      <c r="B511" s="52"/>
    </row>
    <row r="512" ht="12.75" customHeight="1">
      <c r="B512" s="52"/>
    </row>
    <row r="513" ht="12.75" customHeight="1">
      <c r="B513" s="52"/>
    </row>
    <row r="514" ht="12.75" customHeight="1">
      <c r="B514" s="52"/>
    </row>
    <row r="515" ht="12.75" customHeight="1">
      <c r="B515" s="52"/>
    </row>
    <row r="516" ht="12.75" customHeight="1">
      <c r="B516" s="52"/>
    </row>
    <row r="517" ht="12.75" customHeight="1">
      <c r="B517" s="52"/>
    </row>
    <row r="518" ht="12.75" customHeight="1">
      <c r="B518" s="52"/>
    </row>
    <row r="519" ht="12.75" customHeight="1">
      <c r="B519" s="52"/>
    </row>
    <row r="520" ht="12.75" customHeight="1">
      <c r="B520" s="52"/>
    </row>
    <row r="521" ht="12.75" customHeight="1">
      <c r="B521" s="52"/>
    </row>
    <row r="522" ht="12.75" customHeight="1">
      <c r="B522" s="52"/>
    </row>
    <row r="523" ht="12.75" customHeight="1">
      <c r="B523" s="52"/>
    </row>
    <row r="524" ht="12.75" customHeight="1">
      <c r="B524" s="52"/>
    </row>
    <row r="525" ht="12.75" customHeight="1">
      <c r="B525" s="52"/>
    </row>
    <row r="526" ht="12.75" customHeight="1">
      <c r="B526" s="52"/>
    </row>
    <row r="527" ht="12.75" customHeight="1">
      <c r="B527" s="52"/>
    </row>
    <row r="528" ht="12.75" customHeight="1">
      <c r="B528" s="52"/>
    </row>
    <row r="529" ht="12.75" customHeight="1">
      <c r="B529" s="52"/>
    </row>
    <row r="530" ht="12.75" customHeight="1">
      <c r="B530" s="52"/>
    </row>
    <row r="531" ht="12.75" customHeight="1">
      <c r="B531" s="52"/>
    </row>
    <row r="532" ht="12.75" customHeight="1">
      <c r="B532" s="52"/>
    </row>
    <row r="533" ht="12.75" customHeight="1">
      <c r="B533" s="52"/>
    </row>
    <row r="534" ht="12.75" customHeight="1">
      <c r="B534" s="52"/>
    </row>
    <row r="535" ht="12.75" customHeight="1">
      <c r="B535" s="52"/>
    </row>
    <row r="536" ht="12.75" customHeight="1">
      <c r="B536" s="52"/>
    </row>
    <row r="537" ht="12.75" customHeight="1">
      <c r="B537" s="52"/>
    </row>
    <row r="538" ht="12.75" customHeight="1">
      <c r="B538" s="52"/>
    </row>
    <row r="539" ht="12.75" customHeight="1">
      <c r="B539" s="52"/>
    </row>
    <row r="540" ht="12.75" customHeight="1">
      <c r="B540" s="52"/>
    </row>
    <row r="541" ht="12.75" customHeight="1">
      <c r="B541" s="52"/>
    </row>
    <row r="542" ht="12.75" customHeight="1">
      <c r="B542" s="52"/>
    </row>
    <row r="543" ht="12.75" customHeight="1">
      <c r="B543" s="52"/>
    </row>
    <row r="544" ht="12.75" customHeight="1">
      <c r="B544" s="52"/>
    </row>
    <row r="545" ht="12.75" customHeight="1">
      <c r="B545" s="52"/>
    </row>
    <row r="546" ht="12.75" customHeight="1">
      <c r="B546" s="52"/>
    </row>
    <row r="547" ht="12.75" customHeight="1">
      <c r="B547" s="52"/>
    </row>
    <row r="548" ht="12.75" customHeight="1">
      <c r="B548" s="52"/>
    </row>
    <row r="549" ht="12.75" customHeight="1">
      <c r="B549" s="52"/>
    </row>
    <row r="550" ht="12.75" customHeight="1">
      <c r="B550" s="52"/>
    </row>
    <row r="551" ht="12.75" customHeight="1">
      <c r="B551" s="52"/>
    </row>
    <row r="552" ht="12.75" customHeight="1">
      <c r="B552" s="52"/>
    </row>
    <row r="553" ht="12.75" customHeight="1">
      <c r="B553" s="52"/>
    </row>
    <row r="554" ht="12.75" customHeight="1">
      <c r="B554" s="52"/>
    </row>
    <row r="555" ht="12.75" customHeight="1">
      <c r="B555" s="52"/>
    </row>
    <row r="556" ht="12.75" customHeight="1">
      <c r="B556" s="52"/>
    </row>
    <row r="557" ht="12.75" customHeight="1">
      <c r="B557" s="52"/>
    </row>
    <row r="558" ht="12.75" customHeight="1">
      <c r="B558" s="52"/>
    </row>
    <row r="559" ht="12.75" customHeight="1">
      <c r="B559" s="52"/>
    </row>
    <row r="560" ht="12.75" customHeight="1">
      <c r="B560" s="52"/>
    </row>
    <row r="561" ht="12.75" customHeight="1">
      <c r="B561" s="52"/>
    </row>
    <row r="562" ht="12.75" customHeight="1">
      <c r="B562" s="52"/>
    </row>
    <row r="563" ht="12.75" customHeight="1">
      <c r="B563" s="52"/>
    </row>
    <row r="564" ht="12.75" customHeight="1">
      <c r="B564" s="52"/>
    </row>
    <row r="565" ht="12.75" customHeight="1">
      <c r="B565" s="52"/>
    </row>
    <row r="566" ht="12.75" customHeight="1">
      <c r="B566" s="52"/>
    </row>
    <row r="567" ht="12.75" customHeight="1">
      <c r="B567" s="52"/>
    </row>
    <row r="568" ht="12.75" customHeight="1">
      <c r="B568" s="52"/>
    </row>
    <row r="569" ht="12.75" customHeight="1">
      <c r="B569" s="52"/>
    </row>
    <row r="570" ht="12.75" customHeight="1">
      <c r="B570" s="52"/>
    </row>
    <row r="571" ht="12.75" customHeight="1">
      <c r="B571" s="52"/>
    </row>
    <row r="572" ht="12.75" customHeight="1">
      <c r="B572" s="52"/>
    </row>
    <row r="573" ht="12.75" customHeight="1">
      <c r="B573" s="52"/>
    </row>
    <row r="574" ht="12.75" customHeight="1">
      <c r="B574" s="52"/>
    </row>
    <row r="575" ht="12.75" customHeight="1">
      <c r="B575" s="52"/>
    </row>
    <row r="576" ht="12.75" customHeight="1">
      <c r="B576" s="52"/>
    </row>
    <row r="577" ht="12.75" customHeight="1">
      <c r="B577" s="52"/>
    </row>
    <row r="578" ht="12.75" customHeight="1">
      <c r="B578" s="52"/>
    </row>
    <row r="579" ht="12.75" customHeight="1">
      <c r="B579" s="52"/>
    </row>
    <row r="580" ht="12.75" customHeight="1">
      <c r="B580" s="52"/>
    </row>
    <row r="581" ht="12.75" customHeight="1">
      <c r="B581" s="52"/>
    </row>
    <row r="582" ht="12.75" customHeight="1">
      <c r="B582" s="52"/>
    </row>
    <row r="583" ht="12.75" customHeight="1">
      <c r="B583" s="52"/>
    </row>
    <row r="584" ht="12.75" customHeight="1">
      <c r="B584" s="52"/>
    </row>
    <row r="585" ht="12.75" customHeight="1">
      <c r="B585" s="52"/>
    </row>
    <row r="586" ht="12.75" customHeight="1">
      <c r="B586" s="52"/>
    </row>
    <row r="587" ht="12.75" customHeight="1">
      <c r="B587" s="52"/>
    </row>
    <row r="588" ht="12.75" customHeight="1">
      <c r="B588" s="52"/>
    </row>
    <row r="589" ht="12.75" customHeight="1">
      <c r="B589" s="52"/>
    </row>
    <row r="590" ht="12.75" customHeight="1">
      <c r="B590" s="52"/>
    </row>
    <row r="591" ht="12.75" customHeight="1">
      <c r="B591" s="52"/>
    </row>
    <row r="592" ht="12.75" customHeight="1">
      <c r="B592" s="52"/>
    </row>
    <row r="593" ht="12.75" customHeight="1">
      <c r="B593" s="52"/>
    </row>
    <row r="594" ht="12.75" customHeight="1">
      <c r="B594" s="52"/>
    </row>
    <row r="595" ht="12.75" customHeight="1">
      <c r="B595" s="52"/>
    </row>
    <row r="596" ht="12.75" customHeight="1">
      <c r="B596" s="52"/>
    </row>
    <row r="597" ht="12.75" customHeight="1">
      <c r="B597" s="52"/>
    </row>
    <row r="598" ht="12.75" customHeight="1">
      <c r="B598" s="52"/>
    </row>
    <row r="599" ht="12.75" customHeight="1">
      <c r="B599" s="52"/>
    </row>
    <row r="600" ht="12.75" customHeight="1">
      <c r="B600" s="52"/>
    </row>
    <row r="601" ht="12.75" customHeight="1">
      <c r="B601" s="52"/>
    </row>
    <row r="602" ht="12.75" customHeight="1">
      <c r="B602" s="52"/>
    </row>
    <row r="603" ht="12.75" customHeight="1">
      <c r="B603" s="52"/>
    </row>
    <row r="604" ht="12.75" customHeight="1">
      <c r="B604" s="52"/>
    </row>
    <row r="605" ht="12.75" customHeight="1">
      <c r="B605" s="52"/>
    </row>
    <row r="606" ht="12.75" customHeight="1">
      <c r="B606" s="52"/>
    </row>
    <row r="607" ht="12.75" customHeight="1">
      <c r="B607" s="52"/>
    </row>
    <row r="608" ht="12.75" customHeight="1">
      <c r="B608" s="52"/>
    </row>
    <row r="609" ht="12.75" customHeight="1">
      <c r="B609" s="52"/>
    </row>
    <row r="610" ht="12.75" customHeight="1">
      <c r="B610" s="52"/>
    </row>
    <row r="611" ht="12.75" customHeight="1">
      <c r="B611" s="52"/>
    </row>
    <row r="612" ht="12.75" customHeight="1">
      <c r="B612" s="52"/>
    </row>
    <row r="613" ht="12.75" customHeight="1">
      <c r="B613" s="52"/>
    </row>
    <row r="614" ht="12.75" customHeight="1">
      <c r="B614" s="52"/>
    </row>
    <row r="615" ht="12.75" customHeight="1">
      <c r="B615" s="52"/>
    </row>
    <row r="616" ht="12.75" customHeight="1">
      <c r="B616" s="52"/>
    </row>
    <row r="617" ht="12.75" customHeight="1">
      <c r="B617" s="52"/>
    </row>
    <row r="618" ht="12.75" customHeight="1">
      <c r="B618" s="52"/>
    </row>
    <row r="619" ht="12.75" customHeight="1">
      <c r="B619" s="52"/>
    </row>
    <row r="620" ht="12.75" customHeight="1">
      <c r="B620" s="52"/>
    </row>
    <row r="621" ht="12.75" customHeight="1">
      <c r="B621" s="52"/>
    </row>
    <row r="622" ht="12.75" customHeight="1">
      <c r="B622" s="52"/>
    </row>
    <row r="623" ht="12.75" customHeight="1">
      <c r="B623" s="52"/>
    </row>
    <row r="624" ht="12.75" customHeight="1">
      <c r="B624" s="52"/>
    </row>
    <row r="625" ht="12.75" customHeight="1">
      <c r="B625" s="52"/>
    </row>
    <row r="626" ht="12.75" customHeight="1">
      <c r="B626" s="52"/>
    </row>
    <row r="627" ht="12.75" customHeight="1">
      <c r="B627" s="52"/>
    </row>
    <row r="628" ht="12.75" customHeight="1">
      <c r="B628" s="52"/>
    </row>
    <row r="629" ht="12.75" customHeight="1">
      <c r="B629" s="52"/>
    </row>
    <row r="630" ht="12.75" customHeight="1">
      <c r="B630" s="52"/>
    </row>
    <row r="631" ht="12.75" customHeight="1">
      <c r="B631" s="52"/>
    </row>
    <row r="632" ht="12.75" customHeight="1">
      <c r="B632" s="52"/>
    </row>
    <row r="633" ht="12.75" customHeight="1">
      <c r="B633" s="52"/>
    </row>
    <row r="634" ht="12.75" customHeight="1">
      <c r="B634" s="52"/>
    </row>
    <row r="635" ht="12.75" customHeight="1">
      <c r="B635" s="52"/>
    </row>
    <row r="636" ht="12.75" customHeight="1">
      <c r="B636" s="52"/>
    </row>
    <row r="637" ht="12.75" customHeight="1">
      <c r="B637" s="52"/>
    </row>
    <row r="638" ht="12.75" customHeight="1">
      <c r="B638" s="52"/>
    </row>
    <row r="639" ht="12.75" customHeight="1">
      <c r="B639" s="52"/>
    </row>
    <row r="640" ht="12.75" customHeight="1">
      <c r="B640" s="52"/>
    </row>
    <row r="641" ht="12.75" customHeight="1">
      <c r="B641" s="52"/>
    </row>
    <row r="642" ht="12.75" customHeight="1">
      <c r="B642" s="52"/>
    </row>
    <row r="643" ht="12.75" customHeight="1">
      <c r="B643" s="52"/>
    </row>
    <row r="644" ht="12.75" customHeight="1">
      <c r="B644" s="52"/>
    </row>
    <row r="645" ht="12.75" customHeight="1">
      <c r="B645" s="52"/>
    </row>
    <row r="646" ht="12.75" customHeight="1">
      <c r="B646" s="52"/>
    </row>
    <row r="647" ht="12.75" customHeight="1">
      <c r="B647" s="52"/>
    </row>
    <row r="648" ht="12.75" customHeight="1">
      <c r="B648" s="52"/>
    </row>
    <row r="649" ht="12.75" customHeight="1">
      <c r="B649" s="52"/>
    </row>
    <row r="650" ht="12.75" customHeight="1">
      <c r="B650" s="52"/>
    </row>
    <row r="651" ht="12.75" customHeight="1">
      <c r="B651" s="52"/>
    </row>
    <row r="652" ht="12.75" customHeight="1">
      <c r="B652" s="52"/>
    </row>
    <row r="653" ht="12.75" customHeight="1">
      <c r="B653" s="52"/>
    </row>
    <row r="654" ht="12.75" customHeight="1">
      <c r="B654" s="52"/>
    </row>
    <row r="655" ht="12.75" customHeight="1">
      <c r="B655" s="52"/>
    </row>
    <row r="656" ht="12.75" customHeight="1">
      <c r="B656" s="52"/>
    </row>
    <row r="657" ht="12.75" customHeight="1">
      <c r="B657" s="52"/>
    </row>
    <row r="658" ht="12.75" customHeight="1">
      <c r="B658" s="52"/>
    </row>
    <row r="659" ht="12.75" customHeight="1">
      <c r="B659" s="52"/>
    </row>
    <row r="660" ht="12.75" customHeight="1">
      <c r="B660" s="52"/>
    </row>
    <row r="661" ht="12.75" customHeight="1">
      <c r="B661" s="52"/>
    </row>
    <row r="662" ht="12.75" customHeight="1">
      <c r="B662" s="52"/>
    </row>
    <row r="663" ht="12.75" customHeight="1">
      <c r="B663" s="52"/>
    </row>
    <row r="664" ht="12.75" customHeight="1">
      <c r="B664" s="52"/>
    </row>
    <row r="665" ht="12.75" customHeight="1">
      <c r="B665" s="52"/>
    </row>
    <row r="666" ht="12.75" customHeight="1">
      <c r="B666" s="52"/>
    </row>
    <row r="667" ht="12.75" customHeight="1">
      <c r="B667" s="52"/>
    </row>
    <row r="668" ht="12.75" customHeight="1">
      <c r="B668" s="52"/>
    </row>
    <row r="669" ht="12.75" customHeight="1">
      <c r="B669" s="52"/>
    </row>
    <row r="670" ht="12.75" customHeight="1">
      <c r="B670" s="52"/>
    </row>
    <row r="671" ht="12.75" customHeight="1">
      <c r="B671" s="52"/>
    </row>
    <row r="672" ht="12.75" customHeight="1">
      <c r="B672" s="52"/>
    </row>
    <row r="673" ht="12.75" customHeight="1">
      <c r="B673" s="52"/>
    </row>
    <row r="674" ht="12.75" customHeight="1">
      <c r="B674" s="52"/>
    </row>
    <row r="675" ht="12.75" customHeight="1">
      <c r="B675" s="52"/>
    </row>
    <row r="676" ht="12.75" customHeight="1">
      <c r="B676" s="52"/>
    </row>
    <row r="677" ht="12.75" customHeight="1">
      <c r="B677" s="52"/>
    </row>
    <row r="678" ht="12.75" customHeight="1">
      <c r="B678" s="52"/>
    </row>
    <row r="679" ht="12.75" customHeight="1">
      <c r="B679" s="52"/>
    </row>
    <row r="680" ht="12.75" customHeight="1">
      <c r="B680" s="52"/>
    </row>
    <row r="681" ht="12.75" customHeight="1">
      <c r="B681" s="52"/>
    </row>
    <row r="682" ht="12.75" customHeight="1">
      <c r="B682" s="52"/>
    </row>
    <row r="683" ht="12.75" customHeight="1">
      <c r="B683" s="52"/>
    </row>
    <row r="684" ht="12.75" customHeight="1">
      <c r="B684" s="52"/>
    </row>
    <row r="685" ht="12.75" customHeight="1">
      <c r="B685" s="52"/>
    </row>
    <row r="686" ht="12.75" customHeight="1">
      <c r="B686" s="52"/>
    </row>
    <row r="687" ht="12.75" customHeight="1">
      <c r="B687" s="52"/>
    </row>
    <row r="688" ht="12.75" customHeight="1">
      <c r="B688" s="52"/>
    </row>
    <row r="689" ht="12.75" customHeight="1">
      <c r="B689" s="52"/>
    </row>
    <row r="690" ht="12.75" customHeight="1">
      <c r="B690" s="52"/>
    </row>
    <row r="691" ht="12.75" customHeight="1">
      <c r="B691" s="52"/>
    </row>
    <row r="692" ht="12.75" customHeight="1">
      <c r="B692" s="52"/>
    </row>
    <row r="693" ht="12.75" customHeight="1">
      <c r="B693" s="52"/>
    </row>
    <row r="694" ht="12.75" customHeight="1">
      <c r="B694" s="52"/>
    </row>
    <row r="695" ht="12.75" customHeight="1">
      <c r="B695" s="52"/>
    </row>
    <row r="696" ht="12.75" customHeight="1">
      <c r="B696" s="52"/>
    </row>
    <row r="697" ht="12.75" customHeight="1">
      <c r="B697" s="52"/>
    </row>
    <row r="698" ht="12.75" customHeight="1">
      <c r="B698" s="52"/>
    </row>
    <row r="699" ht="12.75" customHeight="1">
      <c r="B699" s="52"/>
    </row>
    <row r="700" ht="12.75" customHeight="1">
      <c r="B700" s="52"/>
    </row>
    <row r="701" ht="12.75" customHeight="1">
      <c r="B701" s="52"/>
    </row>
    <row r="702" ht="12.75" customHeight="1">
      <c r="B702" s="52"/>
    </row>
    <row r="703" ht="12.75" customHeight="1">
      <c r="B703" s="52"/>
    </row>
    <row r="704" ht="12.75" customHeight="1">
      <c r="B704" s="52"/>
    </row>
    <row r="705" ht="12.75" customHeight="1">
      <c r="B705" s="52"/>
    </row>
    <row r="706" ht="12.75" customHeight="1">
      <c r="B706" s="52"/>
    </row>
    <row r="707" ht="12.75" customHeight="1">
      <c r="B707" s="52"/>
    </row>
    <row r="708" ht="12.75" customHeight="1">
      <c r="B708" s="52"/>
    </row>
    <row r="709" ht="12.75" customHeight="1">
      <c r="B709" s="52"/>
    </row>
    <row r="710" ht="12.75" customHeight="1">
      <c r="B710" s="52"/>
    </row>
    <row r="711" ht="12.75" customHeight="1">
      <c r="B711" s="52"/>
    </row>
    <row r="712" ht="12.75" customHeight="1">
      <c r="B712" s="52"/>
    </row>
    <row r="713" ht="12.75" customHeight="1">
      <c r="B713" s="52"/>
    </row>
    <row r="714" ht="12.75" customHeight="1">
      <c r="B714" s="52"/>
    </row>
    <row r="715" ht="12.75" customHeight="1">
      <c r="B715" s="52"/>
    </row>
    <row r="716" ht="12.75" customHeight="1">
      <c r="B716" s="52"/>
    </row>
    <row r="717" ht="12.75" customHeight="1">
      <c r="B717" s="52"/>
    </row>
    <row r="718" ht="12.75" customHeight="1">
      <c r="B718" s="52"/>
    </row>
    <row r="719" ht="12.75" customHeight="1">
      <c r="B719" s="52"/>
    </row>
    <row r="720" ht="12.75" customHeight="1">
      <c r="B720" s="52"/>
    </row>
    <row r="721" ht="12.75" customHeight="1">
      <c r="B721" s="52"/>
    </row>
    <row r="722" ht="12.75" customHeight="1">
      <c r="B722" s="52"/>
    </row>
    <row r="723" ht="12.75" customHeight="1">
      <c r="B723" s="52"/>
    </row>
    <row r="724" ht="12.75" customHeight="1">
      <c r="B724" s="52"/>
    </row>
    <row r="725" ht="12.75" customHeight="1">
      <c r="B725" s="52"/>
    </row>
    <row r="726" ht="12.75" customHeight="1">
      <c r="B726" s="52"/>
    </row>
    <row r="727" ht="12.75" customHeight="1">
      <c r="B727" s="52"/>
    </row>
    <row r="728" ht="12.75" customHeight="1">
      <c r="B728" s="52"/>
    </row>
    <row r="729" ht="12.75" customHeight="1">
      <c r="B729" s="52"/>
    </row>
    <row r="730" ht="12.75" customHeight="1">
      <c r="B730" s="52"/>
    </row>
    <row r="731" ht="12.75" customHeight="1">
      <c r="B731" s="52"/>
    </row>
    <row r="732" ht="12.75" customHeight="1">
      <c r="B732" s="52"/>
    </row>
    <row r="733" ht="12.75" customHeight="1">
      <c r="B733" s="52"/>
    </row>
    <row r="734" ht="12.75" customHeight="1">
      <c r="B734" s="52"/>
    </row>
    <row r="735" ht="12.75" customHeight="1">
      <c r="B735" s="52"/>
    </row>
    <row r="736" ht="12.75" customHeight="1">
      <c r="B736" s="52"/>
    </row>
    <row r="737" ht="12.75" customHeight="1">
      <c r="B737" s="52"/>
    </row>
    <row r="738" ht="12.75" customHeight="1">
      <c r="B738" s="52"/>
    </row>
    <row r="739" ht="12.75" customHeight="1">
      <c r="B739" s="52"/>
    </row>
    <row r="740" ht="12.75" customHeight="1">
      <c r="B740" s="52"/>
    </row>
    <row r="741" ht="12.75" customHeight="1">
      <c r="B741" s="52"/>
    </row>
    <row r="742" ht="12.75" customHeight="1">
      <c r="B742" s="52"/>
    </row>
    <row r="743" ht="12.75" customHeight="1">
      <c r="B743" s="52"/>
    </row>
    <row r="744" ht="12.75" customHeight="1">
      <c r="B744" s="52"/>
    </row>
    <row r="745" ht="12.75" customHeight="1">
      <c r="B745" s="52"/>
    </row>
    <row r="746" ht="12.75" customHeight="1">
      <c r="B746" s="52"/>
    </row>
    <row r="747" ht="12.75" customHeight="1">
      <c r="B747" s="52"/>
    </row>
    <row r="748" ht="12.75" customHeight="1">
      <c r="B748" s="52"/>
    </row>
    <row r="749" ht="12.75" customHeight="1">
      <c r="B749" s="52"/>
    </row>
    <row r="750" ht="12.75" customHeight="1">
      <c r="B750" s="52"/>
    </row>
    <row r="751" ht="12.75" customHeight="1">
      <c r="B751" s="52"/>
    </row>
    <row r="752" ht="12.75" customHeight="1">
      <c r="B752" s="52"/>
    </row>
    <row r="753" ht="12.75" customHeight="1">
      <c r="B753" s="52"/>
    </row>
    <row r="754" ht="12.75" customHeight="1">
      <c r="B754" s="52"/>
    </row>
    <row r="755" ht="12.75" customHeight="1">
      <c r="B755" s="52"/>
    </row>
    <row r="756" ht="12.75" customHeight="1">
      <c r="B756" s="52"/>
    </row>
    <row r="757" ht="12.75" customHeight="1">
      <c r="B757" s="52"/>
    </row>
    <row r="758" ht="12.75" customHeight="1">
      <c r="B758" s="52"/>
    </row>
    <row r="759" ht="12.75" customHeight="1">
      <c r="B759" s="52"/>
    </row>
    <row r="760" ht="12.75" customHeight="1">
      <c r="B760" s="52"/>
    </row>
    <row r="761" ht="12.75" customHeight="1">
      <c r="B761" s="52"/>
    </row>
    <row r="762" ht="12.75" customHeight="1">
      <c r="B762" s="52"/>
    </row>
    <row r="763" ht="12.75" customHeight="1">
      <c r="B763" s="52"/>
    </row>
    <row r="764" ht="12.75" customHeight="1">
      <c r="B764" s="52"/>
    </row>
    <row r="765" ht="12.75" customHeight="1">
      <c r="B765" s="52"/>
    </row>
    <row r="766" ht="12.75" customHeight="1">
      <c r="B766" s="52"/>
    </row>
    <row r="767" ht="12.75" customHeight="1">
      <c r="B767" s="52"/>
    </row>
    <row r="768" ht="12.75" customHeight="1">
      <c r="B768" s="52"/>
    </row>
    <row r="769" ht="12.75" customHeight="1">
      <c r="B769" s="52"/>
    </row>
    <row r="770" ht="12.75" customHeight="1">
      <c r="B770" s="52"/>
    </row>
    <row r="771" ht="12.75" customHeight="1">
      <c r="B771" s="52"/>
    </row>
    <row r="772" ht="12.75" customHeight="1">
      <c r="B772" s="52"/>
    </row>
    <row r="773" ht="12.75" customHeight="1">
      <c r="B773" s="52"/>
    </row>
    <row r="774" ht="12.75" customHeight="1">
      <c r="B774" s="52"/>
    </row>
    <row r="775" ht="12.75" customHeight="1">
      <c r="B775" s="52"/>
    </row>
    <row r="776" ht="12.75" customHeight="1">
      <c r="B776" s="52"/>
    </row>
    <row r="777" ht="12.75" customHeight="1">
      <c r="B777" s="52"/>
    </row>
    <row r="778" ht="12.75" customHeight="1">
      <c r="B778" s="52"/>
    </row>
    <row r="779" ht="12.75" customHeight="1">
      <c r="B779" s="52"/>
    </row>
    <row r="780" ht="12.75" customHeight="1">
      <c r="B780" s="52"/>
    </row>
    <row r="781" ht="12.75" customHeight="1">
      <c r="B781" s="52"/>
    </row>
    <row r="782" ht="12.75" customHeight="1">
      <c r="B782" s="52"/>
    </row>
    <row r="783" ht="12.75" customHeight="1">
      <c r="B783" s="52"/>
    </row>
    <row r="784" ht="12.75" customHeight="1">
      <c r="B784" s="52"/>
    </row>
    <row r="785" ht="12.75" customHeight="1">
      <c r="B785" s="52"/>
    </row>
    <row r="786" ht="12.75" customHeight="1">
      <c r="B786" s="52"/>
    </row>
    <row r="787" ht="12.75" customHeight="1">
      <c r="B787" s="52"/>
    </row>
    <row r="788" ht="12.75" customHeight="1">
      <c r="B788" s="52"/>
    </row>
    <row r="789" ht="12.75" customHeight="1">
      <c r="B789" s="52"/>
    </row>
    <row r="790" ht="12.75" customHeight="1">
      <c r="B790" s="52"/>
    </row>
    <row r="791" ht="12.75" customHeight="1">
      <c r="B791" s="52"/>
    </row>
    <row r="792" ht="12.75" customHeight="1">
      <c r="B792" s="52"/>
    </row>
    <row r="793" ht="12.75" customHeight="1">
      <c r="B793" s="52"/>
    </row>
    <row r="794" ht="12.75" customHeight="1">
      <c r="B794" s="52"/>
    </row>
    <row r="795" ht="12.75" customHeight="1">
      <c r="B795" s="52"/>
    </row>
    <row r="796" ht="12.75" customHeight="1">
      <c r="B796" s="52"/>
    </row>
    <row r="797" ht="12.75" customHeight="1">
      <c r="B797" s="52"/>
    </row>
    <row r="798" ht="12.75" customHeight="1">
      <c r="B798" s="52"/>
    </row>
    <row r="799" ht="12.75" customHeight="1">
      <c r="B799" s="52"/>
    </row>
    <row r="800" ht="12.75" customHeight="1">
      <c r="B800" s="52"/>
    </row>
    <row r="801" ht="12.75" customHeight="1">
      <c r="B801" s="52"/>
    </row>
    <row r="802" ht="12.75" customHeight="1">
      <c r="B802" s="52"/>
    </row>
    <row r="803" ht="12.75" customHeight="1">
      <c r="B803" s="52"/>
    </row>
    <row r="804" ht="12.75" customHeight="1">
      <c r="B804" s="52"/>
    </row>
    <row r="805" ht="12.75" customHeight="1">
      <c r="B805" s="52"/>
    </row>
    <row r="806" ht="12.75" customHeight="1">
      <c r="B806" s="52"/>
    </row>
    <row r="807" ht="12.75" customHeight="1">
      <c r="B807" s="52"/>
    </row>
    <row r="808" ht="12.75" customHeight="1">
      <c r="B808" s="52"/>
    </row>
    <row r="809" ht="12.75" customHeight="1">
      <c r="B809" s="52"/>
    </row>
    <row r="810" ht="12.75" customHeight="1">
      <c r="B810" s="52"/>
    </row>
    <row r="811" ht="12.75" customHeight="1">
      <c r="B811" s="52"/>
    </row>
    <row r="812" ht="12.75" customHeight="1">
      <c r="B812" s="52"/>
    </row>
    <row r="813" ht="12.75" customHeight="1">
      <c r="B813" s="52"/>
    </row>
    <row r="814" ht="12.75" customHeight="1">
      <c r="B814" s="52"/>
    </row>
    <row r="815" ht="12.75" customHeight="1">
      <c r="B815" s="52"/>
    </row>
    <row r="816" ht="12.75" customHeight="1">
      <c r="B816" s="52"/>
    </row>
    <row r="817" ht="12.75" customHeight="1">
      <c r="B817" s="52"/>
    </row>
    <row r="818" ht="12.75" customHeight="1">
      <c r="B818" s="52"/>
    </row>
    <row r="819" ht="12.75" customHeight="1">
      <c r="B819" s="52"/>
    </row>
    <row r="820" ht="12.75" customHeight="1">
      <c r="B820" s="52"/>
    </row>
    <row r="821" ht="12.75" customHeight="1">
      <c r="B821" s="52"/>
    </row>
    <row r="822" ht="12.75" customHeight="1">
      <c r="B822" s="52"/>
    </row>
    <row r="823" ht="12.75" customHeight="1">
      <c r="B823" s="52"/>
    </row>
    <row r="824" ht="12.75" customHeight="1">
      <c r="B824" s="52"/>
    </row>
    <row r="825" ht="12.75" customHeight="1">
      <c r="B825" s="52"/>
    </row>
    <row r="826" ht="12.75" customHeight="1">
      <c r="B826" s="52"/>
    </row>
    <row r="827" ht="12.75" customHeight="1">
      <c r="B827" s="52"/>
    </row>
    <row r="828" ht="12.75" customHeight="1">
      <c r="B828" s="52"/>
    </row>
    <row r="829" ht="12.75" customHeight="1">
      <c r="B829" s="52"/>
    </row>
    <row r="830" ht="12.75" customHeight="1">
      <c r="B830" s="52"/>
    </row>
    <row r="831" ht="12.75" customHeight="1">
      <c r="B831" s="52"/>
    </row>
    <row r="832" ht="12.75" customHeight="1">
      <c r="B832" s="52"/>
    </row>
    <row r="833" ht="12.75" customHeight="1">
      <c r="B833" s="52"/>
    </row>
    <row r="834" ht="12.75" customHeight="1">
      <c r="B834" s="52"/>
    </row>
    <row r="835" ht="12.75" customHeight="1">
      <c r="B835" s="52"/>
    </row>
    <row r="836" ht="12.75" customHeight="1">
      <c r="B836" s="52"/>
    </row>
    <row r="837" ht="12.75" customHeight="1">
      <c r="B837" s="52"/>
    </row>
    <row r="838" ht="12.75" customHeight="1">
      <c r="B838" s="52"/>
    </row>
    <row r="839" ht="12.75" customHeight="1">
      <c r="B839" s="52"/>
    </row>
    <row r="840" ht="12.75" customHeight="1">
      <c r="B840" s="52"/>
    </row>
    <row r="841" ht="12.75" customHeight="1">
      <c r="B841" s="52"/>
    </row>
    <row r="842" ht="12.75" customHeight="1">
      <c r="B842" s="52"/>
    </row>
    <row r="843" ht="12.75" customHeight="1">
      <c r="B843" s="52"/>
    </row>
    <row r="844" ht="12.75" customHeight="1">
      <c r="B844" s="52"/>
    </row>
    <row r="845" ht="12.75" customHeight="1">
      <c r="B845" s="52"/>
    </row>
    <row r="846" ht="12.75" customHeight="1">
      <c r="B846" s="52"/>
    </row>
    <row r="847" ht="12.75" customHeight="1">
      <c r="B847" s="52"/>
    </row>
    <row r="848" ht="12.75" customHeight="1">
      <c r="B848" s="52"/>
    </row>
    <row r="849" ht="12.75" customHeight="1">
      <c r="B849" s="52"/>
    </row>
    <row r="850" ht="12.75" customHeight="1">
      <c r="B850" s="52"/>
    </row>
    <row r="851" ht="12.75" customHeight="1">
      <c r="B851" s="52"/>
    </row>
    <row r="852" ht="12.75" customHeight="1">
      <c r="B852" s="52"/>
    </row>
    <row r="853" ht="12.75" customHeight="1">
      <c r="B853" s="52"/>
    </row>
    <row r="854" ht="12.75" customHeight="1">
      <c r="B854" s="52"/>
    </row>
    <row r="855" ht="12.75" customHeight="1">
      <c r="B855" s="52"/>
    </row>
    <row r="856" ht="12.75" customHeight="1">
      <c r="B856" s="52"/>
    </row>
    <row r="857" ht="12.75" customHeight="1">
      <c r="B857" s="52"/>
    </row>
    <row r="858" ht="12.75" customHeight="1">
      <c r="B858" s="52"/>
    </row>
    <row r="859" ht="12.75" customHeight="1">
      <c r="B859" s="52"/>
    </row>
    <row r="860" ht="12.75" customHeight="1">
      <c r="B860" s="52"/>
    </row>
    <row r="861" ht="12.75" customHeight="1">
      <c r="B861" s="52"/>
    </row>
    <row r="862" ht="12.75" customHeight="1">
      <c r="B862" s="52"/>
    </row>
    <row r="863" ht="12.75" customHeight="1">
      <c r="B863" s="52"/>
    </row>
    <row r="864" ht="12.75" customHeight="1">
      <c r="B864" s="52"/>
    </row>
    <row r="865" ht="12.75" customHeight="1">
      <c r="B865" s="52"/>
    </row>
    <row r="866" ht="12.75" customHeight="1">
      <c r="B866" s="52"/>
    </row>
    <row r="867" ht="12.75" customHeight="1">
      <c r="B867" s="52"/>
    </row>
    <row r="868" ht="12.75" customHeight="1">
      <c r="B868" s="52"/>
    </row>
    <row r="869" ht="12.75" customHeight="1">
      <c r="B869" s="52"/>
    </row>
    <row r="870" ht="12.75" customHeight="1">
      <c r="B870" s="52"/>
    </row>
    <row r="871" ht="12.75" customHeight="1">
      <c r="B871" s="52"/>
    </row>
    <row r="872" ht="12.75" customHeight="1">
      <c r="B872" s="52"/>
    </row>
    <row r="873" ht="12.75" customHeight="1">
      <c r="B873" s="52"/>
    </row>
    <row r="874" ht="12.75" customHeight="1">
      <c r="B874" s="52"/>
    </row>
    <row r="875" ht="12.75" customHeight="1">
      <c r="B875" s="52"/>
    </row>
    <row r="876" ht="12.75" customHeight="1">
      <c r="B876" s="52"/>
    </row>
    <row r="877" ht="12.75" customHeight="1">
      <c r="B877" s="52"/>
    </row>
    <row r="878" ht="12.75" customHeight="1">
      <c r="B878" s="52"/>
    </row>
    <row r="879" ht="12.75" customHeight="1">
      <c r="B879" s="52"/>
    </row>
    <row r="880" ht="12.75" customHeight="1">
      <c r="B880" s="52"/>
    </row>
    <row r="881" ht="12.75" customHeight="1">
      <c r="B881" s="52"/>
    </row>
    <row r="882" ht="12.75" customHeight="1">
      <c r="B882" s="52"/>
    </row>
    <row r="883" ht="12.75" customHeight="1">
      <c r="B883" s="52"/>
    </row>
    <row r="884" ht="12.75" customHeight="1">
      <c r="B884" s="52"/>
    </row>
    <row r="885" ht="12.75" customHeight="1">
      <c r="B885" s="52"/>
    </row>
    <row r="886" ht="12.75" customHeight="1">
      <c r="B886" s="52"/>
    </row>
    <row r="887" ht="12.75" customHeight="1">
      <c r="B887" s="52"/>
    </row>
    <row r="888" ht="12.75" customHeight="1">
      <c r="B888" s="52"/>
    </row>
    <row r="889" ht="12.75" customHeight="1">
      <c r="B889" s="52"/>
    </row>
    <row r="890" ht="12.75" customHeight="1">
      <c r="B890" s="52"/>
    </row>
    <row r="891" ht="12.75" customHeight="1">
      <c r="B891" s="52"/>
    </row>
    <row r="892" ht="12.75" customHeight="1">
      <c r="B892" s="52"/>
    </row>
    <row r="893" ht="12.75" customHeight="1">
      <c r="B893" s="52"/>
    </row>
    <row r="894" ht="12.75" customHeight="1">
      <c r="B894" s="52"/>
    </row>
    <row r="895" ht="12.75" customHeight="1">
      <c r="B895" s="52"/>
    </row>
    <row r="896" ht="12.75" customHeight="1">
      <c r="B896" s="52"/>
    </row>
    <row r="897" ht="12.75" customHeight="1">
      <c r="B897" s="52"/>
    </row>
    <row r="898" ht="12.75" customHeight="1">
      <c r="B898" s="52"/>
    </row>
    <row r="899" ht="12.75" customHeight="1">
      <c r="B899" s="52"/>
    </row>
    <row r="900" ht="12.75" customHeight="1">
      <c r="B900" s="52"/>
    </row>
    <row r="901" ht="12.75" customHeight="1">
      <c r="B901" s="52"/>
    </row>
    <row r="902" ht="12.75" customHeight="1">
      <c r="B902" s="52"/>
    </row>
    <row r="903" ht="12.75" customHeight="1">
      <c r="B903" s="52"/>
    </row>
    <row r="904" ht="12.75" customHeight="1">
      <c r="B904" s="52"/>
    </row>
    <row r="905" ht="12.75" customHeight="1">
      <c r="B905" s="52"/>
    </row>
    <row r="906" ht="12.75" customHeight="1">
      <c r="B906" s="52"/>
    </row>
    <row r="907" ht="12.75" customHeight="1">
      <c r="B907" s="52"/>
    </row>
    <row r="908" ht="12.75" customHeight="1">
      <c r="B908" s="52"/>
    </row>
    <row r="909" ht="12.75" customHeight="1">
      <c r="B909" s="52"/>
    </row>
    <row r="910" ht="12.75" customHeight="1">
      <c r="B910" s="52"/>
    </row>
    <row r="911" ht="12.75" customHeight="1">
      <c r="B911" s="52"/>
    </row>
    <row r="912" ht="12.75" customHeight="1">
      <c r="B912" s="52"/>
    </row>
    <row r="913" ht="12.75" customHeight="1">
      <c r="B913" s="52"/>
    </row>
    <row r="914" ht="12.75" customHeight="1">
      <c r="B914" s="52"/>
    </row>
    <row r="915" ht="12.75" customHeight="1">
      <c r="B915" s="52"/>
    </row>
    <row r="916" ht="12.75" customHeight="1">
      <c r="B916" s="52"/>
    </row>
    <row r="917" ht="12.75" customHeight="1">
      <c r="B917" s="52"/>
    </row>
    <row r="918" ht="12.75" customHeight="1">
      <c r="B918" s="52"/>
    </row>
    <row r="919" ht="12.75" customHeight="1">
      <c r="B919" s="52"/>
    </row>
    <row r="920" ht="12.75" customHeight="1">
      <c r="B920" s="52"/>
    </row>
    <row r="921" ht="12.75" customHeight="1">
      <c r="B921" s="52"/>
    </row>
    <row r="922" ht="12.75" customHeight="1">
      <c r="B922" s="52"/>
    </row>
    <row r="923" ht="12.75" customHeight="1">
      <c r="B923" s="52"/>
    </row>
    <row r="924" ht="12.75" customHeight="1">
      <c r="B924" s="52"/>
    </row>
    <row r="925" ht="12.75" customHeight="1">
      <c r="B925" s="52"/>
    </row>
    <row r="926" ht="12.75" customHeight="1">
      <c r="B926" s="52"/>
    </row>
    <row r="927" ht="12.75" customHeight="1">
      <c r="B927" s="52"/>
    </row>
    <row r="928" ht="12.75" customHeight="1">
      <c r="B928" s="52"/>
    </row>
    <row r="929" ht="12.75" customHeight="1">
      <c r="B929" s="52"/>
    </row>
    <row r="930" ht="12.75" customHeight="1">
      <c r="B930" s="52"/>
    </row>
    <row r="931" ht="12.75" customHeight="1">
      <c r="B931" s="52"/>
    </row>
    <row r="932" ht="12.75" customHeight="1">
      <c r="B932" s="52"/>
    </row>
    <row r="933" ht="12.75" customHeight="1">
      <c r="B933" s="52"/>
    </row>
    <row r="934" ht="12.75" customHeight="1">
      <c r="B934" s="52"/>
    </row>
    <row r="935" ht="12.75" customHeight="1">
      <c r="B935" s="52"/>
    </row>
    <row r="936" ht="12.75" customHeight="1">
      <c r="B936" s="52"/>
    </row>
    <row r="937" ht="12.75" customHeight="1">
      <c r="B937" s="52"/>
    </row>
    <row r="938" ht="12.75" customHeight="1">
      <c r="B938" s="52"/>
    </row>
    <row r="939" ht="12.75" customHeight="1">
      <c r="B939" s="52"/>
    </row>
    <row r="940" ht="12.75" customHeight="1">
      <c r="B940" s="52"/>
    </row>
    <row r="941" ht="12.75" customHeight="1">
      <c r="B941" s="52"/>
    </row>
    <row r="942" ht="12.75" customHeight="1">
      <c r="B942" s="52"/>
    </row>
    <row r="943" ht="12.75" customHeight="1">
      <c r="B943" s="52"/>
    </row>
    <row r="944" ht="12.75" customHeight="1">
      <c r="B944" s="52"/>
    </row>
    <row r="945" ht="12.75" customHeight="1">
      <c r="B945" s="52"/>
    </row>
    <row r="946" ht="12.75" customHeight="1">
      <c r="B946" s="52"/>
    </row>
    <row r="947" ht="12.75" customHeight="1">
      <c r="B947" s="52"/>
    </row>
    <row r="948" ht="12.75" customHeight="1">
      <c r="B948" s="52"/>
    </row>
    <row r="949" ht="12.75" customHeight="1">
      <c r="B949" s="52"/>
    </row>
    <row r="950" ht="12.75" customHeight="1">
      <c r="B950" s="52"/>
    </row>
    <row r="951" ht="12.75" customHeight="1">
      <c r="B951" s="52"/>
    </row>
    <row r="952" ht="12.75" customHeight="1">
      <c r="B952" s="52"/>
    </row>
    <row r="953" ht="12.75" customHeight="1">
      <c r="B953" s="52"/>
    </row>
    <row r="954" ht="12.75" customHeight="1">
      <c r="B954" s="52"/>
    </row>
    <row r="955" ht="12.75" customHeight="1">
      <c r="B955" s="52"/>
    </row>
    <row r="956" ht="12.75" customHeight="1">
      <c r="B956" s="52"/>
    </row>
    <row r="957" ht="12.75" customHeight="1">
      <c r="B957" s="52"/>
    </row>
    <row r="958" ht="12.75" customHeight="1">
      <c r="B958" s="52"/>
    </row>
    <row r="959" ht="12.75" customHeight="1">
      <c r="B959" s="52"/>
    </row>
    <row r="960" ht="12.75" customHeight="1">
      <c r="B960" s="52"/>
    </row>
    <row r="961" ht="12.75" customHeight="1">
      <c r="B961" s="52"/>
    </row>
    <row r="962" ht="12.75" customHeight="1">
      <c r="B962" s="52"/>
    </row>
    <row r="963" ht="12.75" customHeight="1">
      <c r="B963" s="52"/>
    </row>
    <row r="964" ht="12.75" customHeight="1">
      <c r="B964" s="52"/>
    </row>
    <row r="965" ht="12.75" customHeight="1">
      <c r="B965" s="52"/>
    </row>
    <row r="966" ht="12.75" customHeight="1">
      <c r="B966" s="52"/>
    </row>
    <row r="967" ht="12.75" customHeight="1">
      <c r="B967" s="52"/>
    </row>
    <row r="968" ht="12.75" customHeight="1">
      <c r="B968" s="52"/>
    </row>
    <row r="969" ht="12.75" customHeight="1">
      <c r="B969" s="52"/>
    </row>
    <row r="970" ht="12.75" customHeight="1">
      <c r="B970" s="52"/>
    </row>
    <row r="971" ht="12.75" customHeight="1">
      <c r="B971" s="52"/>
    </row>
    <row r="972" ht="12.75" customHeight="1">
      <c r="B972" s="52"/>
    </row>
    <row r="973" ht="12.75" customHeight="1">
      <c r="B973" s="52"/>
    </row>
    <row r="974" ht="12.75" customHeight="1">
      <c r="B974" s="52"/>
    </row>
    <row r="975" ht="12.75" customHeight="1">
      <c r="B975" s="52"/>
    </row>
    <row r="976" ht="12.75" customHeight="1">
      <c r="B976" s="52"/>
    </row>
    <row r="977" ht="12.75" customHeight="1">
      <c r="B977" s="52"/>
    </row>
    <row r="978" ht="12.75" customHeight="1">
      <c r="B978" s="52"/>
    </row>
    <row r="979" ht="12.75" customHeight="1">
      <c r="B979" s="52"/>
    </row>
    <row r="980" ht="12.75" customHeight="1">
      <c r="B980" s="52"/>
    </row>
    <row r="981" ht="12.75" customHeight="1">
      <c r="B981" s="52"/>
    </row>
    <row r="982" ht="12.75" customHeight="1">
      <c r="B982" s="52"/>
    </row>
    <row r="983" ht="12.75" customHeight="1">
      <c r="B983" s="52"/>
    </row>
    <row r="984" ht="12.75" customHeight="1">
      <c r="B984" s="52"/>
    </row>
    <row r="985" ht="12.75" customHeight="1">
      <c r="B985" s="52"/>
    </row>
    <row r="986" ht="12.75" customHeight="1">
      <c r="B986" s="52"/>
    </row>
    <row r="987" ht="12.75" customHeight="1">
      <c r="B987" s="52"/>
    </row>
    <row r="988" ht="12.75" customHeight="1">
      <c r="B988" s="52"/>
    </row>
    <row r="989" ht="12.75" customHeight="1">
      <c r="B989" s="52"/>
    </row>
    <row r="990" ht="12.75" customHeight="1">
      <c r="B990" s="52"/>
    </row>
    <row r="991" ht="12.75" customHeight="1">
      <c r="B991" s="52"/>
    </row>
    <row r="992" ht="12.75" customHeight="1">
      <c r="B992" s="52"/>
    </row>
    <row r="993" ht="12.75" customHeight="1">
      <c r="B993" s="52"/>
    </row>
    <row r="994" ht="12.75" customHeight="1">
      <c r="B994" s="52"/>
    </row>
    <row r="995" ht="12.75" customHeight="1">
      <c r="B995" s="52"/>
    </row>
    <row r="996" ht="12.75" customHeight="1">
      <c r="B996" s="52"/>
    </row>
    <row r="997" ht="12.75" customHeight="1">
      <c r="B997" s="52"/>
    </row>
    <row r="998" ht="12.75" customHeight="1">
      <c r="B998" s="52"/>
    </row>
    <row r="999" ht="12.75" customHeight="1">
      <c r="B999" s="52"/>
    </row>
    <row r="1000" ht="12.75" customHeight="1">
      <c r="B1000" s="52"/>
    </row>
  </sheetData>
  <mergeCells count="7">
    <mergeCell ref="B2:F2"/>
    <mergeCell ref="B4:I5"/>
    <mergeCell ref="C6:I6"/>
    <mergeCell ref="B8:I8"/>
    <mergeCell ref="C10:I10"/>
    <mergeCell ref="C12:I12"/>
    <mergeCell ref="C14:I14"/>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6.43"/>
    <col customWidth="1" min="3" max="3" width="54.71"/>
    <col customWidth="1" min="4" max="7" width="14.14"/>
    <col customWidth="1" min="8" max="26" width="8.86"/>
  </cols>
  <sheetData>
    <row r="1" ht="12.75" customHeight="1">
      <c r="A1" s="11"/>
      <c r="B1" s="12"/>
      <c r="C1" s="12"/>
      <c r="D1" s="12"/>
      <c r="E1" s="12"/>
      <c r="F1" s="12"/>
      <c r="G1" s="12"/>
      <c r="H1" s="12"/>
      <c r="I1" s="12"/>
      <c r="J1" s="12"/>
      <c r="K1" s="12"/>
      <c r="L1" s="12"/>
      <c r="M1" s="12"/>
      <c r="N1" s="12"/>
      <c r="O1" s="13"/>
      <c r="P1" s="14"/>
      <c r="Q1" s="14"/>
      <c r="R1" s="14"/>
      <c r="S1" s="14"/>
      <c r="T1" s="14"/>
      <c r="U1" s="14"/>
      <c r="V1" s="14"/>
      <c r="W1" s="14"/>
      <c r="X1" s="14"/>
      <c r="Y1" s="14"/>
      <c r="Z1" s="14"/>
    </row>
    <row r="2" ht="12.75" customHeight="1">
      <c r="A2" s="15"/>
      <c r="B2" s="16" t="s">
        <v>38</v>
      </c>
      <c r="C2" s="17"/>
      <c r="D2" s="17"/>
      <c r="E2" s="17"/>
      <c r="F2" s="18"/>
      <c r="G2" s="3"/>
      <c r="H2" s="19"/>
      <c r="I2" s="19"/>
      <c r="J2" s="19"/>
      <c r="K2" s="19"/>
      <c r="L2" s="19"/>
      <c r="M2" s="19"/>
      <c r="N2" s="19"/>
      <c r="O2" s="20"/>
      <c r="P2" s="14"/>
      <c r="Q2" s="14"/>
      <c r="R2" s="14"/>
      <c r="S2" s="14"/>
      <c r="T2" s="14"/>
      <c r="U2" s="14"/>
      <c r="V2" s="14"/>
      <c r="W2" s="14"/>
      <c r="X2" s="14"/>
      <c r="Y2" s="14"/>
      <c r="Z2" s="14"/>
    </row>
    <row r="3" ht="12.75" customHeight="1">
      <c r="A3" s="15"/>
      <c r="B3" s="21"/>
      <c r="C3" s="21"/>
      <c r="D3" s="21"/>
      <c r="E3" s="21"/>
      <c r="F3" s="21"/>
      <c r="G3" s="21"/>
      <c r="H3" s="21"/>
      <c r="I3" s="21"/>
      <c r="J3" s="21"/>
      <c r="K3" s="21"/>
      <c r="L3" s="21"/>
      <c r="M3" s="21"/>
      <c r="N3" s="21"/>
      <c r="O3" s="20"/>
      <c r="P3" s="14"/>
      <c r="Q3" s="14"/>
      <c r="R3" s="14"/>
      <c r="S3" s="14"/>
      <c r="T3" s="14"/>
      <c r="U3" s="14"/>
      <c r="V3" s="14"/>
      <c r="W3" s="14"/>
      <c r="X3" s="14"/>
      <c r="Y3" s="14"/>
      <c r="Z3" s="14"/>
    </row>
    <row r="4" ht="93.0" customHeight="1">
      <c r="A4" s="15"/>
      <c r="B4" s="22" t="s">
        <v>39</v>
      </c>
      <c r="C4" s="23"/>
      <c r="D4" s="23"/>
      <c r="E4" s="23"/>
      <c r="F4" s="23"/>
      <c r="G4" s="23"/>
      <c r="H4" s="23"/>
      <c r="I4" s="23"/>
      <c r="J4" s="23"/>
      <c r="K4" s="23"/>
      <c r="L4" s="23"/>
      <c r="M4" s="23"/>
      <c r="N4" s="24"/>
      <c r="O4" s="20"/>
      <c r="P4" s="14"/>
      <c r="Q4" s="14"/>
      <c r="R4" s="14"/>
      <c r="S4" s="14"/>
      <c r="T4" s="14"/>
      <c r="U4" s="14"/>
      <c r="V4" s="14"/>
      <c r="W4" s="14"/>
      <c r="X4" s="14"/>
      <c r="Y4" s="14"/>
      <c r="Z4" s="14"/>
    </row>
    <row r="5" ht="12.75" customHeight="1">
      <c r="A5" s="15"/>
      <c r="B5" s="25"/>
      <c r="C5" s="26"/>
      <c r="D5" s="26"/>
      <c r="E5" s="26"/>
      <c r="F5" s="26"/>
      <c r="G5" s="26"/>
      <c r="H5" s="26"/>
      <c r="I5" s="26"/>
      <c r="J5" s="26"/>
      <c r="K5" s="26"/>
      <c r="L5" s="26"/>
      <c r="M5" s="26"/>
      <c r="N5" s="27"/>
      <c r="O5" s="20"/>
      <c r="P5" s="14"/>
      <c r="Q5" s="14"/>
      <c r="R5" s="14"/>
      <c r="S5" s="14"/>
      <c r="T5" s="14"/>
      <c r="U5" s="14"/>
      <c r="V5" s="14"/>
      <c r="W5" s="14"/>
      <c r="X5" s="14"/>
      <c r="Y5" s="14"/>
      <c r="Z5" s="14"/>
    </row>
    <row r="6" ht="18.0" customHeight="1">
      <c r="A6" s="15"/>
      <c r="B6" s="28" t="s">
        <v>15</v>
      </c>
      <c r="C6" s="29" t="s">
        <v>40</v>
      </c>
      <c r="D6" s="17"/>
      <c r="E6" s="17"/>
      <c r="F6" s="17"/>
      <c r="G6" s="17"/>
      <c r="H6" s="17"/>
      <c r="I6" s="18"/>
      <c r="J6" s="32"/>
      <c r="K6" s="32"/>
      <c r="L6" s="32"/>
      <c r="M6" s="32"/>
      <c r="N6" s="32"/>
      <c r="O6" s="30"/>
    </row>
    <row r="7" ht="7.5" customHeight="1">
      <c r="A7" s="31"/>
      <c r="B7" s="32"/>
      <c r="C7" s="32"/>
      <c r="D7" s="32"/>
      <c r="E7" s="32"/>
      <c r="F7" s="32"/>
      <c r="G7" s="32"/>
      <c r="H7" s="32"/>
      <c r="I7" s="32"/>
      <c r="J7" s="32"/>
      <c r="K7" s="32"/>
      <c r="L7" s="32"/>
      <c r="M7" s="32"/>
      <c r="N7" s="32"/>
      <c r="O7" s="30"/>
    </row>
    <row r="8" ht="42.75" customHeight="1">
      <c r="A8" s="15"/>
      <c r="B8" s="33" t="s">
        <v>17</v>
      </c>
      <c r="C8" s="17"/>
      <c r="D8" s="17"/>
      <c r="E8" s="17"/>
      <c r="F8" s="17"/>
      <c r="G8" s="17"/>
      <c r="H8" s="17"/>
      <c r="I8" s="18"/>
      <c r="J8" s="21"/>
      <c r="K8" s="21"/>
      <c r="L8" s="21"/>
      <c r="M8" s="21"/>
      <c r="N8" s="21"/>
      <c r="O8" s="20"/>
      <c r="P8" s="14"/>
      <c r="Q8" s="14"/>
      <c r="R8" s="14"/>
      <c r="S8" s="14"/>
      <c r="T8" s="14"/>
      <c r="U8" s="14"/>
      <c r="V8" s="14"/>
      <c r="W8" s="14"/>
      <c r="X8" s="14"/>
      <c r="Y8" s="14"/>
      <c r="Z8" s="14"/>
    </row>
    <row r="9" ht="9.75" customHeight="1">
      <c r="A9" s="34"/>
      <c r="B9" s="35"/>
      <c r="C9" s="32"/>
      <c r="D9" s="32"/>
      <c r="E9" s="32"/>
      <c r="F9" s="32"/>
      <c r="G9" s="32"/>
      <c r="H9" s="32"/>
      <c r="I9" s="32"/>
      <c r="J9" s="32"/>
      <c r="K9" s="32"/>
      <c r="L9" s="32"/>
      <c r="M9" s="32"/>
      <c r="N9" s="32"/>
      <c r="O9" s="30"/>
    </row>
    <row r="10" ht="19.5" customHeight="1">
      <c r="A10" s="15"/>
      <c r="B10" s="28" t="s">
        <v>18</v>
      </c>
      <c r="C10" s="29" t="s">
        <v>19</v>
      </c>
      <c r="D10" s="17"/>
      <c r="E10" s="17"/>
      <c r="F10" s="17"/>
      <c r="G10" s="17"/>
      <c r="H10" s="17"/>
      <c r="I10" s="18"/>
      <c r="J10" s="32"/>
      <c r="K10" s="32"/>
      <c r="L10" s="32"/>
      <c r="M10" s="32"/>
      <c r="N10" s="32"/>
      <c r="O10" s="30"/>
    </row>
    <row r="11" ht="7.5" customHeight="1">
      <c r="A11" s="31"/>
      <c r="B11" s="32"/>
      <c r="C11" s="32"/>
      <c r="D11" s="32"/>
      <c r="E11" s="32"/>
      <c r="F11" s="32"/>
      <c r="G11" s="32"/>
      <c r="H11" s="32"/>
      <c r="I11" s="32"/>
      <c r="J11" s="32"/>
      <c r="K11" s="32"/>
      <c r="L11" s="32"/>
      <c r="M11" s="32"/>
      <c r="N11" s="32"/>
      <c r="O11" s="30"/>
    </row>
    <row r="12" ht="19.5" customHeight="1">
      <c r="A12" s="15"/>
      <c r="B12" s="28" t="s">
        <v>20</v>
      </c>
      <c r="C12" s="29" t="s">
        <v>21</v>
      </c>
      <c r="D12" s="17"/>
      <c r="E12" s="17"/>
      <c r="F12" s="17"/>
      <c r="G12" s="17"/>
      <c r="H12" s="17"/>
      <c r="I12" s="18"/>
      <c r="J12" s="32"/>
      <c r="K12" s="32"/>
      <c r="L12" s="32"/>
      <c r="M12" s="32"/>
      <c r="N12" s="32"/>
      <c r="O12" s="30"/>
    </row>
    <row r="13" ht="7.5" customHeight="1">
      <c r="A13" s="31"/>
      <c r="B13" s="32"/>
      <c r="C13" s="32"/>
      <c r="D13" s="32"/>
      <c r="E13" s="32"/>
      <c r="F13" s="32"/>
      <c r="G13" s="32"/>
      <c r="H13" s="32"/>
      <c r="I13" s="32"/>
      <c r="J13" s="32"/>
      <c r="K13" s="32"/>
      <c r="L13" s="32"/>
      <c r="M13" s="32"/>
      <c r="N13" s="32"/>
      <c r="O13" s="30"/>
    </row>
    <row r="14" ht="36.75" customHeight="1">
      <c r="A14" s="15"/>
      <c r="B14" s="28" t="s">
        <v>22</v>
      </c>
      <c r="C14" s="29" t="s">
        <v>23</v>
      </c>
      <c r="D14" s="17"/>
      <c r="E14" s="17"/>
      <c r="F14" s="17"/>
      <c r="G14" s="17"/>
      <c r="H14" s="17"/>
      <c r="I14" s="18"/>
      <c r="J14" s="32"/>
      <c r="K14" s="32"/>
      <c r="L14" s="32"/>
      <c r="M14" s="32"/>
      <c r="N14" s="32"/>
      <c r="O14" s="30"/>
    </row>
    <row r="15" ht="7.5" customHeight="1">
      <c r="A15" s="31"/>
      <c r="B15" s="32"/>
      <c r="C15" s="32"/>
      <c r="D15" s="32"/>
      <c r="E15" s="32"/>
      <c r="F15" s="32"/>
      <c r="G15" s="32"/>
      <c r="H15" s="32"/>
      <c r="I15" s="32"/>
      <c r="J15" s="32"/>
      <c r="K15" s="32"/>
      <c r="L15" s="32"/>
      <c r="M15" s="32"/>
      <c r="N15" s="32"/>
      <c r="O15" s="30"/>
    </row>
    <row r="16" ht="12.75" customHeight="1">
      <c r="A16" s="15"/>
      <c r="B16" s="33" t="s">
        <v>41</v>
      </c>
      <c r="C16" s="17"/>
      <c r="D16" s="17"/>
      <c r="E16" s="17"/>
      <c r="F16" s="17"/>
      <c r="G16" s="17"/>
      <c r="H16" s="17"/>
      <c r="I16" s="18"/>
      <c r="J16" s="21"/>
      <c r="K16" s="21"/>
      <c r="L16" s="21"/>
      <c r="M16" s="21"/>
      <c r="N16" s="21"/>
      <c r="O16" s="20"/>
      <c r="P16" s="14"/>
      <c r="Q16" s="14"/>
      <c r="R16" s="14"/>
      <c r="S16" s="14"/>
      <c r="T16" s="14"/>
      <c r="U16" s="14"/>
      <c r="V16" s="14"/>
      <c r="W16" s="14"/>
      <c r="X16" s="14"/>
      <c r="Y16" s="14"/>
      <c r="Z16" s="14"/>
    </row>
    <row r="17" ht="9.75" customHeight="1">
      <c r="A17" s="34"/>
      <c r="B17" s="35"/>
      <c r="C17" s="32"/>
      <c r="D17" s="32"/>
      <c r="E17" s="32"/>
      <c r="F17" s="32"/>
      <c r="G17" s="32"/>
      <c r="H17" s="32"/>
      <c r="I17" s="32"/>
      <c r="J17" s="32"/>
      <c r="K17" s="32"/>
      <c r="L17" s="32"/>
      <c r="M17" s="32"/>
      <c r="N17" s="32"/>
      <c r="O17" s="30"/>
    </row>
    <row r="18" ht="19.5" customHeight="1">
      <c r="A18" s="15"/>
      <c r="B18" s="28" t="s">
        <v>42</v>
      </c>
      <c r="C18" s="29" t="s">
        <v>43</v>
      </c>
      <c r="D18" s="17"/>
      <c r="E18" s="17"/>
      <c r="F18" s="17"/>
      <c r="G18" s="17"/>
      <c r="H18" s="17"/>
      <c r="I18" s="18"/>
      <c r="J18" s="32"/>
      <c r="K18" s="32"/>
      <c r="L18" s="32"/>
      <c r="M18" s="32"/>
      <c r="N18" s="32"/>
      <c r="O18" s="30"/>
    </row>
    <row r="19" ht="7.5" customHeight="1">
      <c r="A19" s="31"/>
      <c r="B19" s="32"/>
      <c r="C19" s="32"/>
      <c r="D19" s="32"/>
      <c r="E19" s="32"/>
      <c r="F19" s="32"/>
      <c r="G19" s="32"/>
      <c r="H19" s="32"/>
      <c r="I19" s="32"/>
      <c r="J19" s="32"/>
      <c r="K19" s="32"/>
      <c r="L19" s="32"/>
      <c r="M19" s="32"/>
      <c r="N19" s="32"/>
      <c r="O19" s="30"/>
    </row>
    <row r="20" ht="38.25" customHeight="1">
      <c r="A20" s="15"/>
      <c r="B20" s="28" t="s">
        <v>44</v>
      </c>
      <c r="C20" s="29" t="s">
        <v>45</v>
      </c>
      <c r="D20" s="17"/>
      <c r="E20" s="17"/>
      <c r="F20" s="17"/>
      <c r="G20" s="17"/>
      <c r="H20" s="17"/>
      <c r="I20" s="18"/>
      <c r="J20" s="32"/>
      <c r="K20" s="32"/>
      <c r="L20" s="32"/>
      <c r="M20" s="32"/>
      <c r="N20" s="32"/>
      <c r="O20" s="30"/>
    </row>
    <row r="21" ht="7.5" customHeight="1">
      <c r="A21" s="31"/>
      <c r="B21" s="32"/>
      <c r="C21" s="32"/>
      <c r="D21" s="32"/>
      <c r="E21" s="32"/>
      <c r="F21" s="32"/>
      <c r="G21" s="32"/>
      <c r="H21" s="32"/>
      <c r="I21" s="32"/>
      <c r="J21" s="32"/>
      <c r="K21" s="32"/>
      <c r="L21" s="32"/>
      <c r="M21" s="32"/>
      <c r="N21" s="32"/>
      <c r="O21" s="30"/>
    </row>
    <row r="22" ht="12.75" customHeight="1">
      <c r="A22" s="34"/>
      <c r="B22" s="32"/>
      <c r="C22" s="32"/>
      <c r="D22" s="32"/>
      <c r="E22" s="32"/>
      <c r="F22" s="32"/>
      <c r="G22" s="32"/>
      <c r="H22" s="32"/>
      <c r="I22" s="32"/>
      <c r="J22" s="32"/>
      <c r="K22" s="32"/>
      <c r="L22" s="32"/>
      <c r="M22" s="32"/>
      <c r="N22" s="32"/>
      <c r="O22" s="30"/>
    </row>
    <row r="23" ht="12.75" customHeight="1">
      <c r="A23" s="31"/>
      <c r="B23" s="35"/>
      <c r="C23" s="32"/>
      <c r="D23" s="32"/>
      <c r="E23" s="32"/>
      <c r="F23" s="32"/>
      <c r="G23" s="32"/>
      <c r="H23" s="32"/>
      <c r="I23" s="32"/>
      <c r="J23" s="32"/>
      <c r="K23" s="32"/>
      <c r="L23" s="32"/>
      <c r="M23" s="32"/>
      <c r="N23" s="32"/>
      <c r="O23" s="30"/>
    </row>
    <row r="24" ht="12.75" customHeight="1">
      <c r="A24" s="31"/>
      <c r="B24" s="32"/>
      <c r="C24" s="35"/>
      <c r="D24" s="36" t="s">
        <v>24</v>
      </c>
      <c r="E24" s="36" t="s">
        <v>25</v>
      </c>
      <c r="F24" s="36" t="s">
        <v>26</v>
      </c>
      <c r="G24" s="36" t="s">
        <v>27</v>
      </c>
      <c r="H24" s="32"/>
      <c r="I24" s="32"/>
      <c r="J24" s="32"/>
      <c r="K24" s="32"/>
      <c r="L24" s="32"/>
      <c r="M24" s="32"/>
      <c r="N24" s="32"/>
      <c r="O24" s="30"/>
    </row>
    <row r="25" ht="12.75" customHeight="1">
      <c r="A25" s="31"/>
      <c r="B25" s="32"/>
      <c r="C25" s="37" t="s">
        <v>28</v>
      </c>
      <c r="D25" s="38">
        <v>147.0</v>
      </c>
      <c r="E25" s="38">
        <v>136.0</v>
      </c>
      <c r="F25" s="38">
        <v>91.0</v>
      </c>
      <c r="G25" s="38">
        <v>82.0</v>
      </c>
      <c r="H25" s="32"/>
      <c r="I25" s="32"/>
      <c r="J25" s="32"/>
      <c r="K25" s="32"/>
      <c r="L25" s="32"/>
      <c r="M25" s="32"/>
      <c r="N25" s="32"/>
      <c r="O25" s="30"/>
    </row>
    <row r="26" ht="12.75" customHeight="1">
      <c r="A26" s="31"/>
      <c r="B26" s="32"/>
      <c r="C26" s="37" t="s">
        <v>29</v>
      </c>
      <c r="D26" s="39">
        <v>0.25</v>
      </c>
      <c r="E26" s="39">
        <v>0.25</v>
      </c>
      <c r="F26" s="39">
        <v>0.25</v>
      </c>
      <c r="G26" s="39">
        <v>0.25</v>
      </c>
      <c r="H26" s="32"/>
      <c r="I26" s="32"/>
      <c r="J26" s="32"/>
      <c r="K26" s="32"/>
      <c r="L26" s="32"/>
      <c r="M26" s="32"/>
      <c r="N26" s="32"/>
      <c r="O26" s="30"/>
    </row>
    <row r="27" ht="12.75" customHeight="1">
      <c r="A27" s="31"/>
      <c r="B27" s="32"/>
      <c r="C27" s="37" t="s">
        <v>46</v>
      </c>
      <c r="D27" s="38">
        <v>10.0</v>
      </c>
      <c r="E27" s="32"/>
      <c r="F27" s="32"/>
      <c r="G27" s="32"/>
      <c r="H27" s="32"/>
      <c r="I27" s="32"/>
      <c r="J27" s="32"/>
      <c r="K27" s="32"/>
      <c r="L27" s="32"/>
      <c r="M27" s="32"/>
      <c r="N27" s="32"/>
      <c r="O27" s="30"/>
    </row>
    <row r="28" ht="12.75" customHeight="1">
      <c r="A28" s="31"/>
      <c r="B28" s="28" t="s">
        <v>15</v>
      </c>
      <c r="C28" s="42" t="s">
        <v>30</v>
      </c>
      <c r="D28" s="32"/>
      <c r="E28" s="32"/>
      <c r="F28" s="32"/>
      <c r="G28" s="32"/>
      <c r="H28" s="32"/>
      <c r="I28" s="32"/>
      <c r="J28" s="32"/>
      <c r="K28" s="32"/>
      <c r="L28" s="32"/>
      <c r="M28" s="32"/>
      <c r="N28" s="32"/>
      <c r="O28" s="30"/>
    </row>
    <row r="29" ht="12.75" customHeight="1">
      <c r="A29" s="31"/>
      <c r="B29" s="35"/>
      <c r="C29" s="42" t="s">
        <v>47</v>
      </c>
      <c r="D29" s="43">
        <f>(D25*D26+E25*E26+F25*F26+G25*G26)/(1+D37)</f>
        <v>108.5714286</v>
      </c>
      <c r="E29" s="32"/>
      <c r="F29" s="32"/>
      <c r="G29" s="32"/>
      <c r="H29" s="32"/>
      <c r="I29" s="32"/>
      <c r="J29" s="32"/>
      <c r="K29" s="32"/>
      <c r="L29" s="32"/>
      <c r="M29" s="32"/>
      <c r="N29" s="32"/>
      <c r="O29" s="30"/>
    </row>
    <row r="30" ht="25.5" customHeight="1">
      <c r="A30" s="31"/>
      <c r="B30" s="44"/>
      <c r="C30" s="40"/>
      <c r="D30" s="32"/>
      <c r="E30" s="32"/>
      <c r="F30" s="32"/>
      <c r="G30" s="32"/>
      <c r="H30" s="32"/>
      <c r="I30" s="32"/>
      <c r="J30" s="32"/>
      <c r="K30" s="32"/>
      <c r="L30" s="32"/>
      <c r="M30" s="32"/>
      <c r="N30" s="32"/>
      <c r="O30" s="30"/>
    </row>
    <row r="31" ht="12.75" customHeight="1">
      <c r="A31" s="31"/>
      <c r="B31" s="44"/>
      <c r="C31" s="40"/>
      <c r="D31" s="36" t="s">
        <v>24</v>
      </c>
      <c r="E31" s="36" t="s">
        <v>25</v>
      </c>
      <c r="F31" s="36" t="s">
        <v>26</v>
      </c>
      <c r="G31" s="36" t="s">
        <v>27</v>
      </c>
      <c r="H31" s="32"/>
      <c r="I31" s="32"/>
      <c r="J31" s="32"/>
      <c r="K31" s="32"/>
      <c r="L31" s="32"/>
      <c r="M31" s="32"/>
      <c r="N31" s="32"/>
      <c r="O31" s="30"/>
    </row>
    <row r="32" ht="12.75" customHeight="1">
      <c r="A32" s="31"/>
      <c r="B32" s="44"/>
      <c r="C32" s="37" t="s">
        <v>28</v>
      </c>
      <c r="D32" s="45">
        <f t="shared" ref="D32:E32" si="1">MAX(D34-D33,0)</f>
        <v>47</v>
      </c>
      <c r="E32" s="45">
        <f t="shared" si="1"/>
        <v>36</v>
      </c>
      <c r="F32" s="45">
        <v>0.0</v>
      </c>
      <c r="G32" s="45">
        <v>0.0</v>
      </c>
      <c r="H32" s="32"/>
      <c r="I32" s="32"/>
      <c r="J32" s="32"/>
      <c r="K32" s="32"/>
      <c r="L32" s="32"/>
      <c r="M32" s="32"/>
      <c r="N32" s="32"/>
      <c r="O32" s="30"/>
    </row>
    <row r="33" ht="12.75" customHeight="1">
      <c r="A33" s="31"/>
      <c r="B33" s="44"/>
      <c r="C33" s="37" t="s">
        <v>32</v>
      </c>
      <c r="D33" s="45">
        <f t="shared" ref="D33:G33" si="2">MIN(100,D25)-D36</f>
        <v>100</v>
      </c>
      <c r="E33" s="45">
        <f t="shared" si="2"/>
        <v>100</v>
      </c>
      <c r="F33" s="45">
        <f t="shared" si="2"/>
        <v>67.34</v>
      </c>
      <c r="G33" s="45">
        <f t="shared" si="2"/>
        <v>60.68</v>
      </c>
      <c r="H33" s="32"/>
      <c r="I33" s="32"/>
      <c r="J33" s="32"/>
      <c r="K33" s="32"/>
      <c r="L33" s="32"/>
      <c r="M33" s="32"/>
      <c r="N33" s="32"/>
      <c r="O33" s="30"/>
    </row>
    <row r="34" ht="12.75" customHeight="1">
      <c r="A34" s="31"/>
      <c r="B34" s="44"/>
      <c r="C34" s="37" t="s">
        <v>33</v>
      </c>
      <c r="D34" s="45">
        <f t="shared" ref="D34:E34" si="3">D25</f>
        <v>147</v>
      </c>
      <c r="E34" s="45">
        <f t="shared" si="3"/>
        <v>136</v>
      </c>
      <c r="F34" s="45">
        <f t="shared" ref="F34:G34" si="4">F33+F32</f>
        <v>67.34</v>
      </c>
      <c r="G34" s="45">
        <f t="shared" si="4"/>
        <v>60.68</v>
      </c>
      <c r="H34" s="32"/>
      <c r="I34" s="32"/>
      <c r="J34" s="32"/>
      <c r="K34" s="32"/>
      <c r="L34" s="32"/>
      <c r="M34" s="32"/>
      <c r="N34" s="32"/>
      <c r="O34" s="30"/>
    </row>
    <row r="35" ht="12.75" customHeight="1">
      <c r="A35" s="31"/>
      <c r="B35" s="44"/>
      <c r="C35" s="37" t="s">
        <v>29</v>
      </c>
      <c r="D35" s="46">
        <v>0.25</v>
      </c>
      <c r="E35" s="46">
        <v>0.25</v>
      </c>
      <c r="F35" s="46">
        <v>0.25</v>
      </c>
      <c r="G35" s="46">
        <v>0.25</v>
      </c>
      <c r="H35" s="32"/>
      <c r="I35" s="32"/>
      <c r="J35" s="32"/>
      <c r="K35" s="32"/>
      <c r="L35" s="32"/>
      <c r="M35" s="32"/>
      <c r="N35" s="32"/>
      <c r="O35" s="30"/>
    </row>
    <row r="36" ht="12.75" customHeight="1">
      <c r="A36" s="31"/>
      <c r="B36" s="44"/>
      <c r="C36" s="37" t="s">
        <v>48</v>
      </c>
      <c r="D36" s="43">
        <v>0.0</v>
      </c>
      <c r="E36" s="43">
        <v>0.0</v>
      </c>
      <c r="F36" s="43">
        <f>0.26*91</f>
        <v>23.66</v>
      </c>
      <c r="G36" s="43">
        <f>0.26*82</f>
        <v>21.32</v>
      </c>
      <c r="H36" s="32"/>
      <c r="I36" s="32"/>
      <c r="J36" s="32"/>
      <c r="K36" s="32"/>
      <c r="L36" s="32"/>
      <c r="M36" s="32"/>
      <c r="N36" s="32"/>
      <c r="O36" s="30"/>
    </row>
    <row r="37" ht="12.75" customHeight="1">
      <c r="A37" s="31"/>
      <c r="B37" s="44"/>
      <c r="C37" s="37" t="s">
        <v>49</v>
      </c>
      <c r="D37" s="39">
        <v>0.05</v>
      </c>
      <c r="E37" s="32"/>
      <c r="F37" s="32"/>
      <c r="G37" s="32"/>
      <c r="H37" s="32"/>
      <c r="I37" s="32"/>
      <c r="J37" s="32"/>
      <c r="K37" s="32"/>
      <c r="L37" s="32"/>
      <c r="M37" s="32"/>
      <c r="N37" s="32"/>
      <c r="O37" s="30"/>
    </row>
    <row r="38" ht="12.75" customHeight="1">
      <c r="A38" s="31"/>
      <c r="B38" s="28" t="s">
        <v>18</v>
      </c>
      <c r="C38" s="42" t="s">
        <v>34</v>
      </c>
      <c r="D38" s="43">
        <f>(D33*D35+E33*E35+F33*F35+G33*G35)/(1.05)</f>
        <v>78.1</v>
      </c>
      <c r="E38" s="32"/>
      <c r="F38" s="32"/>
      <c r="G38" s="32"/>
      <c r="H38" s="32"/>
      <c r="I38" s="32"/>
      <c r="J38" s="32"/>
      <c r="K38" s="32"/>
      <c r="L38" s="32"/>
      <c r="M38" s="32"/>
      <c r="N38" s="32"/>
      <c r="O38" s="30"/>
    </row>
    <row r="39" ht="12.75" customHeight="1">
      <c r="A39" s="31"/>
      <c r="B39" s="44"/>
      <c r="C39" s="40"/>
      <c r="D39" s="32"/>
      <c r="E39" s="32"/>
      <c r="F39" s="32"/>
      <c r="G39" s="32"/>
      <c r="H39" s="32"/>
      <c r="I39" s="32"/>
      <c r="J39" s="32"/>
      <c r="K39" s="32"/>
      <c r="L39" s="32"/>
      <c r="M39" s="32"/>
      <c r="N39" s="32"/>
      <c r="O39" s="30"/>
    </row>
    <row r="40" ht="12.75" customHeight="1">
      <c r="A40" s="31"/>
      <c r="B40" s="28" t="s">
        <v>20</v>
      </c>
      <c r="C40" s="42" t="s">
        <v>35</v>
      </c>
      <c r="D40" s="46">
        <f>100/D38-1</f>
        <v>0.2804097311</v>
      </c>
      <c r="E40" s="32"/>
      <c r="F40" s="32"/>
      <c r="G40" s="32"/>
      <c r="H40" s="32"/>
      <c r="I40" s="32"/>
      <c r="J40" s="32"/>
      <c r="K40" s="32"/>
      <c r="L40" s="32"/>
      <c r="M40" s="32"/>
      <c r="N40" s="32"/>
      <c r="O40" s="30"/>
    </row>
    <row r="41" ht="12.75" customHeight="1">
      <c r="A41" s="31"/>
      <c r="B41" s="44"/>
      <c r="C41" s="42" t="s">
        <v>36</v>
      </c>
      <c r="D41" s="46">
        <f>(D35*D33+E35*E33+F35*F33+G35*G33)/D38-1</f>
        <v>0.05</v>
      </c>
      <c r="E41" s="32"/>
      <c r="F41" s="32"/>
      <c r="G41" s="32"/>
      <c r="H41" s="32"/>
      <c r="I41" s="32"/>
      <c r="J41" s="32"/>
      <c r="K41" s="32"/>
      <c r="L41" s="32"/>
      <c r="M41" s="32"/>
      <c r="N41" s="32"/>
      <c r="O41" s="30"/>
    </row>
    <row r="42" ht="12.75" customHeight="1">
      <c r="A42" s="31"/>
      <c r="B42" s="44"/>
      <c r="C42" s="40"/>
      <c r="D42" s="32"/>
      <c r="E42" s="32"/>
      <c r="F42" s="32"/>
      <c r="G42" s="32"/>
      <c r="H42" s="32"/>
      <c r="I42" s="32"/>
      <c r="J42" s="32"/>
      <c r="K42" s="32"/>
      <c r="L42" s="32"/>
      <c r="M42" s="32"/>
      <c r="N42" s="32"/>
      <c r="O42" s="30"/>
    </row>
    <row r="43" ht="12.75" customHeight="1">
      <c r="A43" s="31"/>
      <c r="B43" s="28" t="s">
        <v>22</v>
      </c>
      <c r="C43" s="42" t="s">
        <v>30</v>
      </c>
      <c r="D43" s="43">
        <f>(D32*D35+E32*E35+F32*F35+G32*G35)/(1+D37)</f>
        <v>19.76190476</v>
      </c>
      <c r="E43" s="32"/>
      <c r="F43" s="32"/>
      <c r="G43" s="32"/>
      <c r="H43" s="32"/>
      <c r="I43" s="32"/>
      <c r="J43" s="32"/>
      <c r="K43" s="32"/>
      <c r="L43" s="32"/>
      <c r="M43" s="32"/>
      <c r="N43" s="32"/>
      <c r="O43" s="30"/>
    </row>
    <row r="44" ht="12.75" customHeight="1">
      <c r="A44" s="31"/>
      <c r="B44" s="44"/>
      <c r="C44" s="42" t="s">
        <v>50</v>
      </c>
      <c r="D44" s="43">
        <f>D43+D38</f>
        <v>97.86190476</v>
      </c>
      <c r="E44" s="32"/>
      <c r="F44" s="32"/>
      <c r="G44" s="32"/>
      <c r="H44" s="32"/>
      <c r="I44" s="32"/>
      <c r="J44" s="32"/>
      <c r="K44" s="32"/>
      <c r="L44" s="32"/>
      <c r="M44" s="32"/>
      <c r="N44" s="32"/>
      <c r="O44" s="30"/>
    </row>
    <row r="45" ht="12.75" customHeight="1">
      <c r="A45" s="31"/>
      <c r="B45" s="44"/>
      <c r="C45" s="42"/>
      <c r="D45" s="53"/>
      <c r="E45" s="32"/>
      <c r="F45" s="32"/>
      <c r="G45" s="32"/>
      <c r="H45" s="32"/>
      <c r="I45" s="32"/>
      <c r="J45" s="32"/>
      <c r="K45" s="32"/>
      <c r="L45" s="32"/>
      <c r="M45" s="32"/>
      <c r="N45" s="32"/>
      <c r="O45" s="30"/>
    </row>
    <row r="46" ht="12.75" customHeight="1">
      <c r="A46" s="31"/>
      <c r="B46" s="44"/>
      <c r="C46" s="42" t="s">
        <v>51</v>
      </c>
      <c r="D46" s="43">
        <f>(D36*D35+E36*E35+F36*F35+G36*G35)/(1.05)</f>
        <v>10.70952381</v>
      </c>
      <c r="E46" s="32"/>
      <c r="F46" s="54"/>
      <c r="G46" s="32"/>
      <c r="H46" s="32"/>
      <c r="I46" s="32"/>
      <c r="J46" s="32"/>
      <c r="K46" s="32"/>
      <c r="L46" s="32"/>
      <c r="M46" s="32"/>
      <c r="N46" s="32"/>
      <c r="O46" s="30"/>
    </row>
    <row r="47" ht="12.75" customHeight="1">
      <c r="A47" s="31"/>
      <c r="B47" s="44"/>
      <c r="C47" s="42"/>
      <c r="D47" s="53"/>
      <c r="E47" s="32"/>
      <c r="F47" s="32"/>
      <c r="G47" s="32"/>
      <c r="H47" s="32"/>
      <c r="I47" s="32"/>
      <c r="J47" s="32"/>
      <c r="K47" s="32"/>
      <c r="L47" s="32"/>
      <c r="M47" s="32"/>
      <c r="N47" s="32"/>
      <c r="O47" s="30"/>
    </row>
    <row r="48" ht="12.75" customHeight="1">
      <c r="A48" s="31"/>
      <c r="B48" s="44"/>
      <c r="C48" s="42" t="s">
        <v>52</v>
      </c>
      <c r="D48" s="43">
        <f>D46+D44</f>
        <v>108.5714286</v>
      </c>
      <c r="E48" s="32"/>
      <c r="F48" s="32"/>
      <c r="G48" s="32"/>
      <c r="H48" s="32"/>
      <c r="I48" s="32"/>
      <c r="J48" s="32"/>
      <c r="K48" s="32"/>
      <c r="L48" s="32"/>
      <c r="M48" s="32"/>
      <c r="N48" s="32"/>
      <c r="O48" s="30"/>
    </row>
    <row r="49" ht="12.75" customHeight="1">
      <c r="A49" s="31"/>
      <c r="B49" s="44"/>
      <c r="C49" s="40"/>
      <c r="D49" s="55"/>
      <c r="E49" s="32"/>
      <c r="F49" s="32"/>
      <c r="G49" s="32"/>
      <c r="H49" s="32"/>
      <c r="I49" s="32"/>
      <c r="J49" s="32"/>
      <c r="K49" s="32"/>
      <c r="L49" s="32"/>
      <c r="M49" s="32"/>
      <c r="N49" s="32"/>
      <c r="O49" s="30"/>
    </row>
    <row r="50" ht="12.75" customHeight="1">
      <c r="A50" s="31"/>
      <c r="B50" s="28"/>
      <c r="C50" s="42"/>
      <c r="D50" s="56"/>
      <c r="E50" s="32"/>
      <c r="F50" s="32"/>
      <c r="G50" s="32"/>
      <c r="H50" s="32"/>
      <c r="I50" s="32"/>
      <c r="J50" s="32"/>
      <c r="K50" s="32"/>
      <c r="L50" s="32"/>
      <c r="M50" s="32"/>
      <c r="N50" s="32"/>
      <c r="O50" s="30"/>
    </row>
    <row r="51" ht="12.75" customHeight="1">
      <c r="A51" s="31"/>
      <c r="B51" s="28" t="s">
        <v>42</v>
      </c>
      <c r="C51" s="42" t="s">
        <v>53</v>
      </c>
      <c r="D51" s="43">
        <f>D29/D27</f>
        <v>10.85714286</v>
      </c>
      <c r="E51" s="32"/>
      <c r="F51" s="32"/>
      <c r="G51" s="32"/>
      <c r="H51" s="32"/>
      <c r="I51" s="32"/>
      <c r="J51" s="32"/>
      <c r="K51" s="32"/>
      <c r="L51" s="32"/>
      <c r="M51" s="32"/>
      <c r="N51" s="32"/>
      <c r="O51" s="30"/>
    </row>
    <row r="52" ht="12.75" customHeight="1">
      <c r="A52" s="31"/>
      <c r="B52" s="28" t="s">
        <v>44</v>
      </c>
      <c r="C52" s="42" t="s">
        <v>54</v>
      </c>
      <c r="D52" s="53"/>
      <c r="E52" s="32"/>
      <c r="F52" s="32"/>
      <c r="G52" s="32"/>
      <c r="H52" s="32"/>
      <c r="I52" s="32"/>
      <c r="J52" s="32"/>
      <c r="K52" s="32"/>
      <c r="L52" s="32"/>
      <c r="M52" s="32"/>
      <c r="N52" s="32"/>
      <c r="O52" s="30"/>
    </row>
    <row r="53" ht="12.75" customHeight="1">
      <c r="A53" s="31"/>
      <c r="B53" s="32"/>
      <c r="C53" s="42" t="s">
        <v>55</v>
      </c>
      <c r="D53" s="43">
        <f>D44/D27</f>
        <v>9.786190476</v>
      </c>
      <c r="E53" s="32"/>
      <c r="F53" s="57" t="s">
        <v>56</v>
      </c>
      <c r="G53" s="57"/>
      <c r="H53" s="57"/>
      <c r="I53" s="57"/>
      <c r="J53" s="57"/>
      <c r="K53" s="57"/>
      <c r="L53" s="57"/>
      <c r="M53" s="32"/>
      <c r="N53" s="32"/>
      <c r="O53" s="30"/>
    </row>
    <row r="54" ht="12.75" customHeight="1">
      <c r="A54" s="31"/>
      <c r="B54" s="32"/>
      <c r="C54" s="37" t="s">
        <v>57</v>
      </c>
      <c r="D54" s="41"/>
      <c r="E54" s="32"/>
      <c r="F54" s="32"/>
      <c r="G54" s="32"/>
      <c r="H54" s="32"/>
      <c r="I54" s="32"/>
      <c r="J54" s="32"/>
      <c r="K54" s="32"/>
      <c r="L54" s="32"/>
      <c r="M54" s="32"/>
      <c r="N54" s="32"/>
      <c r="O54" s="30"/>
    </row>
    <row r="55" ht="12.75" customHeight="1">
      <c r="A55" s="31"/>
      <c r="B55" s="32"/>
      <c r="C55" s="42" t="s">
        <v>58</v>
      </c>
      <c r="D55" s="58">
        <f>D51-D53</f>
        <v>1.070952381</v>
      </c>
      <c r="E55" s="21"/>
      <c r="F55" s="32"/>
      <c r="G55" s="32"/>
      <c r="H55" s="32"/>
      <c r="I55" s="32"/>
      <c r="J55" s="32"/>
      <c r="K55" s="32"/>
      <c r="L55" s="32"/>
      <c r="M55" s="32"/>
      <c r="N55" s="32"/>
      <c r="O55" s="30"/>
    </row>
    <row r="56" ht="12.75" customHeight="1">
      <c r="A56" s="31"/>
      <c r="B56" s="32"/>
      <c r="C56" s="42"/>
      <c r="D56" s="41"/>
      <c r="E56" s="32"/>
      <c r="F56" s="32"/>
      <c r="G56" s="32"/>
      <c r="H56" s="32"/>
      <c r="I56" s="32"/>
      <c r="J56" s="32"/>
      <c r="K56" s="32"/>
      <c r="L56" s="32"/>
      <c r="M56" s="32"/>
      <c r="N56" s="32"/>
      <c r="O56" s="30"/>
    </row>
    <row r="57" ht="12.75" customHeight="1">
      <c r="A57" s="31"/>
      <c r="B57" s="32"/>
      <c r="C57" s="47" t="s">
        <v>59</v>
      </c>
      <c r="D57" s="58">
        <f>D46/10</f>
        <v>1.070952381</v>
      </c>
      <c r="E57" s="21"/>
      <c r="F57" s="32"/>
      <c r="G57" s="32"/>
      <c r="H57" s="32"/>
      <c r="I57" s="32"/>
      <c r="J57" s="32"/>
      <c r="K57" s="32"/>
      <c r="L57" s="32"/>
      <c r="M57" s="32"/>
      <c r="N57" s="32"/>
      <c r="O57" s="30"/>
    </row>
    <row r="58" ht="12.75" customHeight="1">
      <c r="A58" s="31"/>
      <c r="B58" s="32"/>
      <c r="C58" s="42"/>
      <c r="D58" s="59"/>
      <c r="E58" s="32"/>
      <c r="F58" s="32"/>
      <c r="G58" s="32"/>
      <c r="H58" s="32"/>
      <c r="I58" s="32"/>
      <c r="J58" s="32"/>
      <c r="K58" s="32"/>
      <c r="L58" s="32"/>
      <c r="M58" s="32"/>
      <c r="N58" s="32"/>
      <c r="O58" s="30"/>
    </row>
    <row r="59" ht="12.75" customHeight="1">
      <c r="A59" s="31"/>
      <c r="C59" s="42"/>
      <c r="D59" s="59"/>
      <c r="E59" s="32"/>
      <c r="F59" s="32"/>
      <c r="G59" s="32"/>
      <c r="H59" s="32"/>
      <c r="I59" s="32"/>
      <c r="J59" s="32"/>
      <c r="K59" s="32"/>
      <c r="L59" s="32"/>
      <c r="M59" s="32"/>
      <c r="N59" s="32"/>
      <c r="O59" s="30"/>
    </row>
    <row r="60" ht="12.75" customHeight="1">
      <c r="A60" s="31"/>
      <c r="B60" s="32"/>
      <c r="C60" s="42"/>
      <c r="D60" s="59"/>
      <c r="E60" s="32"/>
      <c r="F60" s="32"/>
      <c r="G60" s="32"/>
      <c r="H60" s="32"/>
      <c r="I60" s="32"/>
      <c r="J60" s="32"/>
      <c r="K60" s="32"/>
      <c r="L60" s="32"/>
      <c r="M60" s="32"/>
      <c r="N60" s="32"/>
      <c r="O60" s="30"/>
    </row>
    <row r="61" ht="12.75" customHeight="1">
      <c r="A61" s="31"/>
      <c r="B61" s="32"/>
      <c r="C61" s="42"/>
      <c r="D61" s="59"/>
      <c r="E61" s="32"/>
      <c r="F61" s="32"/>
      <c r="G61" s="32"/>
      <c r="H61" s="32"/>
      <c r="I61" s="32"/>
      <c r="J61" s="32"/>
      <c r="K61" s="32"/>
      <c r="L61" s="32"/>
      <c r="M61" s="32"/>
      <c r="N61" s="32"/>
      <c r="O61" s="30"/>
    </row>
    <row r="62" ht="12.75" customHeight="1">
      <c r="A62" s="48"/>
      <c r="B62" s="50"/>
      <c r="C62" s="50"/>
      <c r="D62" s="50"/>
      <c r="E62" s="50"/>
      <c r="F62" s="50"/>
      <c r="G62" s="50"/>
      <c r="H62" s="50"/>
      <c r="I62" s="50"/>
      <c r="J62" s="50"/>
      <c r="K62" s="50"/>
      <c r="L62" s="50"/>
      <c r="M62" s="50"/>
      <c r="N62" s="50"/>
      <c r="O62" s="51"/>
    </row>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B16:I16"/>
    <mergeCell ref="C18:I18"/>
    <mergeCell ref="C20:I20"/>
    <mergeCell ref="B2:F2"/>
    <mergeCell ref="B4:N5"/>
    <mergeCell ref="C6:I6"/>
    <mergeCell ref="B8:I8"/>
    <mergeCell ref="C10:I10"/>
    <mergeCell ref="C12:I12"/>
    <mergeCell ref="C14:I14"/>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6.29"/>
    <col customWidth="1" min="4" max="4" width="14.29"/>
    <col customWidth="1" min="5" max="5" width="15.71"/>
    <col customWidth="1" min="6" max="6" width="12.0"/>
    <col customWidth="1" min="7" max="7" width="16.0"/>
    <col customWidth="1" min="8" max="8" width="12.0"/>
    <col customWidth="1" min="9" max="9" width="16.0"/>
    <col customWidth="1" min="10" max="10" width="12.0"/>
    <col customWidth="1" min="11" max="26" width="8.86"/>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60</v>
      </c>
      <c r="C2" s="17"/>
      <c r="D2" s="17"/>
      <c r="E2" s="17"/>
      <c r="F2" s="18"/>
      <c r="G2" s="3"/>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73.5" customHeight="1">
      <c r="A4" s="15"/>
      <c r="B4" s="33" t="s">
        <v>61</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60"/>
      <c r="E5" s="18"/>
      <c r="F5" s="14"/>
      <c r="G5" s="36"/>
      <c r="H5" s="61"/>
      <c r="I5" s="61"/>
      <c r="J5" s="61"/>
      <c r="K5" s="20"/>
      <c r="L5" s="14"/>
      <c r="M5" s="14"/>
      <c r="N5" s="14"/>
      <c r="O5" s="14"/>
      <c r="P5" s="14"/>
      <c r="Q5" s="14"/>
      <c r="R5" s="14"/>
      <c r="S5" s="14"/>
      <c r="T5" s="14"/>
      <c r="U5" s="14"/>
      <c r="V5" s="14"/>
      <c r="W5" s="14"/>
      <c r="X5" s="14"/>
      <c r="Y5" s="14"/>
      <c r="Z5" s="14"/>
    </row>
    <row r="6" ht="12.75" customHeight="1">
      <c r="A6" s="15"/>
      <c r="B6" s="32"/>
      <c r="C6" s="62" t="s">
        <v>62</v>
      </c>
      <c r="D6" s="63" t="s">
        <v>63</v>
      </c>
      <c r="E6" s="63" t="s">
        <v>64</v>
      </c>
      <c r="F6" s="63" t="s">
        <v>65</v>
      </c>
      <c r="G6" s="63" t="s">
        <v>66</v>
      </c>
      <c r="H6" s="63" t="s">
        <v>67</v>
      </c>
      <c r="I6" s="36"/>
      <c r="J6" s="36"/>
      <c r="K6" s="20"/>
    </row>
    <row r="7" ht="12.75" customHeight="1">
      <c r="A7" s="15"/>
      <c r="B7" s="32"/>
      <c r="C7" s="64" t="s">
        <v>68</v>
      </c>
      <c r="D7" s="65">
        <v>101.0</v>
      </c>
      <c r="E7" s="65">
        <v>47.0</v>
      </c>
      <c r="F7" s="65">
        <v>82.0</v>
      </c>
      <c r="G7" s="65">
        <v>31.0</v>
      </c>
      <c r="H7" s="65">
        <v>78.0</v>
      </c>
      <c r="I7" s="66"/>
      <c r="J7" s="66"/>
      <c r="K7" s="20"/>
    </row>
    <row r="8" ht="12.75" customHeight="1">
      <c r="A8" s="15"/>
      <c r="B8" s="32"/>
      <c r="C8" s="67" t="s">
        <v>69</v>
      </c>
      <c r="D8" s="68">
        <v>19.0</v>
      </c>
      <c r="E8" s="68">
        <v>7.0</v>
      </c>
      <c r="F8" s="68">
        <v>9.0</v>
      </c>
      <c r="G8" s="68">
        <v>16.0</v>
      </c>
      <c r="H8" s="68">
        <v>17.0</v>
      </c>
      <c r="I8" s="66"/>
      <c r="J8" s="66"/>
      <c r="K8" s="20"/>
    </row>
    <row r="9" ht="12.75" customHeight="1">
      <c r="A9" s="15"/>
      <c r="B9" s="32"/>
      <c r="C9" s="64"/>
      <c r="D9" s="69"/>
      <c r="E9" s="18"/>
      <c r="F9" s="66"/>
      <c r="G9" s="64"/>
      <c r="H9" s="66"/>
      <c r="I9" s="66"/>
      <c r="J9" s="66"/>
      <c r="K9" s="20"/>
    </row>
    <row r="10" ht="12.75" customHeight="1">
      <c r="A10" s="15"/>
      <c r="B10" s="21"/>
      <c r="C10" s="42"/>
      <c r="D10" s="70"/>
      <c r="E10" s="70"/>
      <c r="F10" s="64"/>
      <c r="G10" s="64"/>
      <c r="H10" s="64"/>
      <c r="I10" s="64"/>
      <c r="J10" s="64"/>
      <c r="K10" s="20"/>
      <c r="L10" s="14"/>
      <c r="M10" s="14"/>
      <c r="N10" s="14"/>
      <c r="O10" s="14"/>
      <c r="P10" s="14"/>
      <c r="Q10" s="14"/>
      <c r="R10" s="14"/>
      <c r="S10" s="14"/>
      <c r="T10" s="14"/>
      <c r="U10" s="14"/>
      <c r="V10" s="14"/>
      <c r="W10" s="14"/>
      <c r="X10" s="14"/>
      <c r="Y10" s="14"/>
      <c r="Z10" s="14"/>
    </row>
    <row r="11" ht="20.25" customHeight="1">
      <c r="A11" s="15"/>
      <c r="B11" s="28" t="s">
        <v>15</v>
      </c>
      <c r="C11" s="29" t="s">
        <v>70</v>
      </c>
      <c r="D11" s="17"/>
      <c r="E11" s="17"/>
      <c r="F11" s="17"/>
      <c r="G11" s="17"/>
      <c r="H11" s="17"/>
      <c r="I11" s="18"/>
      <c r="J11" s="47"/>
      <c r="K11" s="30"/>
    </row>
    <row r="12" ht="7.5" customHeight="1">
      <c r="A12" s="31"/>
      <c r="B12" s="32"/>
      <c r="C12" s="32"/>
      <c r="D12" s="32"/>
      <c r="E12" s="32"/>
      <c r="F12" s="32"/>
      <c r="G12" s="32"/>
      <c r="H12" s="32"/>
      <c r="I12" s="32"/>
      <c r="J12" s="32"/>
      <c r="K12" s="30"/>
    </row>
    <row r="13" ht="12.75" customHeight="1">
      <c r="A13" s="15"/>
      <c r="B13" s="21"/>
      <c r="C13" s="21" t="s">
        <v>71</v>
      </c>
      <c r="D13" s="71">
        <v>1.5</v>
      </c>
      <c r="E13" s="36"/>
      <c r="F13" s="21"/>
      <c r="G13" s="36"/>
      <c r="H13" s="61"/>
      <c r="I13" s="61"/>
      <c r="J13" s="61"/>
      <c r="K13" s="20"/>
      <c r="L13" s="14"/>
      <c r="M13" s="14"/>
      <c r="N13" s="14"/>
      <c r="O13" s="14"/>
      <c r="P13" s="14"/>
      <c r="Q13" s="14"/>
      <c r="R13" s="14"/>
      <c r="S13" s="14"/>
      <c r="T13" s="14"/>
      <c r="U13" s="14"/>
      <c r="V13" s="14"/>
      <c r="W13" s="14"/>
      <c r="X13" s="14"/>
      <c r="Y13" s="14"/>
      <c r="Z13" s="14"/>
    </row>
    <row r="14" ht="12.75" customHeight="1">
      <c r="A14" s="15"/>
      <c r="B14" s="21"/>
      <c r="C14" s="72" t="s">
        <v>72</v>
      </c>
      <c r="D14" s="71">
        <v>1.9</v>
      </c>
      <c r="E14" s="36"/>
      <c r="F14" s="21"/>
      <c r="G14" s="36"/>
      <c r="H14" s="61"/>
      <c r="I14" s="61"/>
      <c r="J14" s="61"/>
      <c r="K14" s="20"/>
      <c r="L14" s="14"/>
      <c r="M14" s="14"/>
      <c r="N14" s="14"/>
      <c r="O14" s="14"/>
      <c r="P14" s="14"/>
      <c r="Q14" s="14"/>
      <c r="R14" s="14"/>
      <c r="S14" s="14"/>
      <c r="T14" s="14"/>
      <c r="U14" s="14"/>
      <c r="V14" s="14"/>
      <c r="W14" s="14"/>
      <c r="X14" s="14"/>
      <c r="Y14" s="14"/>
      <c r="Z14" s="14"/>
    </row>
    <row r="15" ht="12.75" customHeight="1">
      <c r="A15" s="15"/>
      <c r="B15" s="21"/>
      <c r="C15" s="72" t="s">
        <v>73</v>
      </c>
      <c r="D15" s="71">
        <v>0.23</v>
      </c>
      <c r="E15" s="36"/>
      <c r="F15" s="21"/>
      <c r="G15" s="36"/>
      <c r="H15" s="61"/>
      <c r="I15" s="61"/>
      <c r="J15" s="61"/>
      <c r="K15" s="20"/>
      <c r="L15" s="14"/>
      <c r="M15" s="14"/>
      <c r="N15" s="14"/>
      <c r="O15" s="14"/>
      <c r="P15" s="14"/>
      <c r="Q15" s="14"/>
      <c r="R15" s="14"/>
      <c r="S15" s="14"/>
      <c r="T15" s="14"/>
      <c r="U15" s="14"/>
      <c r="V15" s="14"/>
      <c r="W15" s="14"/>
      <c r="X15" s="14"/>
      <c r="Y15" s="14"/>
      <c r="Z15" s="14"/>
    </row>
    <row r="16" ht="12.75" customHeight="1">
      <c r="A16" s="15"/>
      <c r="B16" s="21"/>
      <c r="C16" s="21" t="s">
        <v>74</v>
      </c>
      <c r="D16" s="73">
        <f>D15/D14*D13</f>
        <v>0.1815789474</v>
      </c>
      <c r="E16" s="21" t="s">
        <v>75</v>
      </c>
      <c r="F16" s="14"/>
      <c r="G16" s="36"/>
      <c r="H16" s="61"/>
      <c r="I16" s="61"/>
      <c r="J16" s="61"/>
      <c r="K16" s="20"/>
      <c r="L16" s="14"/>
      <c r="M16" s="14"/>
      <c r="N16" s="14"/>
      <c r="O16" s="14"/>
      <c r="P16" s="14"/>
      <c r="Q16" s="14"/>
      <c r="R16" s="14"/>
      <c r="S16" s="14"/>
      <c r="T16" s="14"/>
      <c r="U16" s="14"/>
      <c r="V16" s="14"/>
      <c r="W16" s="14"/>
      <c r="X16" s="14"/>
      <c r="Y16" s="14"/>
      <c r="Z16" s="14"/>
    </row>
    <row r="17" ht="31.5" customHeight="1">
      <c r="A17" s="15"/>
      <c r="B17" s="32"/>
      <c r="C17" s="62" t="s">
        <v>62</v>
      </c>
      <c r="D17" s="74" t="s">
        <v>63</v>
      </c>
      <c r="E17" s="74" t="s">
        <v>64</v>
      </c>
      <c r="F17" s="74" t="s">
        <v>65</v>
      </c>
      <c r="G17" s="74" t="s">
        <v>66</v>
      </c>
      <c r="H17" s="74" t="s">
        <v>67</v>
      </c>
      <c r="I17" s="36"/>
      <c r="J17" s="36"/>
      <c r="K17" s="20"/>
    </row>
    <row r="18" ht="12.75" customHeight="1">
      <c r="A18" s="15"/>
      <c r="B18" s="32"/>
      <c r="C18" s="75" t="s">
        <v>76</v>
      </c>
      <c r="D18" s="76">
        <f t="shared" ref="D18:H18" si="1">D8/D7</f>
        <v>0.1881188119</v>
      </c>
      <c r="E18" s="76">
        <f t="shared" si="1"/>
        <v>0.1489361702</v>
      </c>
      <c r="F18" s="76">
        <f t="shared" si="1"/>
        <v>0.1097560976</v>
      </c>
      <c r="G18" s="76">
        <f t="shared" si="1"/>
        <v>0.5161290323</v>
      </c>
      <c r="H18" s="76">
        <f t="shared" si="1"/>
        <v>0.2179487179</v>
      </c>
      <c r="I18" s="66"/>
      <c r="J18" s="66"/>
      <c r="K18" s="20"/>
    </row>
    <row r="19" ht="27.75" customHeight="1">
      <c r="A19" s="15"/>
      <c r="B19" s="21"/>
      <c r="C19" s="77" t="s">
        <v>77</v>
      </c>
      <c r="D19" s="78"/>
      <c r="E19" s="78"/>
      <c r="F19" s="79"/>
      <c r="G19" s="80"/>
      <c r="H19" s="81"/>
      <c r="I19" s="61"/>
      <c r="J19" s="61"/>
      <c r="K19" s="20"/>
      <c r="L19" s="14"/>
      <c r="M19" s="14"/>
      <c r="N19" s="14"/>
      <c r="O19" s="14"/>
      <c r="P19" s="14"/>
      <c r="Q19" s="14"/>
      <c r="R19" s="14"/>
      <c r="S19" s="14"/>
      <c r="T19" s="14"/>
      <c r="U19" s="14"/>
      <c r="V19" s="14"/>
      <c r="W19" s="14"/>
      <c r="X19" s="14"/>
      <c r="Y19" s="14"/>
      <c r="Z19" s="14"/>
    </row>
    <row r="20" ht="18.75" customHeight="1">
      <c r="A20" s="31"/>
      <c r="B20" s="32"/>
      <c r="C20" s="32"/>
      <c r="D20" s="32"/>
      <c r="E20" s="32"/>
      <c r="F20" s="32"/>
      <c r="G20" s="32"/>
      <c r="H20" s="32"/>
      <c r="I20" s="32"/>
      <c r="J20" s="32"/>
      <c r="K20" s="30"/>
    </row>
    <row r="21" ht="19.5" customHeight="1">
      <c r="A21" s="15"/>
      <c r="B21" s="28" t="s">
        <v>18</v>
      </c>
      <c r="C21" s="29" t="s">
        <v>78</v>
      </c>
      <c r="D21" s="17"/>
      <c r="E21" s="17"/>
      <c r="F21" s="17"/>
      <c r="G21" s="17"/>
      <c r="H21" s="17"/>
      <c r="I21" s="18"/>
      <c r="J21" s="47"/>
      <c r="K21" s="30"/>
    </row>
    <row r="22" ht="7.5" customHeight="1">
      <c r="A22" s="31"/>
      <c r="B22" s="32"/>
      <c r="C22" s="32"/>
      <c r="D22" s="32"/>
      <c r="E22" s="32"/>
      <c r="F22" s="32"/>
      <c r="G22" s="32"/>
      <c r="H22" s="32"/>
      <c r="I22" s="32"/>
      <c r="J22" s="32"/>
      <c r="K22" s="30"/>
    </row>
    <row r="23" ht="18.75" customHeight="1">
      <c r="A23" s="31"/>
      <c r="B23" s="32"/>
      <c r="C23" s="77" t="s">
        <v>79</v>
      </c>
      <c r="D23" s="32"/>
      <c r="E23" s="32"/>
      <c r="F23" s="32"/>
      <c r="G23" s="32"/>
      <c r="H23" s="32"/>
      <c r="I23" s="32"/>
      <c r="J23" s="32"/>
      <c r="K23" s="30"/>
    </row>
    <row r="24" ht="12.75" customHeight="1">
      <c r="A24" s="48"/>
      <c r="B24" s="50"/>
      <c r="C24" s="50"/>
      <c r="D24" s="50"/>
      <c r="E24" s="50"/>
      <c r="F24" s="50"/>
      <c r="G24" s="50"/>
      <c r="H24" s="50"/>
      <c r="I24" s="50"/>
      <c r="J24" s="50"/>
      <c r="K24" s="51"/>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B2:F2"/>
    <mergeCell ref="B4:J4"/>
    <mergeCell ref="D5:E5"/>
    <mergeCell ref="D9:E9"/>
    <mergeCell ref="C11:I11"/>
    <mergeCell ref="C21:I21"/>
  </mergeCells>
  <conditionalFormatting sqref="D18">
    <cfRule type="cellIs" dxfId="0" priority="1" stopIfTrue="1" operator="greaterThan">
      <formula>$D$16</formula>
    </cfRule>
  </conditionalFormatting>
  <conditionalFormatting sqref="E18:H18">
    <cfRule type="cellIs" dxfId="0" priority="2" stopIfTrue="1" operator="greaterThan">
      <formula>$D$16</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20.29"/>
    <col customWidth="1" min="4" max="4" width="38.0"/>
    <col customWidth="1" min="5" max="5" width="14.14"/>
    <col customWidth="1" min="6" max="6" width="17.43"/>
    <col customWidth="1" min="7" max="7" width="15.0"/>
    <col customWidth="1" min="8" max="8" width="13.14"/>
    <col customWidth="1" min="9" max="9" width="16.0"/>
    <col customWidth="1" min="10" max="10" width="12.0"/>
    <col customWidth="1" min="11" max="26" width="8.86"/>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7</v>
      </c>
      <c r="C2" s="17"/>
      <c r="D2" s="17"/>
      <c r="E2" s="17"/>
      <c r="F2" s="18"/>
      <c r="G2" s="3"/>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73.5" customHeight="1">
      <c r="A4" s="15"/>
      <c r="B4" s="33" t="s">
        <v>80</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14"/>
      <c r="E5" s="60" t="s">
        <v>81</v>
      </c>
      <c r="F5" s="17"/>
      <c r="G5" s="17"/>
      <c r="H5" s="18"/>
      <c r="I5" s="61"/>
      <c r="J5" s="61"/>
      <c r="K5" s="20"/>
      <c r="L5" s="14"/>
      <c r="M5" s="14"/>
      <c r="N5" s="14"/>
      <c r="O5" s="14"/>
      <c r="P5" s="14"/>
      <c r="Q5" s="14"/>
      <c r="R5" s="14"/>
      <c r="S5" s="14"/>
      <c r="T5" s="14"/>
      <c r="U5" s="14"/>
      <c r="V5" s="14"/>
      <c r="W5" s="14"/>
      <c r="X5" s="14"/>
      <c r="Y5" s="14"/>
      <c r="Z5" s="14"/>
    </row>
    <row r="6" ht="12.75" customHeight="1">
      <c r="A6" s="15"/>
      <c r="B6" s="32"/>
      <c r="C6" s="21"/>
      <c r="D6" s="21"/>
      <c r="E6" s="82" t="s">
        <v>63</v>
      </c>
      <c r="F6" s="82" t="s">
        <v>64</v>
      </c>
      <c r="G6" s="82" t="s">
        <v>65</v>
      </c>
      <c r="H6" s="82" t="s">
        <v>66</v>
      </c>
      <c r="I6" s="36" t="s">
        <v>82</v>
      </c>
      <c r="J6" s="36"/>
      <c r="K6" s="20"/>
    </row>
    <row r="7" ht="12.75" customHeight="1">
      <c r="A7" s="15"/>
      <c r="B7" s="32"/>
      <c r="C7" s="83" t="s">
        <v>83</v>
      </c>
      <c r="D7" s="18"/>
      <c r="E7" s="84">
        <v>0.93</v>
      </c>
      <c r="F7" s="84">
        <v>0.77</v>
      </c>
      <c r="G7" s="84">
        <v>0.61</v>
      </c>
      <c r="H7" s="84">
        <v>0.45</v>
      </c>
      <c r="I7" s="66"/>
      <c r="J7" s="66"/>
      <c r="K7" s="20"/>
    </row>
    <row r="8" ht="37.5" customHeight="1">
      <c r="A8" s="15"/>
      <c r="B8" s="32"/>
      <c r="C8" s="29" t="s">
        <v>84</v>
      </c>
      <c r="D8" s="18"/>
      <c r="E8" s="85">
        <v>55.0</v>
      </c>
      <c r="F8" s="85">
        <v>63.0</v>
      </c>
      <c r="G8" s="85">
        <v>71.0</v>
      </c>
      <c r="H8" s="85">
        <v>79.0</v>
      </c>
      <c r="I8" s="66"/>
      <c r="J8" s="66"/>
      <c r="K8" s="20"/>
    </row>
    <row r="9" ht="12.75" customHeight="1">
      <c r="A9" s="15"/>
      <c r="B9" s="32"/>
      <c r="C9" s="64"/>
      <c r="D9" s="69"/>
      <c r="E9" s="18"/>
      <c r="F9" s="66"/>
      <c r="G9" s="64"/>
      <c r="H9" s="66"/>
      <c r="I9" s="66"/>
      <c r="J9" s="66"/>
      <c r="K9" s="20"/>
    </row>
    <row r="10" ht="26.25" customHeight="1">
      <c r="A10" s="15"/>
      <c r="B10" s="21"/>
      <c r="C10" s="83" t="s">
        <v>85</v>
      </c>
      <c r="D10" s="17"/>
      <c r="E10" s="17"/>
      <c r="F10" s="17"/>
      <c r="G10" s="17"/>
      <c r="H10" s="17"/>
      <c r="I10" s="18"/>
      <c r="J10" s="64"/>
      <c r="K10" s="20"/>
      <c r="L10" s="14"/>
      <c r="M10" s="14"/>
      <c r="N10" s="14"/>
      <c r="O10" s="14"/>
      <c r="P10" s="14"/>
      <c r="Q10" s="14"/>
      <c r="R10" s="14"/>
      <c r="S10" s="14"/>
      <c r="T10" s="14"/>
      <c r="U10" s="14"/>
      <c r="V10" s="14"/>
      <c r="W10" s="14"/>
      <c r="X10" s="14"/>
      <c r="Y10" s="14"/>
      <c r="Z10" s="14"/>
    </row>
    <row r="11" ht="26.25" customHeight="1">
      <c r="A11" s="15"/>
      <c r="B11" s="21"/>
      <c r="C11" s="42"/>
      <c r="D11" s="42"/>
      <c r="E11" s="42"/>
      <c r="F11" s="42"/>
      <c r="G11" s="42"/>
      <c r="H11" s="42"/>
      <c r="I11" s="42"/>
      <c r="J11" s="64"/>
      <c r="K11" s="20"/>
      <c r="L11" s="14"/>
      <c r="M11" s="14"/>
      <c r="N11" s="14"/>
      <c r="O11" s="14"/>
      <c r="P11" s="14"/>
      <c r="Q11" s="14"/>
      <c r="R11" s="14"/>
      <c r="S11" s="14"/>
      <c r="T11" s="14"/>
      <c r="U11" s="14"/>
      <c r="V11" s="14"/>
      <c r="W11" s="14"/>
      <c r="X11" s="14"/>
      <c r="Y11" s="14"/>
      <c r="Z11" s="14"/>
    </row>
    <row r="12" ht="20.25" customHeight="1">
      <c r="A12" s="15"/>
      <c r="B12" s="28" t="s">
        <v>15</v>
      </c>
      <c r="C12" s="29" t="s">
        <v>86</v>
      </c>
      <c r="D12" s="17"/>
      <c r="E12" s="17"/>
      <c r="F12" s="17"/>
      <c r="G12" s="17"/>
      <c r="H12" s="17"/>
      <c r="I12" s="18"/>
      <c r="J12" s="47"/>
      <c r="K12" s="30"/>
    </row>
    <row r="13" ht="39.0" customHeight="1">
      <c r="A13" s="15"/>
      <c r="B13" s="28" t="s">
        <v>18</v>
      </c>
      <c r="C13" s="29" t="s">
        <v>87</v>
      </c>
      <c r="D13" s="17"/>
      <c r="E13" s="17"/>
      <c r="F13" s="17"/>
      <c r="G13" s="17"/>
      <c r="H13" s="17"/>
      <c r="I13" s="18"/>
      <c r="J13" s="47"/>
      <c r="K13" s="30"/>
    </row>
    <row r="14" ht="12.75" customHeight="1">
      <c r="A14" s="31"/>
      <c r="B14" s="32"/>
      <c r="C14" s="32"/>
      <c r="D14" s="83" t="s">
        <v>88</v>
      </c>
      <c r="E14" s="18"/>
      <c r="F14" s="32"/>
      <c r="G14" s="32"/>
      <c r="H14" s="32"/>
      <c r="I14" s="32"/>
      <c r="J14" s="32"/>
      <c r="K14" s="30"/>
    </row>
    <row r="15" ht="15.0" customHeight="1">
      <c r="A15" s="31"/>
      <c r="B15" s="32"/>
      <c r="C15" s="32"/>
      <c r="D15" s="83" t="s">
        <v>89</v>
      </c>
      <c r="E15" s="17"/>
      <c r="F15" s="18"/>
      <c r="G15" s="32"/>
      <c r="H15" s="32"/>
      <c r="I15" s="32"/>
      <c r="J15" s="32"/>
      <c r="K15" s="30"/>
    </row>
    <row r="16" ht="15.0" customHeight="1">
      <c r="A16" s="31"/>
      <c r="B16" s="32"/>
      <c r="C16" s="32"/>
      <c r="D16" s="83" t="s">
        <v>90</v>
      </c>
      <c r="E16" s="17"/>
      <c r="F16" s="18"/>
      <c r="G16" s="32"/>
      <c r="H16" s="32"/>
      <c r="I16" s="32"/>
      <c r="J16" s="32"/>
      <c r="K16" s="30"/>
    </row>
    <row r="17" ht="20.25" customHeight="1">
      <c r="A17" s="15"/>
      <c r="B17" s="28" t="s">
        <v>20</v>
      </c>
      <c r="C17" s="29" t="s">
        <v>91</v>
      </c>
      <c r="D17" s="17"/>
      <c r="E17" s="17"/>
      <c r="F17" s="17"/>
      <c r="G17" s="17"/>
      <c r="H17" s="17"/>
      <c r="I17" s="18"/>
      <c r="J17" s="47"/>
      <c r="K17" s="30"/>
    </row>
    <row r="18" ht="20.25" customHeight="1">
      <c r="A18" s="15"/>
      <c r="B18" s="28"/>
      <c r="C18" s="47"/>
      <c r="D18" s="47"/>
      <c r="E18" s="47"/>
      <c r="F18" s="47"/>
      <c r="G18" s="47"/>
      <c r="H18" s="47"/>
      <c r="I18" s="47"/>
      <c r="J18" s="47"/>
      <c r="K18" s="30"/>
    </row>
    <row r="19" ht="20.25" customHeight="1">
      <c r="A19" s="15"/>
      <c r="B19" s="28" t="s">
        <v>15</v>
      </c>
      <c r="C19" s="29" t="s">
        <v>92</v>
      </c>
      <c r="D19" s="17"/>
      <c r="E19" s="17"/>
      <c r="F19" s="17"/>
      <c r="G19" s="17"/>
      <c r="H19" s="17"/>
      <c r="I19" s="18"/>
      <c r="J19" s="47"/>
      <c r="K19" s="30"/>
    </row>
    <row r="20" ht="7.5" customHeight="1">
      <c r="A20" s="31"/>
      <c r="B20" s="32"/>
      <c r="C20" s="32"/>
      <c r="D20" s="32"/>
      <c r="E20" s="32"/>
      <c r="F20" s="32"/>
      <c r="G20" s="32"/>
      <c r="H20" s="32"/>
      <c r="I20" s="32"/>
      <c r="J20" s="32"/>
      <c r="K20" s="30"/>
    </row>
    <row r="21" ht="12.75" customHeight="1">
      <c r="A21" s="15"/>
      <c r="B21" s="32"/>
      <c r="C21" s="32"/>
      <c r="D21" s="36" t="s">
        <v>93</v>
      </c>
      <c r="E21" s="36" t="s">
        <v>63</v>
      </c>
      <c r="F21" s="36" t="s">
        <v>64</v>
      </c>
      <c r="G21" s="36" t="s">
        <v>65</v>
      </c>
      <c r="H21" s="36" t="s">
        <v>66</v>
      </c>
      <c r="I21" s="36"/>
      <c r="J21" s="36"/>
      <c r="K21" s="20"/>
    </row>
    <row r="22" ht="12.75" customHeight="1">
      <c r="A22" s="15"/>
      <c r="B22" s="32"/>
      <c r="C22" s="32"/>
      <c r="D22" s="75" t="s">
        <v>94</v>
      </c>
      <c r="E22" s="86">
        <f t="shared" ref="E22:H22" si="1">E7*E8</f>
        <v>51.15</v>
      </c>
      <c r="F22" s="43">
        <f t="shared" si="1"/>
        <v>48.51</v>
      </c>
      <c r="G22" s="43">
        <f t="shared" si="1"/>
        <v>43.31</v>
      </c>
      <c r="H22" s="43">
        <f t="shared" si="1"/>
        <v>35.55</v>
      </c>
      <c r="I22" s="66"/>
      <c r="J22" s="66"/>
      <c r="K22" s="20"/>
    </row>
    <row r="23" ht="14.25" customHeight="1">
      <c r="A23" s="15"/>
      <c r="B23" s="32"/>
      <c r="C23" s="21"/>
      <c r="D23" s="87"/>
      <c r="E23" s="87"/>
      <c r="F23" s="87"/>
      <c r="G23" s="87"/>
      <c r="H23" s="66"/>
      <c r="I23" s="66"/>
      <c r="J23" s="66"/>
      <c r="K23" s="20"/>
    </row>
    <row r="24" ht="12.75" customHeight="1">
      <c r="A24" s="15"/>
      <c r="B24" s="21"/>
      <c r="C24" s="77" t="s">
        <v>95</v>
      </c>
      <c r="D24" s="88"/>
      <c r="E24" s="88"/>
      <c r="F24" s="79"/>
      <c r="G24" s="80"/>
      <c r="H24" s="81"/>
      <c r="I24" s="61"/>
      <c r="J24" s="61"/>
      <c r="K24" s="20"/>
      <c r="L24" s="14"/>
      <c r="M24" s="14"/>
      <c r="N24" s="14"/>
      <c r="O24" s="14"/>
      <c r="P24" s="14"/>
      <c r="Q24" s="14"/>
      <c r="R24" s="14"/>
      <c r="S24" s="14"/>
      <c r="T24" s="14"/>
      <c r="U24" s="14"/>
      <c r="V24" s="14"/>
      <c r="W24" s="14"/>
      <c r="X24" s="14"/>
      <c r="Y24" s="14"/>
      <c r="Z24" s="14"/>
    </row>
    <row r="25" ht="13.5" customHeight="1">
      <c r="A25" s="31"/>
      <c r="B25" s="32"/>
      <c r="C25" s="32"/>
      <c r="D25" s="32"/>
      <c r="E25" s="32"/>
      <c r="F25" s="32"/>
      <c r="G25" s="32"/>
      <c r="H25" s="32"/>
      <c r="I25" s="32"/>
      <c r="J25" s="32"/>
      <c r="K25" s="30"/>
    </row>
    <row r="26" ht="38.25" customHeight="1">
      <c r="A26" s="15"/>
      <c r="B26" s="28" t="s">
        <v>18</v>
      </c>
      <c r="C26" s="29" t="s">
        <v>87</v>
      </c>
      <c r="D26" s="17"/>
      <c r="E26" s="17"/>
      <c r="F26" s="17"/>
      <c r="G26" s="17"/>
      <c r="H26" s="17"/>
      <c r="I26" s="18"/>
      <c r="J26" s="47"/>
      <c r="K26" s="30"/>
    </row>
    <row r="27" ht="12.75" customHeight="1">
      <c r="A27" s="31"/>
      <c r="B27" s="32"/>
      <c r="C27" s="32"/>
      <c r="D27" s="42"/>
      <c r="E27" s="42"/>
      <c r="F27" s="32"/>
      <c r="G27" s="32"/>
      <c r="H27" s="32"/>
      <c r="I27" s="32"/>
      <c r="J27" s="32"/>
      <c r="K27" s="30"/>
    </row>
    <row r="28" ht="12.75" customHeight="1">
      <c r="A28" s="31"/>
      <c r="B28" s="32"/>
      <c r="C28" s="32"/>
      <c r="D28" s="42" t="s">
        <v>96</v>
      </c>
      <c r="E28" s="73" t="s">
        <v>63</v>
      </c>
      <c r="F28" s="73" t="s">
        <v>64</v>
      </c>
      <c r="G28" s="73" t="s">
        <v>65</v>
      </c>
      <c r="H28" s="73" t="s">
        <v>66</v>
      </c>
      <c r="I28" s="32"/>
      <c r="J28" s="32"/>
      <c r="K28" s="30"/>
    </row>
    <row r="29" ht="12.75" customHeight="1">
      <c r="A29" s="31"/>
      <c r="B29" s="32"/>
      <c r="C29" s="89" t="s">
        <v>97</v>
      </c>
      <c r="D29" s="90">
        <v>0.0</v>
      </c>
      <c r="E29" s="43">
        <f t="shared" ref="E29:H29" si="2">E$7*(E$8-$D29)+(1-F$7)*0</f>
        <v>51.15</v>
      </c>
      <c r="F29" s="43">
        <f t="shared" si="2"/>
        <v>48.51</v>
      </c>
      <c r="G29" s="43">
        <f t="shared" si="2"/>
        <v>43.31</v>
      </c>
      <c r="H29" s="43">
        <f t="shared" si="2"/>
        <v>35.55</v>
      </c>
      <c r="I29" s="32"/>
      <c r="J29" s="32"/>
      <c r="K29" s="30"/>
    </row>
    <row r="30" ht="12.75" customHeight="1">
      <c r="A30" s="31"/>
      <c r="B30" s="32"/>
      <c r="C30" s="89" t="s">
        <v>98</v>
      </c>
      <c r="D30" s="90">
        <v>16.0</v>
      </c>
      <c r="E30" s="43">
        <f t="shared" ref="E30:H30" si="3">E$7*(E$8-$D30)+(1-F$7)*0</f>
        <v>36.27</v>
      </c>
      <c r="F30" s="43">
        <f t="shared" si="3"/>
        <v>36.19</v>
      </c>
      <c r="G30" s="43">
        <f t="shared" si="3"/>
        <v>33.55</v>
      </c>
      <c r="H30" s="43">
        <f t="shared" si="3"/>
        <v>28.35</v>
      </c>
      <c r="I30" s="32"/>
      <c r="J30" s="32"/>
      <c r="K30" s="30"/>
    </row>
    <row r="31" ht="15.0" customHeight="1">
      <c r="A31" s="31"/>
      <c r="B31" s="32"/>
      <c r="C31" s="89" t="s">
        <v>99</v>
      </c>
      <c r="D31" s="90">
        <v>32.0</v>
      </c>
      <c r="E31" s="43">
        <f t="shared" ref="E31:H31" si="4">E$7*(E$8-$D31)+(1-F$7)*0</f>
        <v>21.39</v>
      </c>
      <c r="F31" s="43">
        <f t="shared" si="4"/>
        <v>23.87</v>
      </c>
      <c r="G31" s="43">
        <f t="shared" si="4"/>
        <v>23.79</v>
      </c>
      <c r="H31" s="43">
        <f t="shared" si="4"/>
        <v>21.15</v>
      </c>
      <c r="I31" s="32"/>
      <c r="J31" s="32"/>
      <c r="K31" s="30"/>
    </row>
    <row r="32" ht="15.0" customHeight="1">
      <c r="A32" s="31"/>
      <c r="B32" s="32"/>
      <c r="C32" s="89"/>
      <c r="D32" s="91"/>
      <c r="E32" s="92"/>
      <c r="F32" s="92"/>
      <c r="G32" s="92"/>
      <c r="H32" s="92"/>
      <c r="I32" s="32"/>
      <c r="J32" s="32"/>
      <c r="K32" s="30"/>
    </row>
    <row r="33" ht="15.0" customHeight="1">
      <c r="A33" s="31"/>
      <c r="B33" s="32"/>
      <c r="C33" s="77" t="s">
        <v>95</v>
      </c>
      <c r="D33" s="21"/>
      <c r="E33" s="21"/>
      <c r="F33" s="21"/>
      <c r="G33" s="32"/>
      <c r="H33" s="32"/>
      <c r="I33" s="32"/>
      <c r="J33" s="32"/>
      <c r="K33" s="30"/>
    </row>
    <row r="34" ht="15.0" customHeight="1">
      <c r="A34" s="31"/>
      <c r="B34" s="32"/>
      <c r="C34" s="77"/>
      <c r="D34" s="21"/>
      <c r="E34" s="21"/>
      <c r="F34" s="21"/>
      <c r="G34" s="32"/>
      <c r="H34" s="32"/>
      <c r="I34" s="32"/>
      <c r="J34" s="32"/>
      <c r="K34" s="30"/>
    </row>
    <row r="35" ht="20.25" customHeight="1">
      <c r="A35" s="15"/>
      <c r="B35" s="28" t="s">
        <v>20</v>
      </c>
      <c r="C35" s="29" t="s">
        <v>91</v>
      </c>
      <c r="D35" s="17"/>
      <c r="E35" s="17"/>
      <c r="F35" s="17"/>
      <c r="G35" s="17"/>
      <c r="H35" s="17"/>
      <c r="I35" s="18"/>
      <c r="J35" s="47"/>
      <c r="K35" s="30"/>
    </row>
    <row r="36" ht="20.25" customHeight="1">
      <c r="A36" s="15"/>
      <c r="B36" s="28"/>
      <c r="C36" s="47"/>
      <c r="D36" s="47"/>
      <c r="E36" s="47"/>
      <c r="F36" s="47"/>
      <c r="G36" s="47"/>
      <c r="H36" s="47"/>
      <c r="I36" s="47"/>
      <c r="J36" s="47"/>
      <c r="K36" s="30"/>
    </row>
    <row r="37" ht="56.25" customHeight="1">
      <c r="A37" s="15"/>
      <c r="B37" s="28"/>
      <c r="C37" s="93" t="s">
        <v>100</v>
      </c>
      <c r="D37" s="17"/>
      <c r="E37" s="17"/>
      <c r="F37" s="17"/>
      <c r="G37" s="17"/>
      <c r="H37" s="17"/>
      <c r="I37" s="18"/>
      <c r="J37" s="47"/>
      <c r="K37" s="30"/>
    </row>
    <row r="38" ht="12.75" customHeight="1">
      <c r="A38" s="48"/>
      <c r="B38" s="50"/>
      <c r="C38" s="50"/>
      <c r="D38" s="50"/>
      <c r="E38" s="50"/>
      <c r="F38" s="50"/>
      <c r="G38" s="50"/>
      <c r="H38" s="50"/>
      <c r="I38" s="50"/>
      <c r="J38" s="50"/>
      <c r="K38" s="5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B2:F2"/>
    <mergeCell ref="B4:J4"/>
    <mergeCell ref="E5:H5"/>
    <mergeCell ref="C7:D7"/>
    <mergeCell ref="C8:D8"/>
    <mergeCell ref="D9:E9"/>
    <mergeCell ref="C10:I10"/>
    <mergeCell ref="C26:I26"/>
    <mergeCell ref="C35:I35"/>
    <mergeCell ref="C37:I37"/>
    <mergeCell ref="C12:I12"/>
    <mergeCell ref="C13:I13"/>
    <mergeCell ref="D14:E14"/>
    <mergeCell ref="D15:F15"/>
    <mergeCell ref="D16:F16"/>
    <mergeCell ref="C17:I17"/>
    <mergeCell ref="C19:I19"/>
  </mergeCells>
  <conditionalFormatting sqref="D23:G23">
    <cfRule type="cellIs" dxfId="1" priority="1" stopIfTrue="1" operator="greaterThan">
      <formula>#REF!</formula>
    </cfRule>
  </conditionalFormatting>
  <conditionalFormatting sqref="E22:H22">
    <cfRule type="expression" dxfId="2" priority="2" stopIfTrue="1">
      <formula>LARGE(($E$22:$H$22),MIN( 1,COUNT($E$22:$H$22)))&lt;=E22</formula>
    </cfRule>
  </conditionalFormatting>
  <conditionalFormatting sqref="E29:H29">
    <cfRule type="expression" dxfId="2" priority="3" stopIfTrue="1">
      <formula>LARGE(($E$29:$H$29),MIN( 1,COUNT($E$29:$H$29)))&lt;=E29</formula>
    </cfRule>
  </conditionalFormatting>
  <conditionalFormatting sqref="E30:H30">
    <cfRule type="expression" dxfId="2" priority="4" stopIfTrue="1">
      <formula>LARGE(($E$30:$H$30),MIN( 1,COUNT($E$30:$H$30)))&lt;=E30</formula>
    </cfRule>
  </conditionalFormatting>
  <conditionalFormatting sqref="E31:H32">
    <cfRule type="expression" dxfId="2" priority="5" stopIfTrue="1">
      <formula>LARGE(($E$31:$H$32),MIN( 1,COUNT($E$31:$H$32)))&lt;=E31</formula>
    </cfRule>
  </conditionalFormatting>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22.29"/>
    <col customWidth="1" min="4" max="4" width="14.43"/>
    <col customWidth="1" min="5" max="5" width="14.14"/>
    <col customWidth="1" min="6" max="6" width="10.43"/>
    <col customWidth="1" min="7" max="7" width="8.0"/>
    <col customWidth="1" min="8" max="8" width="10.43"/>
    <col customWidth="1" min="9" max="9" width="7.86"/>
    <col customWidth="1" min="10" max="10" width="12.0"/>
    <col customWidth="1" min="11" max="26" width="8.86"/>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9</v>
      </c>
      <c r="C2" s="17"/>
      <c r="D2" s="17"/>
      <c r="E2" s="17"/>
      <c r="F2" s="18"/>
      <c r="G2" s="3"/>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73.5" customHeight="1">
      <c r="A4" s="15"/>
      <c r="B4" s="33" t="s">
        <v>101</v>
      </c>
      <c r="C4" s="17"/>
      <c r="D4" s="17"/>
      <c r="E4" s="17"/>
      <c r="F4" s="17"/>
      <c r="G4" s="17"/>
      <c r="H4" s="17"/>
      <c r="I4" s="17"/>
      <c r="J4" s="18"/>
      <c r="K4" s="20"/>
      <c r="L4" s="14"/>
      <c r="M4" s="14"/>
      <c r="N4" s="14"/>
      <c r="O4" s="14"/>
      <c r="P4" s="14"/>
      <c r="Q4" s="14"/>
      <c r="R4" s="14"/>
      <c r="S4" s="14"/>
      <c r="T4" s="14"/>
      <c r="U4" s="14"/>
      <c r="V4" s="14"/>
      <c r="W4" s="14"/>
      <c r="X4" s="14"/>
      <c r="Y4" s="14"/>
      <c r="Z4" s="14"/>
    </row>
    <row r="5" ht="57.75" customHeight="1">
      <c r="A5" s="15"/>
      <c r="B5" s="28" t="s">
        <v>15</v>
      </c>
      <c r="C5" s="29" t="s">
        <v>102</v>
      </c>
      <c r="D5" s="17"/>
      <c r="E5" s="17"/>
      <c r="F5" s="17"/>
      <c r="G5" s="17"/>
      <c r="H5" s="17"/>
      <c r="I5" s="17"/>
      <c r="J5" s="18"/>
      <c r="K5" s="20"/>
      <c r="L5" s="14"/>
      <c r="M5" s="14"/>
      <c r="N5" s="14"/>
      <c r="O5" s="14"/>
      <c r="P5" s="14"/>
      <c r="Q5" s="14"/>
      <c r="R5" s="14"/>
      <c r="S5" s="14"/>
      <c r="T5" s="14"/>
      <c r="U5" s="14"/>
      <c r="V5" s="14"/>
      <c r="W5" s="14"/>
      <c r="X5" s="14"/>
      <c r="Y5" s="14"/>
      <c r="Z5" s="14"/>
    </row>
    <row r="6" ht="60.0" customHeight="1">
      <c r="A6" s="15"/>
      <c r="B6" s="28" t="s">
        <v>18</v>
      </c>
      <c r="C6" s="29" t="s">
        <v>103</v>
      </c>
      <c r="D6" s="17"/>
      <c r="E6" s="17"/>
      <c r="F6" s="17"/>
      <c r="G6" s="17"/>
      <c r="H6" s="17"/>
      <c r="I6" s="17"/>
      <c r="J6" s="18"/>
      <c r="K6" s="20"/>
    </row>
    <row r="7" ht="59.25" customHeight="1">
      <c r="A7" s="15"/>
      <c r="B7" s="28" t="s">
        <v>20</v>
      </c>
      <c r="C7" s="29" t="s">
        <v>104</v>
      </c>
      <c r="D7" s="17"/>
      <c r="E7" s="17"/>
      <c r="F7" s="17"/>
      <c r="G7" s="17"/>
      <c r="H7" s="17"/>
      <c r="I7" s="17"/>
      <c r="J7" s="18"/>
      <c r="K7" s="20"/>
      <c r="L7" s="14"/>
      <c r="M7" s="14"/>
      <c r="N7" s="14"/>
      <c r="O7" s="14"/>
      <c r="P7" s="14"/>
      <c r="Q7" s="14"/>
      <c r="R7" s="14"/>
      <c r="S7" s="14"/>
      <c r="T7" s="14"/>
      <c r="U7" s="14"/>
      <c r="V7" s="14"/>
      <c r="W7" s="14"/>
      <c r="X7" s="14"/>
      <c r="Y7" s="14"/>
      <c r="Z7" s="14"/>
    </row>
    <row r="8" ht="38.25" customHeight="1">
      <c r="A8" s="15"/>
      <c r="B8" s="28" t="s">
        <v>22</v>
      </c>
      <c r="C8" s="29" t="s">
        <v>105</v>
      </c>
      <c r="D8" s="17"/>
      <c r="E8" s="17"/>
      <c r="F8" s="17"/>
      <c r="G8" s="17"/>
      <c r="H8" s="17"/>
      <c r="I8" s="17"/>
      <c r="J8" s="18"/>
      <c r="K8" s="20"/>
      <c r="L8" s="14"/>
      <c r="M8" s="14"/>
      <c r="N8" s="14"/>
      <c r="O8" s="14"/>
      <c r="P8" s="14"/>
      <c r="Q8" s="14"/>
      <c r="R8" s="14"/>
      <c r="S8" s="14"/>
      <c r="T8" s="14"/>
      <c r="U8" s="14"/>
      <c r="V8" s="14"/>
      <c r="W8" s="14"/>
      <c r="X8" s="14"/>
      <c r="Y8" s="14"/>
      <c r="Z8" s="14"/>
    </row>
    <row r="9" ht="57.75" customHeight="1">
      <c r="A9" s="15"/>
      <c r="B9" s="28" t="s">
        <v>42</v>
      </c>
      <c r="C9" s="29" t="s">
        <v>106</v>
      </c>
      <c r="D9" s="17"/>
      <c r="E9" s="17"/>
      <c r="F9" s="17"/>
      <c r="G9" s="17"/>
      <c r="H9" s="17"/>
      <c r="I9" s="17"/>
      <c r="J9" s="18"/>
      <c r="K9" s="30"/>
    </row>
    <row r="10" ht="20.25" customHeight="1">
      <c r="A10" s="15"/>
      <c r="B10" s="28"/>
      <c r="D10" s="47"/>
      <c r="E10" s="47"/>
      <c r="F10" s="47"/>
      <c r="G10" s="47"/>
      <c r="H10" s="47"/>
      <c r="I10" s="47"/>
      <c r="J10" s="47"/>
      <c r="K10" s="30"/>
    </row>
    <row r="11" ht="57.75" customHeight="1">
      <c r="A11" s="15"/>
      <c r="B11" s="28" t="s">
        <v>15</v>
      </c>
      <c r="C11" s="29" t="s">
        <v>102</v>
      </c>
      <c r="D11" s="17"/>
      <c r="E11" s="17"/>
      <c r="F11" s="17"/>
      <c r="G11" s="17"/>
      <c r="H11" s="17"/>
      <c r="I11" s="17"/>
      <c r="J11" s="18"/>
      <c r="K11" s="20"/>
      <c r="L11" s="14"/>
      <c r="M11" s="14"/>
      <c r="N11" s="14"/>
      <c r="O11" s="14"/>
      <c r="P11" s="14"/>
      <c r="Q11" s="14"/>
      <c r="R11" s="14"/>
      <c r="S11" s="14"/>
      <c r="T11" s="14"/>
      <c r="U11" s="14"/>
      <c r="V11" s="14"/>
      <c r="W11" s="14"/>
      <c r="X11" s="14"/>
      <c r="Y11" s="14"/>
      <c r="Z11" s="14"/>
    </row>
    <row r="12" ht="7.5" customHeight="1">
      <c r="A12" s="31"/>
      <c r="B12" s="32"/>
      <c r="C12" s="32"/>
      <c r="D12" s="32"/>
      <c r="E12" s="32"/>
      <c r="F12" s="32"/>
      <c r="G12" s="32"/>
      <c r="H12" s="32"/>
      <c r="I12" s="32"/>
      <c r="J12" s="32"/>
      <c r="K12" s="30"/>
    </row>
    <row r="13" ht="23.25" customHeight="1">
      <c r="A13" s="31"/>
      <c r="B13" s="32"/>
      <c r="C13" s="94" t="s">
        <v>107</v>
      </c>
      <c r="D13" s="18"/>
      <c r="E13" s="95">
        <f>MAX('16-21'!E31:H31)</f>
        <v>23.87</v>
      </c>
      <c r="F13" s="32"/>
      <c r="G13" s="32"/>
      <c r="H13" s="32"/>
      <c r="I13" s="32"/>
      <c r="J13" s="32"/>
      <c r="K13" s="30"/>
    </row>
    <row r="14" ht="23.25" customHeight="1">
      <c r="A14" s="31"/>
      <c r="B14" s="32"/>
      <c r="C14" s="94" t="s">
        <v>108</v>
      </c>
      <c r="D14" s="18"/>
      <c r="E14" s="95">
        <f>'16-21'!F22</f>
        <v>48.51</v>
      </c>
      <c r="F14" s="32"/>
      <c r="G14" s="32"/>
      <c r="H14" s="32"/>
      <c r="I14" s="32"/>
      <c r="J14" s="32"/>
      <c r="K14" s="30"/>
    </row>
    <row r="15" ht="12.75" customHeight="1">
      <c r="A15" s="31"/>
      <c r="B15" s="32"/>
      <c r="C15" s="64"/>
      <c r="D15" s="64"/>
      <c r="E15" s="96"/>
      <c r="F15" s="32"/>
      <c r="G15" s="32"/>
      <c r="H15" s="32"/>
      <c r="I15" s="32"/>
      <c r="J15" s="32"/>
      <c r="K15" s="30"/>
    </row>
    <row r="16" ht="57.0" customHeight="1">
      <c r="A16" s="15"/>
      <c r="B16" s="28" t="s">
        <v>18</v>
      </c>
      <c r="C16" s="29" t="s">
        <v>103</v>
      </c>
      <c r="D16" s="17"/>
      <c r="E16" s="17"/>
      <c r="F16" s="17"/>
      <c r="G16" s="17"/>
      <c r="H16" s="17"/>
      <c r="I16" s="17"/>
      <c r="J16" s="18"/>
      <c r="K16" s="20"/>
    </row>
    <row r="17" ht="12.75" customHeight="1">
      <c r="A17" s="15"/>
      <c r="B17" s="28"/>
      <c r="C17" s="47"/>
      <c r="D17" s="47"/>
      <c r="E17" s="47"/>
      <c r="F17" s="47"/>
      <c r="G17" s="47"/>
      <c r="H17" s="47"/>
      <c r="I17" s="47"/>
      <c r="J17" s="47"/>
      <c r="K17" s="20"/>
    </row>
    <row r="18" ht="12.75" customHeight="1">
      <c r="A18" s="31"/>
      <c r="B18" s="32"/>
      <c r="C18" s="32"/>
      <c r="D18" s="42"/>
      <c r="E18" s="73" t="s">
        <v>63</v>
      </c>
      <c r="F18" s="73" t="s">
        <v>64</v>
      </c>
      <c r="G18" s="73" t="s">
        <v>65</v>
      </c>
      <c r="H18" s="73" t="s">
        <v>66</v>
      </c>
      <c r="I18" s="32"/>
      <c r="J18" s="32"/>
      <c r="K18" s="30"/>
    </row>
    <row r="19" ht="12.75" customHeight="1">
      <c r="A19" s="31"/>
      <c r="B19" s="32"/>
      <c r="C19" s="89"/>
      <c r="D19" s="90">
        <v>4.0</v>
      </c>
      <c r="E19" s="43">
        <f>'16-21'!E7*('16-21'!E8-'16-22'!D19)+(1-'16-21'!E7)*0</f>
        <v>47.43</v>
      </c>
      <c r="F19" s="43">
        <f>'16-21'!F7*('16-21'!F8-'16-22'!D19)+(1-'16-21'!F7)*0</f>
        <v>45.43</v>
      </c>
      <c r="G19" s="43">
        <f>'16-21'!G7*('16-21'!G8-'16-22'!D19)+(1-'16-21'!G7)*0</f>
        <v>40.87</v>
      </c>
      <c r="H19" s="43">
        <f>'16-21'!H7*('16-21'!H8-'16-22'!D19)+(1-'16-21'!H7)*0</f>
        <v>33.75</v>
      </c>
      <c r="I19" s="32"/>
      <c r="J19" s="32"/>
      <c r="K19" s="30"/>
    </row>
    <row r="20" ht="12.75" customHeight="1">
      <c r="A20" s="31"/>
      <c r="B20" s="32"/>
      <c r="C20" s="89"/>
      <c r="D20" s="91"/>
      <c r="E20" s="92"/>
      <c r="F20" s="92"/>
      <c r="G20" s="92"/>
      <c r="H20" s="92"/>
      <c r="I20" s="32"/>
      <c r="J20" s="32"/>
      <c r="K20" s="30"/>
    </row>
    <row r="21" ht="12.75" customHeight="1">
      <c r="A21" s="15"/>
      <c r="B21" s="28"/>
      <c r="C21" s="93" t="s">
        <v>109</v>
      </c>
      <c r="D21" s="17"/>
      <c r="E21" s="17"/>
      <c r="F21" s="17"/>
      <c r="G21" s="17"/>
      <c r="H21" s="17"/>
      <c r="I21" s="17"/>
      <c r="J21" s="18"/>
      <c r="K21" s="20"/>
    </row>
    <row r="22" ht="12.75" customHeight="1">
      <c r="A22" s="15"/>
      <c r="B22" s="28"/>
      <c r="C22" s="47"/>
      <c r="D22" s="47"/>
      <c r="E22" s="47"/>
      <c r="F22" s="47"/>
      <c r="G22" s="47"/>
      <c r="H22" s="47"/>
      <c r="I22" s="47"/>
      <c r="J22" s="66"/>
      <c r="K22" s="20"/>
    </row>
    <row r="23" ht="57.75" customHeight="1">
      <c r="A23" s="15"/>
      <c r="B23" s="28" t="s">
        <v>20</v>
      </c>
      <c r="C23" s="29" t="s">
        <v>104</v>
      </c>
      <c r="D23" s="17"/>
      <c r="E23" s="17"/>
      <c r="F23" s="17"/>
      <c r="G23" s="17"/>
      <c r="H23" s="17"/>
      <c r="I23" s="18"/>
      <c r="J23" s="64"/>
      <c r="K23" s="20"/>
      <c r="L23" s="14"/>
      <c r="M23" s="14"/>
      <c r="N23" s="14"/>
      <c r="O23" s="14"/>
      <c r="P23" s="14"/>
      <c r="Q23" s="14"/>
      <c r="R23" s="14"/>
      <c r="S23" s="14"/>
      <c r="T23" s="14"/>
      <c r="U23" s="14"/>
      <c r="V23" s="14"/>
      <c r="W23" s="14"/>
      <c r="X23" s="14"/>
      <c r="Y23" s="14"/>
      <c r="Z23" s="14"/>
    </row>
    <row r="24" ht="12.75" customHeight="1">
      <c r="A24" s="15"/>
      <c r="B24" s="28"/>
      <c r="C24" s="47"/>
      <c r="D24" s="47"/>
      <c r="E24" s="47"/>
      <c r="F24" s="47"/>
      <c r="G24" s="47"/>
      <c r="H24" s="47"/>
      <c r="I24" s="47"/>
      <c r="J24" s="64"/>
      <c r="K24" s="20"/>
      <c r="L24" s="14"/>
      <c r="M24" s="14"/>
      <c r="N24" s="14"/>
      <c r="O24" s="14"/>
      <c r="P24" s="14"/>
      <c r="Q24" s="14"/>
      <c r="R24" s="14"/>
      <c r="S24" s="14"/>
      <c r="T24" s="14"/>
      <c r="U24" s="14"/>
      <c r="V24" s="14"/>
      <c r="W24" s="14"/>
      <c r="X24" s="14"/>
      <c r="Y24" s="14"/>
      <c r="Z24" s="14"/>
    </row>
    <row r="25" ht="12.75" customHeight="1">
      <c r="A25" s="15"/>
      <c r="B25" s="28"/>
      <c r="C25" s="93" t="s">
        <v>110</v>
      </c>
      <c r="D25" s="17"/>
      <c r="E25" s="17"/>
      <c r="F25" s="17"/>
      <c r="G25" s="17"/>
      <c r="H25" s="17"/>
      <c r="I25" s="17"/>
      <c r="J25" s="18"/>
      <c r="K25" s="20"/>
      <c r="L25" s="14"/>
      <c r="M25" s="14"/>
      <c r="N25" s="14"/>
      <c r="O25" s="14"/>
      <c r="P25" s="14"/>
      <c r="Q25" s="14"/>
      <c r="R25" s="14"/>
      <c r="S25" s="14"/>
      <c r="T25" s="14"/>
      <c r="U25" s="14"/>
      <c r="V25" s="14"/>
      <c r="W25" s="14"/>
      <c r="X25" s="14"/>
      <c r="Y25" s="14"/>
      <c r="Z25" s="14"/>
    </row>
    <row r="26" ht="12.75" customHeight="1">
      <c r="A26" s="15"/>
      <c r="B26" s="28"/>
      <c r="C26" s="47"/>
      <c r="D26" s="47"/>
      <c r="E26" s="47"/>
      <c r="F26" s="47"/>
      <c r="G26" s="47"/>
      <c r="H26" s="47"/>
      <c r="I26" s="47"/>
      <c r="J26" s="47"/>
      <c r="K26" s="20"/>
      <c r="L26" s="14"/>
      <c r="M26" s="14"/>
      <c r="N26" s="14"/>
      <c r="O26" s="14"/>
      <c r="P26" s="14"/>
      <c r="Q26" s="14"/>
      <c r="R26" s="14"/>
      <c r="S26" s="14"/>
      <c r="T26" s="14"/>
      <c r="U26" s="14"/>
      <c r="V26" s="14"/>
      <c r="W26" s="14"/>
      <c r="X26" s="14"/>
      <c r="Y26" s="14"/>
      <c r="Z26" s="14"/>
    </row>
    <row r="27" ht="38.25" customHeight="1">
      <c r="A27" s="15"/>
      <c r="B27" s="28" t="s">
        <v>22</v>
      </c>
      <c r="C27" s="29" t="s">
        <v>105</v>
      </c>
      <c r="D27" s="17"/>
      <c r="E27" s="17"/>
      <c r="F27" s="17"/>
      <c r="G27" s="17"/>
      <c r="H27" s="17"/>
      <c r="I27" s="18"/>
      <c r="J27" s="64"/>
      <c r="K27" s="20"/>
      <c r="L27" s="14"/>
      <c r="M27" s="14"/>
      <c r="N27" s="14"/>
      <c r="O27" s="14"/>
      <c r="P27" s="14"/>
      <c r="Q27" s="14"/>
      <c r="R27" s="14"/>
      <c r="S27" s="14"/>
      <c r="T27" s="14"/>
      <c r="U27" s="14"/>
      <c r="V27" s="14"/>
      <c r="W27" s="14"/>
      <c r="X27" s="14"/>
      <c r="Y27" s="14"/>
      <c r="Z27" s="14"/>
    </row>
    <row r="28" ht="12.75" customHeight="1">
      <c r="A28" s="15"/>
      <c r="B28" s="28"/>
      <c r="C28" s="47"/>
      <c r="D28" s="47"/>
      <c r="E28" s="47"/>
      <c r="F28" s="47"/>
      <c r="G28" s="47"/>
      <c r="H28" s="47"/>
      <c r="I28" s="47"/>
      <c r="J28" s="64"/>
      <c r="K28" s="20"/>
      <c r="L28" s="14"/>
      <c r="M28" s="14"/>
      <c r="N28" s="14"/>
      <c r="O28" s="14"/>
      <c r="P28" s="14"/>
      <c r="Q28" s="14"/>
      <c r="R28" s="14"/>
      <c r="S28" s="14"/>
      <c r="T28" s="14"/>
      <c r="U28" s="14"/>
      <c r="V28" s="14"/>
      <c r="W28" s="14"/>
      <c r="X28" s="14"/>
      <c r="Y28" s="14"/>
      <c r="Z28" s="14"/>
    </row>
    <row r="29" ht="39.75" customHeight="1">
      <c r="A29" s="15"/>
      <c r="B29" s="28"/>
      <c r="C29" s="93" t="s">
        <v>111</v>
      </c>
      <c r="D29" s="17"/>
      <c r="E29" s="17"/>
      <c r="F29" s="17"/>
      <c r="G29" s="17"/>
      <c r="H29" s="17"/>
      <c r="I29" s="17"/>
      <c r="J29" s="18"/>
      <c r="K29" s="20"/>
      <c r="L29" s="14"/>
      <c r="M29" s="14"/>
      <c r="N29" s="14"/>
      <c r="O29" s="14"/>
      <c r="P29" s="14"/>
      <c r="Q29" s="14"/>
      <c r="R29" s="14"/>
      <c r="S29" s="14"/>
      <c r="T29" s="14"/>
      <c r="U29" s="14"/>
      <c r="V29" s="14"/>
      <c r="W29" s="14"/>
      <c r="X29" s="14"/>
      <c r="Y29" s="14"/>
      <c r="Z29" s="14"/>
    </row>
    <row r="30" ht="12.75" customHeight="1">
      <c r="A30" s="15"/>
      <c r="B30" s="28"/>
      <c r="C30" s="47"/>
      <c r="D30" s="47"/>
      <c r="E30" s="47"/>
      <c r="F30" s="47"/>
      <c r="G30" s="47"/>
      <c r="H30" s="47"/>
      <c r="I30" s="47"/>
      <c r="J30" s="64"/>
      <c r="K30" s="20"/>
      <c r="L30" s="14"/>
      <c r="M30" s="14"/>
      <c r="N30" s="14"/>
      <c r="O30" s="14"/>
      <c r="P30" s="14"/>
      <c r="Q30" s="14"/>
      <c r="R30" s="14"/>
      <c r="S30" s="14"/>
      <c r="T30" s="14"/>
      <c r="U30" s="14"/>
      <c r="V30" s="14"/>
      <c r="W30" s="14"/>
      <c r="X30" s="14"/>
      <c r="Y30" s="14"/>
      <c r="Z30" s="14"/>
    </row>
    <row r="31" ht="52.5" customHeight="1">
      <c r="A31" s="15"/>
      <c r="B31" s="28" t="s">
        <v>42</v>
      </c>
      <c r="C31" s="29" t="s">
        <v>106</v>
      </c>
      <c r="D31" s="17"/>
      <c r="E31" s="17"/>
      <c r="F31" s="17"/>
      <c r="G31" s="17"/>
      <c r="H31" s="17"/>
      <c r="I31" s="18"/>
      <c r="J31" s="47"/>
      <c r="K31" s="30"/>
    </row>
    <row r="32" ht="12.75" customHeight="1">
      <c r="A32" s="15"/>
      <c r="B32" s="28"/>
      <c r="C32" s="47"/>
      <c r="D32" s="47"/>
      <c r="E32" s="47"/>
      <c r="F32" s="47"/>
      <c r="G32" s="47"/>
      <c r="H32" s="47"/>
      <c r="I32" s="47"/>
      <c r="J32" s="47"/>
      <c r="K32" s="30"/>
    </row>
    <row r="33" ht="12.75" customHeight="1">
      <c r="A33" s="15"/>
      <c r="B33" s="28"/>
      <c r="C33" s="97"/>
      <c r="D33" s="97" t="s">
        <v>112</v>
      </c>
      <c r="E33" s="97" t="s">
        <v>96</v>
      </c>
      <c r="F33" s="47"/>
      <c r="G33" s="98" t="s">
        <v>113</v>
      </c>
      <c r="H33" s="23"/>
      <c r="I33" s="23"/>
      <c r="J33" s="24"/>
      <c r="K33" s="30"/>
    </row>
    <row r="34" ht="12.75" customHeight="1">
      <c r="A34" s="15"/>
      <c r="B34" s="28"/>
      <c r="C34" s="97" t="s">
        <v>114</v>
      </c>
      <c r="D34" s="95">
        <f>E19-28</f>
        <v>19.43</v>
      </c>
      <c r="E34" s="95">
        <v>32.0</v>
      </c>
      <c r="F34" s="47"/>
      <c r="G34" s="25"/>
      <c r="H34" s="26"/>
      <c r="I34" s="26"/>
      <c r="J34" s="27"/>
      <c r="K34" s="30"/>
    </row>
    <row r="35" ht="12.75" customHeight="1">
      <c r="A35" s="15"/>
      <c r="B35" s="28"/>
      <c r="C35" s="97" t="s">
        <v>115</v>
      </c>
      <c r="D35" s="95">
        <f>'16-21'!F31</f>
        <v>23.87</v>
      </c>
      <c r="E35" s="95">
        <f>0.77*32</f>
        <v>24.64</v>
      </c>
      <c r="F35" s="47"/>
      <c r="G35" s="47"/>
      <c r="H35" s="47"/>
      <c r="I35" s="47"/>
      <c r="J35" s="47"/>
      <c r="K35" s="30"/>
    </row>
    <row r="36" ht="12.75" customHeight="1">
      <c r="A36" s="15"/>
      <c r="B36" s="32"/>
      <c r="C36" s="99" t="s">
        <v>116</v>
      </c>
      <c r="D36" s="95">
        <f t="shared" ref="D36:E36" si="1">D34-D35</f>
        <v>-4.44</v>
      </c>
      <c r="E36" s="95">
        <f t="shared" si="1"/>
        <v>7.36</v>
      </c>
      <c r="F36" s="87"/>
      <c r="G36" s="87"/>
      <c r="H36" s="66"/>
      <c r="I36" s="66"/>
      <c r="J36" s="66"/>
      <c r="K36" s="20"/>
    </row>
    <row r="37" ht="7.5" customHeight="1">
      <c r="A37" s="31"/>
      <c r="B37" s="32"/>
      <c r="C37" s="32"/>
      <c r="D37" s="32"/>
      <c r="E37" s="32"/>
      <c r="F37" s="32"/>
      <c r="G37" s="32"/>
      <c r="H37" s="32"/>
      <c r="I37" s="32"/>
      <c r="J37" s="32"/>
      <c r="K37" s="30"/>
    </row>
    <row r="38" ht="12.75" customHeight="1">
      <c r="A38" s="48"/>
      <c r="B38" s="50"/>
      <c r="C38" s="50"/>
      <c r="D38" s="50"/>
      <c r="E38" s="50"/>
      <c r="F38" s="50"/>
      <c r="G38" s="50"/>
      <c r="H38" s="50"/>
      <c r="I38" s="50"/>
      <c r="J38" s="50"/>
      <c r="K38" s="5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B2:F2"/>
    <mergeCell ref="B4:J4"/>
    <mergeCell ref="C5:J5"/>
    <mergeCell ref="C6:J6"/>
    <mergeCell ref="C7:J7"/>
    <mergeCell ref="C8:J8"/>
    <mergeCell ref="C9:J9"/>
    <mergeCell ref="C27:I27"/>
    <mergeCell ref="C29:J29"/>
    <mergeCell ref="C31:I31"/>
    <mergeCell ref="G33:J34"/>
    <mergeCell ref="C11:J11"/>
    <mergeCell ref="C13:D13"/>
    <mergeCell ref="C14:D14"/>
    <mergeCell ref="C16:J16"/>
    <mergeCell ref="C21:J21"/>
    <mergeCell ref="C23:I23"/>
    <mergeCell ref="C25:J25"/>
  </mergeCells>
  <conditionalFormatting sqref="F36:G36">
    <cfRule type="cellIs" dxfId="1" priority="1" stopIfTrue="1" operator="greaterThan">
      <formula>#REF!</formula>
    </cfRule>
  </conditionalFormatting>
  <conditionalFormatting sqref="E19:H20">
    <cfRule type="expression" dxfId="2" priority="2" stopIfTrue="1">
      <formula>LARGE(($E$19:$H$20),MIN( 1,COUNT($E$19:$H$20)))&lt;=E19</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20.29"/>
    <col customWidth="1" min="4" max="4" width="15.71"/>
    <col customWidth="1" min="5" max="5" width="18.0"/>
    <col customWidth="1" min="6" max="6" width="13.0"/>
    <col customWidth="1" min="7" max="7" width="11.43"/>
    <col customWidth="1" min="8" max="8" width="14.29"/>
    <col customWidth="1" min="9" max="9" width="7.86"/>
    <col customWidth="1" min="10" max="10" width="12.0"/>
    <col customWidth="1" min="11" max="26" width="8.86"/>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11</v>
      </c>
      <c r="C2" s="17"/>
      <c r="D2" s="17"/>
      <c r="E2" s="17"/>
      <c r="F2" s="18"/>
      <c r="G2" s="3"/>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73.5" customHeight="1">
      <c r="A4" s="15"/>
      <c r="B4" s="33" t="s">
        <v>117</v>
      </c>
      <c r="C4" s="17"/>
      <c r="D4" s="17"/>
      <c r="E4" s="17"/>
      <c r="F4" s="17"/>
      <c r="G4" s="17"/>
      <c r="H4" s="17"/>
      <c r="I4" s="17"/>
      <c r="J4" s="18"/>
      <c r="K4" s="20"/>
      <c r="L4" s="14"/>
      <c r="M4" s="14"/>
      <c r="N4" s="14"/>
      <c r="O4" s="14"/>
      <c r="P4" s="14"/>
      <c r="Q4" s="14"/>
      <c r="R4" s="14"/>
      <c r="S4" s="14"/>
      <c r="T4" s="14"/>
      <c r="U4" s="14"/>
      <c r="V4" s="14"/>
      <c r="W4" s="14"/>
      <c r="X4" s="14"/>
      <c r="Y4" s="14"/>
      <c r="Z4" s="14"/>
    </row>
    <row r="5" ht="58.5" customHeight="1">
      <c r="A5" s="15"/>
      <c r="B5" s="28" t="s">
        <v>15</v>
      </c>
      <c r="C5" s="29" t="s">
        <v>118</v>
      </c>
      <c r="D5" s="17"/>
      <c r="E5" s="17"/>
      <c r="F5" s="17"/>
      <c r="G5" s="17"/>
      <c r="H5" s="17"/>
      <c r="I5" s="17"/>
      <c r="J5" s="18"/>
      <c r="K5" s="20"/>
      <c r="L5" s="14"/>
      <c r="M5" s="14"/>
      <c r="N5" s="14"/>
      <c r="O5" s="14"/>
      <c r="P5" s="14"/>
      <c r="Q5" s="14"/>
      <c r="R5" s="14"/>
      <c r="S5" s="14"/>
      <c r="T5" s="14"/>
      <c r="U5" s="14"/>
      <c r="V5" s="14"/>
      <c r="W5" s="14"/>
      <c r="X5" s="14"/>
      <c r="Y5" s="14"/>
      <c r="Z5" s="14"/>
    </row>
    <row r="6" ht="40.5" customHeight="1">
      <c r="A6" s="15"/>
      <c r="B6" s="28" t="s">
        <v>18</v>
      </c>
      <c r="C6" s="29" t="s">
        <v>119</v>
      </c>
      <c r="D6" s="17"/>
      <c r="E6" s="17"/>
      <c r="F6" s="17"/>
      <c r="G6" s="17"/>
      <c r="H6" s="17"/>
      <c r="I6" s="17"/>
      <c r="J6" s="18"/>
      <c r="K6" s="20"/>
    </row>
    <row r="7" ht="58.5" customHeight="1">
      <c r="A7" s="15"/>
      <c r="B7" s="28" t="s">
        <v>20</v>
      </c>
      <c r="C7" s="29" t="s">
        <v>120</v>
      </c>
      <c r="D7" s="17"/>
      <c r="E7" s="17"/>
      <c r="F7" s="17"/>
      <c r="G7" s="17"/>
      <c r="H7" s="17"/>
      <c r="I7" s="17"/>
      <c r="J7" s="18"/>
      <c r="K7" s="20"/>
      <c r="L7" s="14"/>
      <c r="M7" s="14"/>
      <c r="N7" s="14"/>
      <c r="O7" s="14"/>
      <c r="P7" s="14"/>
      <c r="Q7" s="14"/>
      <c r="R7" s="14"/>
      <c r="S7" s="14"/>
      <c r="T7" s="14"/>
      <c r="U7" s="14"/>
      <c r="V7" s="14"/>
      <c r="W7" s="14"/>
      <c r="X7" s="14"/>
      <c r="Y7" s="14"/>
      <c r="Z7" s="14"/>
    </row>
    <row r="8" ht="63.0" customHeight="1">
      <c r="A8" s="15"/>
      <c r="B8" s="28" t="s">
        <v>22</v>
      </c>
      <c r="C8" s="29" t="s">
        <v>121</v>
      </c>
      <c r="D8" s="17"/>
      <c r="E8" s="17"/>
      <c r="F8" s="17"/>
      <c r="G8" s="17"/>
      <c r="H8" s="17"/>
      <c r="I8" s="17"/>
      <c r="J8" s="18"/>
      <c r="K8" s="20"/>
      <c r="L8" s="14"/>
      <c r="M8" s="14"/>
      <c r="N8" s="14"/>
      <c r="O8" s="14"/>
      <c r="P8" s="14"/>
      <c r="Q8" s="14"/>
      <c r="R8" s="14"/>
      <c r="S8" s="14"/>
      <c r="T8" s="14"/>
      <c r="U8" s="14"/>
      <c r="V8" s="14"/>
      <c r="W8" s="14"/>
      <c r="X8" s="14"/>
      <c r="Y8" s="14"/>
      <c r="Z8" s="14"/>
    </row>
    <row r="9" ht="20.25" customHeight="1">
      <c r="A9" s="15"/>
      <c r="B9" s="28"/>
      <c r="D9" s="47"/>
      <c r="E9" s="47"/>
      <c r="F9" s="47"/>
      <c r="G9" s="47"/>
      <c r="H9" s="47"/>
      <c r="I9" s="47"/>
      <c r="J9" s="47"/>
      <c r="K9" s="30"/>
    </row>
    <row r="10" ht="58.5" customHeight="1">
      <c r="A10" s="15"/>
      <c r="B10" s="28" t="s">
        <v>15</v>
      </c>
      <c r="C10" s="29" t="s">
        <v>118</v>
      </c>
      <c r="D10" s="17"/>
      <c r="E10" s="17"/>
      <c r="F10" s="17"/>
      <c r="G10" s="17"/>
      <c r="H10" s="17"/>
      <c r="I10" s="17"/>
      <c r="J10" s="18"/>
      <c r="K10" s="20"/>
      <c r="L10" s="14"/>
      <c r="M10" s="14"/>
      <c r="N10" s="14"/>
      <c r="O10" s="14"/>
      <c r="P10" s="14"/>
      <c r="Q10" s="14"/>
      <c r="R10" s="14"/>
      <c r="S10" s="14"/>
      <c r="T10" s="14"/>
      <c r="U10" s="14"/>
      <c r="V10" s="14"/>
      <c r="W10" s="14"/>
      <c r="X10" s="14"/>
      <c r="Y10" s="14"/>
      <c r="Z10" s="14"/>
    </row>
    <row r="11" ht="7.5" customHeight="1">
      <c r="A11" s="31"/>
      <c r="B11" s="32"/>
      <c r="C11" s="32"/>
      <c r="D11" s="32"/>
      <c r="E11" s="32"/>
      <c r="F11" s="32"/>
      <c r="G11" s="32"/>
      <c r="H11" s="32"/>
      <c r="I11" s="32"/>
      <c r="J11" s="32"/>
      <c r="K11" s="30"/>
    </row>
    <row r="12" ht="7.5" customHeight="1">
      <c r="A12" s="31"/>
      <c r="B12" s="32"/>
      <c r="C12" s="32"/>
      <c r="D12" s="32"/>
      <c r="E12" s="32"/>
      <c r="F12" s="32"/>
      <c r="G12" s="32"/>
      <c r="H12" s="32"/>
      <c r="I12" s="32"/>
      <c r="J12" s="32"/>
      <c r="K12" s="30"/>
    </row>
    <row r="13" ht="12.75" customHeight="1">
      <c r="A13" s="31"/>
      <c r="B13" s="32"/>
      <c r="C13" s="32"/>
      <c r="D13" s="42" t="s">
        <v>96</v>
      </c>
      <c r="E13" s="73" t="s">
        <v>63</v>
      </c>
      <c r="F13" s="73" t="s">
        <v>64</v>
      </c>
      <c r="G13" s="73" t="s">
        <v>65</v>
      </c>
      <c r="H13" s="73" t="s">
        <v>66</v>
      </c>
      <c r="I13" s="32"/>
      <c r="J13" s="32"/>
      <c r="K13" s="30"/>
    </row>
    <row r="14" ht="12.75" customHeight="1">
      <c r="A14" s="31"/>
      <c r="B14" s="32"/>
      <c r="C14" s="100" t="s">
        <v>122</v>
      </c>
      <c r="D14" s="90">
        <v>0.0</v>
      </c>
      <c r="E14" s="90">
        <f>'16-21'!E$7*(1-'16-23'!$C$15)*('16-21'!E$8-'16-23'!$D14)</f>
        <v>38.3625</v>
      </c>
      <c r="F14" s="90">
        <f>'16-21'!F$7*(1-'16-23'!$C$15)*('16-21'!F$8-'16-23'!$D14)</f>
        <v>36.3825</v>
      </c>
      <c r="G14" s="90">
        <f>'16-21'!G$7*(1-'16-23'!$C$15)*('16-21'!G$8-'16-23'!$D14)</f>
        <v>32.4825</v>
      </c>
      <c r="H14" s="90">
        <f>'16-21'!H$7*(1-'16-23'!$C$15)*('16-21'!H$8-'16-23'!$D14)</f>
        <v>26.6625</v>
      </c>
      <c r="I14" s="32"/>
      <c r="J14" s="32"/>
      <c r="K14" s="30"/>
    </row>
    <row r="15" ht="12.75" customHeight="1">
      <c r="A15" s="31"/>
      <c r="B15" s="32"/>
      <c r="C15" s="100">
        <v>0.25</v>
      </c>
      <c r="D15" s="90">
        <v>10.0</v>
      </c>
      <c r="E15" s="90">
        <f>'16-21'!E$7*(1-'16-23'!$C$15)*('16-21'!E$8-'16-23'!$D15)</f>
        <v>31.3875</v>
      </c>
      <c r="F15" s="90">
        <f>'16-21'!F$7*(1-'16-23'!$C$15)*('16-21'!F$8-'16-23'!$D15)</f>
        <v>30.6075</v>
      </c>
      <c r="G15" s="90">
        <f>'16-21'!G$7*(1-'16-23'!$C$15)*('16-21'!G$8-'16-23'!$D15)</f>
        <v>27.9075</v>
      </c>
      <c r="H15" s="90">
        <f>'16-21'!H$7*(1-'16-23'!$C$15)*('16-21'!H$8-'16-23'!$D15)</f>
        <v>23.2875</v>
      </c>
      <c r="I15" s="32"/>
      <c r="J15" s="32"/>
      <c r="K15" s="30"/>
    </row>
    <row r="16" ht="12.75" customHeight="1">
      <c r="A16" s="31"/>
      <c r="B16" s="32"/>
      <c r="C16" s="89"/>
      <c r="D16" s="90">
        <v>20.0</v>
      </c>
      <c r="E16" s="90">
        <f>'16-21'!E$7*(1-'16-23'!$C$15)*('16-21'!E$8-'16-23'!$D16)</f>
        <v>24.4125</v>
      </c>
      <c r="F16" s="90">
        <f>'16-21'!F$7*(1-'16-23'!$C$15)*('16-21'!F$8-'16-23'!$D16)</f>
        <v>24.8325</v>
      </c>
      <c r="G16" s="90">
        <f>'16-21'!G$7*(1-'16-23'!$C$15)*('16-21'!G$8-'16-23'!$D16)</f>
        <v>23.3325</v>
      </c>
      <c r="H16" s="90">
        <f>'16-21'!H$7*(1-'16-23'!$C$15)*('16-21'!H$8-'16-23'!$D16)</f>
        <v>19.9125</v>
      </c>
      <c r="I16" s="32"/>
      <c r="J16" s="32"/>
      <c r="K16" s="30"/>
    </row>
    <row r="17" ht="12.75" customHeight="1">
      <c r="A17" s="31"/>
      <c r="B17" s="32"/>
      <c r="C17" s="89"/>
      <c r="D17" s="90">
        <v>32.0</v>
      </c>
      <c r="E17" s="90">
        <f>'16-21'!E$7*(1-'16-23'!$C$15)*('16-21'!E$8-'16-23'!$D17)</f>
        <v>16.0425</v>
      </c>
      <c r="F17" s="90">
        <f>'16-21'!F$7*(1-'16-23'!$C$15)*('16-21'!F$8-'16-23'!$D17)</f>
        <v>17.9025</v>
      </c>
      <c r="G17" s="90">
        <f>'16-21'!G$7*(1-'16-23'!$C$15)*('16-21'!G$8-'16-23'!$D17)</f>
        <v>17.8425</v>
      </c>
      <c r="H17" s="90">
        <f>'16-21'!H$7*(1-'16-23'!$C$15)*('16-21'!H$8-'16-23'!$D17)</f>
        <v>15.8625</v>
      </c>
      <c r="I17" s="32"/>
      <c r="J17" s="32"/>
      <c r="K17" s="30"/>
    </row>
    <row r="18" ht="15.0" customHeight="1">
      <c r="A18" s="31"/>
      <c r="B18" s="32"/>
      <c r="C18" s="89"/>
      <c r="D18" s="90">
        <v>40.0</v>
      </c>
      <c r="E18" s="90">
        <f>'16-21'!E$7*(1-'16-23'!$C$15)*('16-21'!E$8-'16-23'!$D18)</f>
        <v>10.4625</v>
      </c>
      <c r="F18" s="90">
        <f>'16-21'!F$7*(1-'16-23'!$C$15)*('16-21'!F$8-'16-23'!$D18)</f>
        <v>13.2825</v>
      </c>
      <c r="G18" s="90">
        <f>'16-21'!G$7*(1-'16-23'!$C$15)*('16-21'!G$8-'16-23'!$D18)</f>
        <v>14.1825</v>
      </c>
      <c r="H18" s="90">
        <f>'16-21'!H$7*(1-'16-23'!$C$15)*('16-21'!H$8-'16-23'!$D18)</f>
        <v>13.1625</v>
      </c>
      <c r="I18" s="32"/>
      <c r="J18" s="32"/>
      <c r="K18" s="30"/>
    </row>
    <row r="19" ht="15.0" customHeight="1">
      <c r="A19" s="31"/>
      <c r="B19" s="32"/>
      <c r="C19" s="89"/>
      <c r="D19" s="90">
        <v>54.0</v>
      </c>
      <c r="E19" s="90">
        <f>'16-21'!E$7*(1-'16-23'!$C$15)*('16-21'!E$8-'16-23'!$D19)</f>
        <v>0.6975</v>
      </c>
      <c r="F19" s="90">
        <f>'16-21'!F$7*(1-'16-23'!$C$15)*('16-21'!F$8-'16-23'!$D19)</f>
        <v>5.1975</v>
      </c>
      <c r="G19" s="90">
        <f>'16-21'!G$7*(1-'16-23'!$C$15)*('16-21'!G$8-'16-23'!$D19)</f>
        <v>7.7775</v>
      </c>
      <c r="H19" s="90">
        <f>'16-21'!H$7*(1-'16-23'!$C$15)*('16-21'!H$8-'16-23'!$D19)</f>
        <v>8.4375</v>
      </c>
      <c r="I19" s="32"/>
      <c r="J19" s="32"/>
      <c r="K19" s="30"/>
    </row>
    <row r="20" ht="15.0" customHeight="1">
      <c r="A20" s="31"/>
      <c r="B20" s="32"/>
      <c r="C20" s="89"/>
      <c r="D20" s="91"/>
      <c r="E20" s="92"/>
      <c r="F20" s="92"/>
      <c r="G20" s="92"/>
      <c r="H20" s="92"/>
      <c r="I20" s="32"/>
      <c r="J20" s="32"/>
      <c r="K20" s="30"/>
    </row>
    <row r="21" ht="15.0" customHeight="1">
      <c r="A21" s="31"/>
      <c r="B21" s="32"/>
      <c r="C21" s="77" t="s">
        <v>123</v>
      </c>
      <c r="D21" s="21"/>
      <c r="E21" s="21"/>
      <c r="F21" s="21"/>
      <c r="G21" s="32"/>
      <c r="H21" s="32"/>
      <c r="I21" s="32"/>
      <c r="J21" s="32"/>
      <c r="K21" s="30"/>
    </row>
    <row r="22" ht="12.75" customHeight="1">
      <c r="A22" s="31"/>
      <c r="B22" s="32"/>
      <c r="C22" s="77"/>
      <c r="D22" s="21" t="s">
        <v>96</v>
      </c>
      <c r="E22" s="61" t="s">
        <v>124</v>
      </c>
      <c r="F22" s="21"/>
      <c r="G22" s="32"/>
      <c r="H22" s="32"/>
      <c r="I22" s="32"/>
      <c r="J22" s="32"/>
      <c r="K22" s="30"/>
    </row>
    <row r="23" ht="15.0" customHeight="1">
      <c r="A23" s="31"/>
      <c r="B23" s="32"/>
      <c r="C23" s="77"/>
      <c r="D23" s="101">
        <f t="shared" ref="D23:D28" si="1">D14</f>
        <v>0</v>
      </c>
      <c r="E23" s="96" t="s">
        <v>63</v>
      </c>
      <c r="F23" s="101">
        <f t="shared" ref="F23:F28" si="2">MAX(E14:H14)</f>
        <v>38.3625</v>
      </c>
      <c r="G23" s="32"/>
      <c r="H23" s="32"/>
      <c r="I23" s="32"/>
      <c r="J23" s="32"/>
      <c r="K23" s="30"/>
    </row>
    <row r="24" ht="15.0" customHeight="1">
      <c r="A24" s="31"/>
      <c r="B24" s="32"/>
      <c r="C24" s="77"/>
      <c r="D24" s="101">
        <f t="shared" si="1"/>
        <v>10</v>
      </c>
      <c r="E24" s="96" t="s">
        <v>63</v>
      </c>
      <c r="F24" s="101">
        <f t="shared" si="2"/>
        <v>31.3875</v>
      </c>
      <c r="G24" s="32"/>
      <c r="H24" s="32"/>
      <c r="I24" s="32"/>
      <c r="J24" s="32"/>
      <c r="K24" s="30"/>
    </row>
    <row r="25" ht="15.0" customHeight="1">
      <c r="A25" s="31"/>
      <c r="B25" s="32"/>
      <c r="C25" s="77"/>
      <c r="D25" s="101">
        <f t="shared" si="1"/>
        <v>20</v>
      </c>
      <c r="E25" s="96" t="s">
        <v>64</v>
      </c>
      <c r="F25" s="101">
        <f t="shared" si="2"/>
        <v>24.8325</v>
      </c>
      <c r="G25" s="32"/>
      <c r="H25" s="32"/>
      <c r="I25" s="32"/>
      <c r="J25" s="32"/>
      <c r="K25" s="30"/>
    </row>
    <row r="26" ht="15.0" customHeight="1">
      <c r="A26" s="31"/>
      <c r="B26" s="32"/>
      <c r="C26" s="77"/>
      <c r="D26" s="101">
        <f t="shared" si="1"/>
        <v>32</v>
      </c>
      <c r="E26" s="96" t="s">
        <v>64</v>
      </c>
      <c r="F26" s="101">
        <f t="shared" si="2"/>
        <v>17.9025</v>
      </c>
      <c r="G26" s="32"/>
      <c r="H26" s="32"/>
      <c r="I26" s="32"/>
      <c r="J26" s="32"/>
      <c r="K26" s="30"/>
    </row>
    <row r="27" ht="12.75" customHeight="1">
      <c r="A27" s="31"/>
      <c r="B27" s="32"/>
      <c r="C27" s="64"/>
      <c r="D27" s="101">
        <f t="shared" si="1"/>
        <v>40</v>
      </c>
      <c r="E27" s="96" t="s">
        <v>65</v>
      </c>
      <c r="F27" s="101">
        <f t="shared" si="2"/>
        <v>14.1825</v>
      </c>
      <c r="G27" s="32"/>
      <c r="H27" s="32"/>
      <c r="I27" s="32"/>
      <c r="J27" s="32"/>
      <c r="K27" s="30"/>
    </row>
    <row r="28" ht="12.75" customHeight="1">
      <c r="A28" s="31"/>
      <c r="B28" s="32"/>
      <c r="C28" s="64"/>
      <c r="D28" s="101">
        <f t="shared" si="1"/>
        <v>54</v>
      </c>
      <c r="E28" s="96" t="s">
        <v>66</v>
      </c>
      <c r="F28" s="101">
        <f t="shared" si="2"/>
        <v>8.4375</v>
      </c>
      <c r="G28" s="32"/>
      <c r="H28" s="32"/>
      <c r="I28" s="32"/>
      <c r="J28" s="32"/>
      <c r="K28" s="30"/>
    </row>
    <row r="29" ht="12.75" customHeight="1">
      <c r="A29" s="31"/>
      <c r="B29" s="32"/>
      <c r="C29" s="64"/>
      <c r="D29" s="101"/>
      <c r="E29" s="96"/>
      <c r="F29" s="32"/>
      <c r="G29" s="32"/>
      <c r="H29" s="32"/>
      <c r="I29" s="32"/>
      <c r="J29" s="32"/>
      <c r="K29" s="30"/>
    </row>
    <row r="30" ht="38.25" customHeight="1">
      <c r="A30" s="15"/>
      <c r="B30" s="28" t="s">
        <v>18</v>
      </c>
      <c r="C30" s="29" t="s">
        <v>119</v>
      </c>
      <c r="D30" s="17"/>
      <c r="E30" s="17"/>
      <c r="F30" s="17"/>
      <c r="G30" s="17"/>
      <c r="H30" s="17"/>
      <c r="I30" s="17"/>
      <c r="J30" s="18"/>
      <c r="K30" s="20"/>
    </row>
    <row r="31" ht="12.75" customHeight="1">
      <c r="A31" s="15"/>
      <c r="B31" s="28"/>
      <c r="C31" s="47"/>
      <c r="D31" s="47"/>
      <c r="E31" s="47"/>
      <c r="F31" s="47"/>
      <c r="G31" s="47"/>
      <c r="H31" s="47"/>
      <c r="I31" s="47"/>
      <c r="J31" s="47"/>
      <c r="K31" s="20"/>
    </row>
    <row r="32" ht="12.75" customHeight="1">
      <c r="A32" s="102"/>
      <c r="B32" s="35"/>
      <c r="C32" s="35"/>
      <c r="D32" s="47" t="s">
        <v>96</v>
      </c>
      <c r="E32" s="103" t="s">
        <v>124</v>
      </c>
      <c r="F32" s="103" t="s">
        <v>28</v>
      </c>
      <c r="G32" s="103" t="s">
        <v>32</v>
      </c>
      <c r="H32" s="103" t="s">
        <v>125</v>
      </c>
      <c r="I32" s="35"/>
      <c r="J32" s="35"/>
      <c r="K32" s="104"/>
      <c r="L32" s="52"/>
      <c r="M32" s="52"/>
      <c r="N32" s="52"/>
      <c r="O32" s="52"/>
      <c r="P32" s="52"/>
      <c r="Q32" s="52"/>
      <c r="R32" s="52"/>
      <c r="S32" s="52"/>
      <c r="T32" s="52"/>
      <c r="U32" s="52"/>
      <c r="V32" s="52"/>
      <c r="W32" s="52"/>
      <c r="X32" s="52"/>
      <c r="Y32" s="52"/>
      <c r="Z32" s="52"/>
    </row>
    <row r="33" ht="12.75" customHeight="1">
      <c r="A33" s="31"/>
      <c r="B33" s="32"/>
      <c r="C33" s="100" t="s">
        <v>122</v>
      </c>
      <c r="D33" s="90">
        <v>0.0</v>
      </c>
      <c r="E33" s="105" t="str">
        <f t="shared" ref="E33:E38" si="3">E23</f>
        <v>A</v>
      </c>
      <c r="F33" s="90">
        <f t="shared" ref="F33:F38" si="4">MAX(E14:H14)</f>
        <v>38.3625</v>
      </c>
      <c r="G33" s="90">
        <v>0.0</v>
      </c>
      <c r="H33" s="90">
        <f t="shared" ref="H33:H38" si="5">F33+G33</f>
        <v>38.3625</v>
      </c>
      <c r="I33" s="32"/>
      <c r="J33" s="32"/>
      <c r="K33" s="30"/>
    </row>
    <row r="34" ht="12.75" customHeight="1">
      <c r="A34" s="31"/>
      <c r="B34" s="32"/>
      <c r="C34" s="100">
        <v>0.25</v>
      </c>
      <c r="D34" s="90">
        <v>10.0</v>
      </c>
      <c r="E34" s="105" t="str">
        <f t="shared" si="3"/>
        <v>A</v>
      </c>
      <c r="F34" s="90">
        <f t="shared" si="4"/>
        <v>31.3875</v>
      </c>
      <c r="G34" s="90">
        <v>9.3</v>
      </c>
      <c r="H34" s="90">
        <f t="shared" si="5"/>
        <v>40.6875</v>
      </c>
      <c r="I34" s="32"/>
      <c r="J34" s="32"/>
      <c r="K34" s="30"/>
    </row>
    <row r="35" ht="12.75" customHeight="1">
      <c r="A35" s="31"/>
      <c r="B35" s="32"/>
      <c r="C35" s="89"/>
      <c r="D35" s="90">
        <v>20.0</v>
      </c>
      <c r="E35" s="105" t="str">
        <f t="shared" si="3"/>
        <v>B</v>
      </c>
      <c r="F35" s="90">
        <f t="shared" si="4"/>
        <v>24.8325</v>
      </c>
      <c r="G35" s="90">
        <v>15.4</v>
      </c>
      <c r="H35" s="90">
        <f t="shared" si="5"/>
        <v>40.2325</v>
      </c>
      <c r="I35" s="32"/>
      <c r="J35" s="32"/>
      <c r="K35" s="30"/>
    </row>
    <row r="36" ht="12.75" customHeight="1">
      <c r="A36" s="31"/>
      <c r="B36" s="32"/>
      <c r="C36" s="89"/>
      <c r="D36" s="90">
        <v>32.0</v>
      </c>
      <c r="E36" s="105" t="str">
        <f t="shared" si="3"/>
        <v>B</v>
      </c>
      <c r="F36" s="90">
        <f t="shared" si="4"/>
        <v>17.9025</v>
      </c>
      <c r="G36" s="90">
        <v>24.64</v>
      </c>
      <c r="H36" s="90">
        <f t="shared" si="5"/>
        <v>42.5425</v>
      </c>
      <c r="I36" s="32"/>
      <c r="J36" s="32"/>
      <c r="K36" s="30"/>
    </row>
    <row r="37" ht="15.0" customHeight="1">
      <c r="A37" s="31"/>
      <c r="B37" s="32"/>
      <c r="C37" s="89"/>
      <c r="D37" s="90">
        <v>40.0</v>
      </c>
      <c r="E37" s="105" t="str">
        <f t="shared" si="3"/>
        <v>C</v>
      </c>
      <c r="F37" s="90">
        <f t="shared" si="4"/>
        <v>14.1825</v>
      </c>
      <c r="G37" s="90">
        <v>24.4</v>
      </c>
      <c r="H37" s="90">
        <f t="shared" si="5"/>
        <v>38.5825</v>
      </c>
      <c r="I37" s="32"/>
      <c r="J37" s="32"/>
      <c r="K37" s="30"/>
    </row>
    <row r="38" ht="15.0" customHeight="1">
      <c r="A38" s="31"/>
      <c r="B38" s="32"/>
      <c r="C38" s="89"/>
      <c r="D38" s="90">
        <v>54.0</v>
      </c>
      <c r="E38" s="105" t="str">
        <f t="shared" si="3"/>
        <v>D</v>
      </c>
      <c r="F38" s="90">
        <f t="shared" si="4"/>
        <v>8.4375</v>
      </c>
      <c r="G38" s="90">
        <v>24.3</v>
      </c>
      <c r="H38" s="90">
        <f t="shared" si="5"/>
        <v>32.7375</v>
      </c>
      <c r="I38" s="32"/>
      <c r="J38" s="32"/>
      <c r="K38" s="30"/>
    </row>
    <row r="39" ht="15.0" customHeight="1">
      <c r="A39" s="31"/>
      <c r="B39" s="32"/>
      <c r="C39" s="89"/>
      <c r="D39" s="91"/>
      <c r="E39" s="106"/>
      <c r="F39" s="91"/>
      <c r="G39" s="91"/>
      <c r="H39" s="91"/>
      <c r="I39" s="32"/>
      <c r="J39" s="32"/>
      <c r="K39" s="30"/>
    </row>
    <row r="40" ht="15.0" customHeight="1">
      <c r="A40" s="31"/>
      <c r="B40" s="32"/>
      <c r="C40" s="107" t="s">
        <v>126</v>
      </c>
      <c r="D40" s="17"/>
      <c r="E40" s="17"/>
      <c r="F40" s="17"/>
      <c r="G40" s="17"/>
      <c r="H40" s="18"/>
      <c r="I40" s="32"/>
      <c r="J40" s="32"/>
      <c r="K40" s="30"/>
    </row>
    <row r="41" ht="12.75" customHeight="1">
      <c r="A41" s="15"/>
      <c r="B41" s="28"/>
      <c r="C41" s="47"/>
      <c r="D41" s="47"/>
      <c r="E41" s="47"/>
      <c r="F41" s="47"/>
      <c r="G41" s="47"/>
      <c r="H41" s="47"/>
      <c r="I41" s="47"/>
      <c r="J41" s="47"/>
      <c r="K41" s="20"/>
    </row>
    <row r="42" ht="59.25" customHeight="1">
      <c r="A42" s="15"/>
      <c r="B42" s="28" t="s">
        <v>20</v>
      </c>
      <c r="C42" s="29" t="s">
        <v>120</v>
      </c>
      <c r="D42" s="17"/>
      <c r="E42" s="17"/>
      <c r="F42" s="17"/>
      <c r="G42" s="17"/>
      <c r="H42" s="17"/>
      <c r="I42" s="17"/>
      <c r="J42" s="18"/>
      <c r="K42" s="20"/>
      <c r="L42" s="14"/>
      <c r="M42" s="14"/>
      <c r="N42" s="14"/>
      <c r="O42" s="14"/>
      <c r="P42" s="14"/>
      <c r="Q42" s="14"/>
      <c r="R42" s="14"/>
      <c r="S42" s="14"/>
      <c r="T42" s="14"/>
      <c r="U42" s="14"/>
      <c r="V42" s="14"/>
      <c r="W42" s="14"/>
      <c r="X42" s="14"/>
      <c r="Y42" s="14"/>
      <c r="Z42" s="14"/>
    </row>
    <row r="43" ht="11.25" customHeight="1">
      <c r="A43" s="15"/>
      <c r="B43" s="28"/>
      <c r="C43" s="47"/>
      <c r="D43" s="47"/>
      <c r="E43" s="47"/>
      <c r="F43" s="47"/>
      <c r="G43" s="47"/>
      <c r="H43" s="47"/>
      <c r="I43" s="47"/>
      <c r="J43" s="47"/>
      <c r="K43" s="20"/>
      <c r="L43" s="14"/>
      <c r="M43" s="14"/>
      <c r="N43" s="14"/>
      <c r="O43" s="14"/>
      <c r="P43" s="14"/>
      <c r="Q43" s="14"/>
      <c r="R43" s="14"/>
      <c r="S43" s="14"/>
      <c r="T43" s="14"/>
      <c r="U43" s="14"/>
      <c r="V43" s="14"/>
      <c r="W43" s="14"/>
      <c r="X43" s="14"/>
      <c r="Y43" s="14"/>
      <c r="Z43" s="14"/>
    </row>
    <row r="44" ht="63.0" customHeight="1">
      <c r="A44" s="15"/>
      <c r="B44" s="28"/>
      <c r="C44" s="93" t="s">
        <v>127</v>
      </c>
      <c r="D44" s="17"/>
      <c r="E44" s="17"/>
      <c r="F44" s="17"/>
      <c r="G44" s="17"/>
      <c r="H44" s="17"/>
      <c r="I44" s="17"/>
      <c r="J44" s="18"/>
      <c r="K44" s="20"/>
      <c r="L44" s="93"/>
      <c r="M44" s="17"/>
      <c r="N44" s="17"/>
      <c r="O44" s="17"/>
      <c r="P44" s="17"/>
      <c r="Q44" s="17"/>
      <c r="R44" s="17"/>
      <c r="S44" s="18"/>
      <c r="T44" s="14"/>
      <c r="U44" s="14"/>
      <c r="V44" s="14"/>
      <c r="W44" s="14"/>
      <c r="X44" s="14"/>
      <c r="Y44" s="14"/>
      <c r="Z44" s="14"/>
    </row>
    <row r="45" ht="12.75" customHeight="1">
      <c r="A45" s="15"/>
      <c r="B45" s="28"/>
      <c r="C45" s="47"/>
      <c r="D45" s="47"/>
      <c r="E45" s="47"/>
      <c r="F45" s="47"/>
      <c r="G45" s="47"/>
      <c r="H45" s="47"/>
      <c r="I45" s="47"/>
      <c r="J45" s="64"/>
      <c r="K45" s="20"/>
      <c r="L45" s="14"/>
      <c r="M45" s="14"/>
      <c r="N45" s="14"/>
      <c r="O45" s="14"/>
      <c r="P45" s="14"/>
      <c r="Q45" s="14"/>
      <c r="R45" s="14"/>
      <c r="S45" s="14"/>
      <c r="T45" s="14"/>
      <c r="U45" s="14"/>
      <c r="V45" s="14"/>
      <c r="W45" s="14"/>
      <c r="X45" s="14"/>
      <c r="Y45" s="14"/>
      <c r="Z45" s="14"/>
    </row>
    <row r="46" ht="12.75" customHeight="1">
      <c r="A46" s="15"/>
      <c r="B46" s="28"/>
      <c r="C46" s="47"/>
      <c r="D46" s="47"/>
      <c r="E46" s="47"/>
      <c r="F46" s="47"/>
      <c r="G46" s="47"/>
      <c r="H46" s="47"/>
      <c r="I46" s="47"/>
      <c r="J46" s="47"/>
      <c r="K46" s="20"/>
      <c r="L46" s="14"/>
      <c r="M46" s="14"/>
      <c r="N46" s="14"/>
      <c r="O46" s="14"/>
      <c r="P46" s="14"/>
      <c r="Q46" s="14"/>
      <c r="R46" s="14"/>
      <c r="S46" s="14"/>
      <c r="T46" s="14"/>
      <c r="U46" s="14"/>
      <c r="V46" s="14"/>
      <c r="W46" s="14"/>
      <c r="X46" s="14"/>
      <c r="Y46" s="14"/>
      <c r="Z46" s="14"/>
    </row>
    <row r="47" ht="62.25" customHeight="1">
      <c r="A47" s="15"/>
      <c r="B47" s="28" t="s">
        <v>22</v>
      </c>
      <c r="C47" s="29" t="s">
        <v>121</v>
      </c>
      <c r="D47" s="17"/>
      <c r="E47" s="17"/>
      <c r="F47" s="17"/>
      <c r="G47" s="17"/>
      <c r="H47" s="17"/>
      <c r="I47" s="17"/>
      <c r="J47" s="18"/>
      <c r="K47" s="20"/>
      <c r="L47" s="14"/>
      <c r="M47" s="14"/>
      <c r="N47" s="14"/>
      <c r="O47" s="14"/>
      <c r="P47" s="14"/>
      <c r="Q47" s="14"/>
      <c r="R47" s="14"/>
      <c r="S47" s="14"/>
      <c r="T47" s="14"/>
      <c r="U47" s="14"/>
      <c r="V47" s="14"/>
      <c r="W47" s="14"/>
      <c r="X47" s="14"/>
      <c r="Y47" s="14"/>
      <c r="Z47" s="14"/>
    </row>
    <row r="48" ht="12.0" customHeight="1">
      <c r="A48" s="15"/>
      <c r="B48" s="28"/>
      <c r="C48" s="47"/>
      <c r="D48" s="47"/>
      <c r="E48" s="47"/>
      <c r="F48" s="47"/>
      <c r="G48" s="47"/>
      <c r="H48" s="47"/>
      <c r="I48" s="47"/>
      <c r="J48" s="47"/>
      <c r="K48" s="20"/>
      <c r="L48" s="14"/>
      <c r="M48" s="14"/>
      <c r="N48" s="14"/>
      <c r="O48" s="14"/>
      <c r="P48" s="14"/>
      <c r="Q48" s="14"/>
      <c r="R48" s="14"/>
      <c r="S48" s="14"/>
      <c r="T48" s="14"/>
      <c r="U48" s="14"/>
      <c r="V48" s="14"/>
      <c r="W48" s="14"/>
      <c r="X48" s="14"/>
      <c r="Y48" s="14"/>
      <c r="Z48" s="14"/>
    </row>
    <row r="49" ht="64.5" customHeight="1">
      <c r="A49" s="15"/>
      <c r="B49" s="28"/>
      <c r="C49" s="93" t="s">
        <v>128</v>
      </c>
      <c r="D49" s="17"/>
      <c r="E49" s="17"/>
      <c r="F49" s="17"/>
      <c r="G49" s="17"/>
      <c r="H49" s="17"/>
      <c r="I49" s="17"/>
      <c r="J49" s="18"/>
      <c r="K49" s="20"/>
      <c r="L49" s="93"/>
      <c r="M49" s="17"/>
      <c r="N49" s="17"/>
      <c r="O49" s="17"/>
      <c r="P49" s="17"/>
      <c r="Q49" s="17"/>
      <c r="R49" s="17"/>
      <c r="S49" s="18"/>
      <c r="T49" s="14"/>
      <c r="U49" s="14"/>
      <c r="V49" s="14"/>
      <c r="W49" s="14"/>
      <c r="X49" s="14"/>
      <c r="Y49" s="14"/>
      <c r="Z49" s="14"/>
    </row>
    <row r="50" ht="12.75" customHeight="1">
      <c r="A50" s="15"/>
      <c r="B50" s="28"/>
      <c r="C50" s="47"/>
      <c r="D50" s="47"/>
      <c r="E50" s="47"/>
      <c r="F50" s="47"/>
      <c r="G50" s="47"/>
      <c r="H50" s="47"/>
      <c r="I50" s="47"/>
      <c r="J50" s="64"/>
      <c r="K50" s="20"/>
      <c r="L50" s="14"/>
      <c r="M50" s="14"/>
      <c r="N50" s="14"/>
      <c r="O50" s="14"/>
      <c r="P50" s="14"/>
      <c r="Q50" s="14"/>
      <c r="R50" s="14"/>
      <c r="S50" s="14"/>
      <c r="T50" s="14"/>
      <c r="U50" s="14"/>
      <c r="V50" s="14"/>
      <c r="W50" s="14"/>
      <c r="X50" s="14"/>
      <c r="Y50" s="14"/>
      <c r="Z50" s="14"/>
    </row>
    <row r="51" ht="7.5" customHeight="1">
      <c r="A51" s="31"/>
      <c r="B51" s="32"/>
      <c r="C51" s="32"/>
      <c r="D51" s="32"/>
      <c r="E51" s="32"/>
      <c r="F51" s="32"/>
      <c r="G51" s="32"/>
      <c r="H51" s="32"/>
      <c r="I51" s="32"/>
      <c r="J51" s="32"/>
      <c r="K51" s="30"/>
    </row>
    <row r="52" ht="12.75" customHeight="1">
      <c r="A52" s="48"/>
      <c r="B52" s="50"/>
      <c r="C52" s="50"/>
      <c r="D52" s="50"/>
      <c r="E52" s="50"/>
      <c r="F52" s="50"/>
      <c r="G52" s="50"/>
      <c r="H52" s="50"/>
      <c r="I52" s="50"/>
      <c r="J52" s="50"/>
      <c r="K52" s="51"/>
    </row>
    <row r="53" ht="12.75" customHeight="1"/>
    <row r="54" ht="12.75" customHeight="1"/>
    <row r="55" ht="12.75" customHeight="1"/>
    <row r="56" ht="12.75" customHeight="1"/>
    <row r="57" ht="12.75" customHeight="1">
      <c r="C57" s="1"/>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5">
    <mergeCell ref="C30:J30"/>
    <mergeCell ref="C40:H40"/>
    <mergeCell ref="C42:J42"/>
    <mergeCell ref="C44:J44"/>
    <mergeCell ref="L44:S44"/>
    <mergeCell ref="C47:J47"/>
    <mergeCell ref="C49:J49"/>
    <mergeCell ref="L49:S49"/>
    <mergeCell ref="B2:F2"/>
    <mergeCell ref="B4:J4"/>
    <mergeCell ref="C5:J5"/>
    <mergeCell ref="C6:J6"/>
    <mergeCell ref="C7:J7"/>
    <mergeCell ref="C8:J8"/>
    <mergeCell ref="C10:J10"/>
  </mergeCells>
  <conditionalFormatting sqref="E20:H20">
    <cfRule type="expression" dxfId="2" priority="1" stopIfTrue="1">
      <formula>LARGE(($E$20:$H$20),MIN( 1,COUNT($E$20:$H$20)))&lt;=E20</formula>
    </cfRule>
  </conditionalFormatting>
  <conditionalFormatting sqref="E33:E39">
    <cfRule type="expression" dxfId="2" priority="2" stopIfTrue="1">
      <formula>LARGE(($E$33:$E$39),MIN( 1,COUNT($E$33:$E$39)))&lt;=E33</formula>
    </cfRule>
  </conditionalFormatting>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43"/>
    <col customWidth="1" min="3" max="3" width="31.86"/>
    <col customWidth="1" min="4" max="4" width="13.29"/>
    <col customWidth="1" min="5" max="5" width="8.86"/>
    <col customWidth="1" min="6" max="6" width="10.29"/>
    <col customWidth="1" min="7" max="8" width="10.0"/>
    <col customWidth="1" min="9" max="10" width="10.71"/>
    <col customWidth="1" min="11" max="11" width="24.29"/>
    <col customWidth="1" min="12" max="26" width="8.86"/>
  </cols>
  <sheetData>
    <row r="1" ht="12.75" customHeight="1">
      <c r="A1" s="11"/>
      <c r="B1" s="12"/>
      <c r="C1" s="12"/>
      <c r="D1" s="12"/>
      <c r="E1" s="12"/>
      <c r="F1" s="12"/>
      <c r="G1" s="12"/>
      <c r="H1" s="12"/>
      <c r="I1" s="12"/>
      <c r="J1" s="12"/>
      <c r="K1" s="13"/>
      <c r="L1" s="14"/>
      <c r="M1" s="14"/>
      <c r="N1" s="14"/>
      <c r="O1" s="14"/>
      <c r="P1" s="14"/>
      <c r="Q1" s="14"/>
      <c r="R1" s="14"/>
      <c r="S1" s="14"/>
      <c r="T1" s="14"/>
      <c r="U1" s="14"/>
      <c r="V1" s="14"/>
      <c r="W1" s="14"/>
      <c r="X1" s="14"/>
      <c r="Y1" s="14"/>
      <c r="Z1" s="14"/>
    </row>
    <row r="2" ht="12.75" customHeight="1">
      <c r="A2" s="15"/>
      <c r="B2" s="16" t="s">
        <v>12</v>
      </c>
      <c r="C2" s="17"/>
      <c r="D2" s="17"/>
      <c r="E2" s="17"/>
      <c r="F2" s="18"/>
      <c r="G2" s="3"/>
      <c r="H2" s="19"/>
      <c r="I2" s="19"/>
      <c r="J2" s="19"/>
      <c r="K2" s="20"/>
      <c r="L2" s="14"/>
      <c r="M2" s="14"/>
      <c r="N2" s="14"/>
      <c r="O2" s="14"/>
      <c r="P2" s="14"/>
      <c r="Q2" s="14"/>
      <c r="R2" s="14"/>
      <c r="S2" s="14"/>
      <c r="T2" s="14"/>
      <c r="U2" s="14"/>
      <c r="V2" s="14"/>
      <c r="W2" s="14"/>
      <c r="X2" s="14"/>
      <c r="Y2" s="14"/>
      <c r="Z2" s="14"/>
    </row>
    <row r="3" ht="12.75" customHeight="1">
      <c r="A3" s="15"/>
      <c r="B3" s="21"/>
      <c r="C3" s="21"/>
      <c r="D3" s="21"/>
      <c r="E3" s="21"/>
      <c r="F3" s="21"/>
      <c r="G3" s="21"/>
      <c r="H3" s="21"/>
      <c r="I3" s="21"/>
      <c r="J3" s="21"/>
      <c r="K3" s="20"/>
      <c r="L3" s="14"/>
      <c r="M3" s="14"/>
      <c r="N3" s="14"/>
      <c r="O3" s="14"/>
      <c r="P3" s="14"/>
      <c r="Q3" s="14"/>
      <c r="R3" s="14"/>
      <c r="S3" s="14"/>
      <c r="T3" s="14"/>
      <c r="U3" s="14"/>
      <c r="V3" s="14"/>
      <c r="W3" s="14"/>
      <c r="X3" s="14"/>
      <c r="Y3" s="14"/>
      <c r="Z3" s="14"/>
    </row>
    <row r="4" ht="44.25" customHeight="1">
      <c r="A4" s="15"/>
      <c r="B4" s="33" t="s">
        <v>129</v>
      </c>
      <c r="C4" s="17"/>
      <c r="D4" s="17"/>
      <c r="E4" s="17"/>
      <c r="F4" s="17"/>
      <c r="G4" s="17"/>
      <c r="H4" s="17"/>
      <c r="I4" s="17"/>
      <c r="J4" s="18"/>
      <c r="K4" s="20"/>
      <c r="L4" s="14"/>
      <c r="M4" s="14"/>
      <c r="N4" s="14"/>
      <c r="O4" s="14"/>
      <c r="P4" s="14"/>
      <c r="Q4" s="14"/>
      <c r="R4" s="14"/>
      <c r="S4" s="14"/>
      <c r="T4" s="14"/>
      <c r="U4" s="14"/>
      <c r="V4" s="14"/>
      <c r="W4" s="14"/>
      <c r="X4" s="14"/>
      <c r="Y4" s="14"/>
      <c r="Z4" s="14"/>
    </row>
    <row r="5" ht="12.75" customHeight="1">
      <c r="A5" s="15"/>
      <c r="B5" s="21"/>
      <c r="C5" s="21"/>
      <c r="D5" s="21"/>
      <c r="E5" s="64"/>
      <c r="F5" s="94"/>
      <c r="G5" s="18"/>
      <c r="H5" s="61"/>
      <c r="I5" s="61"/>
      <c r="J5" s="61"/>
      <c r="K5" s="20"/>
      <c r="L5" s="14"/>
      <c r="M5" s="14"/>
      <c r="N5" s="14"/>
      <c r="O5" s="14"/>
      <c r="P5" s="14"/>
      <c r="Q5" s="14"/>
      <c r="R5" s="14"/>
      <c r="S5" s="14"/>
      <c r="T5" s="14"/>
      <c r="U5" s="14"/>
      <c r="V5" s="14"/>
      <c r="W5" s="14"/>
      <c r="X5" s="14"/>
      <c r="Y5" s="14"/>
      <c r="Z5" s="14"/>
    </row>
    <row r="6" ht="12.75" customHeight="1">
      <c r="A6" s="15"/>
      <c r="B6" s="32"/>
      <c r="C6" s="108" t="s">
        <v>130</v>
      </c>
      <c r="D6" s="109">
        <v>1000.0</v>
      </c>
      <c r="E6" s="70"/>
      <c r="F6" s="70"/>
      <c r="G6" s="70"/>
      <c r="H6" s="70"/>
      <c r="I6" s="70"/>
      <c r="J6" s="70"/>
      <c r="K6" s="20"/>
    </row>
    <row r="7" ht="12.75" customHeight="1">
      <c r="A7" s="15"/>
      <c r="B7" s="32"/>
      <c r="C7" s="110" t="s">
        <v>131</v>
      </c>
      <c r="D7" s="111">
        <v>0.0</v>
      </c>
      <c r="E7" s="70"/>
      <c r="F7" s="70"/>
      <c r="G7" s="70"/>
      <c r="H7" s="70"/>
      <c r="I7" s="70"/>
      <c r="J7" s="70"/>
      <c r="K7" s="20"/>
    </row>
    <row r="8" ht="12.75" customHeight="1">
      <c r="A8" s="15"/>
      <c r="B8" s="32"/>
      <c r="C8" s="108" t="s">
        <v>132</v>
      </c>
      <c r="D8" s="109">
        <f>D6-D7</f>
        <v>1000</v>
      </c>
      <c r="E8" s="70"/>
      <c r="F8" s="70"/>
      <c r="G8" s="70"/>
      <c r="H8" s="70"/>
      <c r="I8" s="70"/>
      <c r="J8" s="70"/>
      <c r="K8" s="20"/>
    </row>
    <row r="9" ht="12.75" customHeight="1">
      <c r="A9" s="15"/>
      <c r="B9" s="32"/>
      <c r="C9" s="110" t="s">
        <v>133</v>
      </c>
      <c r="D9" s="111">
        <v>-300.0</v>
      </c>
      <c r="E9" s="70"/>
      <c r="F9" s="70"/>
      <c r="G9" s="70"/>
      <c r="H9" s="70"/>
      <c r="I9" s="70"/>
      <c r="J9" s="70"/>
      <c r="K9" s="20"/>
    </row>
    <row r="10" ht="12.75" customHeight="1">
      <c r="A10" s="15"/>
      <c r="B10" s="32"/>
      <c r="C10" s="108" t="s">
        <v>134</v>
      </c>
      <c r="D10" s="109">
        <f>SUM(D8:D9)</f>
        <v>700</v>
      </c>
      <c r="E10" s="112"/>
      <c r="F10" s="112"/>
      <c r="G10" s="112"/>
      <c r="H10" s="112"/>
      <c r="I10" s="112"/>
      <c r="J10" s="112"/>
      <c r="K10" s="20"/>
    </row>
    <row r="11" ht="12.75" customHeight="1">
      <c r="A11" s="15"/>
      <c r="B11" s="32"/>
      <c r="C11" s="108"/>
      <c r="D11" s="109"/>
      <c r="E11" s="112"/>
      <c r="F11" s="112"/>
      <c r="G11" s="112"/>
      <c r="H11" s="112"/>
      <c r="I11" s="112"/>
      <c r="J11" s="112"/>
      <c r="K11" s="20"/>
    </row>
    <row r="12" ht="100.5" customHeight="1">
      <c r="A12" s="15"/>
      <c r="B12" s="32"/>
      <c r="C12" s="29" t="s">
        <v>135</v>
      </c>
      <c r="D12" s="17"/>
      <c r="E12" s="17"/>
      <c r="F12" s="17"/>
      <c r="G12" s="17"/>
      <c r="H12" s="17"/>
      <c r="I12" s="18"/>
      <c r="J12" s="36"/>
      <c r="K12" s="20"/>
    </row>
    <row r="13" ht="12.75" customHeight="1">
      <c r="A13" s="15"/>
      <c r="B13" s="21"/>
      <c r="D13" s="64"/>
      <c r="E13" s="64"/>
      <c r="F13" s="64"/>
      <c r="G13" s="64"/>
      <c r="H13" s="64"/>
      <c r="I13" s="64"/>
      <c r="J13" s="64"/>
      <c r="K13" s="20"/>
    </row>
    <row r="14" ht="18.75" customHeight="1">
      <c r="A14" s="15"/>
      <c r="B14" s="28" t="s">
        <v>15</v>
      </c>
      <c r="C14" s="29" t="s">
        <v>136</v>
      </c>
      <c r="D14" s="17"/>
      <c r="E14" s="17"/>
      <c r="F14" s="17"/>
      <c r="G14" s="17"/>
      <c r="H14" s="17"/>
      <c r="I14" s="17"/>
      <c r="J14" s="18"/>
      <c r="K14" s="113"/>
    </row>
    <row r="15" ht="4.5" customHeight="1">
      <c r="A15" s="31"/>
      <c r="B15" s="32"/>
      <c r="C15" s="32"/>
      <c r="D15" s="32"/>
      <c r="E15" s="32"/>
      <c r="F15" s="32"/>
      <c r="G15" s="32"/>
      <c r="H15" s="32"/>
      <c r="I15" s="32"/>
      <c r="J15" s="32"/>
      <c r="K15" s="30"/>
    </row>
    <row r="16" ht="39.0" customHeight="1">
      <c r="A16" s="31"/>
      <c r="B16" s="32"/>
      <c r="C16" s="93" t="s">
        <v>137</v>
      </c>
      <c r="D16" s="17"/>
      <c r="E16" s="17"/>
      <c r="F16" s="17"/>
      <c r="G16" s="17"/>
      <c r="H16" s="17"/>
      <c r="I16" s="17"/>
      <c r="J16" s="18"/>
      <c r="K16" s="30"/>
    </row>
    <row r="17" ht="4.5" customHeight="1">
      <c r="A17" s="31"/>
      <c r="B17" s="32"/>
      <c r="C17" s="32"/>
      <c r="D17" s="32"/>
      <c r="E17" s="32"/>
      <c r="F17" s="32"/>
      <c r="G17" s="32"/>
      <c r="H17" s="32"/>
      <c r="I17" s="32"/>
      <c r="J17" s="32"/>
      <c r="K17" s="30"/>
    </row>
    <row r="18" ht="24.0" customHeight="1">
      <c r="A18" s="114"/>
      <c r="B18" s="28" t="s">
        <v>18</v>
      </c>
      <c r="C18" s="29" t="s">
        <v>138</v>
      </c>
      <c r="D18" s="17"/>
      <c r="E18" s="17"/>
      <c r="F18" s="17"/>
      <c r="G18" s="17"/>
      <c r="H18" s="17"/>
      <c r="I18" s="17"/>
      <c r="J18" s="18"/>
      <c r="K18" s="113"/>
    </row>
    <row r="19" ht="4.5" customHeight="1">
      <c r="A19" s="31"/>
      <c r="B19" s="32"/>
      <c r="C19" s="32"/>
      <c r="D19" s="32"/>
      <c r="E19" s="32"/>
      <c r="F19" s="32"/>
      <c r="G19" s="32"/>
      <c r="H19" s="32"/>
      <c r="I19" s="32"/>
      <c r="J19" s="32"/>
      <c r="K19" s="30"/>
    </row>
    <row r="20" ht="18.75" customHeight="1">
      <c r="A20" s="34"/>
      <c r="B20" s="32"/>
      <c r="C20" s="115" t="s">
        <v>139</v>
      </c>
      <c r="D20" s="116">
        <f>1*D10/1000</f>
        <v>0.7</v>
      </c>
      <c r="E20" s="81"/>
      <c r="F20" s="81"/>
      <c r="G20" s="81"/>
      <c r="H20" s="81"/>
      <c r="I20" s="81"/>
      <c r="J20" s="81"/>
      <c r="K20" s="30"/>
    </row>
    <row r="21" ht="42.75" customHeight="1">
      <c r="A21" s="31"/>
      <c r="B21" s="32"/>
      <c r="C21" s="93" t="s">
        <v>140</v>
      </c>
      <c r="D21" s="17"/>
      <c r="E21" s="17"/>
      <c r="F21" s="17"/>
      <c r="G21" s="17"/>
      <c r="H21" s="17"/>
      <c r="I21" s="17"/>
      <c r="J21" s="18"/>
      <c r="K21" s="30"/>
    </row>
    <row r="22" ht="12.75" customHeight="1">
      <c r="A22" s="31"/>
      <c r="B22" s="32"/>
      <c r="C22" s="117">
        <f>D20*(1-0.1)</f>
        <v>0.63</v>
      </c>
      <c r="D22" s="118"/>
      <c r="E22" s="32"/>
      <c r="F22" s="32"/>
      <c r="G22" s="32"/>
      <c r="H22" s="32"/>
      <c r="I22" s="32"/>
      <c r="J22" s="32"/>
      <c r="K22" s="30"/>
    </row>
    <row r="23" ht="4.5" customHeight="1">
      <c r="A23" s="31"/>
      <c r="B23" s="32"/>
      <c r="C23" s="32"/>
      <c r="D23" s="32"/>
      <c r="E23" s="32"/>
      <c r="F23" s="32"/>
      <c r="G23" s="32"/>
      <c r="H23" s="32"/>
      <c r="I23" s="32"/>
      <c r="J23" s="32"/>
      <c r="K23" s="30"/>
    </row>
    <row r="24" ht="12.75" customHeight="1">
      <c r="A24" s="31"/>
      <c r="B24" s="28" t="s">
        <v>20</v>
      </c>
      <c r="C24" s="21" t="s">
        <v>141</v>
      </c>
      <c r="D24" s="77"/>
      <c r="E24" s="77"/>
      <c r="F24" s="77"/>
      <c r="G24" s="77"/>
      <c r="H24" s="77"/>
      <c r="I24" s="77"/>
      <c r="J24" s="77"/>
      <c r="K24" s="30"/>
    </row>
    <row r="25" ht="20.25" customHeight="1">
      <c r="A25" s="31"/>
      <c r="B25" s="32"/>
      <c r="C25" s="117">
        <f>(1-C22)</f>
        <v>0.37</v>
      </c>
      <c r="D25" s="77" t="s">
        <v>142</v>
      </c>
      <c r="E25" s="77"/>
      <c r="F25" s="21"/>
      <c r="G25" s="32"/>
      <c r="H25" s="32"/>
      <c r="I25" s="32"/>
      <c r="J25" s="32"/>
      <c r="K25" s="30"/>
    </row>
    <row r="26" ht="12.75" customHeight="1">
      <c r="A26" s="48"/>
      <c r="B26" s="50"/>
      <c r="C26" s="50"/>
      <c r="D26" s="50"/>
      <c r="E26" s="50"/>
      <c r="F26" s="50"/>
      <c r="G26" s="50"/>
      <c r="H26" s="50"/>
      <c r="I26" s="50"/>
      <c r="J26" s="50"/>
      <c r="K26" s="5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2:F2"/>
    <mergeCell ref="B4:J4"/>
    <mergeCell ref="F5:G5"/>
    <mergeCell ref="C12:I12"/>
    <mergeCell ref="C14:J14"/>
    <mergeCell ref="C16:J16"/>
    <mergeCell ref="C18:J18"/>
    <mergeCell ref="C21:J2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2005-12-15T01:38:51Z</dcterms:created>
  <dc:creator>jp40</dc:creator>
</cp:coreProperties>
</file>