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ity Spreadsheet" sheetId="1" r:id="rId4"/>
  </sheets>
  <definedNames/>
  <calcPr/>
  <extLst>
    <ext uri="GoogleSheetsCustomDataVersion2">
      <go:sheetsCustomData xmlns:go="http://customooxmlschemas.google.com/" r:id="rId5" roundtripDataChecksum="4kdt3PvoCK/zAAYd23z9diqdZVjgE+gMBB8NpBtbCT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ID#AAABG5ABYIE
Marco Caurla    (2024-02-19 10:33:55)
L'obiettivo di questo esercizio è risolvere per una delle cinque variabili (N, I/Y, PV, PMT o FV) in modo che il flusso di cassa mostrato sulla riga 14 abbia un NPV (Net Present Value, valore attuale netto) pari a zero. In altre parole, si cerca di trovare il valore mancante che bilancia il flusso di cassa in modo che il valore attuale dei flussi di cassa sia zero.</t>
      </text>
    </comment>
  </commentList>
  <extLst>
    <ext uri="GoogleSheetsCustomDataVersion2">
      <go:sheetsCustomData xmlns:go="http://customooxmlschemas.google.com/" r:id="rId1" roundtripDataSignature="AMtx7mj8QosbTtRGFiunOk1qcTBb/5G90Q=="/>
    </ext>
  </extLst>
</comments>
</file>

<file path=xl/sharedStrings.xml><?xml version="1.0" encoding="utf-8"?>
<sst xmlns="http://schemas.openxmlformats.org/spreadsheetml/2006/main" count="14" uniqueCount="11">
  <si>
    <t>Instructions</t>
  </si>
  <si>
    <r>
      <rPr>
        <rFont val="Arial"/>
        <color theme="1"/>
        <sz val="10.0"/>
      </rPr>
      <t xml:space="preserve">Enter 4 of the items N, I/Y, PV, PMT, or FV in the </t>
    </r>
    <r>
      <rPr>
        <rFont val="Arial"/>
        <b/>
        <color theme="1"/>
        <sz val="10.0"/>
      </rPr>
      <t>shaded area</t>
    </r>
    <r>
      <rPr>
        <rFont val="Arial"/>
        <color theme="1"/>
        <sz val="10.0"/>
      </rPr>
      <t xml:space="preserve"> below, and the annuity calculator will solve for the fifth item.  The solution will be such that the cash flows shown on line 14 have NPV = 0.
Note that PV, PMT, and FV are initially set to round to the nearest dollar.  To change this default, right click and select "Format Cells &gt; Number &gt; Decimal Places" and enter the desired precision.</t>
    </r>
  </si>
  <si>
    <t>N</t>
  </si>
  <si>
    <t>I/Y</t>
  </si>
  <si>
    <t>PV</t>
  </si>
  <si>
    <t>PMT</t>
  </si>
  <si>
    <t>FV</t>
  </si>
  <si>
    <t>Excel Formula</t>
  </si>
  <si>
    <t>Given</t>
  </si>
  <si>
    <t>Date</t>
  </si>
  <si>
    <t>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</si>
</sst>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FF0000"/>
      <name val="Arial"/>
    </font>
    <font>
      <b/>
      <sz val="10.0"/>
      <color rgb="FFFF0000"/>
      <name val="Arial"/>
    </font>
    <font>
      <sz val="8.0"/>
      <color rgb="FFFF0000"/>
      <name val="Arial"/>
    </font>
    <font>
      <sz val="8.0"/>
      <color theme="1"/>
      <name val="Arial"/>
    </font>
    <font>
      <sz val="9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10.0"/>
      <color rgb="FF00CC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5D1C4"/>
        <bgColor rgb="FFB5D1C4"/>
      </patternFill>
    </fill>
    <fill>
      <patternFill patternType="solid">
        <fgColor rgb="FFD6E5DE"/>
        <bgColor rgb="FFD6E5DE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thick">
        <color rgb="FFFFFFFF"/>
      </right>
      <top/>
      <bottom/>
    </border>
    <border>
      <left style="thick">
        <color rgb="FFFFFFFF"/>
      </left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/>
      <right/>
      <top/>
      <bottom style="thin">
        <color rgb="FFC0C0C0"/>
      </bottom>
    </border>
    <border>
      <left/>
      <right/>
      <top/>
      <bottom style="double">
        <color rgb="FFC0C0C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3" fontId="2" numFmtId="10" xfId="0" applyAlignment="1" applyBorder="1" applyFill="1" applyFont="1" applyNumberFormat="1">
      <alignment horizontal="center" shrinkToFit="0" vertical="center" wrapText="0"/>
    </xf>
    <xf borderId="6" fillId="4" fontId="1" numFmtId="0" xfId="0" applyAlignment="1" applyBorder="1" applyFill="1" applyFont="1">
      <alignment horizontal="left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shrinkToFit="0" vertical="bottom" wrapText="0"/>
    </xf>
    <xf borderId="10" fillId="2" fontId="2" numFmtId="10" xfId="0" applyAlignment="1" applyBorder="1" applyFont="1" applyNumberFormat="1">
      <alignment horizontal="center" shrinkToFit="0" vertical="top" wrapText="0"/>
    </xf>
    <xf borderId="10" fillId="2" fontId="1" numFmtId="0" xfId="0" applyAlignment="1" applyBorder="1" applyFont="1">
      <alignment horizontal="left"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horizontal="center"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horizontal="right"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0" fillId="4" fontId="1" numFmtId="10" xfId="0" applyAlignment="1" applyBorder="1" applyFont="1" applyNumberFormat="1">
      <alignment horizontal="center" shrinkToFit="0" vertical="bottom" wrapText="0"/>
    </xf>
    <xf borderId="10" fillId="4" fontId="1" numFmtId="3" xfId="0" applyAlignment="1" applyBorder="1" applyFont="1" applyNumberFormat="1">
      <alignment horizontal="center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7" numFmtId="0" xfId="0" applyAlignment="1" applyBorder="1" applyFont="1">
      <alignment shrinkToFit="0" vertical="bottom" wrapText="0"/>
    </xf>
    <xf borderId="10" fillId="2" fontId="2" numFmtId="2" xfId="0" applyAlignment="1" applyBorder="1" applyFont="1" applyNumberFormat="1">
      <alignment horizontal="center" shrinkToFit="0" vertical="bottom" wrapText="0"/>
    </xf>
    <xf borderId="10" fillId="2" fontId="2" numFmtId="10" xfId="0" applyAlignment="1" applyBorder="1" applyFont="1" applyNumberFormat="1">
      <alignment horizontal="center" shrinkToFit="0" vertical="bottom" wrapText="0"/>
    </xf>
    <xf borderId="10" fillId="2" fontId="2" numFmtId="38" xfId="0" applyAlignment="1" applyBorder="1" applyFont="1" applyNumberFormat="1">
      <alignment horizontal="center" shrinkToFit="0" vertical="bottom" wrapText="0"/>
    </xf>
    <xf borderId="10" fillId="2" fontId="8" numFmtId="0" xfId="0" applyAlignment="1" applyBorder="1" applyFont="1">
      <alignment horizontal="center"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10" fillId="2" fontId="1" numFmtId="3" xfId="0" applyAlignment="1" applyBorder="1" applyFont="1" applyNumberFormat="1">
      <alignment horizontal="center" shrinkToFit="0" vertical="bottom" wrapText="0"/>
    </xf>
    <xf borderId="10" fillId="2" fontId="1" numFmtId="10" xfId="0" applyAlignment="1" applyBorder="1" applyFont="1" applyNumberFormat="1">
      <alignment horizontal="center" shrinkToFit="0" vertical="bottom" wrapText="0"/>
    </xf>
    <xf borderId="10" fillId="2" fontId="9" numFmtId="0" xfId="0" applyAlignment="1" applyBorder="1" applyFont="1">
      <alignment horizontal="right" shrinkToFit="0" vertical="bottom" wrapText="0"/>
    </xf>
    <xf borderId="10" fillId="2" fontId="10" numFmtId="3" xfId="0" applyAlignment="1" applyBorder="1" applyFont="1" applyNumberFormat="1">
      <alignment horizontal="right" shrinkToFit="0" vertical="bottom" wrapText="0"/>
    </xf>
    <xf borderId="10" fillId="2" fontId="1" numFmtId="38" xfId="0" applyAlignment="1" applyBorder="1" applyFont="1" applyNumberFormat="1">
      <alignment shrinkToFit="0" vertical="bottom" wrapText="0"/>
    </xf>
    <xf borderId="10" fillId="2" fontId="1" numFmtId="38" xfId="0" applyAlignment="1" applyBorder="1" applyFont="1" applyNumberFormat="1">
      <alignment horizontal="center" shrinkToFit="0" vertical="bottom" wrapText="0"/>
    </xf>
    <xf borderId="10" fillId="2" fontId="1" numFmtId="38" xfId="0" applyAlignment="1" applyBorder="1" applyFont="1" applyNumberFormat="1">
      <alignment horizontal="right" shrinkToFit="0" vertical="bottom" wrapText="0"/>
    </xf>
    <xf borderId="9" fillId="2" fontId="11" numFmtId="0" xfId="0" applyAlignment="1" applyBorder="1" applyFont="1">
      <alignment shrinkToFit="0" vertical="bottom" wrapText="0"/>
    </xf>
    <xf borderId="12" fillId="2" fontId="1" numFmtId="38" xfId="0" applyAlignment="1" applyBorder="1" applyFont="1" applyNumberFormat="1">
      <alignment shrinkToFit="0" vertical="bottom" wrapText="0"/>
    </xf>
    <xf borderId="12" fillId="2" fontId="1" numFmtId="38" xfId="0" applyAlignment="1" applyBorder="1" applyFont="1" applyNumberFormat="1">
      <alignment horizontal="right"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5.0"/>
    <col customWidth="1" min="3" max="7" width="11.88"/>
    <col customWidth="1" min="8" max="8" width="25.63"/>
    <col customWidth="1" min="9" max="9" width="3.75"/>
    <col customWidth="1" min="10" max="26" width="8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/>
    </row>
    <row r="2" ht="79.5" customHeight="1">
      <c r="A2" s="4"/>
      <c r="B2" s="5" t="s">
        <v>0</v>
      </c>
      <c r="C2" s="6" t="s">
        <v>1</v>
      </c>
      <c r="D2" s="7"/>
      <c r="E2" s="7"/>
      <c r="F2" s="7"/>
      <c r="G2" s="7"/>
      <c r="H2" s="8"/>
      <c r="I2" s="9"/>
    </row>
    <row r="3" ht="12.75" customHeight="1">
      <c r="A3" s="4"/>
      <c r="B3" s="10"/>
      <c r="C3" s="11"/>
      <c r="D3" s="11"/>
      <c r="E3" s="11"/>
      <c r="F3" s="11"/>
      <c r="G3" s="11"/>
      <c r="H3" s="11"/>
      <c r="I3" s="9"/>
    </row>
    <row r="4" ht="12.75" customHeight="1">
      <c r="A4" s="4"/>
      <c r="B4" s="12"/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4"/>
    </row>
    <row r="5" ht="12.75" customHeight="1">
      <c r="A5" s="4"/>
      <c r="B5" s="15" t="s">
        <v>8</v>
      </c>
      <c r="C5" s="16">
        <v>15.0</v>
      </c>
      <c r="D5" s="17">
        <v>0.08</v>
      </c>
      <c r="E5" s="18">
        <v>-20000.0</v>
      </c>
      <c r="F5" s="16">
        <v>0.0</v>
      </c>
      <c r="G5" s="18"/>
      <c r="H5" s="19"/>
      <c r="I5" s="20"/>
    </row>
    <row r="6" ht="12.75" customHeight="1">
      <c r="A6" s="4"/>
      <c r="B6" s="15" t="str">
        <f>"Solve For "&amp;IF(COUNTBLANK(C5:G5)&lt;&gt;1,"",IF(C5="","NPER",IF(D5="","RATE",IF(E5="","PV",IF(F5="","PMT",IF(G5="","FV",""))))))</f>
        <v>Solve For FV</v>
      </c>
      <c r="C6" s="21" t="str">
        <f>IF(AND(COUNTBLANK(C5:G5)=1,C5=""),NPER(D5,F5,E5,G5),"")</f>
        <v/>
      </c>
      <c r="D6" s="22" t="str">
        <f>IF(AND(COUNTBLANK(C5:G5)=1,D5=""),RATE(C5,F5,E5,G5),"")</f>
        <v/>
      </c>
      <c r="E6" s="23" t="str">
        <f>IF(AND(COUNTBLANK(C5:G5)=1,E5=""),PV(D5,C5,F5,G5),"")</f>
        <v/>
      </c>
      <c r="F6" s="23" t="str">
        <f>IF(AND(COUNTBLANK(C5:G5)=1,F5=""),PMT(D5,C5,E5,G5),"")</f>
        <v/>
      </c>
      <c r="G6" s="23">
        <f>IF(AND(COUNTBLANK(C5:G5)=1,G5=""),FV(D5,C5,F5,E5),"")</f>
        <v>63443.38228</v>
      </c>
      <c r="H6" s="24" t="str">
        <f>IF(C6&lt;&gt;"",C9,IF(D6&lt;&gt;"",D9,IF(E6&lt;&gt;"",E9,IF(F6&lt;&gt;"",F9,IF(G6&lt;&gt;"",G9,"")))))</f>
        <v>=FV(0,08,15,0,-20000)</v>
      </c>
      <c r="I6" s="9"/>
    </row>
    <row r="7" ht="12.75" customHeight="1">
      <c r="A7" s="4"/>
      <c r="B7" s="25"/>
      <c r="C7" s="25"/>
      <c r="D7" s="25"/>
      <c r="E7" s="25"/>
      <c r="F7" s="25"/>
      <c r="G7" s="19"/>
      <c r="H7" s="19"/>
      <c r="I7" s="9"/>
    </row>
    <row r="8" ht="12.75" hidden="1" customHeight="1">
      <c r="A8" s="4"/>
      <c r="B8" s="26"/>
      <c r="C8" s="27">
        <f t="shared" ref="C8:G8" si="1">SUM(C5:C6)</f>
        <v>15</v>
      </c>
      <c r="D8" s="28">
        <f t="shared" si="1"/>
        <v>0.08</v>
      </c>
      <c r="E8" s="27">
        <f t="shared" si="1"/>
        <v>-20000</v>
      </c>
      <c r="F8" s="27">
        <f t="shared" si="1"/>
        <v>0</v>
      </c>
      <c r="G8" s="27">
        <f t="shared" si="1"/>
        <v>63443.38228</v>
      </c>
      <c r="H8" s="19"/>
      <c r="I8" s="9"/>
    </row>
    <row r="9" ht="12.75" hidden="1" customHeight="1">
      <c r="A9" s="4"/>
      <c r="B9" s="25"/>
      <c r="C9" s="19" t="str">
        <f>"=NPER("&amp;D8&amp;","&amp;F8&amp;","&amp;E8&amp;","&amp;G8&amp;")"</f>
        <v>=NPER(0,08,0,-20000,63443,3822839654)</v>
      </c>
      <c r="D9" s="19" t="str">
        <f>"=RATE("&amp;C8&amp;","&amp;F8&amp;","&amp;E8&amp;","&amp;G8&amp;")"</f>
        <v>=RATE(15,0,-20000,63443,3822839654)</v>
      </c>
      <c r="E9" s="19" t="str">
        <f>"=PV("&amp;D8&amp;","&amp;C8&amp;","&amp;F8&amp;","&amp;G8&amp;")"</f>
        <v>=PV(0,08,15,0,63443,3822839654)</v>
      </c>
      <c r="F9" s="19" t="str">
        <f>"=PMT("&amp;D8&amp;","&amp;C8&amp;","&amp;E8&amp;","&amp;G8&amp;")"</f>
        <v>=PMT(0,08,15,-20000,63443,3822839654)</v>
      </c>
      <c r="G9" s="19" t="str">
        <f>"=FV("&amp;D8&amp;","&amp;C8&amp;","&amp;F8&amp;","&amp;E8&amp;")"</f>
        <v>=FV(0,08,15,0,-20000)</v>
      </c>
      <c r="H9" s="19"/>
      <c r="I9" s="9"/>
    </row>
    <row r="10" ht="12.75" customHeight="1">
      <c r="A10" s="4"/>
      <c r="B10" s="15" t="s">
        <v>9</v>
      </c>
      <c r="C10" s="29">
        <v>0.0</v>
      </c>
      <c r="D10" s="29">
        <f>IF(C8&gt;0,1,"")</f>
        <v>1</v>
      </c>
      <c r="E10" s="29">
        <f>IF(C8&gt;1,2,"")</f>
        <v>2</v>
      </c>
      <c r="F10" s="29" t="str">
        <f>IF(C8&gt;3,"…",IF(C8=3,3,""))</f>
        <v>…</v>
      </c>
      <c r="G10" s="30">
        <f>IF(C8&gt;3,C8,"")</f>
        <v>15</v>
      </c>
      <c r="H10" s="19"/>
      <c r="I10" s="9"/>
    </row>
    <row r="11" ht="12.75" customHeight="1">
      <c r="A11" s="4"/>
      <c r="B11" s="15" t="s">
        <v>4</v>
      </c>
      <c r="C11" s="31">
        <f>E8</f>
        <v>-20000</v>
      </c>
      <c r="D11" s="31"/>
      <c r="E11" s="31"/>
      <c r="F11" s="32"/>
      <c r="G11" s="31"/>
      <c r="H11" s="19"/>
      <c r="I11" s="9"/>
    </row>
    <row r="12" ht="12.75" customHeight="1">
      <c r="A12" s="4"/>
      <c r="B12" s="15" t="s">
        <v>5</v>
      </c>
      <c r="C12" s="33"/>
      <c r="D12" s="33">
        <f t="shared" ref="D12:E12" si="2">IF(D10&lt;&gt;"",$F8,"")</f>
        <v>0</v>
      </c>
      <c r="E12" s="33">
        <f t="shared" si="2"/>
        <v>0</v>
      </c>
      <c r="F12" s="33" t="str">
        <f>IF(F10=3,$F8,IF(F10="…","...",""))</f>
        <v>...</v>
      </c>
      <c r="G12" s="33">
        <f>IF(G10&lt;&gt;"",$F8,"")</f>
        <v>0</v>
      </c>
      <c r="H12" s="19"/>
      <c r="I12" s="34"/>
    </row>
    <row r="13" ht="13.5" customHeight="1">
      <c r="A13" s="4"/>
      <c r="B13" s="15" t="s">
        <v>6</v>
      </c>
      <c r="C13" s="35" t="str">
        <f t="shared" ref="C13:G13" si="3">IF(C10=$C8,$G8,"")</f>
        <v/>
      </c>
      <c r="D13" s="35" t="str">
        <f t="shared" si="3"/>
        <v/>
      </c>
      <c r="E13" s="35" t="str">
        <f t="shared" si="3"/>
        <v/>
      </c>
      <c r="F13" s="36" t="str">
        <f t="shared" si="3"/>
        <v/>
      </c>
      <c r="G13" s="35">
        <f t="shared" si="3"/>
        <v>63443.38228</v>
      </c>
      <c r="H13" s="19"/>
      <c r="I13" s="9"/>
    </row>
    <row r="14" ht="13.5" customHeight="1">
      <c r="A14" s="4"/>
      <c r="B14" s="15" t="s">
        <v>10</v>
      </c>
      <c r="C14" s="33">
        <f>E8+IF(C10=$C8,$G8,0)</f>
        <v>-20000</v>
      </c>
      <c r="D14" s="33">
        <f t="shared" ref="D14:E14" si="4">IF(D10&lt;&gt;"",$F8+IF(D10=$C8,$G8,0),"")</f>
        <v>0</v>
      </c>
      <c r="E14" s="33">
        <f t="shared" si="4"/>
        <v>0</v>
      </c>
      <c r="F14" s="33" t="str">
        <f>IF(F10=3,$F8+IF(F10=$C8,$G8,0),IF(F10="…","…",""))</f>
        <v>…</v>
      </c>
      <c r="G14" s="33">
        <f>IF(G10&lt;&gt;"",$F8+IF(G10=$C8,$G8,0),"")</f>
        <v>63443.38228</v>
      </c>
      <c r="H14" s="19"/>
      <c r="I14" s="9"/>
    </row>
    <row r="15" ht="13.5" customHeight="1">
      <c r="A15" s="37"/>
      <c r="B15" s="38"/>
      <c r="C15" s="38"/>
      <c r="D15" s="38"/>
      <c r="E15" s="38"/>
      <c r="F15" s="38"/>
      <c r="G15" s="38"/>
      <c r="H15" s="38"/>
      <c r="I15" s="39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2:H2"/>
  </mergeCells>
  <printOptions/>
  <pageMargins bottom="0.75" footer="0.0" header="0.0" left="0.7" right="0.7" top="0.75"/>
  <pageSetup orientation="landscape"/>
  <headerFooter>
    <oddHeader>&amp;CBerk/DeMarzo, Corporate Finance &amp;A</oddHeader>
    <oddFooter>&amp;C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2005-04-29T02:46:29Z</dcterms:created>
  <dc:creator>pdemarzo</dc:creator>
</cp:coreProperties>
</file>