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ad.monash.edu\home\User059\PPKHUYNH\Desktop\FIT1013 S2 2018\2018\Centre Resources\Week 3\Tute and Lab\Solutions\"/>
    </mc:Choice>
  </mc:AlternateContent>
  <bookViews>
    <workbookView xWindow="600" yWindow="210" windowWidth="11100" windowHeight="6600" activeTab="1"/>
  </bookViews>
  <sheets>
    <sheet name="postage" sheetId="5" r:id="rId1"/>
    <sheet name="class" sheetId="1" r:id="rId2"/>
  </sheets>
  <definedNames>
    <definedName name="attendees">class!$A$3:$A$17</definedName>
    <definedName name="classlist">class!$F$3:$H$22</definedName>
    <definedName name="_xlnm.Criteria">class!$B$19:$B$20</definedName>
    <definedName name="_xlnm.Database">class!$A$2:$D$17</definedName>
    <definedName name="Lookup">postage!$A$3:$F$8</definedName>
  </definedNames>
  <calcPr calcId="162913"/>
</workbook>
</file>

<file path=xl/calcChain.xml><?xml version="1.0" encoding="utf-8"?>
<calcChain xmlns="http://schemas.openxmlformats.org/spreadsheetml/2006/main">
  <c r="D29" i="5" l="1"/>
  <c r="C29" i="5"/>
  <c r="B29" i="5"/>
  <c r="D28" i="5"/>
  <c r="C28" i="5"/>
  <c r="B28" i="5"/>
  <c r="D27" i="5"/>
  <c r="C27" i="5"/>
  <c r="B27" i="5"/>
  <c r="H22" i="5"/>
  <c r="B22" i="5"/>
  <c r="D22" i="5"/>
  <c r="F22" i="5" s="1"/>
  <c r="H21" i="5"/>
  <c r="B21" i="5"/>
  <c r="D21" i="5" s="1"/>
  <c r="F21" i="5" s="1"/>
  <c r="H20" i="5"/>
  <c r="B20" i="5"/>
  <c r="D20" i="5"/>
  <c r="F20" i="5" s="1"/>
  <c r="H19" i="5"/>
  <c r="B19" i="5"/>
  <c r="D19" i="5"/>
  <c r="F19" i="5" s="1"/>
  <c r="D15" i="5"/>
  <c r="C15" i="5"/>
  <c r="B15" i="5"/>
  <c r="D14" i="5"/>
  <c r="C14" i="5"/>
  <c r="B14" i="5"/>
  <c r="D13" i="5"/>
  <c r="C13" i="5"/>
  <c r="B13" i="5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4" i="1"/>
  <c r="I5" i="1"/>
  <c r="I6" i="1"/>
  <c r="I7" i="1"/>
  <c r="I8" i="1"/>
  <c r="I9" i="1"/>
  <c r="I10" i="1"/>
  <c r="I11" i="1"/>
  <c r="I23" i="1" s="1"/>
  <c r="I12" i="1"/>
  <c r="I13" i="1"/>
  <c r="I14" i="1"/>
  <c r="I15" i="1"/>
  <c r="I16" i="1"/>
  <c r="I17" i="1"/>
  <c r="I18" i="1"/>
  <c r="I19" i="1"/>
  <c r="I20" i="1"/>
  <c r="I21" i="1"/>
  <c r="I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22" i="1"/>
  <c r="I3" i="1"/>
</calcChain>
</file>

<file path=xl/sharedStrings.xml><?xml version="1.0" encoding="utf-8"?>
<sst xmlns="http://schemas.openxmlformats.org/spreadsheetml/2006/main" count="74" uniqueCount="50">
  <si>
    <t>Test Results:</t>
  </si>
  <si>
    <t>CLASSLIST</t>
  </si>
  <si>
    <t>ID</t>
  </si>
  <si>
    <t>Tutorial Number</t>
  </si>
  <si>
    <t>Test Mark</t>
  </si>
  <si>
    <t>Name</t>
  </si>
  <si>
    <t>Test attendance</t>
  </si>
  <si>
    <t>Henry Wu</t>
  </si>
  <si>
    <t>Simon Smith</t>
  </si>
  <si>
    <t>Robin Short</t>
  </si>
  <si>
    <t>Raymond Lee</t>
  </si>
  <si>
    <t>Sylvia Leang</t>
  </si>
  <si>
    <t>Julia Khan</t>
  </si>
  <si>
    <t>James Short</t>
  </si>
  <si>
    <t>Kevin Allen</t>
  </si>
  <si>
    <t>Tim Roberts</t>
  </si>
  <si>
    <t>James Hird</t>
  </si>
  <si>
    <t>Francis McCourt</t>
  </si>
  <si>
    <t>Angela Davis</t>
  </si>
  <si>
    <t>Jill Adams</t>
  </si>
  <si>
    <t>Roger Thomas</t>
  </si>
  <si>
    <t>Adrian Koh</t>
  </si>
  <si>
    <t>Andrea Goldsmith</t>
  </si>
  <si>
    <t>Brenda Behan</t>
  </si>
  <si>
    <t>Belinda Bevis</t>
  </si>
  <si>
    <t>tutorial average:</t>
  </si>
  <si>
    <t>Max Hopper</t>
  </si>
  <si>
    <t>Martin Donohue</t>
  </si>
  <si>
    <t>Number Absentees:</t>
  </si>
  <si>
    <t>Price Table:</t>
  </si>
  <si>
    <t>BEST</t>
  </si>
  <si>
    <t>WEIGHT</t>
  </si>
  <si>
    <t>MAIL</t>
  </si>
  <si>
    <t>COURIER</t>
  </si>
  <si>
    <t>TRUCK</t>
  </si>
  <si>
    <t>COST</t>
  </si>
  <si>
    <t>MODE</t>
  </si>
  <si>
    <t>Mail</t>
  </si>
  <si>
    <t>Courier</t>
  </si>
  <si>
    <t>NA</t>
  </si>
  <si>
    <t>Truck</t>
  </si>
  <si>
    <t>Customer queries: vlookup</t>
  </si>
  <si>
    <t>Match function to find relative position of term</t>
  </si>
  <si>
    <t>Term</t>
  </si>
  <si>
    <t>Relative position</t>
  </si>
  <si>
    <t>ISNA</t>
  </si>
  <si>
    <t>IF()</t>
  </si>
  <si>
    <t>Final</t>
  </si>
  <si>
    <t>SEA</t>
  </si>
  <si>
    <t>Customer queries: vlookup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</si>
</sst>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3" xfId="0" applyBorder="1"/>
    <xf numFmtId="0" fontId="3" fillId="3" borderId="1" xfId="0" applyFont="1" applyFill="1" applyBorder="1" applyAlignment="1">
      <alignment horizontal="left"/>
    </xf>
    <xf numFmtId="0" fontId="0" fillId="4" borderId="1" xfId="0" applyFill="1" applyBorder="1"/>
    <xf numFmtId="0" fontId="3" fillId="3" borderId="3" xfId="0" applyFont="1" applyFill="1" applyBorder="1" applyAlignment="1">
      <alignment horizontal="left"/>
    </xf>
    <xf numFmtId="0" fontId="0" fillId="4" borderId="3" xfId="0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" fillId="5" borderId="2" xfId="0" applyFont="1" applyFill="1" applyBorder="1" applyAlignment="1">
      <alignment wrapText="1"/>
    </xf>
    <xf numFmtId="0" fontId="3" fillId="3" borderId="4" xfId="0" applyFont="1" applyFill="1" applyBorder="1" applyAlignment="1">
      <alignment horizontal="left"/>
    </xf>
    <xf numFmtId="0" fontId="0" fillId="4" borderId="4" xfId="0" applyFill="1" applyBorder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9"/>
  <sheetViews>
    <sheetView workbookViewId="0">
      <selection activeCell="H34" sqref="H34"/>
    </sheetView>
  </sheetViews>
  <sheetFormatPr defaultRowHeight="12.75" x14ac:dyDescent="0.2"/>
  <cols>
    <col min="1" max="1" width="12" bestFit="1" customWidth="1"/>
  </cols>
  <sheetData>
    <row r="1" spans="1:6" x14ac:dyDescent="0.2">
      <c r="A1" s="18" t="s">
        <v>29</v>
      </c>
      <c r="E1" s="17" t="s">
        <v>30</v>
      </c>
      <c r="F1" s="17" t="s">
        <v>30</v>
      </c>
    </row>
    <row r="2" spans="1:6" x14ac:dyDescent="0.2">
      <c r="A2" s="17" t="s">
        <v>31</v>
      </c>
      <c r="B2" s="17" t="s">
        <v>32</v>
      </c>
      <c r="C2" s="17" t="s">
        <v>33</v>
      </c>
      <c r="D2" s="17" t="s">
        <v>34</v>
      </c>
      <c r="E2" s="17" t="s">
        <v>35</v>
      </c>
      <c r="F2" s="17" t="s">
        <v>36</v>
      </c>
    </row>
    <row r="3" spans="1:6" x14ac:dyDescent="0.2">
      <c r="A3" s="17">
        <v>0</v>
      </c>
      <c r="B3" s="19">
        <v>3</v>
      </c>
      <c r="C3" s="19">
        <v>9.25</v>
      </c>
      <c r="D3" s="19">
        <v>6.5</v>
      </c>
      <c r="E3" s="19">
        <v>3</v>
      </c>
      <c r="F3" s="15" t="s">
        <v>37</v>
      </c>
    </row>
    <row r="4" spans="1:6" x14ac:dyDescent="0.2">
      <c r="A4" s="17">
        <v>2</v>
      </c>
      <c r="B4" s="19">
        <v>3.5</v>
      </c>
      <c r="C4" s="19">
        <v>9.25</v>
      </c>
      <c r="D4" s="19">
        <v>6.5</v>
      </c>
      <c r="E4" s="19">
        <v>3.5</v>
      </c>
      <c r="F4" s="15" t="s">
        <v>37</v>
      </c>
    </row>
    <row r="5" spans="1:6" x14ac:dyDescent="0.2">
      <c r="A5" s="17">
        <v>7</v>
      </c>
      <c r="B5" s="19">
        <v>5.25</v>
      </c>
      <c r="C5" s="19">
        <v>9.25</v>
      </c>
      <c r="D5" s="19">
        <v>10</v>
      </c>
      <c r="E5" s="19">
        <v>5.25</v>
      </c>
      <c r="F5" s="15" t="s">
        <v>37</v>
      </c>
    </row>
    <row r="6" spans="1:6" x14ac:dyDescent="0.2">
      <c r="A6" s="17">
        <v>20</v>
      </c>
      <c r="B6" s="19">
        <v>10</v>
      </c>
      <c r="C6" s="19">
        <v>9.25</v>
      </c>
      <c r="D6" s="19">
        <v>12</v>
      </c>
      <c r="E6" s="19">
        <v>9.25</v>
      </c>
      <c r="F6" s="15" t="s">
        <v>38</v>
      </c>
    </row>
    <row r="7" spans="1:6" x14ac:dyDescent="0.2">
      <c r="A7" s="17">
        <v>45</v>
      </c>
      <c r="B7" s="19">
        <v>16</v>
      </c>
      <c r="C7" s="19" t="s">
        <v>39</v>
      </c>
      <c r="D7" s="19">
        <v>14</v>
      </c>
      <c r="E7" s="19">
        <v>14</v>
      </c>
      <c r="F7" s="15" t="s">
        <v>40</v>
      </c>
    </row>
    <row r="8" spans="1:6" x14ac:dyDescent="0.2">
      <c r="A8" s="17">
        <v>100</v>
      </c>
      <c r="B8" s="19">
        <v>35</v>
      </c>
      <c r="C8" s="19" t="s">
        <v>39</v>
      </c>
      <c r="D8" s="19">
        <v>15.5</v>
      </c>
      <c r="E8" s="19">
        <v>15.5</v>
      </c>
      <c r="F8" s="15" t="s">
        <v>40</v>
      </c>
    </row>
    <row r="10" spans="1:6" x14ac:dyDescent="0.2">
      <c r="A10" s="18" t="s">
        <v>41</v>
      </c>
    </row>
    <row r="11" spans="1:6" x14ac:dyDescent="0.2">
      <c r="A11" s="17"/>
      <c r="C11" s="17" t="s">
        <v>30</v>
      </c>
      <c r="D11" s="17" t="s">
        <v>30</v>
      </c>
    </row>
    <row r="12" spans="1:6" x14ac:dyDescent="0.2">
      <c r="A12" s="17" t="s">
        <v>31</v>
      </c>
      <c r="B12" s="17" t="s">
        <v>33</v>
      </c>
      <c r="C12" s="20" t="s">
        <v>35</v>
      </c>
      <c r="D12" s="17" t="s">
        <v>36</v>
      </c>
    </row>
    <row r="13" spans="1:6" x14ac:dyDescent="0.2">
      <c r="A13" s="15">
        <v>13.7</v>
      </c>
      <c r="B13" s="25">
        <f>VLOOKUP(A13,Lookup,3)</f>
        <v>9.25</v>
      </c>
      <c r="C13" s="25">
        <f>VLOOKUP(A13,Lookup,5)</f>
        <v>5.25</v>
      </c>
      <c r="D13" s="25" t="str">
        <f>VLOOKUP(A13,Lookup,6)</f>
        <v>Mail</v>
      </c>
    </row>
    <row r="14" spans="1:6" x14ac:dyDescent="0.2">
      <c r="A14" s="15">
        <v>1.6</v>
      </c>
      <c r="B14" s="25">
        <f>VLOOKUP(A14,Lookup,3)</f>
        <v>9.25</v>
      </c>
      <c r="C14" s="25">
        <f>VLOOKUP(A14,Lookup,5)</f>
        <v>3</v>
      </c>
      <c r="D14" s="25" t="str">
        <f>VLOOKUP(A14,Lookup,6)</f>
        <v>Mail</v>
      </c>
    </row>
    <row r="15" spans="1:6" x14ac:dyDescent="0.2">
      <c r="A15" s="15">
        <v>185</v>
      </c>
      <c r="B15" s="25" t="str">
        <f>VLOOKUP(A15,Lookup,3)</f>
        <v>NA</v>
      </c>
      <c r="C15" s="25">
        <f>VLOOKUP(A15,Lookup,5)</f>
        <v>15.5</v>
      </c>
      <c r="D15" s="25" t="str">
        <f>VLOOKUP(A15,Lookup,6)</f>
        <v>Truck</v>
      </c>
    </row>
    <row r="17" spans="1:8" x14ac:dyDescent="0.2">
      <c r="A17" s="18" t="s">
        <v>42</v>
      </c>
    </row>
    <row r="18" spans="1:8" ht="25.5" x14ac:dyDescent="0.2">
      <c r="A18" s="21" t="s">
        <v>43</v>
      </c>
      <c r="B18" s="22" t="s">
        <v>44</v>
      </c>
      <c r="D18" s="17" t="s">
        <v>45</v>
      </c>
      <c r="E18" s="15"/>
      <c r="F18" s="17" t="s">
        <v>46</v>
      </c>
      <c r="H18" s="17" t="s">
        <v>47</v>
      </c>
    </row>
    <row r="19" spans="1:8" x14ac:dyDescent="0.2">
      <c r="A19" s="23" t="s">
        <v>33</v>
      </c>
      <c r="B19" s="25">
        <f>MATCH($A19,$A$2:$F$2,0)</f>
        <v>3</v>
      </c>
      <c r="D19" s="26" t="b">
        <f>ISNA(B19)</f>
        <v>0</v>
      </c>
      <c r="F19" s="26" t="str">
        <f>IF(D19=FALSE,"found","not found")</f>
        <v>found</v>
      </c>
      <c r="H19" s="25">
        <f>IF(ISNA(MATCH(A19,$A$2:$F$2,FALSE)),"not found",MATCH(A19,$A$2:$F$2,FALSE))</f>
        <v>3</v>
      </c>
    </row>
    <row r="20" spans="1:8" x14ac:dyDescent="0.2">
      <c r="A20" s="23" t="s">
        <v>35</v>
      </c>
      <c r="B20" s="25">
        <f>MATCH($A20,$A$2:$F$2,0)</f>
        <v>5</v>
      </c>
      <c r="D20" s="26" t="b">
        <f>ISNA(B20)</f>
        <v>0</v>
      </c>
      <c r="F20" s="26" t="str">
        <f>IF(D20=FALSE,"found","not found")</f>
        <v>found</v>
      </c>
      <c r="H20" s="25">
        <f>IF(ISNA(MATCH(A20,$A$2:$F$2,FALSE)),"not found",MATCH(A20,$A$2:$F$2,FALSE))</f>
        <v>5</v>
      </c>
    </row>
    <row r="21" spans="1:8" x14ac:dyDescent="0.2">
      <c r="A21" s="24" t="s">
        <v>48</v>
      </c>
      <c r="B21" s="25" t="e">
        <f>MATCH($A21,$A$2:$F$2,0)</f>
        <v>#N/A</v>
      </c>
      <c r="D21" s="26" t="b">
        <f>ISNA(B21)</f>
        <v>1</v>
      </c>
      <c r="F21" s="26" t="str">
        <f>IF(D21=FALSE,"found","not found")</f>
        <v>not found</v>
      </c>
      <c r="H21" s="25" t="str">
        <f>IF(ISNA(MATCH(A21,$A$2:$F$2,FALSE)),"not found",MATCH(A21,$A$2:$F$2,FALSE))</f>
        <v>not found</v>
      </c>
    </row>
    <row r="22" spans="1:8" x14ac:dyDescent="0.2">
      <c r="A22" s="23" t="s">
        <v>36</v>
      </c>
      <c r="B22" s="25">
        <f>MATCH($A22,$A$2:$F$2,0)</f>
        <v>6</v>
      </c>
      <c r="D22" s="26" t="b">
        <f>ISNA(B22)</f>
        <v>0</v>
      </c>
      <c r="F22" s="26" t="str">
        <f>IF(D22=FALSE,"found","not found")</f>
        <v>found</v>
      </c>
      <c r="H22" s="25">
        <f>IF(ISNA(MATCH(A22,$A$2:$F$2,FALSE)),"not found",MATCH(A22,$A$2:$F$2,FALSE))</f>
        <v>6</v>
      </c>
    </row>
    <row r="24" spans="1:8" x14ac:dyDescent="0.2">
      <c r="A24" s="18" t="s">
        <v>49</v>
      </c>
    </row>
    <row r="25" spans="1:8" x14ac:dyDescent="0.2">
      <c r="A25" s="17"/>
      <c r="C25" s="17" t="s">
        <v>30</v>
      </c>
      <c r="D25" s="17" t="s">
        <v>30</v>
      </c>
    </row>
    <row r="26" spans="1:8" x14ac:dyDescent="0.2">
      <c r="A26" s="17" t="s">
        <v>31</v>
      </c>
      <c r="B26" s="17" t="s">
        <v>33</v>
      </c>
      <c r="C26" s="20" t="s">
        <v>35</v>
      </c>
      <c r="D26" s="17" t="s">
        <v>36</v>
      </c>
    </row>
    <row r="27" spans="1:8" x14ac:dyDescent="0.2">
      <c r="A27" s="15">
        <v>13.7</v>
      </c>
      <c r="B27" s="25">
        <f>VLOOKUP($A27,Lookup,MATCH(B$26,$A$2:$F$2,FALSE),TRUE)</f>
        <v>9.25</v>
      </c>
      <c r="C27" s="25">
        <f t="shared" ref="C27:D29" si="0">VLOOKUP($A27,Lookup,MATCH(C$26,$A$2:$F$2,0),TRUE)</f>
        <v>5.25</v>
      </c>
      <c r="D27" s="25" t="str">
        <f t="shared" si="0"/>
        <v>Mail</v>
      </c>
    </row>
    <row r="28" spans="1:8" x14ac:dyDescent="0.2">
      <c r="A28" s="15">
        <v>1.6</v>
      </c>
      <c r="B28" s="25">
        <f>VLOOKUP($A28,Lookup,MATCH(B$26,$A$2:$F$2,FALSE),TRUE)</f>
        <v>9.25</v>
      </c>
      <c r="C28" s="25">
        <f t="shared" si="0"/>
        <v>3</v>
      </c>
      <c r="D28" s="25" t="str">
        <f t="shared" si="0"/>
        <v>Mail</v>
      </c>
    </row>
    <row r="29" spans="1:8" x14ac:dyDescent="0.2">
      <c r="A29" s="15">
        <v>185</v>
      </c>
      <c r="B29" s="25" t="str">
        <f>VLOOKUP($A29,Lookup,MATCH(B$26,$A$2:$F$2,FALSE),TRUE)</f>
        <v>NA</v>
      </c>
      <c r="C29" s="25">
        <f t="shared" si="0"/>
        <v>15.5</v>
      </c>
      <c r="D29" s="25" t="str">
        <f t="shared" si="0"/>
        <v>Truck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0"/>
  <sheetViews>
    <sheetView tabSelected="1" workbookViewId="0">
      <selection activeCell="E30" sqref="E30"/>
    </sheetView>
  </sheetViews>
  <sheetFormatPr defaultRowHeight="12.75" x14ac:dyDescent="0.2"/>
  <cols>
    <col min="1" max="1" width="6.28515625" customWidth="1"/>
    <col min="2" max="2" width="16.140625" customWidth="1"/>
    <col min="3" max="3" width="8.140625" bestFit="1" customWidth="1"/>
    <col min="4" max="4" width="6.5703125" style="15" customWidth="1"/>
    <col min="5" max="5" width="4.85546875" customWidth="1"/>
    <col min="6" max="6" width="7.28515625" customWidth="1"/>
    <col min="7" max="7" width="16.28515625" customWidth="1"/>
    <col min="8" max="8" width="11.5703125" customWidth="1"/>
    <col min="9" max="9" width="12" customWidth="1"/>
  </cols>
  <sheetData>
    <row r="1" spans="1:9" ht="13.5" thickBot="1" x14ac:dyDescent="0.25">
      <c r="A1" t="s">
        <v>0</v>
      </c>
      <c r="F1" s="1" t="s">
        <v>1</v>
      </c>
      <c r="G1" s="1"/>
      <c r="H1" s="1"/>
    </row>
    <row r="2" spans="1:9" s="29" customFormat="1" ht="26.25" thickBot="1" x14ac:dyDescent="0.25">
      <c r="A2" s="27" t="s">
        <v>2</v>
      </c>
      <c r="B2" s="27" t="s">
        <v>5</v>
      </c>
      <c r="C2" s="28" t="s">
        <v>3</v>
      </c>
      <c r="D2" s="28" t="s">
        <v>4</v>
      </c>
      <c r="F2" s="30" t="s">
        <v>2</v>
      </c>
      <c r="G2" s="31" t="s">
        <v>5</v>
      </c>
      <c r="H2" s="32" t="s">
        <v>3</v>
      </c>
      <c r="I2" s="28" t="s">
        <v>6</v>
      </c>
    </row>
    <row r="3" spans="1:9" x14ac:dyDescent="0.2">
      <c r="A3" s="2">
        <v>3315</v>
      </c>
      <c r="B3" s="3" t="str">
        <f t="shared" ref="B3:B17" si="0">INDEX(classlist,MATCH(A3,$F$3:$F$22,0),2)</f>
        <v>Adrian Koh</v>
      </c>
      <c r="C3" s="2">
        <f t="shared" ref="C3:C17" si="1">VLOOKUP(A3,classlist,3,FALSE)</f>
        <v>2</v>
      </c>
      <c r="D3" s="2">
        <v>55</v>
      </c>
      <c r="F3" s="4">
        <v>3301</v>
      </c>
      <c r="G3" s="5" t="s">
        <v>7</v>
      </c>
      <c r="H3" s="33">
        <v>1</v>
      </c>
      <c r="I3" s="36" t="str">
        <f t="shared" ref="I3:I22" si="2">IF(ISNA(MATCH(F3,attendees,0)),"Absent","Present")</f>
        <v>Present</v>
      </c>
    </row>
    <row r="4" spans="1:9" x14ac:dyDescent="0.2">
      <c r="A4" s="2">
        <v>3312</v>
      </c>
      <c r="B4" s="3" t="str">
        <f t="shared" si="0"/>
        <v>Angela Davis</v>
      </c>
      <c r="C4" s="2">
        <f t="shared" si="1"/>
        <v>1</v>
      </c>
      <c r="D4" s="2">
        <v>68</v>
      </c>
      <c r="F4" s="6">
        <v>3305</v>
      </c>
      <c r="G4" s="7" t="s">
        <v>8</v>
      </c>
      <c r="H4" s="34">
        <v>3</v>
      </c>
      <c r="I4" s="2" t="str">
        <f t="shared" si="2"/>
        <v>Present</v>
      </c>
    </row>
    <row r="5" spans="1:9" x14ac:dyDescent="0.2">
      <c r="A5" s="2">
        <v>3307</v>
      </c>
      <c r="B5" s="3" t="str">
        <f t="shared" si="0"/>
        <v>Kevin Allen</v>
      </c>
      <c r="C5" s="2">
        <f t="shared" si="1"/>
        <v>3</v>
      </c>
      <c r="D5" s="2">
        <v>43</v>
      </c>
      <c r="F5" s="6">
        <v>3303</v>
      </c>
      <c r="G5" s="7" t="s">
        <v>9</v>
      </c>
      <c r="H5" s="34">
        <v>2</v>
      </c>
      <c r="I5" s="2" t="str">
        <f t="shared" si="2"/>
        <v>Present</v>
      </c>
    </row>
    <row r="6" spans="1:9" x14ac:dyDescent="0.2">
      <c r="A6" s="2">
        <v>3311</v>
      </c>
      <c r="B6" s="3" t="str">
        <f t="shared" si="0"/>
        <v>Francis McCourt</v>
      </c>
      <c r="C6" s="2">
        <f t="shared" si="1"/>
        <v>2</v>
      </c>
      <c r="D6" s="2">
        <v>90</v>
      </c>
      <c r="F6" s="6">
        <v>3302</v>
      </c>
      <c r="G6" s="7" t="s">
        <v>10</v>
      </c>
      <c r="H6" s="34">
        <v>3</v>
      </c>
      <c r="I6" s="2" t="str">
        <f t="shared" si="2"/>
        <v>Present</v>
      </c>
    </row>
    <row r="7" spans="1:9" x14ac:dyDescent="0.2">
      <c r="A7" s="2">
        <v>3317</v>
      </c>
      <c r="B7" s="3" t="str">
        <f t="shared" si="0"/>
        <v>Max Hopper</v>
      </c>
      <c r="C7" s="2">
        <f t="shared" si="1"/>
        <v>3</v>
      </c>
      <c r="D7" s="2">
        <v>65</v>
      </c>
      <c r="F7" s="6">
        <v>3304</v>
      </c>
      <c r="G7" s="7" t="s">
        <v>11</v>
      </c>
      <c r="H7" s="34">
        <v>2</v>
      </c>
      <c r="I7" s="2" t="str">
        <f t="shared" si="2"/>
        <v>Present</v>
      </c>
    </row>
    <row r="8" spans="1:9" x14ac:dyDescent="0.2">
      <c r="A8" s="2">
        <v>3306</v>
      </c>
      <c r="B8" s="3" t="str">
        <f t="shared" si="0"/>
        <v>Julia Khan</v>
      </c>
      <c r="C8" s="2">
        <f t="shared" si="1"/>
        <v>2</v>
      </c>
      <c r="D8" s="2">
        <v>66</v>
      </c>
      <c r="F8" s="6">
        <v>3306</v>
      </c>
      <c r="G8" s="7" t="s">
        <v>12</v>
      </c>
      <c r="H8" s="34">
        <v>2</v>
      </c>
      <c r="I8" s="2" t="str">
        <f t="shared" si="2"/>
        <v>Present</v>
      </c>
    </row>
    <row r="9" spans="1:9" x14ac:dyDescent="0.2">
      <c r="A9" s="2">
        <v>3304</v>
      </c>
      <c r="B9" s="3" t="str">
        <f t="shared" si="0"/>
        <v>Sylvia Leang</v>
      </c>
      <c r="C9" s="2">
        <f t="shared" si="1"/>
        <v>2</v>
      </c>
      <c r="D9" s="2">
        <v>39</v>
      </c>
      <c r="F9" s="6">
        <v>3308</v>
      </c>
      <c r="G9" s="7" t="s">
        <v>13</v>
      </c>
      <c r="H9" s="34">
        <v>1</v>
      </c>
      <c r="I9" s="2" t="str">
        <f t="shared" si="2"/>
        <v>Absent</v>
      </c>
    </row>
    <row r="10" spans="1:9" x14ac:dyDescent="0.2">
      <c r="A10" s="2">
        <v>3320</v>
      </c>
      <c r="B10" s="3" t="str">
        <f t="shared" si="0"/>
        <v>Brenda Behan</v>
      </c>
      <c r="C10" s="2">
        <f t="shared" si="1"/>
        <v>3</v>
      </c>
      <c r="D10" s="2">
        <v>51</v>
      </c>
      <c r="F10" s="6">
        <v>3307</v>
      </c>
      <c r="G10" s="7" t="s">
        <v>14</v>
      </c>
      <c r="H10" s="34">
        <v>3</v>
      </c>
      <c r="I10" s="2" t="str">
        <f t="shared" si="2"/>
        <v>Present</v>
      </c>
    </row>
    <row r="11" spans="1:9" x14ac:dyDescent="0.2">
      <c r="A11" s="2">
        <v>3319</v>
      </c>
      <c r="B11" s="3" t="str">
        <f t="shared" si="0"/>
        <v>Martin Donohue</v>
      </c>
      <c r="C11" s="2">
        <f t="shared" si="1"/>
        <v>2</v>
      </c>
      <c r="D11" s="2">
        <v>64</v>
      </c>
      <c r="F11" s="6">
        <v>3310</v>
      </c>
      <c r="G11" s="7" t="s">
        <v>15</v>
      </c>
      <c r="H11" s="34">
        <v>3</v>
      </c>
      <c r="I11" s="2" t="str">
        <f t="shared" si="2"/>
        <v>Absent</v>
      </c>
    </row>
    <row r="12" spans="1:9" x14ac:dyDescent="0.2">
      <c r="A12" s="2">
        <v>3318</v>
      </c>
      <c r="B12" s="3" t="str">
        <f t="shared" si="0"/>
        <v>Belinda Bevis</v>
      </c>
      <c r="C12" s="2">
        <f t="shared" si="1"/>
        <v>1</v>
      </c>
      <c r="D12" s="2">
        <v>87</v>
      </c>
      <c r="F12" s="6">
        <v>3309</v>
      </c>
      <c r="G12" s="7" t="s">
        <v>16</v>
      </c>
      <c r="H12" s="34">
        <v>1</v>
      </c>
      <c r="I12" s="2" t="str">
        <f t="shared" si="2"/>
        <v>Absent</v>
      </c>
    </row>
    <row r="13" spans="1:9" x14ac:dyDescent="0.2">
      <c r="A13" s="2">
        <v>3313</v>
      </c>
      <c r="B13" s="3" t="str">
        <f t="shared" si="0"/>
        <v>Andrea Goldsmith</v>
      </c>
      <c r="C13" s="2">
        <f t="shared" si="1"/>
        <v>2</v>
      </c>
      <c r="D13" s="2">
        <v>95</v>
      </c>
      <c r="F13" s="6">
        <v>3311</v>
      </c>
      <c r="G13" s="7" t="s">
        <v>17</v>
      </c>
      <c r="H13" s="34">
        <v>2</v>
      </c>
      <c r="I13" s="2" t="str">
        <f t="shared" si="2"/>
        <v>Present</v>
      </c>
    </row>
    <row r="14" spans="1:9" x14ac:dyDescent="0.2">
      <c r="A14" s="2">
        <v>3302</v>
      </c>
      <c r="B14" s="3" t="str">
        <f t="shared" si="0"/>
        <v>Raymond Lee</v>
      </c>
      <c r="C14" s="2">
        <f t="shared" si="1"/>
        <v>3</v>
      </c>
      <c r="D14" s="2">
        <v>73</v>
      </c>
      <c r="F14" s="6">
        <v>3312</v>
      </c>
      <c r="G14" s="7" t="s">
        <v>18</v>
      </c>
      <c r="H14" s="34">
        <v>1</v>
      </c>
      <c r="I14" s="2" t="str">
        <f t="shared" si="2"/>
        <v>Present</v>
      </c>
    </row>
    <row r="15" spans="1:9" x14ac:dyDescent="0.2">
      <c r="A15" s="2">
        <v>3303</v>
      </c>
      <c r="B15" s="3" t="str">
        <f t="shared" si="0"/>
        <v>Robin Short</v>
      </c>
      <c r="C15" s="2">
        <f t="shared" si="1"/>
        <v>2</v>
      </c>
      <c r="D15" s="2">
        <v>75</v>
      </c>
      <c r="F15" s="6">
        <v>3316</v>
      </c>
      <c r="G15" s="7" t="s">
        <v>19</v>
      </c>
      <c r="H15" s="34">
        <v>2</v>
      </c>
      <c r="I15" s="2" t="str">
        <f t="shared" si="2"/>
        <v>Absent</v>
      </c>
    </row>
    <row r="16" spans="1:9" x14ac:dyDescent="0.2">
      <c r="A16" s="2">
        <v>3301</v>
      </c>
      <c r="B16" s="3" t="str">
        <f t="shared" si="0"/>
        <v>Henry Wu</v>
      </c>
      <c r="C16" s="2">
        <f t="shared" si="1"/>
        <v>1</v>
      </c>
      <c r="D16" s="2">
        <v>44</v>
      </c>
      <c r="F16" s="6">
        <v>3314</v>
      </c>
      <c r="G16" s="7" t="s">
        <v>20</v>
      </c>
      <c r="H16" s="34">
        <v>3</v>
      </c>
      <c r="I16" s="2" t="str">
        <f t="shared" si="2"/>
        <v>Absent</v>
      </c>
    </row>
    <row r="17" spans="1:9" ht="13.5" thickBot="1" x14ac:dyDescent="0.25">
      <c r="A17" s="8">
        <v>3305</v>
      </c>
      <c r="B17" s="9" t="str">
        <f t="shared" si="0"/>
        <v>Simon Smith</v>
      </c>
      <c r="C17" s="8">
        <f t="shared" si="1"/>
        <v>3</v>
      </c>
      <c r="D17" s="8">
        <v>35</v>
      </c>
      <c r="F17" s="6">
        <v>3315</v>
      </c>
      <c r="G17" s="7" t="s">
        <v>21</v>
      </c>
      <c r="H17" s="34">
        <v>2</v>
      </c>
      <c r="I17" s="2" t="str">
        <f t="shared" si="2"/>
        <v>Present</v>
      </c>
    </row>
    <row r="18" spans="1:9" ht="13.5" thickBot="1" x14ac:dyDescent="0.25">
      <c r="F18" s="6">
        <v>3313</v>
      </c>
      <c r="G18" s="7" t="s">
        <v>22</v>
      </c>
      <c r="H18" s="34">
        <v>2</v>
      </c>
      <c r="I18" s="2" t="str">
        <f t="shared" si="2"/>
        <v>Present</v>
      </c>
    </row>
    <row r="19" spans="1:9" ht="13.5" thickBot="1" x14ac:dyDescent="0.25">
      <c r="B19" s="10" t="s">
        <v>3</v>
      </c>
      <c r="F19" s="6">
        <v>3320</v>
      </c>
      <c r="G19" s="7" t="s">
        <v>23</v>
      </c>
      <c r="H19" s="34">
        <v>3</v>
      </c>
      <c r="I19" s="2" t="str">
        <f t="shared" si="2"/>
        <v>Present</v>
      </c>
    </row>
    <row r="20" spans="1:9" ht="13.5" thickBot="1" x14ac:dyDescent="0.25">
      <c r="B20" s="16">
        <v>2</v>
      </c>
      <c r="F20" s="6">
        <v>3318</v>
      </c>
      <c r="G20" s="7" t="s">
        <v>24</v>
      </c>
      <c r="H20" s="34">
        <v>1</v>
      </c>
      <c r="I20" s="2" t="str">
        <f t="shared" si="2"/>
        <v>Present</v>
      </c>
    </row>
    <row r="21" spans="1:9" x14ac:dyDescent="0.2">
      <c r="B21" t="s">
        <v>25</v>
      </c>
      <c r="F21" s="6">
        <v>3317</v>
      </c>
      <c r="G21" s="7" t="s">
        <v>26</v>
      </c>
      <c r="H21" s="34">
        <v>3</v>
      </c>
      <c r="I21" s="2" t="str">
        <f t="shared" si="2"/>
        <v>Present</v>
      </c>
    </row>
    <row r="22" spans="1:9" ht="13.5" thickBot="1" x14ac:dyDescent="0.25">
      <c r="B22" s="15">
        <f>DAVERAGE(_xlnm.Database,D2,_xlnm.Criteria)</f>
        <v>69.142857142857139</v>
      </c>
      <c r="F22" s="11">
        <v>3319</v>
      </c>
      <c r="G22" s="12" t="s">
        <v>27</v>
      </c>
      <c r="H22" s="35">
        <v>2</v>
      </c>
      <c r="I22" s="8" t="str">
        <f t="shared" si="2"/>
        <v>Present</v>
      </c>
    </row>
    <row r="23" spans="1:9" ht="25.5" x14ac:dyDescent="0.2">
      <c r="G23" s="13"/>
      <c r="H23" s="14" t="s">
        <v>28</v>
      </c>
      <c r="I23" s="15">
        <f>COUNTIF(I3:I22,"=Absent")</f>
        <v>5</v>
      </c>
    </row>
    <row r="24" spans="1:9" x14ac:dyDescent="0.2">
      <c r="B24" s="15"/>
      <c r="D24"/>
      <c r="G24" s="15"/>
    </row>
    <row r="25" spans="1:9" x14ac:dyDescent="0.2">
      <c r="B25" s="15"/>
      <c r="D25"/>
    </row>
    <row r="26" spans="1:9" x14ac:dyDescent="0.2">
      <c r="B26" s="15"/>
      <c r="D26"/>
    </row>
    <row r="27" spans="1:9" x14ac:dyDescent="0.2">
      <c r="B27" s="15"/>
      <c r="D27"/>
    </row>
    <row r="28" spans="1:9" x14ac:dyDescent="0.2">
      <c r="B28" s="15"/>
      <c r="D28"/>
    </row>
    <row r="29" spans="1:9" x14ac:dyDescent="0.2">
      <c r="B29" s="15"/>
      <c r="D29"/>
    </row>
    <row r="30" spans="1:9" x14ac:dyDescent="0.2">
      <c r="B30" s="15"/>
      <c r="D3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postage</vt:lpstr>
      <vt:lpstr>class</vt:lpstr>
      <vt:lpstr>attendees</vt:lpstr>
      <vt:lpstr>classlist</vt:lpstr>
      <vt:lpstr>Criteria</vt:lpstr>
      <vt:lpstr>Database</vt:lpstr>
      <vt:lpstr>Lookup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Huynh</cp:lastModifiedBy>
  <dcterms:created xsi:type="dcterms:W3CDTF">2000-05-17T05:33:17Z</dcterms:created>
  <dcterms:modified xsi:type="dcterms:W3CDTF">2018-07-17T07:57:01Z</dcterms:modified>
</cp:coreProperties>
</file>