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d\iCloudDrive\Documents\Collection\1-SEM_2\FIT1013\Tutorial\Week3\"/>
    </mc:Choice>
  </mc:AlternateContent>
  <xr:revisionPtr revIDLastSave="0" documentId="13_ncr:1_{A7532B19-B9EC-483D-A2BF-761F818CAF81}" xr6:coauthVersionLast="47" xr6:coauthVersionMax="47" xr10:uidLastSave="{00000000-0000-0000-0000-000000000000}"/>
  <bookViews>
    <workbookView xWindow="5925" yWindow="1155" windowWidth="19875" windowHeight="14025" activeTab="1" xr2:uid="{00000000-000D-0000-FFFF-FFFF00000000}"/>
  </bookViews>
  <sheets>
    <sheet name="postage" sheetId="1" r:id="rId1"/>
    <sheet name="class" sheetId="7" r:id="rId2"/>
  </sheets>
  <calcPr calcId="191029"/>
</workbook>
</file>

<file path=xl/calcChain.xml><?xml version="1.0" encoding="utf-8"?>
<calcChain xmlns="http://schemas.openxmlformats.org/spreadsheetml/2006/main">
  <c r="I3" i="7" l="1"/>
  <c r="I23" i="7"/>
  <c r="D2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D23" i="7"/>
  <c r="D28" i="1"/>
  <c r="D29" i="1"/>
  <c r="D27" i="1"/>
  <c r="C28" i="1"/>
  <c r="C29" i="1"/>
  <c r="C27" i="1"/>
  <c r="B28" i="1"/>
  <c r="B29" i="1"/>
  <c r="B27" i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H20" i="1"/>
  <c r="H21" i="1"/>
  <c r="H22" i="1"/>
  <c r="H19" i="1"/>
  <c r="D20" i="1"/>
  <c r="F20" i="1" s="1"/>
  <c r="D21" i="1"/>
  <c r="D22" i="1"/>
  <c r="F21" i="1"/>
  <c r="F22" i="1"/>
  <c r="F19" i="1"/>
  <c r="B20" i="1"/>
  <c r="B21" i="1"/>
  <c r="B22" i="1"/>
  <c r="B19" i="1"/>
  <c r="D19" i="1" s="1"/>
  <c r="D14" i="1"/>
  <c r="D15" i="1"/>
  <c r="D13" i="1"/>
  <c r="C14" i="1"/>
  <c r="C15" i="1"/>
  <c r="C13" i="1"/>
  <c r="B13" i="1"/>
  <c r="B14" i="1"/>
  <c r="B15" i="1"/>
</calcChain>
</file>

<file path=xl/sharedStrings.xml><?xml version="1.0" encoding="utf-8"?>
<sst xmlns="http://schemas.openxmlformats.org/spreadsheetml/2006/main" count="74" uniqueCount="51">
  <si>
    <t>WEIGHT</t>
  </si>
  <si>
    <t>MAIL</t>
  </si>
  <si>
    <t>COURIER</t>
  </si>
  <si>
    <t>TRUCK</t>
  </si>
  <si>
    <t>BEST</t>
  </si>
  <si>
    <t>MODE</t>
  </si>
  <si>
    <t>Mail</t>
  </si>
  <si>
    <t>Courier</t>
  </si>
  <si>
    <t>Truck</t>
  </si>
  <si>
    <t>NA</t>
  </si>
  <si>
    <t>COST</t>
  </si>
  <si>
    <t>Price Table:</t>
  </si>
  <si>
    <t>Customer queries: vlookup</t>
  </si>
  <si>
    <t>Match function to find relative position of term</t>
  </si>
  <si>
    <t>Term</t>
  </si>
  <si>
    <t>Relative position</t>
  </si>
  <si>
    <t>Customer queries: vlookup &amp; match</t>
  </si>
  <si>
    <t>Name</t>
  </si>
  <si>
    <t>Number of Absentees:</t>
  </si>
  <si>
    <t>SEA</t>
  </si>
  <si>
    <t>ISNA</t>
  </si>
  <si>
    <t>IF()</t>
  </si>
  <si>
    <t>Final</t>
  </si>
  <si>
    <t>TEST RESULTS:</t>
  </si>
  <si>
    <t>CLASSLIST</t>
  </si>
  <si>
    <t>ID</t>
  </si>
  <si>
    <t>Name:</t>
  </si>
  <si>
    <t>Tutorial Number</t>
  </si>
  <si>
    <t>Test Mark</t>
  </si>
  <si>
    <t>Test Attendance</t>
  </si>
  <si>
    <t>Henry Wu</t>
  </si>
  <si>
    <t>Simon Smith</t>
  </si>
  <si>
    <t>Robin Short</t>
  </si>
  <si>
    <t>Raymond Lee</t>
  </si>
  <si>
    <t>Sylvia Leang</t>
  </si>
  <si>
    <t>Julia Khan</t>
  </si>
  <si>
    <t>James Short</t>
  </si>
  <si>
    <t>Kevin Allen</t>
  </si>
  <si>
    <t>Tim Roberts</t>
  </si>
  <si>
    <t>James Hird</t>
  </si>
  <si>
    <t>Francis McCourt</t>
  </si>
  <si>
    <t>Angela Davis</t>
  </si>
  <si>
    <t>Jill Adams</t>
  </si>
  <si>
    <t>Roger Thomas</t>
  </si>
  <si>
    <t>Adrian Koh</t>
  </si>
  <si>
    <t>Andrea Goldsmith</t>
  </si>
  <si>
    <t>Brenda Behan</t>
  </si>
  <si>
    <t>Belinda Bevis</t>
  </si>
  <si>
    <t>tutorial average:</t>
  </si>
  <si>
    <t>Max Hopper</t>
  </si>
  <si>
    <t>Martin Donohue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</si>
</sst>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8"/>
      <name val="Arial"/>
    </font>
    <font>
      <b/>
      <sz val="10"/>
      <name val="等线light"/>
    </font>
    <font>
      <sz val="10"/>
      <name val="等线light"/>
    </font>
    <font>
      <b/>
      <sz val="11"/>
      <name val="等线light"/>
    </font>
    <font>
      <b/>
      <sz val="10"/>
      <color indexed="8"/>
      <name val="等线light"/>
    </font>
    <font>
      <b/>
      <sz val="10"/>
      <color indexed="12"/>
      <name val="等线light"/>
    </font>
    <font>
      <sz val="10"/>
      <color indexed="8"/>
      <name val="等线light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2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 wrapText="1"/>
    </xf>
    <xf numFmtId="0" fontId="6" fillId="0" borderId="0" xfId="0" applyFont="1"/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7" fillId="2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="130" zoomScaleNormal="130" workbookViewId="0">
      <selection activeCell="D27" sqref="D27:D29"/>
    </sheetView>
  </sheetViews>
  <sheetFormatPr defaultRowHeight="12.75"/>
  <cols>
    <col min="1" max="1" width="12" style="2" bestFit="1" customWidth="1"/>
    <col min="2" max="16384" width="9.140625" style="2"/>
  </cols>
  <sheetData>
    <row r="1" spans="1:6">
      <c r="A1" s="28" t="s">
        <v>11</v>
      </c>
      <c r="E1" s="29" t="s">
        <v>4</v>
      </c>
      <c r="F1" s="29" t="s">
        <v>4</v>
      </c>
    </row>
    <row r="2" spans="1:6">
      <c r="A2" s="29" t="s">
        <v>0</v>
      </c>
      <c r="B2" s="29" t="s">
        <v>1</v>
      </c>
      <c r="C2" s="29" t="s">
        <v>2</v>
      </c>
      <c r="D2" s="29" t="s">
        <v>3</v>
      </c>
      <c r="E2" s="29" t="s">
        <v>10</v>
      </c>
      <c r="F2" s="29" t="s">
        <v>5</v>
      </c>
    </row>
    <row r="3" spans="1:6">
      <c r="A3" s="29">
        <v>0</v>
      </c>
      <c r="B3" s="30">
        <v>3</v>
      </c>
      <c r="C3" s="30">
        <v>9.25</v>
      </c>
      <c r="D3" s="30">
        <v>6.5</v>
      </c>
      <c r="E3" s="30">
        <v>3</v>
      </c>
      <c r="F3" s="15" t="s">
        <v>6</v>
      </c>
    </row>
    <row r="4" spans="1:6">
      <c r="A4" s="29">
        <v>2</v>
      </c>
      <c r="B4" s="30">
        <v>3.5</v>
      </c>
      <c r="C4" s="30">
        <v>9.25</v>
      </c>
      <c r="D4" s="30">
        <v>6.5</v>
      </c>
      <c r="E4" s="30">
        <v>3.5</v>
      </c>
      <c r="F4" s="15" t="s">
        <v>6</v>
      </c>
    </row>
    <row r="5" spans="1:6">
      <c r="A5" s="29">
        <v>7</v>
      </c>
      <c r="B5" s="30">
        <v>5.25</v>
      </c>
      <c r="C5" s="30">
        <v>9.25</v>
      </c>
      <c r="D5" s="30">
        <v>10</v>
      </c>
      <c r="E5" s="30">
        <v>5.25</v>
      </c>
      <c r="F5" s="15" t="s">
        <v>6</v>
      </c>
    </row>
    <row r="6" spans="1:6">
      <c r="A6" s="29">
        <v>20</v>
      </c>
      <c r="B6" s="30">
        <v>10</v>
      </c>
      <c r="C6" s="30">
        <v>9.25</v>
      </c>
      <c r="D6" s="30">
        <v>12</v>
      </c>
      <c r="E6" s="30">
        <v>9.25</v>
      </c>
      <c r="F6" s="15" t="s">
        <v>7</v>
      </c>
    </row>
    <row r="7" spans="1:6">
      <c r="A7" s="29">
        <v>45</v>
      </c>
      <c r="B7" s="30">
        <v>16</v>
      </c>
      <c r="C7" s="30" t="s">
        <v>9</v>
      </c>
      <c r="D7" s="30">
        <v>14</v>
      </c>
      <c r="E7" s="30">
        <v>14</v>
      </c>
      <c r="F7" s="15" t="s">
        <v>8</v>
      </c>
    </row>
    <row r="8" spans="1:6">
      <c r="A8" s="29">
        <v>100</v>
      </c>
      <c r="B8" s="30">
        <v>35</v>
      </c>
      <c r="C8" s="30" t="s">
        <v>9</v>
      </c>
      <c r="D8" s="30">
        <v>15.5</v>
      </c>
      <c r="E8" s="30">
        <v>15.5</v>
      </c>
      <c r="F8" s="15" t="s">
        <v>8</v>
      </c>
    </row>
    <row r="10" spans="1:6">
      <c r="A10" s="28" t="s">
        <v>12</v>
      </c>
    </row>
    <row r="11" spans="1:6">
      <c r="A11" s="29"/>
      <c r="C11" s="29" t="s">
        <v>4</v>
      </c>
      <c r="D11" s="29" t="s">
        <v>4</v>
      </c>
    </row>
    <row r="12" spans="1:6">
      <c r="A12" s="29" t="s">
        <v>0</v>
      </c>
      <c r="B12" s="29" t="s">
        <v>2</v>
      </c>
      <c r="C12" s="31" t="s">
        <v>10</v>
      </c>
      <c r="D12" s="29" t="s">
        <v>5</v>
      </c>
    </row>
    <row r="13" spans="1:6">
      <c r="A13" s="15">
        <v>13.7</v>
      </c>
      <c r="B13" s="32">
        <f>VLOOKUP(A13,$A$2:$F$8,3,TRUE)</f>
        <v>9.25</v>
      </c>
      <c r="C13" s="32">
        <f>VLOOKUP(A13,$A$2:$F$8,5,TRUE)</f>
        <v>5.25</v>
      </c>
      <c r="D13" s="32" t="str">
        <f>VLOOKUP(A13,$A$2:$F$8,6,TRUE)</f>
        <v>Mail</v>
      </c>
    </row>
    <row r="14" spans="1:6">
      <c r="A14" s="15">
        <v>1.6</v>
      </c>
      <c r="B14" s="32">
        <f t="shared" ref="B14:B15" si="0">VLOOKUP(A14,$A$2:$F$8,3,TRUE)</f>
        <v>9.25</v>
      </c>
      <c r="C14" s="32">
        <f t="shared" ref="C14:C15" si="1">VLOOKUP(A14,$A$2:$F$8,5,TRUE)</f>
        <v>3</v>
      </c>
      <c r="D14" s="32" t="str">
        <f t="shared" ref="D14:D15" si="2">VLOOKUP(A14,$A$2:$F$8,6,TRUE)</f>
        <v>Mail</v>
      </c>
    </row>
    <row r="15" spans="1:6">
      <c r="A15" s="15">
        <v>185</v>
      </c>
      <c r="B15" s="32" t="str">
        <f t="shared" si="0"/>
        <v>NA</v>
      </c>
      <c r="C15" s="32">
        <f t="shared" si="1"/>
        <v>15.5</v>
      </c>
      <c r="D15" s="32" t="str">
        <f t="shared" si="2"/>
        <v>Truck</v>
      </c>
    </row>
    <row r="17" spans="1:8">
      <c r="A17" s="28" t="s">
        <v>13</v>
      </c>
    </row>
    <row r="18" spans="1:8" ht="25.5">
      <c r="A18" s="33" t="s">
        <v>14</v>
      </c>
      <c r="B18" s="34" t="s">
        <v>15</v>
      </c>
      <c r="D18" s="29" t="s">
        <v>20</v>
      </c>
      <c r="E18" s="15"/>
      <c r="F18" s="29" t="s">
        <v>21</v>
      </c>
      <c r="H18" s="29" t="s">
        <v>22</v>
      </c>
    </row>
    <row r="19" spans="1:8">
      <c r="A19" s="35" t="s">
        <v>2</v>
      </c>
      <c r="B19" s="32">
        <f>MATCH($A19,$A$2:$F$2,0)</f>
        <v>3</v>
      </c>
      <c r="D19" s="36" t="b">
        <f>ISNA(B19)</f>
        <v>0</v>
      </c>
      <c r="F19" s="36">
        <f>IF(D19,0,B19)</f>
        <v>3</v>
      </c>
      <c r="H19" s="32">
        <f>IF(ISNA(MATCH($A19,$A$2:$F$2,0)),0,MATCH($A19,$A$2:$F$2,0))</f>
        <v>3</v>
      </c>
    </row>
    <row r="20" spans="1:8">
      <c r="A20" s="37" t="s">
        <v>10</v>
      </c>
      <c r="B20" s="32">
        <f t="shared" ref="B20:B22" si="3">MATCH($A20,$A$2:$F$2,0)</f>
        <v>5</v>
      </c>
      <c r="D20" s="36" t="b">
        <f t="shared" ref="D20:D22" si="4">ISNA(B20)</f>
        <v>0</v>
      </c>
      <c r="F20" s="36">
        <f t="shared" ref="F20:F22" si="5">IF(D20,0,B20)</f>
        <v>5</v>
      </c>
      <c r="H20" s="32">
        <f t="shared" ref="H20:H22" si="6">IF(ISNA(MATCH($A20,$A$2:$F$2,0)),0,MATCH($A20,$A$2:$F$2,0))</f>
        <v>5</v>
      </c>
    </row>
    <row r="21" spans="1:8">
      <c r="A21" s="37" t="s">
        <v>19</v>
      </c>
      <c r="B21" s="32" t="e">
        <f t="shared" si="3"/>
        <v>#N/A</v>
      </c>
      <c r="D21" s="36" t="b">
        <f t="shared" si="4"/>
        <v>1</v>
      </c>
      <c r="F21" s="36">
        <f t="shared" si="5"/>
        <v>0</v>
      </c>
      <c r="H21" s="32">
        <f t="shared" si="6"/>
        <v>0</v>
      </c>
    </row>
    <row r="22" spans="1:8">
      <c r="A22" s="35" t="s">
        <v>5</v>
      </c>
      <c r="B22" s="32">
        <f t="shared" si="3"/>
        <v>6</v>
      </c>
      <c r="D22" s="36" t="b">
        <f t="shared" si="4"/>
        <v>0</v>
      </c>
      <c r="F22" s="36">
        <f t="shared" si="5"/>
        <v>6</v>
      </c>
      <c r="H22" s="32">
        <f t="shared" si="6"/>
        <v>6</v>
      </c>
    </row>
    <row r="24" spans="1:8">
      <c r="A24" s="28" t="s">
        <v>16</v>
      </c>
    </row>
    <row r="25" spans="1:8">
      <c r="A25" s="29"/>
      <c r="C25" s="29" t="s">
        <v>4</v>
      </c>
      <c r="D25" s="29" t="s">
        <v>4</v>
      </c>
    </row>
    <row r="26" spans="1:8">
      <c r="A26" s="29" t="s">
        <v>0</v>
      </c>
      <c r="B26" s="29" t="s">
        <v>2</v>
      </c>
      <c r="C26" s="31" t="s">
        <v>10</v>
      </c>
      <c r="D26" s="29" t="s">
        <v>5</v>
      </c>
    </row>
    <row r="27" spans="1:8">
      <c r="A27" s="15">
        <v>13.7</v>
      </c>
      <c r="B27" s="32">
        <f>VLOOKUP(A27,$A$3:$F$8,MATCH(B$26,$A$2:$F$2,0),TRUE)</f>
        <v>9.25</v>
      </c>
      <c r="C27" s="32">
        <f>VLOOKUP(A27,$A$3:$F$8,MATCH(C$26,$A$2:$F$2,0),TRUE)</f>
        <v>5.25</v>
      </c>
      <c r="D27" s="32" t="str">
        <f>VLOOKUP(A27,$A$3:$F$8,MATCH(D$26,$A$2:$F$2,0),TRUE)</f>
        <v>Mail</v>
      </c>
    </row>
    <row r="28" spans="1:8">
      <c r="A28" s="15">
        <v>1.6</v>
      </c>
      <c r="B28" s="32">
        <f t="shared" ref="B28:B29" si="7">VLOOKUP(A28,$A$3:$F$8,MATCH(B$26,$A$2:$F$2,0),TRUE)</f>
        <v>9.25</v>
      </c>
      <c r="C28" s="32">
        <f t="shared" ref="C28:C29" si="8">VLOOKUP(A28,$A$3:$F$8,MATCH(C$26,$A$2:$F$2,0),TRUE)</f>
        <v>3</v>
      </c>
      <c r="D28" s="32" t="str">
        <f t="shared" ref="D28:D29" si="9">VLOOKUP(A28,$A$3:$F$8,MATCH(D$26,$A$2:$F$2,0),TRUE)</f>
        <v>Mail</v>
      </c>
    </row>
    <row r="29" spans="1:8">
      <c r="A29" s="15">
        <v>185</v>
      </c>
      <c r="B29" s="32" t="str">
        <f t="shared" si="7"/>
        <v>NA</v>
      </c>
      <c r="C29" s="32">
        <f t="shared" si="8"/>
        <v>15.5</v>
      </c>
      <c r="D29" s="32" t="str">
        <f t="shared" si="9"/>
        <v>Truck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zoomScale="130" zoomScaleNormal="130" workbookViewId="0">
      <selection activeCell="I3" sqref="I3"/>
    </sheetView>
  </sheetViews>
  <sheetFormatPr defaultRowHeight="12.75"/>
  <cols>
    <col min="1" max="1" width="6.28515625" style="2" customWidth="1"/>
    <col min="2" max="2" width="18.85546875" style="2" customWidth="1"/>
    <col min="3" max="3" width="9.7109375" style="2" customWidth="1"/>
    <col min="4" max="4" width="6.5703125" style="2" customWidth="1"/>
    <col min="5" max="5" width="10.28515625" style="2" customWidth="1"/>
    <col min="6" max="6" width="8.28515625" style="2" customWidth="1"/>
    <col min="7" max="7" width="16.28515625" style="2" customWidth="1"/>
    <col min="8" max="8" width="10.5703125" style="2" customWidth="1"/>
    <col min="9" max="9" width="11.28515625" style="2" customWidth="1"/>
    <col min="10" max="16384" width="9.140625" style="2"/>
  </cols>
  <sheetData>
    <row r="1" spans="1:9" ht="13.5" thickBot="1">
      <c r="A1" s="1" t="s">
        <v>23</v>
      </c>
      <c r="F1" s="3" t="s">
        <v>24</v>
      </c>
      <c r="G1" s="3"/>
      <c r="H1" s="3"/>
    </row>
    <row r="2" spans="1:9" ht="27" thickBot="1">
      <c r="A2" s="4" t="s">
        <v>25</v>
      </c>
      <c r="B2" s="4" t="s">
        <v>26</v>
      </c>
      <c r="C2" s="5" t="s">
        <v>27</v>
      </c>
      <c r="D2" s="5" t="s">
        <v>28</v>
      </c>
      <c r="F2" s="6" t="s">
        <v>25</v>
      </c>
      <c r="G2" s="7" t="s">
        <v>17</v>
      </c>
      <c r="H2" s="8" t="s">
        <v>27</v>
      </c>
      <c r="I2" s="9" t="s">
        <v>29</v>
      </c>
    </row>
    <row r="3" spans="1:9">
      <c r="A3" s="10">
        <v>3315</v>
      </c>
      <c r="B3" s="11" t="str">
        <f>VLOOKUP(A3,$F$2:$H$22,2,TRUE)</f>
        <v>Adrian Koh</v>
      </c>
      <c r="C3" s="10">
        <f>VLOOKUP(A3,$F$2:$H$22,3,TRUE)</f>
        <v>2</v>
      </c>
      <c r="D3" s="10">
        <v>55</v>
      </c>
      <c r="F3" s="12">
        <v>3301</v>
      </c>
      <c r="G3" s="13" t="s">
        <v>30</v>
      </c>
      <c r="H3" s="14">
        <v>1</v>
      </c>
      <c r="I3" s="15">
        <f>IF(ISNA(VLOOKUP($F3, $A$3:$A$17, 1,0)),0,1)</f>
        <v>1</v>
      </c>
    </row>
    <row r="4" spans="1:9">
      <c r="A4" s="10">
        <v>3312</v>
      </c>
      <c r="B4" s="11" t="str">
        <f t="shared" ref="B4:B17" si="0">VLOOKUP(A4,$F$2:$H$22,2,TRUE)</f>
        <v>Angela Davis</v>
      </c>
      <c r="C4" s="10">
        <f t="shared" ref="C4:C17" si="1">VLOOKUP(A4,$F$2:$H$22,3,TRUE)</f>
        <v>1</v>
      </c>
      <c r="D4" s="10">
        <v>68</v>
      </c>
      <c r="F4" s="16">
        <v>3305</v>
      </c>
      <c r="G4" s="17" t="s">
        <v>31</v>
      </c>
      <c r="H4" s="18">
        <v>3</v>
      </c>
      <c r="I4" s="15">
        <f t="shared" ref="I4:I22" si="2">IF(ISNA(MATCH($F4, $A$3:$A$17, 0)),0,1)</f>
        <v>1</v>
      </c>
    </row>
    <row r="5" spans="1:9">
      <c r="A5" s="10">
        <v>3307</v>
      </c>
      <c r="B5" s="11" t="str">
        <f t="shared" si="0"/>
        <v>Julia Khan</v>
      </c>
      <c r="C5" s="10">
        <f t="shared" si="1"/>
        <v>2</v>
      </c>
      <c r="D5" s="10">
        <v>43</v>
      </c>
      <c r="F5" s="16">
        <v>3303</v>
      </c>
      <c r="G5" s="17" t="s">
        <v>32</v>
      </c>
      <c r="H5" s="18">
        <v>2</v>
      </c>
      <c r="I5" s="15">
        <f t="shared" si="2"/>
        <v>1</v>
      </c>
    </row>
    <row r="6" spans="1:9">
      <c r="A6" s="10">
        <v>3311</v>
      </c>
      <c r="B6" s="11" t="str">
        <f t="shared" si="0"/>
        <v>Francis McCourt</v>
      </c>
      <c r="C6" s="10">
        <f t="shared" si="1"/>
        <v>2</v>
      </c>
      <c r="D6" s="10">
        <v>90</v>
      </c>
      <c r="F6" s="16">
        <v>3302</v>
      </c>
      <c r="G6" s="17" t="s">
        <v>33</v>
      </c>
      <c r="H6" s="18">
        <v>3</v>
      </c>
      <c r="I6" s="15">
        <f t="shared" si="2"/>
        <v>1</v>
      </c>
    </row>
    <row r="7" spans="1:9">
      <c r="A7" s="10">
        <v>3317</v>
      </c>
      <c r="B7" s="11" t="str">
        <f t="shared" si="0"/>
        <v>Andrea Goldsmith</v>
      </c>
      <c r="C7" s="10">
        <f t="shared" si="1"/>
        <v>2</v>
      </c>
      <c r="D7" s="10">
        <v>65</v>
      </c>
      <c r="F7" s="16">
        <v>3304</v>
      </c>
      <c r="G7" s="17" t="s">
        <v>34</v>
      </c>
      <c r="H7" s="18">
        <v>2</v>
      </c>
      <c r="I7" s="15">
        <f t="shared" si="2"/>
        <v>1</v>
      </c>
    </row>
    <row r="8" spans="1:9">
      <c r="A8" s="10">
        <v>3306</v>
      </c>
      <c r="B8" s="11" t="str">
        <f t="shared" si="0"/>
        <v>Julia Khan</v>
      </c>
      <c r="C8" s="10">
        <f t="shared" si="1"/>
        <v>2</v>
      </c>
      <c r="D8" s="10">
        <v>66</v>
      </c>
      <c r="F8" s="16">
        <v>3306</v>
      </c>
      <c r="G8" s="17" t="s">
        <v>35</v>
      </c>
      <c r="H8" s="18">
        <v>2</v>
      </c>
      <c r="I8" s="15">
        <f t="shared" si="2"/>
        <v>1</v>
      </c>
    </row>
    <row r="9" spans="1:9">
      <c r="A9" s="10">
        <v>3304</v>
      </c>
      <c r="B9" s="11" t="str">
        <f t="shared" si="0"/>
        <v>Sylvia Leang</v>
      </c>
      <c r="C9" s="10">
        <f t="shared" si="1"/>
        <v>2</v>
      </c>
      <c r="D9" s="10">
        <v>39</v>
      </c>
      <c r="F9" s="16">
        <v>3308</v>
      </c>
      <c r="G9" s="17" t="s">
        <v>36</v>
      </c>
      <c r="H9" s="18">
        <v>1</v>
      </c>
      <c r="I9" s="15">
        <f t="shared" si="2"/>
        <v>0</v>
      </c>
    </row>
    <row r="10" spans="1:9">
      <c r="A10" s="10">
        <v>3320</v>
      </c>
      <c r="B10" s="11" t="str">
        <f t="shared" si="0"/>
        <v>Martin Donohue</v>
      </c>
      <c r="C10" s="10">
        <f t="shared" si="1"/>
        <v>2</v>
      </c>
      <c r="D10" s="10">
        <v>51</v>
      </c>
      <c r="F10" s="16">
        <v>3307</v>
      </c>
      <c r="G10" s="17" t="s">
        <v>37</v>
      </c>
      <c r="H10" s="18">
        <v>3</v>
      </c>
      <c r="I10" s="15">
        <f t="shared" si="2"/>
        <v>1</v>
      </c>
    </row>
    <row r="11" spans="1:9">
      <c r="A11" s="10">
        <v>3319</v>
      </c>
      <c r="B11" s="11" t="str">
        <f t="shared" si="0"/>
        <v>Martin Donohue</v>
      </c>
      <c r="C11" s="10">
        <f t="shared" si="1"/>
        <v>2</v>
      </c>
      <c r="D11" s="10">
        <v>64</v>
      </c>
      <c r="F11" s="16">
        <v>3310</v>
      </c>
      <c r="G11" s="17" t="s">
        <v>38</v>
      </c>
      <c r="H11" s="18">
        <v>3</v>
      </c>
      <c r="I11" s="15">
        <f t="shared" si="2"/>
        <v>0</v>
      </c>
    </row>
    <row r="12" spans="1:9">
      <c r="A12" s="10">
        <v>3318</v>
      </c>
      <c r="B12" s="11" t="str">
        <f t="shared" si="0"/>
        <v>Belinda Bevis</v>
      </c>
      <c r="C12" s="10">
        <f t="shared" si="1"/>
        <v>1</v>
      </c>
      <c r="D12" s="10">
        <v>87</v>
      </c>
      <c r="F12" s="16">
        <v>3309</v>
      </c>
      <c r="G12" s="17" t="s">
        <v>39</v>
      </c>
      <c r="H12" s="18">
        <v>1</v>
      </c>
      <c r="I12" s="15">
        <f t="shared" si="2"/>
        <v>0</v>
      </c>
    </row>
    <row r="13" spans="1:9">
      <c r="A13" s="10">
        <v>3313</v>
      </c>
      <c r="B13" s="11" t="str">
        <f t="shared" si="0"/>
        <v>Angela Davis</v>
      </c>
      <c r="C13" s="10">
        <f t="shared" si="1"/>
        <v>1</v>
      </c>
      <c r="D13" s="10">
        <v>95</v>
      </c>
      <c r="F13" s="16">
        <v>3311</v>
      </c>
      <c r="G13" s="17" t="s">
        <v>40</v>
      </c>
      <c r="H13" s="18">
        <v>2</v>
      </c>
      <c r="I13" s="15">
        <f t="shared" si="2"/>
        <v>1</v>
      </c>
    </row>
    <row r="14" spans="1:9">
      <c r="A14" s="10">
        <v>3302</v>
      </c>
      <c r="B14" s="11" t="str">
        <f t="shared" si="0"/>
        <v>Raymond Lee</v>
      </c>
      <c r="C14" s="10">
        <f t="shared" si="1"/>
        <v>3</v>
      </c>
      <c r="D14" s="10">
        <v>73</v>
      </c>
      <c r="F14" s="16">
        <v>3312</v>
      </c>
      <c r="G14" s="17" t="s">
        <v>41</v>
      </c>
      <c r="H14" s="18">
        <v>1</v>
      </c>
      <c r="I14" s="15">
        <f t="shared" si="2"/>
        <v>1</v>
      </c>
    </row>
    <row r="15" spans="1:9">
      <c r="A15" s="10">
        <v>3303</v>
      </c>
      <c r="B15" s="11" t="str">
        <f t="shared" si="0"/>
        <v>Raymond Lee</v>
      </c>
      <c r="C15" s="10">
        <f t="shared" si="1"/>
        <v>3</v>
      </c>
      <c r="D15" s="10">
        <v>75</v>
      </c>
      <c r="F15" s="16">
        <v>3316</v>
      </c>
      <c r="G15" s="17" t="s">
        <v>42</v>
      </c>
      <c r="H15" s="18">
        <v>2</v>
      </c>
      <c r="I15" s="15">
        <f t="shared" si="2"/>
        <v>0</v>
      </c>
    </row>
    <row r="16" spans="1:9">
      <c r="A16" s="10">
        <v>3301</v>
      </c>
      <c r="B16" s="11" t="str">
        <f t="shared" si="0"/>
        <v>Henry Wu</v>
      </c>
      <c r="C16" s="10">
        <f t="shared" si="1"/>
        <v>1</v>
      </c>
      <c r="D16" s="10">
        <v>44</v>
      </c>
      <c r="F16" s="16">
        <v>3314</v>
      </c>
      <c r="G16" s="17" t="s">
        <v>43</v>
      </c>
      <c r="H16" s="18">
        <v>3</v>
      </c>
      <c r="I16" s="15">
        <f t="shared" si="2"/>
        <v>0</v>
      </c>
    </row>
    <row r="17" spans="1:9" ht="13.5" thickBot="1">
      <c r="A17" s="19">
        <v>3305</v>
      </c>
      <c r="B17" s="11" t="str">
        <f t="shared" si="0"/>
        <v>Sylvia Leang</v>
      </c>
      <c r="C17" s="10">
        <f t="shared" si="1"/>
        <v>2</v>
      </c>
      <c r="D17" s="19">
        <v>35</v>
      </c>
      <c r="F17" s="16">
        <v>3315</v>
      </c>
      <c r="G17" s="17" t="s">
        <v>44</v>
      </c>
      <c r="H17" s="18">
        <v>2</v>
      </c>
      <c r="I17" s="15">
        <f t="shared" si="2"/>
        <v>1</v>
      </c>
    </row>
    <row r="18" spans="1:9" ht="13.5" thickBot="1">
      <c r="F18" s="16">
        <v>3313</v>
      </c>
      <c r="G18" s="17" t="s">
        <v>45</v>
      </c>
      <c r="H18" s="18">
        <v>2</v>
      </c>
      <c r="I18" s="15">
        <f t="shared" si="2"/>
        <v>1</v>
      </c>
    </row>
    <row r="19" spans="1:9" ht="13.5" thickBot="1">
      <c r="B19" s="20" t="s">
        <v>27</v>
      </c>
      <c r="F19" s="16">
        <v>3320</v>
      </c>
      <c r="G19" s="17" t="s">
        <v>46</v>
      </c>
      <c r="H19" s="18">
        <v>3</v>
      </c>
      <c r="I19" s="15">
        <f t="shared" si="2"/>
        <v>1</v>
      </c>
    </row>
    <row r="20" spans="1:9" ht="13.5" thickBot="1">
      <c r="B20" s="21"/>
      <c r="F20" s="16">
        <v>3318</v>
      </c>
      <c r="G20" s="17" t="s">
        <v>47</v>
      </c>
      <c r="H20" s="18">
        <v>1</v>
      </c>
      <c r="I20" s="15">
        <f t="shared" si="2"/>
        <v>1</v>
      </c>
    </row>
    <row r="21" spans="1:9">
      <c r="B21" s="22" t="s">
        <v>48</v>
      </c>
      <c r="F21" s="16">
        <v>3317</v>
      </c>
      <c r="G21" s="17" t="s">
        <v>49</v>
      </c>
      <c r="H21" s="18">
        <v>3</v>
      </c>
      <c r="I21" s="15">
        <f t="shared" si="2"/>
        <v>1</v>
      </c>
    </row>
    <row r="22" spans="1:9" ht="13.5" thickBot="1">
      <c r="B22" s="15"/>
      <c r="D22" s="2" t="e">
        <f>VLOOKUP(F11,$A$3:$A$17,1,1)</f>
        <v>#N/A</v>
      </c>
      <c r="F22" s="23">
        <v>3319</v>
      </c>
      <c r="G22" s="24" t="s">
        <v>50</v>
      </c>
      <c r="H22" s="25">
        <v>2</v>
      </c>
      <c r="I22" s="15">
        <f t="shared" si="2"/>
        <v>1</v>
      </c>
    </row>
    <row r="23" spans="1:9" ht="38.25">
      <c r="D23" s="2" t="b">
        <f>ISNA(VLOOKUP(F11,$A$3:$A$17,1,1))</f>
        <v>1</v>
      </c>
      <c r="G23" s="26"/>
      <c r="H23" s="27" t="s">
        <v>18</v>
      </c>
      <c r="I23" s="15">
        <f>COUNTIF(I3:I22,1)</f>
        <v>15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postage</vt:lpstr>
      <vt:lpstr>class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</cp:lastModifiedBy>
  <dcterms:created xsi:type="dcterms:W3CDTF">2002-08-12T05:18:19Z</dcterms:created>
  <dcterms:modified xsi:type="dcterms:W3CDTF">2021-08-13T03:21:26Z</dcterms:modified>
</cp:coreProperties>
</file>