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\My Drive\Documents\Assignment\FIT2002\Assignment 1 (Weight 20%)\"/>
    </mc:Choice>
  </mc:AlternateContent>
  <xr:revisionPtr revIDLastSave="0" documentId="13_ncr:1_{C8DDA25B-9C84-4F00-A91A-DBF6E1503CFE}" xr6:coauthVersionLast="47" xr6:coauthVersionMax="47" xr10:uidLastSave="{00000000-0000-0000-0000-000000000000}"/>
  <bookViews>
    <workbookView xWindow="-120" yWindow="-120" windowWidth="29040" windowHeight="15720" xr2:uid="{9121B17B-1490-D64E-A61E-D2E18DF8F494}"/>
  </bookViews>
  <sheets>
    <sheet name="Sheet1" sheetId="1" r:id="rId1"/>
    <sheet name="project 1" sheetId="2" r:id="rId2"/>
    <sheet name="project 2" sheetId="3" r:id="rId3"/>
    <sheet name="project 3" sheetId="4" r:id="rId4"/>
    <sheet name="project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C5" i="1"/>
  <c r="D5" i="1"/>
  <c r="E5" i="1"/>
  <c r="E7" i="5"/>
  <c r="E5" i="5"/>
  <c r="D8" i="5"/>
  <c r="D9" i="5" s="1"/>
  <c r="C8" i="5"/>
  <c r="E8" i="5" s="1"/>
  <c r="B8" i="5"/>
  <c r="D6" i="5"/>
  <c r="C6" i="5"/>
  <c r="B6" i="5"/>
  <c r="B9" i="5" s="1"/>
  <c r="B10" i="5" s="1"/>
  <c r="B14" i="5" s="1"/>
  <c r="E6" i="4"/>
  <c r="E7" i="4"/>
  <c r="E5" i="4"/>
  <c r="D8" i="4"/>
  <c r="D9" i="4" s="1"/>
  <c r="C8" i="4"/>
  <c r="C9" i="4" s="1"/>
  <c r="B6" i="4"/>
  <c r="B9" i="4" s="1"/>
  <c r="D6" i="4"/>
  <c r="C6" i="4"/>
  <c r="B8" i="4"/>
  <c r="F6" i="2"/>
  <c r="C7" i="2"/>
  <c r="D7" i="2"/>
  <c r="E7" i="2"/>
  <c r="C9" i="2"/>
  <c r="F9" i="2"/>
  <c r="C10" i="2"/>
  <c r="D10" i="2"/>
  <c r="E10" i="2"/>
  <c r="E5" i="3"/>
  <c r="C9" i="3"/>
  <c r="D8" i="3"/>
  <c r="C8" i="3"/>
  <c r="D6" i="3"/>
  <c r="C6" i="3"/>
  <c r="B8" i="3"/>
  <c r="B7" i="3"/>
  <c r="E7" i="3" s="1"/>
  <c r="B6" i="3"/>
  <c r="E6" i="3" s="1"/>
  <c r="B10" i="4" l="1"/>
  <c r="B14" i="4" s="1"/>
  <c r="E9" i="4"/>
  <c r="C10" i="4"/>
  <c r="D10" i="4" s="1"/>
  <c r="B12" i="4" s="1"/>
  <c r="B13" i="4" s="1"/>
  <c r="B9" i="3"/>
  <c r="E9" i="3" s="1"/>
  <c r="F10" i="2"/>
  <c r="C9" i="5"/>
  <c r="C10" i="5" s="1"/>
  <c r="D10" i="5" s="1"/>
  <c r="B12" i="5" s="1"/>
  <c r="B13" i="5" s="1"/>
  <c r="E8" i="4"/>
  <c r="D9" i="3"/>
  <c r="E6" i="5"/>
  <c r="F7" i="2"/>
  <c r="D12" i="2"/>
  <c r="E12" i="2"/>
  <c r="C12" i="2"/>
  <c r="E8" i="3"/>
  <c r="B10" i="3" l="1"/>
  <c r="F12" i="2"/>
  <c r="C13" i="2"/>
  <c r="C10" i="3" l="1"/>
  <c r="D10" i="3" s="1"/>
  <c r="B12" i="3" s="1"/>
  <c r="B13" i="3" s="1"/>
  <c r="B14" i="3"/>
  <c r="D13" i="2"/>
  <c r="E13" i="2" s="1"/>
  <c r="C15" i="2" s="1"/>
  <c r="C16" i="2" s="1"/>
  <c r="C17" i="2"/>
</calcChain>
</file>

<file path=xl/sharedStrings.xml><?xml version="1.0" encoding="utf-8"?>
<sst xmlns="http://schemas.openxmlformats.org/spreadsheetml/2006/main" count="66" uniqueCount="21">
  <si>
    <t>project 1</t>
  </si>
  <si>
    <t>project 2</t>
  </si>
  <si>
    <t>project 3</t>
  </si>
  <si>
    <t>project 4</t>
  </si>
  <si>
    <t>NPV</t>
  </si>
  <si>
    <t>ROI</t>
  </si>
  <si>
    <t xml:space="preserve">discounted cost </t>
  </si>
  <si>
    <t>payback period</t>
  </si>
  <si>
    <t>discounted rate</t>
  </si>
  <si>
    <t>year 1</t>
  </si>
  <si>
    <t>year 2</t>
  </si>
  <si>
    <t>year 3</t>
  </si>
  <si>
    <t>benefits</t>
  </si>
  <si>
    <t>costs</t>
  </si>
  <si>
    <t>discounted cash flow</t>
  </si>
  <si>
    <t>cumulative disc cash flow</t>
  </si>
  <si>
    <t>discounted benefits</t>
  </si>
  <si>
    <t>discounted costs</t>
  </si>
  <si>
    <t>total</t>
  </si>
  <si>
    <t>project 2: Expand online</t>
  </si>
  <si>
    <t>Project 1: Creating hybrid campuses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</si>
</sst>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0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0" fontId="2" fillId="0" borderId="0" xfId="0" applyFont="1"/>
    <xf numFmtId="10" fontId="0" fillId="0" borderId="0" xfId="2" applyNumberFormat="1" applyFont="1"/>
    <xf numFmtId="0" fontId="3" fillId="0" borderId="0" xfId="0" applyFont="1"/>
    <xf numFmtId="0" fontId="0" fillId="2" borderId="0" xfId="1" applyNumberFormat="1" applyFont="1" applyFill="1"/>
    <xf numFmtId="164" fontId="2" fillId="0" borderId="0" xfId="1" applyFont="1"/>
    <xf numFmtId="10" fontId="2" fillId="0" borderId="0" xfId="2" applyNumberFormat="1" applyFont="1"/>
    <xf numFmtId="2" fontId="2" fillId="0" borderId="0" xfId="1" applyNumberFormat="1" applyFont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7E46-8000-0246-8BCC-33EB8ABBBD7A}">
  <dimension ref="B2:F6"/>
  <sheetViews>
    <sheetView tabSelected="1" zoomScale="205" zoomScaleNormal="205" workbookViewId="0"/>
  </sheetViews>
  <sheetFormatPr defaultColWidth="11" defaultRowHeight="15.75" x14ac:dyDescent="0.25"/>
  <cols>
    <col min="2" max="2" width="17" customWidth="1"/>
    <col min="3" max="3" width="16.375" customWidth="1"/>
    <col min="4" max="4" width="13.625" customWidth="1"/>
    <col min="5" max="5" width="17.625" customWidth="1"/>
    <col min="6" max="6" width="19" customWidth="1"/>
  </cols>
  <sheetData>
    <row r="2" spans="2:6" x14ac:dyDescent="0.25"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t="s">
        <v>6</v>
      </c>
      <c r="C3" s="1">
        <v>632195.72689105792</v>
      </c>
      <c r="D3" s="1">
        <v>246251.78663952695</v>
      </c>
      <c r="E3" s="1">
        <v>45312946.659881741</v>
      </c>
      <c r="F3" s="1">
        <v>4931294.6659881752</v>
      </c>
    </row>
    <row r="4" spans="2:6" x14ac:dyDescent="0.25">
      <c r="B4" t="s">
        <v>4</v>
      </c>
      <c r="C4" s="1">
        <v>551268.11832013028</v>
      </c>
      <c r="D4" s="1">
        <v>168264.0272920529</v>
      </c>
      <c r="E4" s="1">
        <v>28415904.199828722</v>
      </c>
      <c r="F4" s="1">
        <v>2517341.6193768624</v>
      </c>
    </row>
    <row r="5" spans="2:6" x14ac:dyDescent="0.25">
      <c r="B5" t="s">
        <v>5</v>
      </c>
      <c r="C5" s="7">
        <f>C4/C3</f>
        <v>0.87198963053909828</v>
      </c>
      <c r="D5" s="7">
        <f t="shared" ref="D5:F5" si="0">D4/D3</f>
        <v>0.68330073697440574</v>
      </c>
      <c r="E5" s="7">
        <f t="shared" si="0"/>
        <v>0.62710342836712973</v>
      </c>
      <c r="F5" s="7">
        <f t="shared" si="0"/>
        <v>0.51048290355458126</v>
      </c>
    </row>
    <row r="6" spans="2:6" x14ac:dyDescent="0.25">
      <c r="B6" t="s">
        <v>7</v>
      </c>
      <c r="C6" s="5">
        <v>1.6060400000000001</v>
      </c>
      <c r="D6" s="5">
        <v>1.5343724999999999</v>
      </c>
      <c r="E6" s="5">
        <v>1.5940500000000002</v>
      </c>
      <c r="F6" s="5">
        <v>1.5871466666666669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78B2-37A3-1944-A2FC-6B42C8F5F766}">
  <dimension ref="B1:F17"/>
  <sheetViews>
    <sheetView topLeftCell="A2" zoomScale="175" zoomScaleNormal="175" workbookViewId="0">
      <selection activeCell="H21" sqref="H21"/>
    </sheetView>
  </sheetViews>
  <sheetFormatPr defaultColWidth="11" defaultRowHeight="15.75" x14ac:dyDescent="0.25"/>
  <cols>
    <col min="2" max="2" width="24.375" customWidth="1"/>
    <col min="3" max="5" width="16.375" style="1" customWidth="1"/>
    <col min="6" max="6" width="20" customWidth="1"/>
  </cols>
  <sheetData>
    <row r="1" spans="2:6" ht="23.25" x14ac:dyDescent="0.35">
      <c r="B1" s="13" t="s">
        <v>20</v>
      </c>
      <c r="C1" s="13"/>
      <c r="D1" s="13"/>
      <c r="E1" s="13"/>
      <c r="F1" s="13"/>
    </row>
    <row r="2" spans="2:6" ht="12" customHeight="1" x14ac:dyDescent="0.35">
      <c r="B2" s="8"/>
    </row>
    <row r="3" spans="2:6" x14ac:dyDescent="0.25">
      <c r="B3" s="6" t="s">
        <v>8</v>
      </c>
      <c r="C3" s="9">
        <v>0.09</v>
      </c>
    </row>
    <row r="5" spans="2:6" x14ac:dyDescent="0.25">
      <c r="C5" s="10" t="s">
        <v>9</v>
      </c>
      <c r="D5" s="10" t="s">
        <v>10</v>
      </c>
      <c r="E5" s="10" t="s">
        <v>11</v>
      </c>
      <c r="F5" s="10" t="s">
        <v>18</v>
      </c>
    </row>
    <row r="6" spans="2:6" x14ac:dyDescent="0.25">
      <c r="B6" t="s">
        <v>12</v>
      </c>
      <c r="C6" s="1">
        <v>200000</v>
      </c>
      <c r="D6" s="1">
        <v>500000</v>
      </c>
      <c r="E6" s="1">
        <v>750000</v>
      </c>
      <c r="F6" s="3">
        <f>SUM(C6:E6)</f>
        <v>1450000</v>
      </c>
    </row>
    <row r="7" spans="2:6" x14ac:dyDescent="0.25">
      <c r="B7" s="6" t="s">
        <v>16</v>
      </c>
      <c r="C7" s="1">
        <f>C6/1.09</f>
        <v>183486.23853211009</v>
      </c>
      <c r="D7" s="1">
        <f>D6/1.09^2</f>
        <v>420839.99663327995</v>
      </c>
      <c r="E7" s="1">
        <f>E6/1.09^3</f>
        <v>579137.61004579812</v>
      </c>
      <c r="F7" s="3">
        <f t="shared" ref="F7:F12" si="0">SUM(C7:E7)</f>
        <v>1183463.8452111883</v>
      </c>
    </row>
    <row r="8" spans="2:6" ht="9.9499999999999993" customHeight="1" x14ac:dyDescent="0.25">
      <c r="F8" s="3"/>
    </row>
    <row r="9" spans="2:6" x14ac:dyDescent="0.25">
      <c r="B9" t="s">
        <v>13</v>
      </c>
      <c r="C9" s="1">
        <f>200000+260000</f>
        <v>460000</v>
      </c>
      <c r="D9" s="1">
        <v>120000</v>
      </c>
      <c r="E9" s="1">
        <v>120000</v>
      </c>
      <c r="F9" s="3">
        <f t="shared" si="0"/>
        <v>700000</v>
      </c>
    </row>
    <row r="10" spans="2:6" x14ac:dyDescent="0.25">
      <c r="B10" s="6" t="s">
        <v>17</v>
      </c>
      <c r="C10" s="1">
        <f>200000+260000/1.09</f>
        <v>438532.11009174306</v>
      </c>
      <c r="D10" s="1">
        <f>D9/1.09^2</f>
        <v>101001.59919198719</v>
      </c>
      <c r="E10" s="1">
        <f>120000/1.09^3</f>
        <v>92662.017607327696</v>
      </c>
      <c r="F10" s="3">
        <f>SUM(C10:E10)</f>
        <v>632195.72689105792</v>
      </c>
    </row>
    <row r="11" spans="2:6" ht="9.9499999999999993" customHeight="1" x14ac:dyDescent="0.25">
      <c r="F11" s="3"/>
    </row>
    <row r="12" spans="2:6" x14ac:dyDescent="0.25">
      <c r="B12" t="s">
        <v>14</v>
      </c>
      <c r="C12" s="1">
        <f>C7-C10</f>
        <v>-255045.87155963297</v>
      </c>
      <c r="D12" s="1">
        <f>D7-D10</f>
        <v>319838.39744129276</v>
      </c>
      <c r="E12" s="1">
        <f>E7-E10</f>
        <v>486475.59243847046</v>
      </c>
      <c r="F12" s="3">
        <f t="shared" si="0"/>
        <v>551268.11832013028</v>
      </c>
    </row>
    <row r="13" spans="2:6" x14ac:dyDescent="0.25">
      <c r="B13" s="6" t="s">
        <v>15</v>
      </c>
      <c r="C13" s="1">
        <f>C12</f>
        <v>-255045.87155963297</v>
      </c>
      <c r="D13" s="1">
        <f>D12+C13</f>
        <v>64792.525881659793</v>
      </c>
      <c r="E13" s="1">
        <f>E12+D13</f>
        <v>551268.11832013028</v>
      </c>
    </row>
    <row r="15" spans="2:6" x14ac:dyDescent="0.25">
      <c r="B15" s="6" t="s">
        <v>4</v>
      </c>
      <c r="C15" s="10">
        <f>E13</f>
        <v>551268.11832013028</v>
      </c>
    </row>
    <row r="16" spans="2:6" x14ac:dyDescent="0.25">
      <c r="B16" s="6" t="s">
        <v>5</v>
      </c>
      <c r="C16" s="11">
        <f>C15/F10</f>
        <v>0.87198963053909828</v>
      </c>
    </row>
    <row r="17" spans="2:3" x14ac:dyDescent="0.25">
      <c r="B17" s="6" t="s">
        <v>7</v>
      </c>
      <c r="C17" s="12">
        <f>-C13/D7+1</f>
        <v>1.6060400000000001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894F-F50F-A14C-B7AF-7A746C32715D}">
  <dimension ref="A1:E14"/>
  <sheetViews>
    <sheetView zoomScale="220" zoomScaleNormal="220" workbookViewId="0">
      <selection activeCell="A9" sqref="A9"/>
    </sheetView>
  </sheetViews>
  <sheetFormatPr defaultColWidth="11" defaultRowHeight="15.75" x14ac:dyDescent="0.25"/>
  <cols>
    <col min="1" max="1" width="24.375" customWidth="1"/>
    <col min="2" max="2" width="17.5" customWidth="1"/>
    <col min="3" max="3" width="17.875" customWidth="1"/>
    <col min="4" max="4" width="15.375" customWidth="1"/>
    <col min="5" max="5" width="20" customWidth="1"/>
  </cols>
  <sheetData>
    <row r="1" spans="1:5" x14ac:dyDescent="0.25">
      <c r="A1" s="6" t="s">
        <v>19</v>
      </c>
    </row>
    <row r="2" spans="1:5" x14ac:dyDescent="0.25">
      <c r="A2" t="s">
        <v>8</v>
      </c>
      <c r="B2" s="2">
        <v>0.09</v>
      </c>
      <c r="C2" s="1"/>
      <c r="D2" s="1"/>
    </row>
    <row r="3" spans="1:5" x14ac:dyDescent="0.25">
      <c r="B3" s="1"/>
      <c r="C3" s="1"/>
      <c r="D3" s="1"/>
    </row>
    <row r="4" spans="1:5" x14ac:dyDescent="0.25">
      <c r="B4" s="1" t="s">
        <v>9</v>
      </c>
      <c r="C4" s="1" t="s">
        <v>10</v>
      </c>
      <c r="D4" s="1" t="s">
        <v>11</v>
      </c>
      <c r="E4" s="1" t="s">
        <v>18</v>
      </c>
    </row>
    <row r="5" spans="1:5" x14ac:dyDescent="0.25">
      <c r="A5" t="s">
        <v>12</v>
      </c>
      <c r="B5" s="1">
        <v>100000</v>
      </c>
      <c r="C5" s="1">
        <v>200000</v>
      </c>
      <c r="D5" s="1">
        <v>200000</v>
      </c>
      <c r="E5" s="3">
        <f>SUM(B5:D5)</f>
        <v>500000</v>
      </c>
    </row>
    <row r="6" spans="1:5" x14ac:dyDescent="0.25">
      <c r="A6" t="s">
        <v>16</v>
      </c>
      <c r="B6" s="1">
        <f>B5/1.09</f>
        <v>91743.119266055044</v>
      </c>
      <c r="C6" s="1">
        <f>C5/1.09^2</f>
        <v>168335.99865331198</v>
      </c>
      <c r="D6" s="1">
        <f>D5/1.09^3</f>
        <v>154436.69601221284</v>
      </c>
      <c r="E6" s="3">
        <f t="shared" ref="E6:E9" si="0">SUM(B6:D6)</f>
        <v>414515.81393157988</v>
      </c>
    </row>
    <row r="7" spans="1:5" x14ac:dyDescent="0.25">
      <c r="A7" t="s">
        <v>13</v>
      </c>
      <c r="B7" s="1">
        <f>65000+80000+40000</f>
        <v>185000</v>
      </c>
      <c r="C7" s="1">
        <v>40000</v>
      </c>
      <c r="D7" s="1">
        <v>40000</v>
      </c>
      <c r="E7" s="3">
        <f t="shared" si="0"/>
        <v>265000</v>
      </c>
    </row>
    <row r="8" spans="1:5" x14ac:dyDescent="0.25">
      <c r="A8" t="s">
        <v>17</v>
      </c>
      <c r="B8" s="1">
        <f>65000+80000+40000/1.09</f>
        <v>181697.247706422</v>
      </c>
      <c r="C8" s="1">
        <f>C7/1.09^2</f>
        <v>33667.199730662396</v>
      </c>
      <c r="D8" s="1">
        <f>D7/1.09^3</f>
        <v>30887.339202442567</v>
      </c>
      <c r="E8" s="3">
        <f t="shared" si="0"/>
        <v>246251.78663952695</v>
      </c>
    </row>
    <row r="9" spans="1:5" x14ac:dyDescent="0.25">
      <c r="A9" t="s">
        <v>14</v>
      </c>
      <c r="B9" s="1">
        <f>B6-B8</f>
        <v>-89954.128440366956</v>
      </c>
      <c r="C9" s="1">
        <f t="shared" ref="C9:D9" si="1">C6-C8</f>
        <v>134668.79892264958</v>
      </c>
      <c r="D9" s="1">
        <f t="shared" si="1"/>
        <v>123549.35680977027</v>
      </c>
      <c r="E9" s="3">
        <f t="shared" si="0"/>
        <v>168264.0272920529</v>
      </c>
    </row>
    <row r="10" spans="1:5" x14ac:dyDescent="0.25">
      <c r="A10" t="s">
        <v>15</v>
      </c>
      <c r="B10" s="1">
        <f>B9</f>
        <v>-89954.128440366956</v>
      </c>
      <c r="C10" s="1">
        <f>B10+C9</f>
        <v>44714.670482282629</v>
      </c>
      <c r="D10" s="1">
        <f>C10+D9</f>
        <v>168264.0272920529</v>
      </c>
    </row>
    <row r="11" spans="1:5" x14ac:dyDescent="0.25">
      <c r="B11" s="1"/>
      <c r="C11" s="1"/>
      <c r="D11" s="1"/>
    </row>
    <row r="12" spans="1:5" x14ac:dyDescent="0.25">
      <c r="A12" t="s">
        <v>4</v>
      </c>
      <c r="B12" s="1">
        <f>D10</f>
        <v>168264.0272920529</v>
      </c>
      <c r="C12" s="1"/>
      <c r="D12" s="1"/>
    </row>
    <row r="13" spans="1:5" x14ac:dyDescent="0.25">
      <c r="A13" t="s">
        <v>5</v>
      </c>
      <c r="B13" s="7">
        <f>B12/E8</f>
        <v>0.68330073697440574</v>
      </c>
    </row>
    <row r="14" spans="1:5" x14ac:dyDescent="0.25">
      <c r="A14" t="s">
        <v>7</v>
      </c>
      <c r="B14" s="5">
        <f>-B10/C6+1</f>
        <v>1.5343724999999999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0B5C-AAB9-6F4E-8D1C-5C22F113CC66}">
  <dimension ref="A2:E14"/>
  <sheetViews>
    <sheetView zoomScale="220" zoomScaleNormal="220" workbookViewId="0">
      <selection activeCell="B14" sqref="B14"/>
    </sheetView>
  </sheetViews>
  <sheetFormatPr defaultColWidth="11" defaultRowHeight="15.75" x14ac:dyDescent="0.25"/>
  <cols>
    <col min="1" max="1" width="24.375" customWidth="1"/>
    <col min="2" max="2" width="17.5" customWidth="1"/>
    <col min="3" max="3" width="17.875" customWidth="1"/>
    <col min="4" max="4" width="15.375" customWidth="1"/>
    <col min="5" max="5" width="20" customWidth="1"/>
  </cols>
  <sheetData>
    <row r="2" spans="1:5" x14ac:dyDescent="0.25">
      <c r="A2" t="s">
        <v>8</v>
      </c>
      <c r="B2" s="2">
        <v>0.09</v>
      </c>
      <c r="C2" s="1"/>
      <c r="D2" s="1"/>
    </row>
    <row r="3" spans="1:5" x14ac:dyDescent="0.25">
      <c r="B3" s="1"/>
      <c r="C3" s="1"/>
      <c r="D3" s="1"/>
    </row>
    <row r="4" spans="1:5" x14ac:dyDescent="0.25">
      <c r="B4" s="1" t="s">
        <v>9</v>
      </c>
      <c r="C4" s="1" t="s">
        <v>10</v>
      </c>
      <c r="D4" s="1" t="s">
        <v>11</v>
      </c>
      <c r="E4" s="1" t="s">
        <v>18</v>
      </c>
    </row>
    <row r="5" spans="1:5" x14ac:dyDescent="0.25">
      <c r="A5" t="s">
        <v>12</v>
      </c>
      <c r="B5">
        <v>10000000</v>
      </c>
      <c r="C5" s="1">
        <v>40000000</v>
      </c>
      <c r="D5" s="1">
        <v>40000000</v>
      </c>
      <c r="E5" s="3">
        <f>SUM(B5:D5)</f>
        <v>90000000</v>
      </c>
    </row>
    <row r="6" spans="1:5" x14ac:dyDescent="0.25">
      <c r="A6" t="s">
        <v>16</v>
      </c>
      <c r="B6">
        <f>B5/1.09</f>
        <v>9174311.926605504</v>
      </c>
      <c r="C6" s="1">
        <f>C5/1.09^2</f>
        <v>33667199.730662398</v>
      </c>
      <c r="D6" s="1">
        <f>D5/1.09^3</f>
        <v>30887339.202442564</v>
      </c>
      <c r="E6" s="3">
        <f t="shared" ref="E6:E9" si="0">SUM(B6:D6)</f>
        <v>73728850.859710455</v>
      </c>
    </row>
    <row r="7" spans="1:5" x14ac:dyDescent="0.25">
      <c r="A7" t="s">
        <v>13</v>
      </c>
      <c r="B7" s="1">
        <v>30000000</v>
      </c>
      <c r="C7" s="1">
        <v>10000000</v>
      </c>
      <c r="D7" s="1">
        <v>10000000</v>
      </c>
      <c r="E7" s="3">
        <f t="shared" si="0"/>
        <v>50000000</v>
      </c>
    </row>
    <row r="8" spans="1:5" x14ac:dyDescent="0.25">
      <c r="A8" t="s">
        <v>17</v>
      </c>
      <c r="B8" s="1">
        <f>20000000+10000000/1.09</f>
        <v>29174311.926605504</v>
      </c>
      <c r="C8" s="1">
        <f>C7/1.09^2</f>
        <v>8416799.9326655995</v>
      </c>
      <c r="D8" s="1">
        <f>D7/1.09^3</f>
        <v>7721834.800610641</v>
      </c>
      <c r="E8" s="3">
        <f t="shared" si="0"/>
        <v>45312946.659881741</v>
      </c>
    </row>
    <row r="9" spans="1:5" x14ac:dyDescent="0.25">
      <c r="A9" t="s">
        <v>14</v>
      </c>
      <c r="B9" s="1">
        <f>B6-B8</f>
        <v>-20000000</v>
      </c>
      <c r="C9" s="1">
        <f>C6-C8</f>
        <v>25250399.797996797</v>
      </c>
      <c r="D9" s="1">
        <f>D6-D8</f>
        <v>23165504.401831925</v>
      </c>
      <c r="E9" s="3">
        <f t="shared" si="0"/>
        <v>28415904.199828722</v>
      </c>
    </row>
    <row r="10" spans="1:5" x14ac:dyDescent="0.25">
      <c r="A10" t="s">
        <v>15</v>
      </c>
      <c r="B10" s="1">
        <f>B9</f>
        <v>-20000000</v>
      </c>
      <c r="C10" s="1">
        <f>C9+B10</f>
        <v>5250399.7979967967</v>
      </c>
      <c r="D10" s="1">
        <f>D9+C10</f>
        <v>28415904.199828722</v>
      </c>
    </row>
    <row r="11" spans="1:5" x14ac:dyDescent="0.25">
      <c r="B11" s="1"/>
      <c r="C11" s="1"/>
      <c r="D11" s="1"/>
    </row>
    <row r="12" spans="1:5" x14ac:dyDescent="0.25">
      <c r="A12" t="s">
        <v>4</v>
      </c>
      <c r="B12" s="1">
        <f>D10</f>
        <v>28415904.199828722</v>
      </c>
      <c r="C12" s="1"/>
      <c r="D12" s="1"/>
    </row>
    <row r="13" spans="1:5" x14ac:dyDescent="0.25">
      <c r="A13" t="s">
        <v>5</v>
      </c>
      <c r="B13" s="7">
        <f>B12/E8</f>
        <v>0.62710342836712973</v>
      </c>
    </row>
    <row r="14" spans="1:5" x14ac:dyDescent="0.25">
      <c r="A14" t="s">
        <v>7</v>
      </c>
      <c r="B14" s="5">
        <f>-'project 3'!B10/'project 3'!C6+1</f>
        <v>1.5940500000000002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A53-42D2-BE48-B489-47D8F834E330}">
  <dimension ref="A2:E14"/>
  <sheetViews>
    <sheetView zoomScale="220" zoomScaleNormal="220" workbookViewId="0">
      <selection activeCell="B14" sqref="B14"/>
    </sheetView>
  </sheetViews>
  <sheetFormatPr defaultColWidth="11" defaultRowHeight="15.75" x14ac:dyDescent="0.25"/>
  <cols>
    <col min="1" max="1" width="24.375" customWidth="1"/>
    <col min="2" max="2" width="17.5" customWidth="1"/>
    <col min="3" max="3" width="17.875" customWidth="1"/>
    <col min="4" max="4" width="15.375" customWidth="1"/>
    <col min="5" max="5" width="20" customWidth="1"/>
  </cols>
  <sheetData>
    <row r="2" spans="1:5" x14ac:dyDescent="0.25">
      <c r="A2" t="s">
        <v>8</v>
      </c>
      <c r="B2" s="2">
        <v>0.09</v>
      </c>
      <c r="C2" s="1"/>
      <c r="D2" s="1"/>
    </row>
    <row r="3" spans="1:5" x14ac:dyDescent="0.25">
      <c r="B3" s="1"/>
      <c r="C3" s="1"/>
      <c r="D3" s="1"/>
    </row>
    <row r="4" spans="1:5" x14ac:dyDescent="0.25">
      <c r="B4" s="1" t="s">
        <v>9</v>
      </c>
      <c r="C4" s="1" t="s">
        <v>10</v>
      </c>
      <c r="D4" s="1" t="s">
        <v>11</v>
      </c>
      <c r="E4" s="1" t="s">
        <v>18</v>
      </c>
    </row>
    <row r="5" spans="1:5" x14ac:dyDescent="0.25">
      <c r="A5" t="s">
        <v>12</v>
      </c>
      <c r="B5" s="1">
        <v>2000000</v>
      </c>
      <c r="C5" s="1">
        <v>3000000</v>
      </c>
      <c r="D5" s="1">
        <v>4000000</v>
      </c>
      <c r="E5" s="3">
        <f>SUM(B5:D5)</f>
        <v>9000000</v>
      </c>
    </row>
    <row r="6" spans="1:5" x14ac:dyDescent="0.25">
      <c r="A6" t="s">
        <v>16</v>
      </c>
      <c r="B6" s="1">
        <f>B5/1.09</f>
        <v>1834862.3853211007</v>
      </c>
      <c r="C6" s="1">
        <f>C5/1.09^2</f>
        <v>2525039.9797996799</v>
      </c>
      <c r="D6" s="1">
        <f>D5/1.09^3</f>
        <v>3088733.9202442565</v>
      </c>
      <c r="E6" s="3">
        <f t="shared" ref="E6:E8" si="0">SUM(B6:D6)</f>
        <v>7448636.2853650376</v>
      </c>
    </row>
    <row r="7" spans="1:5" x14ac:dyDescent="0.25">
      <c r="A7" t="s">
        <v>13</v>
      </c>
      <c r="B7" s="1">
        <v>3400000</v>
      </c>
      <c r="C7" s="1">
        <v>1000000</v>
      </c>
      <c r="D7" s="1">
        <v>1000000</v>
      </c>
      <c r="E7" s="3">
        <f t="shared" si="0"/>
        <v>5400000</v>
      </c>
    </row>
    <row r="8" spans="1:5" x14ac:dyDescent="0.25">
      <c r="A8" t="s">
        <v>17</v>
      </c>
      <c r="B8" s="1">
        <f>2400000+1000000/1.09</f>
        <v>3317431.1926605506</v>
      </c>
      <c r="C8" s="1">
        <f>C7/1.09^2</f>
        <v>841679.9932665599</v>
      </c>
      <c r="D8" s="1">
        <f>D7/1.09^3</f>
        <v>772183.48006106413</v>
      </c>
      <c r="E8" s="3">
        <f t="shared" si="0"/>
        <v>4931294.6659881752</v>
      </c>
    </row>
    <row r="9" spans="1:5" x14ac:dyDescent="0.25">
      <c r="A9" t="s">
        <v>14</v>
      </c>
      <c r="B9" s="1">
        <f>B6-B8</f>
        <v>-1482568.8073394499</v>
      </c>
      <c r="C9" s="4">
        <f>C6-C8</f>
        <v>1683359.98653312</v>
      </c>
      <c r="D9" s="4">
        <f t="shared" ref="D9" si="1">D6-D8</f>
        <v>2316550.4401831925</v>
      </c>
      <c r="E9" s="3"/>
    </row>
    <row r="10" spans="1:5" x14ac:dyDescent="0.25">
      <c r="A10" t="s">
        <v>15</v>
      </c>
      <c r="B10" s="1">
        <f>B9</f>
        <v>-1482568.8073394499</v>
      </c>
      <c r="C10" s="1">
        <f>B10+C9</f>
        <v>200791.17919367016</v>
      </c>
      <c r="D10" s="1">
        <f>C10+D9</f>
        <v>2517341.6193768624</v>
      </c>
    </row>
    <row r="11" spans="1:5" x14ac:dyDescent="0.25">
      <c r="B11" s="1"/>
      <c r="C11" s="1"/>
      <c r="D11" s="1"/>
    </row>
    <row r="12" spans="1:5" x14ac:dyDescent="0.25">
      <c r="A12" t="s">
        <v>4</v>
      </c>
      <c r="B12" s="1">
        <f>D10</f>
        <v>2517341.6193768624</v>
      </c>
      <c r="C12" s="1"/>
      <c r="D12" s="1"/>
    </row>
    <row r="13" spans="1:5" x14ac:dyDescent="0.25">
      <c r="A13" t="s">
        <v>5</v>
      </c>
      <c r="B13" s="7">
        <f>B12/E8</f>
        <v>0.51048290355458126</v>
      </c>
    </row>
    <row r="14" spans="1:5" x14ac:dyDescent="0.25">
      <c r="A14" t="s">
        <v>7</v>
      </c>
      <c r="B14" s="5">
        <f>-B10/C6+1</f>
        <v>1.5871466666666669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project 1</vt:lpstr>
      <vt:lpstr>project 2</vt:lpstr>
      <vt:lpstr>project 3</vt:lpstr>
      <vt:lpstr>project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Yidie Hu</dc:creator>
  <cp:lastModifiedBy>aud</cp:lastModifiedBy>
  <dcterms:created xsi:type="dcterms:W3CDTF">2021-11-18T11:05:41Z</dcterms:created>
  <dcterms:modified xsi:type="dcterms:W3CDTF">2021-11-20T01:23:15Z</dcterms:modified>
</cp:coreProperties>
</file>