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My Drive\Documents\Collection\2-SEM_2\FIT3158\Assignment (30%)\Part 2\"/>
    </mc:Choice>
  </mc:AlternateContent>
  <xr:revisionPtr revIDLastSave="0" documentId="13_ncr:1_{A69CC412-BB08-4F79-8E6B-D98CA14F3AB1}" xr6:coauthVersionLast="47" xr6:coauthVersionMax="47" xr10:uidLastSave="{00000000-0000-0000-0000-000000000000}"/>
  <bookViews>
    <workbookView xWindow="-120" yWindow="-120" windowWidth="29040" windowHeight="15720" xr2:uid="{2A4FD69B-6506-BB4C-B49B-A97673A8DA83}"/>
  </bookViews>
  <sheets>
    <sheet name="Cover Page" sheetId="17" r:id="rId1"/>
    <sheet name="Case 2 Model" sheetId="21" r:id="rId2"/>
    <sheet name="Report" sheetId="18" r:id="rId3"/>
  </sheets>
  <definedNames>
    <definedName name="solver_adj" localSheetId="1" hidden="1">'Case 2 Model'!$B$5:$B$24</definedName>
    <definedName name="solver_cvg" localSheetId="1" hidden="1">0.0001</definedName>
    <definedName name="solver_drv" localSheetId="1" hidden="1">1</definedName>
    <definedName name="solver_eng" localSheetId="1" hidden="1">2</definedName>
    <definedName name="solver_itr" localSheetId="1" hidden="1">2147483647</definedName>
    <definedName name="solver_lhs1" localSheetId="1" hidden="1">'Case 2 Model'!$B$5:$B$24</definedName>
    <definedName name="solver_lhs2" localSheetId="1" hidden="1">'Case 2 Model'!$B$5:$B$24</definedName>
    <definedName name="solver_lhs3" localSheetId="1" hidden="1">'Case 2 Model'!$M$11:$M$12</definedName>
    <definedName name="solver_lhs4" localSheetId="1" hidden="1">'Case 2 Model'!$M$13:$M$18</definedName>
    <definedName name="solver_lhs5" localSheetId="1" hidden="1">'Case 2 Model'!$M$5:$M$10</definedName>
    <definedName name="solver_lhs6" localSheetId="1" hidden="1">'Case 2 Model'!$M$5:$M$10</definedName>
    <definedName name="solver_lin" localSheetId="1" hidden="1">1</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5</definedName>
    <definedName name="solver_opt" localSheetId="1" hidden="1">'Case 2 Model'!$H$27</definedName>
    <definedName name="solver_pre" localSheetId="1" hidden="1">0.000001</definedName>
    <definedName name="solver_rbv" localSheetId="1" hidden="1">1</definedName>
    <definedName name="solver_rel1" localSheetId="1" hidden="1">1</definedName>
    <definedName name="solver_rel2" localSheetId="1" hidden="1">3</definedName>
    <definedName name="solver_rel3" localSheetId="1" hidden="1">1</definedName>
    <definedName name="solver_rel4" localSheetId="1" hidden="1">1</definedName>
    <definedName name="solver_rel5" localSheetId="1" hidden="1">3</definedName>
    <definedName name="solver_rel6" localSheetId="1" hidden="1">3</definedName>
    <definedName name="solver_rhs1" localSheetId="1" hidden="1">'Case 2 Model'!$H$5:$H$24</definedName>
    <definedName name="solver_rhs2" localSheetId="1" hidden="1">'Case 2 Model'!$G$5:$G$24</definedName>
    <definedName name="solver_rhs3" localSheetId="1" hidden="1">'Case 2 Model'!$N$11:$N$12</definedName>
    <definedName name="solver_rhs4" localSheetId="1" hidden="1">'Case 2 Model'!$N$13:$N$18</definedName>
    <definedName name="solver_rhs5" localSheetId="1" hidden="1">'Case 2 Model'!$N$5:$N$10</definedName>
    <definedName name="solver_rhs6" localSheetId="1" hidden="1">'Case 2 Model'!$N$5:$N$10</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7" i="21" l="1"/>
  <c r="E24" i="21"/>
  <c r="C24" i="21"/>
  <c r="E23" i="21"/>
  <c r="C23" i="21"/>
  <c r="E22" i="21"/>
  <c r="C22" i="21"/>
  <c r="E21" i="21"/>
  <c r="C21" i="21"/>
  <c r="E20" i="21"/>
  <c r="C20" i="21"/>
  <c r="E19" i="21"/>
  <c r="C19" i="21"/>
  <c r="E18" i="21"/>
  <c r="C18" i="21"/>
  <c r="E17" i="21"/>
  <c r="C17" i="21"/>
  <c r="N18" i="21"/>
  <c r="N17" i="21"/>
  <c r="N16" i="21"/>
  <c r="N15" i="21"/>
  <c r="N14" i="21"/>
  <c r="N13" i="21"/>
  <c r="E12" i="21"/>
  <c r="C12" i="21"/>
  <c r="E11" i="21"/>
  <c r="C11" i="21"/>
  <c r="N10" i="21"/>
  <c r="E10" i="21"/>
  <c r="C10" i="21"/>
  <c r="N9" i="21"/>
  <c r="E9" i="21"/>
  <c r="C9" i="21"/>
  <c r="N8" i="21"/>
  <c r="E8" i="21"/>
  <c r="C8" i="21"/>
  <c r="N7" i="21"/>
  <c r="E7" i="21"/>
  <c r="C7" i="21"/>
  <c r="N6" i="21"/>
  <c r="E6" i="21"/>
  <c r="C6" i="21"/>
  <c r="N5" i="21"/>
  <c r="E5" i="21"/>
  <c r="M13" i="21" s="1"/>
  <c r="C5" i="21"/>
  <c r="M6" i="21" l="1"/>
  <c r="M11" i="21"/>
  <c r="M12" i="21"/>
  <c r="M15" i="21"/>
  <c r="M14" i="21"/>
  <c r="M5" i="21"/>
  <c r="M18" i="21"/>
  <c r="M7" i="21"/>
  <c r="M8" i="21"/>
  <c r="M9" i="21"/>
  <c r="M10" i="21"/>
  <c r="M16" i="21"/>
  <c r="M17" i="21"/>
</calcChain>
</file>

<file path=xl/sharedStrings.xml><?xml version="1.0" encoding="utf-8"?>
<sst xmlns="http://schemas.openxmlformats.org/spreadsheetml/2006/main" count="66" uniqueCount="27">
  <si>
    <t xml:space="preserve">Ship </t>
  </si>
  <si>
    <t>To</t>
  </si>
  <si>
    <t>Cost</t>
  </si>
  <si>
    <t>US-DEC</t>
  </si>
  <si>
    <t>SK-DEC</t>
  </si>
  <si>
    <t>UK-DEC</t>
  </si>
  <si>
    <t>CN-DEC</t>
  </si>
  <si>
    <t>US-JAN</t>
  </si>
  <si>
    <t>SK-JAN</t>
  </si>
  <si>
    <t>UK-JAN</t>
  </si>
  <si>
    <t>CN-JAN</t>
  </si>
  <si>
    <t>Node</t>
  </si>
  <si>
    <t>Net Flow</t>
  </si>
  <si>
    <t>From</t>
  </si>
  <si>
    <t>L.B.</t>
  </si>
  <si>
    <t>U.B</t>
  </si>
  <si>
    <t xml:space="preserve">Total cost </t>
  </si>
  <si>
    <t>Supply/Demand (Number of crates)</t>
  </si>
  <si>
    <r>
      <t>Considering the network flows as representing the</t>
    </r>
    <r>
      <rPr>
        <b/>
        <u/>
        <sz val="12"/>
        <color theme="1"/>
        <rFont val="Calibri (Body)"/>
      </rPr>
      <t xml:space="preserve"> number of crates</t>
    </r>
    <r>
      <rPr>
        <sz val="12"/>
        <color theme="1"/>
        <rFont val="Calibri"/>
        <family val="2"/>
        <scheme val="minor"/>
      </rPr>
      <t xml:space="preserve"> being shipped</t>
    </r>
  </si>
  <si>
    <t>Determine the minimum cost production and distribution</t>
  </si>
  <si>
    <t>V-DEC</t>
  </si>
  <si>
    <t>G-DEC</t>
  </si>
  <si>
    <t>V-JAN</t>
  </si>
  <si>
    <t>G-JAN</t>
  </si>
  <si>
    <t>SK-DEC-EX</t>
  </si>
  <si>
    <t>V-DEC-EX</t>
  </si>
  <si>
    <t>SK-DEC_EX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</si>
</sst>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quot;$&quot;* #,##0_);_(&quot;$&quot;* \(#,##0\);_(&quot;$&quot;* &quot;-&quot;??_);_(@_)"/>
  </numFmts>
  <fonts count="4">
    <font>
      <sz val="12"/>
      <color theme="1"/>
      <name val="Calibri"/>
      <family val="2"/>
      <scheme val="minor"/>
    </font>
    <font>
      <sz val="12"/>
      <color theme="1"/>
      <name val="Calibri"/>
      <family val="2"/>
      <scheme val="minor"/>
    </font>
    <font>
      <b/>
      <sz val="12"/>
      <color theme="1"/>
      <name val="Calibri"/>
      <family val="2"/>
      <scheme val="minor"/>
    </font>
    <font>
      <b/>
      <u/>
      <sz val="12"/>
      <color theme="1"/>
      <name val="Calibri (Body)"/>
    </font>
  </fonts>
  <fills count="8">
    <fill>
      <patternFill patternType="none"/>
    </fill>
    <fill>
      <patternFill patternType="gray125"/>
    </fill>
    <fill>
      <patternFill patternType="solid">
        <fgColor rgb="FF92D05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33">
    <xf numFmtId="0" fontId="0" fillId="0" borderId="0" xfId="0"/>
    <xf numFmtId="0" fontId="0" fillId="0" borderId="0" xfId="0" applyAlignment="1">
      <alignment horizontal="center"/>
    </xf>
    <xf numFmtId="0" fontId="0" fillId="3" borderId="0" xfId="0" applyFill="1"/>
    <xf numFmtId="0" fontId="2" fillId="0" borderId="1" xfId="0" applyFont="1" applyBorder="1"/>
    <xf numFmtId="0" fontId="0" fillId="0" borderId="0" xfId="0" applyAlignment="1"/>
    <xf numFmtId="0" fontId="0" fillId="0" borderId="0" xfId="0" applyFill="1" applyAlignment="1">
      <alignment horizontal="left" vertical="top"/>
    </xf>
    <xf numFmtId="0" fontId="0" fillId="0" borderId="1" xfId="0" applyBorder="1"/>
    <xf numFmtId="0" fontId="0" fillId="0" borderId="0" xfId="0" applyFill="1" applyAlignment="1">
      <alignment horizontal="center"/>
    </xf>
    <xf numFmtId="0" fontId="0" fillId="4" borderId="0" xfId="0" applyFill="1" applyAlignment="1">
      <alignment horizontal="center"/>
    </xf>
    <xf numFmtId="0" fontId="0" fillId="3" borderId="0" xfId="0" applyFill="1" applyAlignment="1">
      <alignment horizontal="center"/>
    </xf>
    <xf numFmtId="0" fontId="3" fillId="0" borderId="0" xfId="0" applyFont="1"/>
    <xf numFmtId="0" fontId="2" fillId="0" borderId="1" xfId="0" applyFont="1" applyFill="1" applyBorder="1"/>
    <xf numFmtId="0" fontId="0" fillId="4" borderId="0" xfId="0" applyFill="1"/>
    <xf numFmtId="0" fontId="0" fillId="2" borderId="0" xfId="0" applyFill="1"/>
    <xf numFmtId="0" fontId="0" fillId="5" borderId="0" xfId="0" applyFill="1"/>
    <xf numFmtId="0" fontId="0" fillId="0" borderId="0" xfId="0" applyFill="1"/>
    <xf numFmtId="165" fontId="0" fillId="3" borderId="0" xfId="1" applyNumberFormat="1" applyFont="1" applyFill="1"/>
    <xf numFmtId="164" fontId="0" fillId="0" borderId="0" xfId="1" applyFont="1" applyFill="1" applyAlignment="1"/>
    <xf numFmtId="2" fontId="0" fillId="0" borderId="0" xfId="0" applyNumberFormat="1" applyAlignment="1">
      <alignment horizontal="center"/>
    </xf>
    <xf numFmtId="165" fontId="0" fillId="4" borderId="0" xfId="1" applyNumberFormat="1" applyFont="1" applyFill="1"/>
    <xf numFmtId="0" fontId="0" fillId="3" borderId="0" xfId="0" applyFill="1" applyAlignment="1">
      <alignment horizontal="left" vertical="top"/>
    </xf>
    <xf numFmtId="0" fontId="0" fillId="4" borderId="0" xfId="0" applyFill="1" applyAlignment="1">
      <alignment horizontal="left" vertical="top"/>
    </xf>
    <xf numFmtId="0" fontId="0" fillId="0" borderId="0" xfId="0" applyAlignment="1">
      <alignment horizontal="center" vertical="center"/>
    </xf>
    <xf numFmtId="0" fontId="0" fillId="5" borderId="0" xfId="0" applyFill="1" applyAlignment="1">
      <alignment horizontal="left" vertical="top"/>
    </xf>
    <xf numFmtId="0" fontId="0" fillId="5" borderId="0" xfId="0" applyFill="1" applyAlignment="1">
      <alignment horizontal="center"/>
    </xf>
    <xf numFmtId="165" fontId="0" fillId="5" borderId="0" xfId="1" applyNumberFormat="1" applyFont="1" applyFill="1" applyAlignment="1">
      <alignment horizontal="center"/>
    </xf>
    <xf numFmtId="2" fontId="0" fillId="0" borderId="0" xfId="0" applyNumberFormat="1" applyFill="1" applyAlignment="1">
      <alignment horizontal="center"/>
    </xf>
    <xf numFmtId="165" fontId="0" fillId="0" borderId="0" xfId="1" applyNumberFormat="1" applyFont="1" applyFill="1" applyAlignment="1">
      <alignment horizontal="center"/>
    </xf>
    <xf numFmtId="0" fontId="0" fillId="6" borderId="0" xfId="0" applyFill="1"/>
    <xf numFmtId="164" fontId="0" fillId="6" borderId="0" xfId="1" applyFont="1" applyFill="1" applyAlignment="1"/>
    <xf numFmtId="0" fontId="0" fillId="7" borderId="0" xfId="0" applyFill="1"/>
    <xf numFmtId="0" fontId="2" fillId="0" borderId="1" xfId="0" applyFont="1" applyBorder="1" applyAlignment="1">
      <alignment horizontal="left"/>
    </xf>
    <xf numFmtId="0" fontId="2" fillId="0" borderId="1" xfId="0" applyFont="1" applyFill="1" applyBorder="1" applyAlignment="1">
      <alignment horizontal="left"/>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482600</xdr:colOff>
      <xdr:row>0</xdr:row>
      <xdr:rowOff>139699</xdr:rowOff>
    </xdr:from>
    <xdr:to>
      <xdr:col>9</xdr:col>
      <xdr:colOff>177800</xdr:colOff>
      <xdr:row>61</xdr:row>
      <xdr:rowOff>42905</xdr:rowOff>
    </xdr:to>
    <xdr:grpSp>
      <xdr:nvGrpSpPr>
        <xdr:cNvPr id="7" name="Group 6">
          <a:extLst>
            <a:ext uri="{FF2B5EF4-FFF2-40B4-BE49-F238E27FC236}">
              <a16:creationId xmlns:a16="http://schemas.microsoft.com/office/drawing/2014/main" id="{7E99D6D6-8E49-4266-B8D1-A3A748FE4291}"/>
            </a:ext>
          </a:extLst>
        </xdr:cNvPr>
        <xdr:cNvGrpSpPr/>
      </xdr:nvGrpSpPr>
      <xdr:grpSpPr>
        <a:xfrm>
          <a:off x="482600" y="139699"/>
          <a:ext cx="7263714" cy="11942463"/>
          <a:chOff x="482600" y="139699"/>
          <a:chExt cx="7263714" cy="11942463"/>
        </a:xfrm>
      </xdr:grpSpPr>
      <xdr:sp macro="" textlink="">
        <xdr:nvSpPr>
          <xdr:cNvPr id="2" name="TextBox 1">
            <a:extLst>
              <a:ext uri="{FF2B5EF4-FFF2-40B4-BE49-F238E27FC236}">
                <a16:creationId xmlns:a16="http://schemas.microsoft.com/office/drawing/2014/main" id="{6F31B41A-1A1D-DB90-80B1-4E728FFD808C}"/>
              </a:ext>
            </a:extLst>
          </xdr:cNvPr>
          <xdr:cNvSpPr txBox="1"/>
        </xdr:nvSpPr>
        <xdr:spPr>
          <a:xfrm>
            <a:off x="482600" y="139699"/>
            <a:ext cx="7263714" cy="119424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r>
              <a:rPr lang="en-AU" sz="1400" b="1" i="0" u="none" strike="noStrike">
                <a:solidFill>
                  <a:schemeClr val="dk1"/>
                </a:solidFill>
                <a:effectLst/>
                <a:latin typeface="+mn-lt"/>
                <a:ea typeface="+mn-ea"/>
                <a:cs typeface="+mn-cs"/>
              </a:rPr>
              <a:t>Assignment 1 SpreadSheet Modelling</a:t>
            </a:r>
            <a:endParaRPr lang="en-AU" sz="1400" b="0" i="0" u="none" strike="noStrike">
              <a:solidFill>
                <a:schemeClr val="dk1"/>
              </a:solidFill>
              <a:effectLst/>
              <a:latin typeface="+mn-lt"/>
              <a:ea typeface="+mn-ea"/>
              <a:cs typeface="+mn-cs"/>
            </a:endParaRPr>
          </a:p>
          <a:p>
            <a:pPr algn="ctr" rtl="0"/>
            <a:br>
              <a:rPr lang="en-AU" sz="1400" b="0" i="0" u="none" strike="noStrike">
                <a:solidFill>
                  <a:schemeClr val="dk1"/>
                </a:solidFill>
                <a:effectLst/>
                <a:latin typeface="+mn-lt"/>
                <a:ea typeface="+mn-ea"/>
                <a:cs typeface="+mn-cs"/>
              </a:rPr>
            </a:br>
            <a:r>
              <a:rPr lang="en-AU" sz="1400" b="1" i="0" u="none" strike="noStrike">
                <a:solidFill>
                  <a:schemeClr val="dk1"/>
                </a:solidFill>
                <a:effectLst/>
                <a:latin typeface="+mn-lt"/>
                <a:ea typeface="+mn-ea"/>
                <a:cs typeface="+mn-cs"/>
              </a:rPr>
              <a:t>Course Title:</a:t>
            </a:r>
            <a:r>
              <a:rPr lang="en-AU" sz="1400" b="0" i="0" u="none" strike="noStrike">
                <a:solidFill>
                  <a:schemeClr val="dk1"/>
                </a:solidFill>
                <a:effectLst/>
                <a:latin typeface="+mn-lt"/>
                <a:ea typeface="+mn-ea"/>
                <a:cs typeface="+mn-cs"/>
              </a:rPr>
              <a:t> Business Decision Modelling (S2, 2022)</a:t>
            </a:r>
          </a:p>
          <a:p>
            <a:pPr algn="ctr" rtl="0"/>
            <a:r>
              <a:rPr lang="en-AU" sz="1400" b="1" i="0" u="none" strike="noStrike">
                <a:solidFill>
                  <a:schemeClr val="dk1"/>
                </a:solidFill>
                <a:effectLst/>
                <a:latin typeface="+mn-lt"/>
                <a:ea typeface="+mn-ea"/>
                <a:cs typeface="+mn-cs"/>
              </a:rPr>
              <a:t>Course Code:</a:t>
            </a:r>
            <a:r>
              <a:rPr lang="en-AU" sz="1400" b="0" i="0" u="none" strike="noStrike">
                <a:solidFill>
                  <a:schemeClr val="dk1"/>
                </a:solidFill>
                <a:effectLst/>
                <a:latin typeface="+mn-lt"/>
                <a:ea typeface="+mn-ea"/>
                <a:cs typeface="+mn-cs"/>
              </a:rPr>
              <a:t> FIT3158</a:t>
            </a:r>
          </a:p>
          <a:p>
            <a:pPr algn="ctr" rtl="0"/>
            <a:br>
              <a:rPr lang="en-AU" sz="1400" b="0" i="0" u="none" strike="noStrike">
                <a:solidFill>
                  <a:schemeClr val="dk1"/>
                </a:solidFill>
                <a:effectLst/>
                <a:latin typeface="+mn-lt"/>
                <a:ea typeface="+mn-ea"/>
                <a:cs typeface="+mn-cs"/>
              </a:rPr>
            </a:br>
            <a:r>
              <a:rPr lang="en-AU" sz="1400" b="1" i="0" u="none" strike="noStrike">
                <a:solidFill>
                  <a:schemeClr val="dk1"/>
                </a:solidFill>
                <a:effectLst/>
                <a:latin typeface="+mn-lt"/>
                <a:ea typeface="+mn-ea"/>
                <a:cs typeface="+mn-cs"/>
              </a:rPr>
              <a:t>Submitted By:</a:t>
            </a:r>
            <a:endParaRPr lang="en-AU" sz="1400" b="0" i="0" u="none" strike="noStrike">
              <a:solidFill>
                <a:schemeClr val="dk1"/>
              </a:solidFill>
              <a:effectLst/>
              <a:latin typeface="+mn-lt"/>
              <a:ea typeface="+mn-ea"/>
              <a:cs typeface="+mn-cs"/>
            </a:endParaRPr>
          </a:p>
          <a:p>
            <a:pPr algn="ctr" rtl="0"/>
            <a:r>
              <a:rPr lang="en-AU" sz="1400" b="0" i="0" u="none" strike="noStrike">
                <a:solidFill>
                  <a:schemeClr val="dk1"/>
                </a:solidFill>
                <a:effectLst/>
                <a:latin typeface="+mn-lt"/>
                <a:ea typeface="+mn-ea"/>
                <a:cs typeface="+mn-cs"/>
              </a:rPr>
              <a:t>Pei Ern Cassandra Tong    </a:t>
            </a:r>
          </a:p>
          <a:p>
            <a:pPr algn="ctr" rtl="0"/>
            <a:r>
              <a:rPr lang="en-AU" sz="1400" b="0" i="0" u="none" strike="noStrike">
                <a:solidFill>
                  <a:schemeClr val="dk1"/>
                </a:solidFill>
                <a:effectLst/>
                <a:latin typeface="+mn-lt"/>
                <a:ea typeface="+mn-ea"/>
                <a:cs typeface="+mn-cs"/>
              </a:rPr>
              <a:t>Daryl Loo</a:t>
            </a:r>
          </a:p>
          <a:p>
            <a:pPr algn="ctr" rtl="0"/>
            <a:r>
              <a:rPr lang="en-AU" sz="1400" b="0" i="0" u="none" strike="noStrike">
                <a:solidFill>
                  <a:schemeClr val="dk1"/>
                </a:solidFill>
                <a:effectLst/>
                <a:latin typeface="+mn-lt"/>
                <a:ea typeface="+mn-ea"/>
                <a:cs typeface="+mn-cs"/>
              </a:rPr>
              <a:t>Rui Qin  (Allen)</a:t>
            </a:r>
            <a:br>
              <a:rPr lang="en-AU" sz="1400" b="0" i="0" u="none" strike="noStrike">
                <a:solidFill>
                  <a:schemeClr val="dk1"/>
                </a:solidFill>
                <a:effectLst/>
                <a:latin typeface="+mn-lt"/>
                <a:ea typeface="+mn-ea"/>
                <a:cs typeface="+mn-cs"/>
              </a:rPr>
            </a:br>
            <a:br>
              <a:rPr lang="en-AU" sz="1400" b="0" i="0" u="none" strike="noStrike">
                <a:solidFill>
                  <a:schemeClr val="dk1"/>
                </a:solidFill>
                <a:effectLst/>
                <a:latin typeface="+mn-lt"/>
                <a:ea typeface="+mn-ea"/>
                <a:cs typeface="+mn-cs"/>
              </a:rPr>
            </a:br>
            <a:br>
              <a:rPr lang="en-AU" sz="1400" b="0" i="0" u="none" strike="noStrike">
                <a:solidFill>
                  <a:schemeClr val="dk1"/>
                </a:solidFill>
                <a:effectLst/>
                <a:latin typeface="+mn-lt"/>
                <a:ea typeface="+mn-ea"/>
                <a:cs typeface="+mn-cs"/>
              </a:rPr>
            </a:br>
            <a:r>
              <a:rPr lang="en-AU" sz="1400" b="1" i="0" u="none" strike="noStrike">
                <a:solidFill>
                  <a:schemeClr val="dk1"/>
                </a:solidFill>
                <a:effectLst/>
                <a:latin typeface="+mn-lt"/>
                <a:ea typeface="+mn-ea"/>
                <a:cs typeface="+mn-cs"/>
              </a:rPr>
              <a:t>Due Date:</a:t>
            </a:r>
            <a:r>
              <a:rPr lang="en-AU" sz="1400" b="0" i="0" u="none" strike="noStrike">
                <a:solidFill>
                  <a:schemeClr val="dk1"/>
                </a:solidFill>
                <a:effectLst/>
                <a:latin typeface="+mn-lt"/>
                <a:ea typeface="+mn-ea"/>
                <a:cs typeface="+mn-cs"/>
              </a:rPr>
              <a:t> 14th October 2022 11:00 PM</a:t>
            </a:r>
          </a:p>
          <a:p>
            <a:pPr algn="ctr" rtl="0"/>
            <a:r>
              <a:rPr lang="en-AU" sz="1400" b="1" i="0" u="none" strike="noStrike">
                <a:solidFill>
                  <a:schemeClr val="dk1"/>
                </a:solidFill>
                <a:effectLst/>
                <a:latin typeface="+mn-lt"/>
                <a:ea typeface="+mn-ea"/>
                <a:cs typeface="+mn-cs"/>
              </a:rPr>
              <a:t>Submission Date:</a:t>
            </a:r>
            <a:r>
              <a:rPr lang="en-AU" sz="1400" b="0" i="0" u="none" strike="noStrike">
                <a:solidFill>
                  <a:schemeClr val="dk1"/>
                </a:solidFill>
                <a:effectLst/>
                <a:latin typeface="+mn-lt"/>
                <a:ea typeface="+mn-ea"/>
                <a:cs typeface="+mn-cs"/>
              </a:rPr>
              <a:t> 14th October 2022</a:t>
            </a:r>
          </a:p>
          <a:p>
            <a:pPr rtl="0"/>
            <a:endParaRPr lang="en-AU" sz="2500" b="1" i="0" u="sng" strike="noStrike">
              <a:solidFill>
                <a:schemeClr val="dk1"/>
              </a:solidFill>
              <a:effectLst/>
              <a:latin typeface="+mn-lt"/>
              <a:ea typeface="+mn-ea"/>
              <a:cs typeface="+mn-cs"/>
            </a:endParaRPr>
          </a:p>
          <a:p>
            <a:pPr rtl="0"/>
            <a:r>
              <a:rPr lang="en-AU" sz="2500" b="1" i="0" u="sng" strike="noStrike">
                <a:solidFill>
                  <a:schemeClr val="dk1"/>
                </a:solidFill>
                <a:effectLst/>
                <a:latin typeface="+mn-lt"/>
                <a:ea typeface="+mn-ea"/>
                <a:cs typeface="+mn-cs"/>
              </a:rPr>
              <a:t>Case 2: Network Modelling Production and Distribution at ModularDynamics</a:t>
            </a:r>
            <a:br>
              <a:rPr lang="en-AU" sz="1800"/>
            </a:br>
            <a:endParaRPr lang="en-AU" sz="1800" b="1" i="0" u="none" strike="noStrike">
              <a:solidFill>
                <a:schemeClr val="dk1"/>
              </a:solidFill>
              <a:effectLst/>
              <a:latin typeface="+mn-lt"/>
              <a:ea typeface="+mn-ea"/>
              <a:cs typeface="+mn-cs"/>
            </a:endParaRPr>
          </a:p>
          <a:p>
            <a:pPr rtl="0"/>
            <a:endParaRPr lang="en-AU" sz="1800" b="1" i="0" u="none" strike="noStrike">
              <a:solidFill>
                <a:schemeClr val="dk1"/>
              </a:solidFill>
              <a:effectLst/>
              <a:latin typeface="+mn-lt"/>
              <a:ea typeface="+mn-ea"/>
              <a:cs typeface="+mn-cs"/>
            </a:endParaRPr>
          </a:p>
          <a:p>
            <a:pPr rtl="0"/>
            <a:r>
              <a:rPr lang="en-AU" sz="1800" b="1" i="0" u="none" strike="noStrike">
                <a:solidFill>
                  <a:schemeClr val="dk1"/>
                </a:solidFill>
                <a:effectLst/>
                <a:latin typeface="+mn-lt"/>
                <a:ea typeface="+mn-ea"/>
                <a:cs typeface="+mn-cs"/>
              </a:rPr>
              <a:t>Case Description:</a:t>
            </a:r>
          </a:p>
          <a:p>
            <a:pPr rtl="0"/>
            <a:br>
              <a:rPr lang="en-AU" sz="1100" b="0" i="0" u="none" strike="noStrike">
                <a:solidFill>
                  <a:schemeClr val="dk1"/>
                </a:solidFill>
                <a:effectLst/>
                <a:latin typeface="+mn-lt"/>
                <a:ea typeface="+mn-ea"/>
                <a:cs typeface="+mn-cs"/>
              </a:rPr>
            </a:br>
            <a:r>
              <a:rPr lang="en-AU" sz="1100" b="0" i="0" u="none" strike="noStrike">
                <a:solidFill>
                  <a:schemeClr val="dk1"/>
                </a:solidFill>
                <a:effectLst/>
                <a:latin typeface="+mn-lt"/>
                <a:ea typeface="+mn-ea"/>
                <a:cs typeface="+mn-cs"/>
              </a:rPr>
              <a:t>ModularDynamics are manufacturing self-adapting robotic arms and distributing to the US,UK, Germany and China markets. The company would like to develop a plan to optimise the production and distribution of the robotic arms in the future months of December and January.  Each production cost of a robotic arm in Vietnam will cost about $1200 in December and $1250 in January, while in South Korea, it will cost $1300 in December and $1250 in January. The transportation cost per crate of 10 robotic arm units will be added separately. The overall objective of this project is</a:t>
            </a:r>
            <a:r>
              <a:rPr lang="en-AU" sz="1100" b="0" i="0" u="none" strike="noStrike" baseline="0">
                <a:solidFill>
                  <a:schemeClr val="dk1"/>
                </a:solidFill>
                <a:effectLst/>
                <a:latin typeface="+mn-lt"/>
                <a:ea typeface="+mn-ea"/>
                <a:cs typeface="+mn-cs"/>
              </a:rPr>
              <a:t> to find the optimal way to fullfil the demand at each country's market at the minimum cost. </a:t>
            </a:r>
          </a:p>
          <a:p>
            <a:pPr rtl="0"/>
            <a:endParaRPr lang="en-AU" sz="1100" b="0" i="0" u="none" strike="noStrike" baseline="0">
              <a:solidFill>
                <a:schemeClr val="dk1"/>
              </a:solidFill>
              <a:effectLst/>
              <a:latin typeface="+mn-lt"/>
              <a:ea typeface="+mn-ea"/>
              <a:cs typeface="+mn-cs"/>
            </a:endParaRPr>
          </a:p>
          <a:p>
            <a:pPr rtl="0"/>
            <a:r>
              <a:rPr lang="en-AU" sz="1800" b="1" i="0" u="none" strike="noStrike" baseline="0">
                <a:solidFill>
                  <a:schemeClr val="dk1"/>
                </a:solidFill>
                <a:effectLst/>
                <a:latin typeface="+mn-lt"/>
                <a:ea typeface="+mn-ea"/>
                <a:cs typeface="+mn-cs"/>
              </a:rPr>
              <a:t>Network Diagram: </a:t>
            </a:r>
          </a:p>
          <a:p>
            <a:pPr rtl="0"/>
            <a:endParaRPr lang="en-AU" sz="1800" b="1" i="0" u="none" strike="noStrike" baseline="0">
              <a:solidFill>
                <a:schemeClr val="dk1"/>
              </a:solidFill>
              <a:effectLst/>
              <a:latin typeface="+mn-lt"/>
              <a:ea typeface="+mn-ea"/>
              <a:cs typeface="+mn-cs"/>
            </a:endParaRPr>
          </a:p>
          <a:p>
            <a:pPr rtl="0"/>
            <a:endParaRPr lang="en-AU" sz="1800" b="1" i="0" u="none" strike="noStrike" baseline="0">
              <a:solidFill>
                <a:schemeClr val="dk1"/>
              </a:solidFill>
              <a:effectLst/>
              <a:latin typeface="+mn-lt"/>
              <a:ea typeface="+mn-ea"/>
              <a:cs typeface="+mn-cs"/>
            </a:endParaRPr>
          </a:p>
          <a:p>
            <a:pPr rtl="0"/>
            <a:endParaRPr lang="en-AU" sz="1800" b="1" i="0" u="none" strike="noStrike" baseline="0">
              <a:solidFill>
                <a:schemeClr val="dk1"/>
              </a:solidFill>
              <a:effectLst/>
              <a:latin typeface="+mn-lt"/>
              <a:ea typeface="+mn-ea"/>
              <a:cs typeface="+mn-cs"/>
            </a:endParaRPr>
          </a:p>
          <a:p>
            <a:pPr rtl="0"/>
            <a:endParaRPr lang="en-AU" sz="1800" b="1" i="0" u="none" strike="noStrike" baseline="0">
              <a:solidFill>
                <a:schemeClr val="dk1"/>
              </a:solidFill>
              <a:effectLst/>
              <a:latin typeface="+mn-lt"/>
              <a:ea typeface="+mn-ea"/>
              <a:cs typeface="+mn-cs"/>
            </a:endParaRPr>
          </a:p>
          <a:p>
            <a:pPr rtl="0"/>
            <a:endParaRPr lang="en-AU" sz="1800" b="1" i="0" u="none" strike="noStrike" baseline="0">
              <a:solidFill>
                <a:schemeClr val="dk1"/>
              </a:solidFill>
              <a:effectLst/>
              <a:latin typeface="+mn-lt"/>
              <a:ea typeface="+mn-ea"/>
              <a:cs typeface="+mn-cs"/>
            </a:endParaRPr>
          </a:p>
          <a:p>
            <a:pPr rtl="0"/>
            <a:endParaRPr lang="en-AU" sz="1800" b="1" i="0" u="none" strike="noStrike" baseline="0">
              <a:solidFill>
                <a:schemeClr val="dk1"/>
              </a:solidFill>
              <a:effectLst/>
              <a:latin typeface="+mn-lt"/>
              <a:ea typeface="+mn-ea"/>
              <a:cs typeface="+mn-cs"/>
            </a:endParaRPr>
          </a:p>
          <a:p>
            <a:pPr rtl="0"/>
            <a:endParaRPr lang="en-AU" sz="1800" b="1" i="0" u="none" strike="noStrike" baseline="0">
              <a:solidFill>
                <a:schemeClr val="dk1"/>
              </a:solidFill>
              <a:effectLst/>
              <a:latin typeface="+mn-lt"/>
              <a:ea typeface="+mn-ea"/>
              <a:cs typeface="+mn-cs"/>
            </a:endParaRPr>
          </a:p>
          <a:p>
            <a:pPr rtl="0"/>
            <a:endParaRPr lang="en-AU" sz="1800" b="1" i="0" u="none" strike="noStrike" baseline="0">
              <a:solidFill>
                <a:schemeClr val="dk1"/>
              </a:solidFill>
              <a:effectLst/>
              <a:latin typeface="+mn-lt"/>
              <a:ea typeface="+mn-ea"/>
              <a:cs typeface="+mn-cs"/>
            </a:endParaRPr>
          </a:p>
          <a:p>
            <a:pPr rtl="0"/>
            <a:endParaRPr lang="en-AU" sz="1800" b="1" i="0" u="none" strike="noStrike" baseline="0">
              <a:solidFill>
                <a:schemeClr val="dk1"/>
              </a:solidFill>
              <a:effectLst/>
              <a:latin typeface="+mn-lt"/>
              <a:ea typeface="+mn-ea"/>
              <a:cs typeface="+mn-cs"/>
            </a:endParaRPr>
          </a:p>
          <a:p>
            <a:pPr rtl="0"/>
            <a:endParaRPr lang="en-AU" sz="1800" b="1" i="0" u="none" strike="noStrike" baseline="0">
              <a:solidFill>
                <a:schemeClr val="dk1"/>
              </a:solidFill>
              <a:effectLst/>
              <a:latin typeface="+mn-lt"/>
              <a:ea typeface="+mn-ea"/>
              <a:cs typeface="+mn-cs"/>
            </a:endParaRPr>
          </a:p>
          <a:p>
            <a:pPr rtl="0"/>
            <a:endParaRPr lang="en-AU" sz="1800" b="1" i="0" u="none" strike="noStrike" baseline="0">
              <a:solidFill>
                <a:schemeClr val="dk1"/>
              </a:solidFill>
              <a:effectLst/>
              <a:latin typeface="+mn-lt"/>
              <a:ea typeface="+mn-ea"/>
              <a:cs typeface="+mn-cs"/>
            </a:endParaRPr>
          </a:p>
          <a:p>
            <a:pPr rtl="0"/>
            <a:endParaRPr lang="en-AU" sz="1800" b="1" i="0" u="none" strike="noStrike" baseline="0">
              <a:solidFill>
                <a:schemeClr val="dk1"/>
              </a:solidFill>
              <a:effectLst/>
              <a:latin typeface="+mn-lt"/>
              <a:ea typeface="+mn-ea"/>
              <a:cs typeface="+mn-cs"/>
            </a:endParaRPr>
          </a:p>
          <a:p>
            <a:pPr rtl="0"/>
            <a:endParaRPr lang="en-AU" sz="1800" b="1" i="0" u="none" strike="noStrike" baseline="0">
              <a:solidFill>
                <a:schemeClr val="dk1"/>
              </a:solidFill>
              <a:effectLst/>
              <a:latin typeface="+mn-lt"/>
              <a:ea typeface="+mn-ea"/>
              <a:cs typeface="+mn-cs"/>
            </a:endParaRPr>
          </a:p>
          <a:p>
            <a:pPr rtl="0"/>
            <a:endParaRPr lang="en-AU" sz="1800" b="1" i="0" u="none" strike="noStrike" baseline="0">
              <a:solidFill>
                <a:schemeClr val="dk1"/>
              </a:solidFill>
              <a:effectLst/>
              <a:latin typeface="+mn-lt"/>
              <a:ea typeface="+mn-ea"/>
              <a:cs typeface="+mn-cs"/>
            </a:endParaRPr>
          </a:p>
          <a:p>
            <a:pPr rtl="0"/>
            <a:endParaRPr lang="en-AU" sz="1800" b="1" i="0" u="none" strike="noStrike" baseline="0">
              <a:solidFill>
                <a:schemeClr val="dk1"/>
              </a:solidFill>
              <a:effectLst/>
              <a:latin typeface="+mn-lt"/>
              <a:ea typeface="+mn-ea"/>
              <a:cs typeface="+mn-cs"/>
            </a:endParaRPr>
          </a:p>
          <a:p>
            <a:pPr rtl="0"/>
            <a:r>
              <a:rPr lang="en-AU" sz="1800" b="1" i="0" u="none" strike="noStrike" baseline="0">
                <a:solidFill>
                  <a:schemeClr val="dk1"/>
                </a:solidFill>
                <a:effectLst/>
                <a:latin typeface="+mn-lt"/>
                <a:ea typeface="+mn-ea"/>
                <a:cs typeface="+mn-cs"/>
              </a:rPr>
              <a:t>Team Member Contributions: </a:t>
            </a:r>
            <a:endParaRPr lang="en-AU" sz="1800" b="1" i="0" u="none" strike="noStrike">
              <a:solidFill>
                <a:schemeClr val="dk1"/>
              </a:solidFill>
              <a:effectLst/>
              <a:latin typeface="+mn-lt"/>
              <a:ea typeface="+mn-ea"/>
              <a:cs typeface="+mn-cs"/>
            </a:endParaRPr>
          </a:p>
          <a:p>
            <a:pPr rtl="0" fontAlgn="t"/>
            <a:br>
              <a:rPr lang="en-AU"/>
            </a:br>
            <a:r>
              <a:rPr lang="en-AU" sz="1100" b="0" i="0" u="none" strike="noStrike">
                <a:solidFill>
                  <a:schemeClr val="dk1"/>
                </a:solidFill>
                <a:effectLst/>
                <a:latin typeface="+mn-lt"/>
                <a:ea typeface="+mn-ea"/>
                <a:cs typeface="+mn-cs"/>
              </a:rPr>
              <a:t>Daryl Loo</a:t>
            </a:r>
            <a:r>
              <a:rPr lang="en-AU" sz="1100" b="0" i="0" u="none" strike="noStrike" baseline="0">
                <a:solidFill>
                  <a:schemeClr val="dk1"/>
                </a:solidFill>
                <a:effectLst/>
                <a:latin typeface="+mn-lt"/>
                <a:ea typeface="+mn-ea"/>
                <a:cs typeface="+mn-cs"/>
              </a:rPr>
              <a:t> - Model (20%), Diagram (10%), Report (10%)</a:t>
            </a:r>
            <a:endParaRPr lang="en-AU" sz="1100" b="0" i="0" u="none" strike="noStrike">
              <a:solidFill>
                <a:schemeClr val="dk1"/>
              </a:solidFill>
              <a:effectLst/>
              <a:latin typeface="+mn-lt"/>
              <a:ea typeface="+mn-ea"/>
              <a:cs typeface="+mn-cs"/>
            </a:endParaRPr>
          </a:p>
          <a:p>
            <a:pPr rtl="0" fontAlgn="t"/>
            <a:r>
              <a:rPr lang="en-AU" sz="1100" b="0" i="0" u="none" strike="noStrike">
                <a:solidFill>
                  <a:schemeClr val="dk1"/>
                </a:solidFill>
                <a:effectLst/>
                <a:latin typeface="+mn-lt"/>
                <a:ea typeface="+mn-ea"/>
                <a:cs typeface="+mn-cs"/>
              </a:rPr>
              <a:t>Cassandra -</a:t>
            </a:r>
            <a:r>
              <a:rPr lang="en-AU" sz="1100" b="0" i="0" u="none" strike="noStrike" baseline="0">
                <a:solidFill>
                  <a:schemeClr val="dk1"/>
                </a:solidFill>
                <a:effectLst/>
                <a:latin typeface="+mn-lt"/>
                <a:ea typeface="+mn-ea"/>
                <a:cs typeface="+mn-cs"/>
              </a:rPr>
              <a:t> </a:t>
            </a:r>
            <a:r>
              <a:rPr lang="en-AU" sz="1100" b="0" i="0" u="none" strike="noStrike">
                <a:solidFill>
                  <a:schemeClr val="dk1"/>
                </a:solidFill>
                <a:effectLst/>
                <a:latin typeface="+mn-lt"/>
                <a:ea typeface="+mn-ea"/>
                <a:cs typeface="+mn-cs"/>
              </a:rPr>
              <a:t>Model (60%), Diagram (80%), Report (80%)</a:t>
            </a:r>
          </a:p>
          <a:p>
            <a:pPr marL="0" marR="0" lvl="0" indent="0" defTabSz="914400" rtl="0" eaLnBrk="1" fontAlgn="t" latinLnBrk="0" hangingPunct="1">
              <a:lnSpc>
                <a:spcPct val="100000"/>
              </a:lnSpc>
              <a:spcBef>
                <a:spcPts val="0"/>
              </a:spcBef>
              <a:spcAft>
                <a:spcPts val="0"/>
              </a:spcAft>
              <a:buClrTx/>
              <a:buSzTx/>
              <a:buFontTx/>
              <a:buNone/>
              <a:tabLst/>
              <a:defRPr/>
            </a:pPr>
            <a:r>
              <a:rPr lang="en-AU" sz="1100" b="0" i="0" u="none" strike="noStrike">
                <a:solidFill>
                  <a:schemeClr val="dk1"/>
                </a:solidFill>
                <a:effectLst/>
                <a:latin typeface="+mn-lt"/>
                <a:ea typeface="+mn-ea"/>
                <a:cs typeface="+mn-cs"/>
              </a:rPr>
              <a:t>Allen</a:t>
            </a:r>
            <a:r>
              <a:rPr lang="en-AU" sz="1100" b="0" i="0" u="none" strike="noStrike" baseline="0">
                <a:solidFill>
                  <a:schemeClr val="dk1"/>
                </a:solidFill>
                <a:effectLst/>
                <a:latin typeface="+mn-lt"/>
                <a:ea typeface="+mn-ea"/>
                <a:cs typeface="+mn-cs"/>
              </a:rPr>
              <a:t> - </a:t>
            </a:r>
            <a:r>
              <a:rPr lang="en-AU" sz="1100" b="0" i="0" u="none" strike="noStrike">
                <a:solidFill>
                  <a:schemeClr val="dk1"/>
                </a:solidFill>
                <a:effectLst/>
                <a:latin typeface="+mn-lt"/>
                <a:ea typeface="+mn-ea"/>
                <a:cs typeface="+mn-cs"/>
              </a:rPr>
              <a:t>Model</a:t>
            </a:r>
            <a:r>
              <a:rPr lang="en-AU" sz="1100" b="0" i="0" u="none" strike="noStrike" baseline="0">
                <a:solidFill>
                  <a:schemeClr val="dk1"/>
                </a:solidFill>
                <a:effectLst/>
                <a:latin typeface="+mn-lt"/>
                <a:ea typeface="+mn-ea"/>
                <a:cs typeface="+mn-cs"/>
              </a:rPr>
              <a:t> </a:t>
            </a:r>
            <a:r>
              <a:rPr lang="en-AU" sz="1100" b="0" i="0" u="none" strike="noStrike">
                <a:solidFill>
                  <a:schemeClr val="dk1"/>
                </a:solidFill>
                <a:effectLst/>
                <a:latin typeface="+mn-lt"/>
                <a:ea typeface="+mn-ea"/>
                <a:cs typeface="+mn-cs"/>
              </a:rPr>
              <a:t>(20%), Diagram (10%), Report (80%)</a:t>
            </a:r>
          </a:p>
          <a:p>
            <a:pPr rtl="0" fontAlgn="t"/>
            <a:endParaRPr lang="en-AU" sz="1100" b="0" i="0" u="none" strike="noStrike">
              <a:solidFill>
                <a:schemeClr val="dk1"/>
              </a:solidFill>
              <a:effectLst/>
              <a:latin typeface="+mn-lt"/>
              <a:ea typeface="+mn-ea"/>
              <a:cs typeface="+mn-cs"/>
            </a:endParaRPr>
          </a:p>
          <a:p>
            <a:br>
              <a:rPr lang="en-AU"/>
            </a:br>
            <a:endParaRPr lang="en-GB" sz="1100"/>
          </a:p>
        </xdr:txBody>
      </xdr:sp>
      <xdr:pic>
        <xdr:nvPicPr>
          <xdr:cNvPr id="6" name="Picture 5">
            <a:extLst>
              <a:ext uri="{FF2B5EF4-FFF2-40B4-BE49-F238E27FC236}">
                <a16:creationId xmlns:a16="http://schemas.microsoft.com/office/drawing/2014/main" id="{C62B1AEE-1959-433D-808A-3BBD5366593C}"/>
              </a:ext>
            </a:extLst>
          </xdr:cNvPr>
          <xdr:cNvPicPr>
            <a:picLocks noChangeAspect="1"/>
          </xdr:cNvPicPr>
        </xdr:nvPicPr>
        <xdr:blipFill>
          <a:blip xmlns:r="http://schemas.openxmlformats.org/officeDocument/2006/relationships" r:embed="rId1"/>
          <a:stretch>
            <a:fillRect/>
          </a:stretch>
        </xdr:blipFill>
        <xdr:spPr>
          <a:xfrm>
            <a:off x="551248" y="6747309"/>
            <a:ext cx="7068751" cy="3927651"/>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186266</xdr:colOff>
      <xdr:row>0</xdr:row>
      <xdr:rowOff>118533</xdr:rowOff>
    </xdr:from>
    <xdr:to>
      <xdr:col>11</xdr:col>
      <xdr:colOff>152399</xdr:colOff>
      <xdr:row>2</xdr:row>
      <xdr:rowOff>101599</xdr:rowOff>
    </xdr:to>
    <xdr:sp macro="" textlink="">
      <xdr:nvSpPr>
        <xdr:cNvPr id="2" name="Rounded Rectangle 1">
          <a:extLst>
            <a:ext uri="{FF2B5EF4-FFF2-40B4-BE49-F238E27FC236}">
              <a16:creationId xmlns:a16="http://schemas.microsoft.com/office/drawing/2014/main" id="{FDAFBB35-4629-DF4B-8CDC-6732AFAC548F}"/>
            </a:ext>
          </a:extLst>
        </xdr:cNvPr>
        <xdr:cNvSpPr/>
      </xdr:nvSpPr>
      <xdr:spPr>
        <a:xfrm>
          <a:off x="6155266" y="118533"/>
          <a:ext cx="5287433" cy="3894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a:t>Modular Dynamics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774700</xdr:colOff>
      <xdr:row>1</xdr:row>
      <xdr:rowOff>139700</xdr:rowOff>
    </xdr:from>
    <xdr:to>
      <xdr:col>10</xdr:col>
      <xdr:colOff>774700</xdr:colOff>
      <xdr:row>27</xdr:row>
      <xdr:rowOff>50800</xdr:rowOff>
    </xdr:to>
    <xdr:sp macro="" textlink="">
      <xdr:nvSpPr>
        <xdr:cNvPr id="2" name="TextBox 1">
          <a:extLst>
            <a:ext uri="{FF2B5EF4-FFF2-40B4-BE49-F238E27FC236}">
              <a16:creationId xmlns:a16="http://schemas.microsoft.com/office/drawing/2014/main" id="{6CD2C88B-691B-683E-A3E2-B27E31B369BD}"/>
            </a:ext>
          </a:extLst>
        </xdr:cNvPr>
        <xdr:cNvSpPr txBox="1"/>
      </xdr:nvSpPr>
      <xdr:spPr>
        <a:xfrm>
          <a:off x="774700" y="342900"/>
          <a:ext cx="8255000" cy="519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t>Report Summary: </a:t>
          </a:r>
        </a:p>
        <a:p>
          <a:endParaRPr lang="en-GB" sz="1800"/>
        </a:p>
        <a:p>
          <a:r>
            <a:rPr lang="en-GB" sz="1600"/>
            <a:t>Based</a:t>
          </a:r>
          <a:r>
            <a:rPr lang="en-GB" sz="1600" baseline="0"/>
            <a:t> on the case 2 model, the calculated total minimum cost is $</a:t>
          </a:r>
          <a:r>
            <a:rPr lang="en-AU" sz="1600" b="0" i="0" u="none" strike="noStrike">
              <a:solidFill>
                <a:schemeClr val="dk1"/>
              </a:solidFill>
              <a:effectLst/>
              <a:latin typeface="+mn-lt"/>
              <a:ea typeface="+mn-ea"/>
              <a:cs typeface="+mn-cs"/>
            </a:rPr>
            <a:t> 16,691,230.00 </a:t>
          </a:r>
          <a:r>
            <a:rPr lang="en-AU" sz="1600" b="0" i="0" u="none" strike="noStrike" baseline="0">
              <a:solidFill>
                <a:schemeClr val="dk1"/>
              </a:solidFill>
              <a:effectLst/>
              <a:latin typeface="+mn-lt"/>
              <a:ea typeface="+mn-ea"/>
              <a:cs typeface="+mn-cs"/>
            </a:rPr>
            <a:t>. The output of the model is calculated from a solver to determine the supply distribution of the robotic arms to each market country. From the model, we can see that South Korea has distributed 300 crates supply of robotic arms to each country when there is 400 crates supply available in the inventory. In this case, South Korea is holding the extra 100 crates from December and will distribute towards the next month. While, UK in January is receiving 100 crates less than the demand, thus in our solution we have assumed that the 100 crates will be distributed from South Korea, where the extra crates are held, distributing to UK in January to fulfil its demand. The cost of the model is calculated based on per crate (10 units per crate) including the shipping cost to distribute to each country. Considering the minimum distribution to each country, based on the case study it is 1 crate per distribution. </a:t>
          </a:r>
        </a:p>
        <a:p>
          <a:endParaRPr lang="en-AU" sz="1600" b="0" i="0" u="none" strike="noStrike" baseline="0">
            <a:solidFill>
              <a:schemeClr val="dk1"/>
            </a:solidFill>
            <a:effectLst/>
            <a:latin typeface="+mn-lt"/>
            <a:ea typeface="+mn-ea"/>
            <a:cs typeface="+mn-cs"/>
          </a:endParaRPr>
        </a:p>
        <a:p>
          <a:r>
            <a:rPr lang="en-AU" sz="1600" b="0" i="0" u="none" strike="noStrike" baseline="0">
              <a:solidFill>
                <a:schemeClr val="dk1"/>
              </a:solidFill>
              <a:effectLst/>
              <a:latin typeface="+mn-lt"/>
              <a:ea typeface="+mn-ea"/>
              <a:cs typeface="+mn-cs"/>
            </a:rPr>
            <a:t>Decision Variables are the number of shipment to each market country.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2D25E-7FF4-5F48-B560-69861F3BBE95}">
  <dimension ref="A1"/>
  <sheetViews>
    <sheetView showGridLines="0" tabSelected="1" zoomScale="111" zoomScaleNormal="100" workbookViewId="0"/>
  </sheetViews>
  <sheetFormatPr defaultColWidth="11" defaultRowHeight="15.75"/>
  <sheetData/>
  <pageMargins left="0.25" right="0.25"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017DD-D7D8-D943-9A44-9BC1856D384B}">
  <dimension ref="A1:Q33"/>
  <sheetViews>
    <sheetView zoomScale="87" workbookViewId="0">
      <selection activeCell="B24" sqref="B24"/>
    </sheetView>
  </sheetViews>
  <sheetFormatPr defaultColWidth="11" defaultRowHeight="15.75"/>
  <cols>
    <col min="3" max="3" width="6.5" customWidth="1"/>
    <col min="4" max="4" width="22" customWidth="1"/>
    <col min="5" max="5" width="5.5" customWidth="1"/>
    <col min="6" max="6" width="22.625" customWidth="1"/>
    <col min="7" max="7" width="11" bestFit="1" customWidth="1"/>
    <col min="8" max="8" width="18.5" customWidth="1"/>
    <col min="9" max="9" width="11" bestFit="1" customWidth="1"/>
    <col min="11" max="11" width="18.5" customWidth="1"/>
    <col min="12" max="12" width="7" customWidth="1"/>
    <col min="13" max="13" width="11" bestFit="1" customWidth="1"/>
    <col min="14" max="14" width="7.625" customWidth="1"/>
  </cols>
  <sheetData>
    <row r="1" spans="1:17">
      <c r="A1" s="10" t="s">
        <v>19</v>
      </c>
    </row>
    <row r="2" spans="1:17">
      <c r="A2" t="s">
        <v>18</v>
      </c>
    </row>
    <row r="4" spans="1:17">
      <c r="B4" s="3" t="s">
        <v>0</v>
      </c>
      <c r="C4" s="31" t="s">
        <v>13</v>
      </c>
      <c r="D4" s="31"/>
      <c r="E4" s="31" t="s">
        <v>1</v>
      </c>
      <c r="F4" s="31"/>
      <c r="G4" s="3" t="s">
        <v>14</v>
      </c>
      <c r="H4" s="3" t="s">
        <v>15</v>
      </c>
      <c r="I4" s="3" t="s">
        <v>2</v>
      </c>
      <c r="K4" s="32" t="s">
        <v>11</v>
      </c>
      <c r="L4" s="32"/>
      <c r="M4" s="11" t="s">
        <v>12</v>
      </c>
      <c r="N4" s="11" t="s">
        <v>17</v>
      </c>
      <c r="O4" s="6"/>
      <c r="P4" s="6"/>
      <c r="Q4" s="6"/>
    </row>
    <row r="5" spans="1:17">
      <c r="B5">
        <v>1</v>
      </c>
      <c r="C5" s="2">
        <f>VLOOKUP(D5,$K5:$L18,2,FALSE)</f>
        <v>1</v>
      </c>
      <c r="D5" s="20" t="s">
        <v>20</v>
      </c>
      <c r="E5" s="2">
        <f>VLOOKUP(F5,$K5:$L18,2,FALSE)</f>
        <v>3</v>
      </c>
      <c r="F5" s="20" t="s">
        <v>3</v>
      </c>
      <c r="G5" s="2">
        <v>1</v>
      </c>
      <c r="H5" s="9">
        <v>300</v>
      </c>
      <c r="I5" s="16">
        <v>12300</v>
      </c>
      <c r="K5" s="13" t="s">
        <v>20</v>
      </c>
      <c r="L5">
        <v>1</v>
      </c>
      <c r="M5" s="18">
        <f t="shared" ref="M5:M18" si="0">SUMIF($E$5:$E$24,L5,$B$5:$B$24)-SUMIF($C$5:$C$24,L5,$B$5:$B$24)</f>
        <v>-300</v>
      </c>
      <c r="N5" s="1">
        <f>-3000/10</f>
        <v>-300</v>
      </c>
      <c r="O5" s="4"/>
      <c r="P5" s="4"/>
    </row>
    <row r="6" spans="1:17">
      <c r="B6">
        <v>149</v>
      </c>
      <c r="C6" s="2">
        <f>VLOOKUP(D6,$K6:$L12,2,FALSE)</f>
        <v>2</v>
      </c>
      <c r="D6" s="20" t="s">
        <v>4</v>
      </c>
      <c r="E6" s="2">
        <f>VLOOKUP(F6,$K6:$L12,2,FALSE)</f>
        <v>3</v>
      </c>
      <c r="F6" s="20" t="s">
        <v>3</v>
      </c>
      <c r="G6" s="2">
        <v>1</v>
      </c>
      <c r="H6" s="9">
        <v>400</v>
      </c>
      <c r="I6" s="16">
        <v>13270</v>
      </c>
      <c r="K6" s="13" t="s">
        <v>4</v>
      </c>
      <c r="L6">
        <v>2</v>
      </c>
      <c r="M6" s="18">
        <f t="shared" si="0"/>
        <v>-300</v>
      </c>
      <c r="N6" s="1">
        <f>-4000/10</f>
        <v>-400</v>
      </c>
      <c r="O6" s="4"/>
      <c r="P6" s="4"/>
    </row>
    <row r="7" spans="1:17">
      <c r="B7">
        <v>149</v>
      </c>
      <c r="C7" s="2">
        <f>VLOOKUP(D7,$K5:$L18,2,FALSE)</f>
        <v>1</v>
      </c>
      <c r="D7" s="20" t="s">
        <v>20</v>
      </c>
      <c r="E7" s="2">
        <f>VLOOKUP(F7,$K5:$L18,2,FALSE)</f>
        <v>4</v>
      </c>
      <c r="F7" s="20" t="s">
        <v>5</v>
      </c>
      <c r="G7" s="2">
        <v>1</v>
      </c>
      <c r="H7" s="9">
        <v>300</v>
      </c>
      <c r="I7" s="16">
        <v>12260</v>
      </c>
      <c r="K7" s="2" t="s">
        <v>3</v>
      </c>
      <c r="L7">
        <v>3</v>
      </c>
      <c r="M7" s="18">
        <f t="shared" si="0"/>
        <v>150</v>
      </c>
      <c r="N7" s="1">
        <f>1500/10</f>
        <v>150</v>
      </c>
      <c r="O7" s="4"/>
      <c r="P7" s="4"/>
    </row>
    <row r="8" spans="1:17">
      <c r="B8">
        <v>1</v>
      </c>
      <c r="C8" s="2">
        <f>VLOOKUP(D8,$K5:$L18,2,FALSE)</f>
        <v>2</v>
      </c>
      <c r="D8" s="20" t="s">
        <v>4</v>
      </c>
      <c r="E8" s="2">
        <f>VLOOKUP(F8,$K5:$L18,2,FALSE)</f>
        <v>4</v>
      </c>
      <c r="F8" s="20" t="s">
        <v>5</v>
      </c>
      <c r="G8" s="2">
        <v>1</v>
      </c>
      <c r="H8" s="9">
        <v>400</v>
      </c>
      <c r="I8" s="16">
        <v>13290</v>
      </c>
      <c r="K8" s="2" t="s">
        <v>5</v>
      </c>
      <c r="L8">
        <v>4</v>
      </c>
      <c r="M8" s="18">
        <f t="shared" si="0"/>
        <v>150</v>
      </c>
      <c r="N8" s="1">
        <f>1500/10</f>
        <v>150</v>
      </c>
      <c r="O8" s="4"/>
      <c r="P8" s="4"/>
    </row>
    <row r="9" spans="1:17">
      <c r="B9">
        <v>1</v>
      </c>
      <c r="C9" s="2">
        <f>VLOOKUP(D9,$K5:$L18,2,FALSE)</f>
        <v>1</v>
      </c>
      <c r="D9" s="20" t="s">
        <v>20</v>
      </c>
      <c r="E9" s="2">
        <f>VLOOKUP(F9,$K5:$L18,2,FALSE)</f>
        <v>5</v>
      </c>
      <c r="F9" s="20" t="s">
        <v>21</v>
      </c>
      <c r="G9" s="2">
        <v>1</v>
      </c>
      <c r="H9" s="9">
        <v>300</v>
      </c>
      <c r="I9" s="16">
        <v>12250</v>
      </c>
      <c r="K9" s="2" t="s">
        <v>21</v>
      </c>
      <c r="L9">
        <v>5</v>
      </c>
      <c r="M9" s="18">
        <f t="shared" si="0"/>
        <v>150</v>
      </c>
      <c r="N9" s="1">
        <f>1500/10</f>
        <v>150</v>
      </c>
      <c r="O9" s="4"/>
      <c r="P9" s="4"/>
    </row>
    <row r="10" spans="1:17">
      <c r="B10">
        <v>149</v>
      </c>
      <c r="C10" s="2">
        <f>VLOOKUP(D10,$K5:$L18,2,FALSE)</f>
        <v>2</v>
      </c>
      <c r="D10" s="20" t="s">
        <v>4</v>
      </c>
      <c r="E10" s="2">
        <f>VLOOKUP(F10,$K5:$L18,2,FALSE)</f>
        <v>5</v>
      </c>
      <c r="F10" s="20" t="s">
        <v>21</v>
      </c>
      <c r="G10" s="2">
        <v>1</v>
      </c>
      <c r="H10" s="9">
        <v>400</v>
      </c>
      <c r="I10" s="16">
        <v>13220</v>
      </c>
      <c r="K10" s="2" t="s">
        <v>6</v>
      </c>
      <c r="L10">
        <v>6</v>
      </c>
      <c r="M10" s="18">
        <f t="shared" si="0"/>
        <v>150</v>
      </c>
      <c r="N10" s="1">
        <f>1500/10</f>
        <v>150</v>
      </c>
      <c r="O10" s="4"/>
      <c r="P10" s="4"/>
    </row>
    <row r="11" spans="1:17">
      <c r="B11">
        <v>149</v>
      </c>
      <c r="C11" s="2">
        <f>VLOOKUP(D11,$K5:$L18,2,FALSE)</f>
        <v>1</v>
      </c>
      <c r="D11" s="20" t="s">
        <v>20</v>
      </c>
      <c r="E11" s="2">
        <f>VLOOKUP(F11,$K5:$L18,2,FALSE)</f>
        <v>6</v>
      </c>
      <c r="F11" s="20" t="s">
        <v>6</v>
      </c>
      <c r="G11" s="2">
        <v>1</v>
      </c>
      <c r="H11" s="9">
        <v>300</v>
      </c>
      <c r="I11" s="16">
        <v>12230</v>
      </c>
      <c r="K11" s="14" t="s">
        <v>25</v>
      </c>
      <c r="L11">
        <v>7</v>
      </c>
      <c r="M11" s="18">
        <f t="shared" si="0"/>
        <v>0</v>
      </c>
      <c r="N11" s="22">
        <v>800</v>
      </c>
      <c r="O11" s="4"/>
      <c r="P11" s="4"/>
    </row>
    <row r="12" spans="1:17">
      <c r="B12">
        <v>1</v>
      </c>
      <c r="C12" s="2">
        <f>VLOOKUP(D12,$K5:$L18,2,FALSE)</f>
        <v>2</v>
      </c>
      <c r="D12" s="20" t="s">
        <v>4</v>
      </c>
      <c r="E12" s="2">
        <f>VLOOKUP(F12,$K5:$L18,2,FALSE)</f>
        <v>6</v>
      </c>
      <c r="F12" s="20" t="s">
        <v>6</v>
      </c>
      <c r="G12" s="2">
        <v>1</v>
      </c>
      <c r="H12" s="9">
        <v>400</v>
      </c>
      <c r="I12" s="16">
        <v>13240</v>
      </c>
      <c r="K12" s="14" t="s">
        <v>24</v>
      </c>
      <c r="L12">
        <v>8</v>
      </c>
      <c r="M12" s="18">
        <f t="shared" si="0"/>
        <v>-100</v>
      </c>
      <c r="N12" s="22">
        <v>900</v>
      </c>
      <c r="O12" s="4"/>
      <c r="P12" s="4"/>
    </row>
    <row r="13" spans="1:17">
      <c r="B13">
        <v>0</v>
      </c>
      <c r="C13" s="14">
        <v>7</v>
      </c>
      <c r="D13" s="23" t="s">
        <v>25</v>
      </c>
      <c r="E13" s="14">
        <v>11</v>
      </c>
      <c r="F13" s="14" t="s">
        <v>7</v>
      </c>
      <c r="G13" s="14">
        <v>0</v>
      </c>
      <c r="H13" s="24">
        <v>800</v>
      </c>
      <c r="I13" s="25">
        <v>1000</v>
      </c>
      <c r="K13" s="13" t="s">
        <v>22</v>
      </c>
      <c r="L13">
        <v>9</v>
      </c>
      <c r="M13" s="18">
        <f t="shared" si="0"/>
        <v>-300</v>
      </c>
      <c r="N13" s="1">
        <f>-3000/10</f>
        <v>-300</v>
      </c>
      <c r="O13" s="4"/>
      <c r="P13" s="4"/>
    </row>
    <row r="14" spans="1:17">
      <c r="B14" s="30">
        <v>100</v>
      </c>
      <c r="C14" s="14">
        <v>8</v>
      </c>
      <c r="D14" s="23" t="s">
        <v>26</v>
      </c>
      <c r="E14" s="14">
        <v>12</v>
      </c>
      <c r="F14" s="14" t="s">
        <v>9</v>
      </c>
      <c r="G14" s="14">
        <v>0</v>
      </c>
      <c r="H14" s="24">
        <v>900</v>
      </c>
      <c r="I14" s="25">
        <v>1000</v>
      </c>
      <c r="K14" s="13" t="s">
        <v>8</v>
      </c>
      <c r="L14">
        <v>10</v>
      </c>
      <c r="M14" s="18">
        <f t="shared" si="0"/>
        <v>-400</v>
      </c>
      <c r="N14" s="1">
        <f>-4000/10</f>
        <v>-400</v>
      </c>
      <c r="O14" s="4"/>
      <c r="P14" s="4"/>
    </row>
    <row r="15" spans="1:17">
      <c r="B15">
        <v>0</v>
      </c>
      <c r="C15" s="14">
        <v>7</v>
      </c>
      <c r="D15" s="23" t="s">
        <v>25</v>
      </c>
      <c r="E15" s="14">
        <v>13</v>
      </c>
      <c r="F15" s="14" t="s">
        <v>23</v>
      </c>
      <c r="G15" s="14">
        <v>0</v>
      </c>
      <c r="H15" s="24">
        <v>800</v>
      </c>
      <c r="I15" s="25">
        <v>1000</v>
      </c>
      <c r="K15" s="2" t="s">
        <v>7</v>
      </c>
      <c r="L15">
        <v>11</v>
      </c>
      <c r="M15" s="18">
        <f t="shared" si="0"/>
        <v>200</v>
      </c>
      <c r="N15" s="1">
        <f>2000/10</f>
        <v>200</v>
      </c>
      <c r="O15" s="4"/>
      <c r="P15" s="4"/>
    </row>
    <row r="16" spans="1:17">
      <c r="B16">
        <v>0</v>
      </c>
      <c r="C16" s="14">
        <v>8</v>
      </c>
      <c r="D16" s="23" t="s">
        <v>24</v>
      </c>
      <c r="E16" s="14">
        <v>14</v>
      </c>
      <c r="F16" s="14" t="s">
        <v>10</v>
      </c>
      <c r="G16" s="14">
        <v>0</v>
      </c>
      <c r="H16" s="24">
        <v>900</v>
      </c>
      <c r="I16" s="25">
        <v>1000</v>
      </c>
      <c r="K16" s="2" t="s">
        <v>9</v>
      </c>
      <c r="L16">
        <v>12</v>
      </c>
      <c r="M16" s="18">
        <f t="shared" si="0"/>
        <v>200</v>
      </c>
      <c r="N16" s="1">
        <f>2000/10</f>
        <v>200</v>
      </c>
      <c r="O16" s="4"/>
      <c r="P16" s="4"/>
    </row>
    <row r="17" spans="1:14">
      <c r="B17">
        <v>1</v>
      </c>
      <c r="C17" s="12">
        <f>VLOOKUP(D17,$K13:$L26,2,FALSE)</f>
        <v>9</v>
      </c>
      <c r="D17" s="21" t="s">
        <v>22</v>
      </c>
      <c r="E17" s="12">
        <f>VLOOKUP(F17,$K13:$L26,2,FALSE)</f>
        <v>11</v>
      </c>
      <c r="F17" s="21" t="s">
        <v>7</v>
      </c>
      <c r="G17" s="12">
        <v>1</v>
      </c>
      <c r="H17" s="8">
        <v>300</v>
      </c>
      <c r="I17" s="19">
        <v>12850</v>
      </c>
      <c r="K17" s="2" t="s">
        <v>23</v>
      </c>
      <c r="L17">
        <v>13</v>
      </c>
      <c r="M17" s="18">
        <f t="shared" si="0"/>
        <v>200</v>
      </c>
      <c r="N17" s="1">
        <f>2000/10</f>
        <v>200</v>
      </c>
    </row>
    <row r="18" spans="1:14">
      <c r="B18">
        <v>199</v>
      </c>
      <c r="C18" s="12">
        <f>VLOOKUP(D18,$K13:$L26,2,FALSE)</f>
        <v>10</v>
      </c>
      <c r="D18" s="21" t="s">
        <v>8</v>
      </c>
      <c r="E18" s="12">
        <f>VLOOKUP(F18,$K13:$L26,2,FALSE)</f>
        <v>11</v>
      </c>
      <c r="F18" s="21" t="s">
        <v>7</v>
      </c>
      <c r="G18" s="12">
        <v>1</v>
      </c>
      <c r="H18" s="8">
        <v>400</v>
      </c>
      <c r="I18" s="19">
        <v>12810</v>
      </c>
      <c r="K18" s="2" t="s">
        <v>10</v>
      </c>
      <c r="L18">
        <v>14</v>
      </c>
      <c r="M18" s="18">
        <f t="shared" si="0"/>
        <v>200</v>
      </c>
      <c r="N18" s="1">
        <f>2000/10</f>
        <v>200</v>
      </c>
    </row>
    <row r="19" spans="1:14">
      <c r="B19">
        <v>99</v>
      </c>
      <c r="C19" s="12">
        <f>VLOOKUP(D19,$K13:$L26,2,FALSE)</f>
        <v>9</v>
      </c>
      <c r="D19" s="21" t="s">
        <v>22</v>
      </c>
      <c r="E19" s="12">
        <f>VLOOKUP(F19,$K13:$L26,2,FALSE)</f>
        <v>12</v>
      </c>
      <c r="F19" s="21" t="s">
        <v>9</v>
      </c>
      <c r="G19" s="12">
        <v>1</v>
      </c>
      <c r="H19" s="8">
        <v>300</v>
      </c>
      <c r="I19" s="19">
        <v>12800</v>
      </c>
    </row>
    <row r="20" spans="1:14">
      <c r="B20" s="15">
        <v>1</v>
      </c>
      <c r="C20" s="12">
        <f>VLOOKUP(D20,$K13:$L26,2,FALSE)</f>
        <v>10</v>
      </c>
      <c r="D20" s="21" t="s">
        <v>8</v>
      </c>
      <c r="E20" s="12">
        <f>VLOOKUP(F20,$K13:$L26,2,FALSE)</f>
        <v>12</v>
      </c>
      <c r="F20" s="21" t="s">
        <v>9</v>
      </c>
      <c r="G20" s="12">
        <v>1</v>
      </c>
      <c r="H20" s="8">
        <v>400</v>
      </c>
      <c r="I20" s="19">
        <v>12830</v>
      </c>
    </row>
    <row r="21" spans="1:14">
      <c r="B21">
        <v>1</v>
      </c>
      <c r="C21" s="12">
        <f>VLOOKUP(D21,$K13:$L26,2,FALSE)</f>
        <v>9</v>
      </c>
      <c r="D21" s="21" t="s">
        <v>22</v>
      </c>
      <c r="E21" s="12">
        <f>VLOOKUP(F21,$K13:$L26,2,FALSE)</f>
        <v>13</v>
      </c>
      <c r="F21" s="21" t="s">
        <v>23</v>
      </c>
      <c r="G21" s="12">
        <v>1</v>
      </c>
      <c r="H21" s="8">
        <v>300</v>
      </c>
      <c r="I21" s="19">
        <v>12790</v>
      </c>
    </row>
    <row r="22" spans="1:14">
      <c r="A22" s="15"/>
      <c r="B22">
        <v>199</v>
      </c>
      <c r="C22" s="12">
        <f>VLOOKUP(D22,$K13:$L26,2,FALSE)</f>
        <v>10</v>
      </c>
      <c r="D22" s="21" t="s">
        <v>8</v>
      </c>
      <c r="E22" s="12">
        <f>VLOOKUP(F22,$K13:$L26,2,FALSE)</f>
        <v>13</v>
      </c>
      <c r="F22" s="21" t="s">
        <v>23</v>
      </c>
      <c r="G22" s="12">
        <v>1</v>
      </c>
      <c r="H22" s="8">
        <v>400</v>
      </c>
      <c r="I22" s="19">
        <v>12750</v>
      </c>
    </row>
    <row r="23" spans="1:14">
      <c r="B23">
        <v>199</v>
      </c>
      <c r="C23" s="12">
        <f>VLOOKUP(D23,$K13:$L26,2,FALSE)</f>
        <v>9</v>
      </c>
      <c r="D23" s="21" t="s">
        <v>22</v>
      </c>
      <c r="E23" s="12">
        <f>VLOOKUP(F23,$K13:$L26,2,FALSE)</f>
        <v>14</v>
      </c>
      <c r="F23" s="21" t="s">
        <v>10</v>
      </c>
      <c r="G23" s="12">
        <v>1</v>
      </c>
      <c r="H23" s="8">
        <v>300</v>
      </c>
      <c r="I23" s="19">
        <v>12760</v>
      </c>
      <c r="K23" s="15"/>
      <c r="L23" s="15"/>
      <c r="M23" s="26"/>
      <c r="N23" s="7"/>
    </row>
    <row r="24" spans="1:14">
      <c r="B24">
        <v>1</v>
      </c>
      <c r="C24" s="12">
        <f>VLOOKUP(D24,$K13:$L26,2,FALSE)</f>
        <v>10</v>
      </c>
      <c r="D24" s="21" t="s">
        <v>8</v>
      </c>
      <c r="E24" s="12">
        <f>VLOOKUP(F24,$K13:$L26,2,FALSE)</f>
        <v>14</v>
      </c>
      <c r="F24" s="21" t="s">
        <v>10</v>
      </c>
      <c r="G24" s="12">
        <v>1</v>
      </c>
      <c r="H24" s="8">
        <v>400</v>
      </c>
      <c r="I24" s="19">
        <v>12780</v>
      </c>
      <c r="K24" s="15"/>
      <c r="L24" s="15"/>
      <c r="M24" s="26"/>
      <c r="N24" s="7"/>
    </row>
    <row r="25" spans="1:14">
      <c r="K25" s="15"/>
      <c r="L25" s="15"/>
      <c r="M25" s="26"/>
      <c r="N25" s="7"/>
    </row>
    <row r="26" spans="1:14">
      <c r="K26" s="15"/>
      <c r="L26" s="15"/>
      <c r="M26" s="26"/>
      <c r="N26" s="7"/>
    </row>
    <row r="27" spans="1:14">
      <c r="G27" s="28" t="s">
        <v>16</v>
      </c>
      <c r="H27" s="29">
        <f>SUMPRODUCT(I5:I24,B5:B24)</f>
        <v>16691230</v>
      </c>
      <c r="I27" s="17"/>
    </row>
    <row r="30" spans="1:14">
      <c r="C30" s="15"/>
      <c r="D30" s="5"/>
      <c r="E30" s="15"/>
      <c r="F30" s="15"/>
      <c r="G30" s="15"/>
      <c r="H30" s="7"/>
      <c r="I30" s="27"/>
    </row>
    <row r="31" spans="1:14">
      <c r="C31" s="15"/>
      <c r="D31" s="5"/>
      <c r="E31" s="15"/>
      <c r="F31" s="15"/>
      <c r="G31" s="15"/>
      <c r="H31" s="7"/>
      <c r="I31" s="27"/>
    </row>
    <row r="32" spans="1:14">
      <c r="C32" s="15"/>
      <c r="D32" s="5"/>
      <c r="E32" s="15"/>
      <c r="F32" s="15"/>
      <c r="G32" s="15"/>
      <c r="H32" s="7"/>
      <c r="I32" s="27"/>
    </row>
    <row r="33" spans="3:9">
      <c r="C33" s="15"/>
      <c r="D33" s="5"/>
      <c r="E33" s="15"/>
      <c r="F33" s="15"/>
      <c r="G33" s="15"/>
      <c r="H33" s="7"/>
      <c r="I33" s="27"/>
    </row>
  </sheetData>
  <mergeCells count="3">
    <mergeCell ref="C4:D4"/>
    <mergeCell ref="E4:F4"/>
    <mergeCell ref="K4:L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6D7ED-A3B5-744B-B4D9-9370EFBBD155}">
  <dimension ref="A1"/>
  <sheetViews>
    <sheetView showGridLines="0" zoomScaleNormal="100" workbookViewId="0"/>
  </sheetViews>
  <sheetFormatPr defaultColWidth="11" defaultRowHeight="15.75"/>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Case 2 Model</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Tong</dc:creator>
  <cp:lastModifiedBy>Rui Qin</cp:lastModifiedBy>
  <dcterms:created xsi:type="dcterms:W3CDTF">2022-10-10T23:53:29Z</dcterms:created>
  <dcterms:modified xsi:type="dcterms:W3CDTF">2022-10-14T12:37:55Z</dcterms:modified>
</cp:coreProperties>
</file>