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hnw\iCloudDrive\Mine\My Programs\CoinGames\"/>
    </mc:Choice>
  </mc:AlternateContent>
  <xr:revisionPtr revIDLastSave="0" documentId="13_ncr:1_{91B9EB58-EAF6-4FCB-BA7C-B99153025302}" xr6:coauthVersionLast="44" xr6:coauthVersionMax="44" xr10:uidLastSave="{00000000-0000-0000-0000-000000000000}"/>
  <bookViews>
    <workbookView xWindow="-108" yWindow="-108" windowWidth="23256" windowHeight="12576" activeTab="1" xr2:uid="{C42CA93E-3A2D-D040-AB9B-E333D2FB9CC9}"/>
  </bookViews>
  <sheets>
    <sheet name="Sheet1" sheetId="1" r:id="rId1"/>
    <sheet name="Experiment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2" i="2"/>
  <c r="I63" i="2"/>
  <c r="I64" i="2"/>
  <c r="I65" i="2"/>
  <c r="I66" i="2"/>
  <c r="I67" i="2"/>
  <c r="I68" i="2"/>
  <c r="I69" i="2"/>
  <c r="I70" i="2"/>
  <c r="I71" i="2"/>
  <c r="I72" i="2"/>
  <c r="I73" i="2"/>
  <c r="I74" i="2"/>
  <c r="I75" i="2"/>
  <c r="I76" i="2"/>
  <c r="I77" i="2"/>
  <c r="I78" i="2"/>
  <c r="I79" i="2"/>
  <c r="K5" i="2"/>
  <c r="H2" i="2"/>
  <c r="H3" i="2"/>
  <c r="H4" i="2"/>
  <c r="H5" i="2"/>
  <c r="H6" i="2"/>
  <c r="H7" i="2"/>
  <c r="H8" i="2"/>
  <c r="H9" i="2"/>
  <c r="H66" i="2"/>
  <c r="E66" i="2" s="1"/>
  <c r="E72" i="2"/>
  <c r="H72" i="2"/>
  <c r="H73" i="2"/>
  <c r="E73" i="2" s="1"/>
  <c r="H74" i="2"/>
  <c r="E74" i="2" s="1"/>
  <c r="H75" i="2"/>
  <c r="E75" i="2" s="1"/>
  <c r="G75" i="2" s="1"/>
  <c r="H76" i="2"/>
  <c r="E76" i="2" s="1"/>
  <c r="H77" i="2"/>
  <c r="E77" i="2" s="1"/>
  <c r="H78" i="2"/>
  <c r="E78" i="2" s="1"/>
  <c r="D72" i="2"/>
  <c r="D73" i="2"/>
  <c r="D74" i="2"/>
  <c r="D75" i="2"/>
  <c r="H79" i="2"/>
  <c r="E79" i="2" s="1"/>
  <c r="H71" i="2"/>
  <c r="H70" i="2"/>
  <c r="H68" i="2"/>
  <c r="H67" i="2"/>
  <c r="H64" i="2"/>
  <c r="H63" i="2"/>
  <c r="H62" i="2"/>
  <c r="D67" i="2"/>
  <c r="D68" i="2"/>
  <c r="D69" i="2"/>
  <c r="D70" i="2"/>
  <c r="D71" i="2"/>
  <c r="D76" i="2"/>
  <c r="D77" i="2"/>
  <c r="D78" i="2"/>
  <c r="D79" i="2"/>
  <c r="D64" i="2"/>
  <c r="D63" i="2"/>
  <c r="D62" i="2"/>
  <c r="D66" i="2"/>
  <c r="G66" i="2" l="1"/>
  <c r="G74" i="2"/>
  <c r="G73" i="2"/>
  <c r="G72" i="2"/>
  <c r="E67" i="2"/>
  <c r="G67" i="2" s="1"/>
  <c r="E64" i="2"/>
  <c r="G64" i="2" s="1"/>
  <c r="G79" i="2"/>
  <c r="G65" i="2"/>
  <c r="H65" i="2"/>
  <c r="E53" i="2"/>
  <c r="D13" i="2"/>
  <c r="G13" i="2" s="1"/>
  <c r="H13" i="2"/>
  <c r="E48" i="2"/>
  <c r="E38" i="2"/>
  <c r="E34" i="2"/>
  <c r="E63" i="2" l="1"/>
  <c r="G63" i="2" s="1"/>
  <c r="N6" i="2"/>
  <c r="N7" i="2"/>
  <c r="N15" i="2"/>
  <c r="N9" i="2"/>
  <c r="N10" i="2"/>
  <c r="N8" i="2"/>
  <c r="N18" i="2"/>
  <c r="N11" i="2"/>
  <c r="N13" i="2"/>
  <c r="N14" i="2"/>
  <c r="N17" i="2"/>
  <c r="N16" i="2"/>
  <c r="N19" i="2"/>
  <c r="N12" i="2"/>
  <c r="N20" i="2"/>
  <c r="E27" i="2"/>
  <c r="E24" i="2"/>
  <c r="E21" i="2"/>
  <c r="E16" i="2"/>
  <c r="E11" i="2"/>
  <c r="D61" i="2" l="1"/>
  <c r="G61" i="2" s="1"/>
  <c r="D27" i="2"/>
  <c r="G27" i="2" s="1"/>
  <c r="D12" i="2"/>
  <c r="G12" i="2" s="1"/>
  <c r="D36" i="2"/>
  <c r="G36" i="2" s="1"/>
  <c r="D6" i="2"/>
  <c r="G6" i="2" s="1"/>
  <c r="D49" i="2"/>
  <c r="G49" i="2" s="1"/>
  <c r="D38" i="2"/>
  <c r="G38" i="2" s="1"/>
  <c r="H46" i="2" l="1"/>
  <c r="D46" i="2"/>
  <c r="G46" i="2" s="1"/>
  <c r="H28" i="2"/>
  <c r="D28" i="2"/>
  <c r="G28" i="2" s="1"/>
  <c r="H16" i="2"/>
  <c r="D16" i="2"/>
  <c r="G16" i="2" s="1"/>
  <c r="H53" i="2"/>
  <c r="D53" i="2"/>
  <c r="G53" i="2" s="1"/>
  <c r="H58" i="2"/>
  <c r="D58" i="2"/>
  <c r="G58" i="2" s="1"/>
  <c r="H11" i="2"/>
  <c r="D11" i="2"/>
  <c r="G11" i="2" s="1"/>
  <c r="H20" i="2"/>
  <c r="D20" i="2"/>
  <c r="G20" i="2" s="1"/>
  <c r="D9" i="2"/>
  <c r="G9" i="2" s="1"/>
  <c r="H15" i="2"/>
  <c r="D15" i="2"/>
  <c r="G15" i="2" s="1"/>
  <c r="H18" i="2"/>
  <c r="D18" i="2"/>
  <c r="G18" i="2" s="1"/>
  <c r="H10" i="2"/>
  <c r="D10" i="2"/>
  <c r="G10" i="2" s="1"/>
  <c r="D2" i="2"/>
  <c r="G2" i="2" s="1"/>
  <c r="D4" i="2"/>
  <c r="G4" i="2" s="1"/>
  <c r="D8" i="2"/>
  <c r="G8" i="2" s="1"/>
  <c r="D7" i="2"/>
  <c r="G7" i="2" s="1"/>
  <c r="D3" i="2"/>
  <c r="G3" i="2" s="1"/>
  <c r="H44" i="2"/>
  <c r="D44" i="2"/>
  <c r="G44" i="2" s="1"/>
  <c r="H43" i="2"/>
  <c r="D43" i="2"/>
  <c r="G43" i="2" s="1"/>
  <c r="H56" i="2"/>
  <c r="D56" i="2"/>
  <c r="G56" i="2" s="1"/>
  <c r="H42" i="2"/>
  <c r="D42" i="2"/>
  <c r="G42" i="2" s="1"/>
  <c r="H52" i="2"/>
  <c r="D52" i="2"/>
  <c r="G52" i="2" s="1"/>
  <c r="H35" i="2"/>
  <c r="D35" i="2"/>
  <c r="G35" i="2" s="1"/>
  <c r="H59" i="2"/>
  <c r="D59" i="2"/>
  <c r="G59" i="2" s="1"/>
  <c r="H51" i="2"/>
  <c r="D51" i="2"/>
  <c r="G51" i="2" s="1"/>
  <c r="D80" i="2"/>
  <c r="G80" i="2" s="1"/>
  <c r="H57" i="2"/>
  <c r="D57" i="2"/>
  <c r="G57" i="2" s="1"/>
  <c r="H41" i="2"/>
  <c r="D41" i="2"/>
  <c r="G41" i="2" s="1"/>
  <c r="H54" i="2"/>
  <c r="D54" i="2"/>
  <c r="G54" i="2" s="1"/>
  <c r="H19" i="2"/>
  <c r="D19" i="2"/>
  <c r="G19" i="2" s="1"/>
  <c r="H31" i="2"/>
  <c r="D31" i="2"/>
  <c r="G31" i="2" s="1"/>
  <c r="H22" i="2"/>
  <c r="D22" i="2"/>
  <c r="G22" i="2" s="1"/>
  <c r="H23" i="2"/>
  <c r="D23" i="2"/>
  <c r="G23" i="2" s="1"/>
  <c r="H50" i="2"/>
  <c r="D50" i="2"/>
  <c r="G50" i="2" s="1"/>
  <c r="H45" i="2"/>
  <c r="D45" i="2"/>
  <c r="G45" i="2" s="1"/>
  <c r="H40" i="2"/>
  <c r="D40" i="2"/>
  <c r="G40" i="2" s="1"/>
  <c r="H60" i="2"/>
  <c r="D60" i="2"/>
  <c r="G60" i="2" s="1"/>
  <c r="H30" i="2"/>
  <c r="D30" i="2"/>
  <c r="G30" i="2" s="1"/>
  <c r="H29" i="2"/>
  <c r="D29" i="2"/>
  <c r="G29" i="2" s="1"/>
  <c r="H34" i="2"/>
  <c r="D34" i="2"/>
  <c r="G34" i="2" s="1"/>
  <c r="H47" i="2"/>
  <c r="D47" i="2"/>
  <c r="G47" i="2" s="1"/>
  <c r="H61" i="2"/>
  <c r="H17" i="2"/>
  <c r="D17" i="2"/>
  <c r="G17" i="2" s="1"/>
  <c r="H21" i="2"/>
  <c r="D21" i="2"/>
  <c r="G21" i="2" s="1"/>
  <c r="H14" i="2"/>
  <c r="D14" i="2"/>
  <c r="G14" i="2" s="1"/>
  <c r="H26" i="2"/>
  <c r="D26" i="2"/>
  <c r="G26" i="2" s="1"/>
  <c r="H24" i="2"/>
  <c r="D24" i="2"/>
  <c r="G24" i="2" s="1"/>
  <c r="H25" i="2"/>
  <c r="D25" i="2"/>
  <c r="G25" i="2" s="1"/>
  <c r="H33" i="2"/>
  <c r="D33" i="2"/>
  <c r="G33" i="2" s="1"/>
  <c r="H55" i="2"/>
  <c r="D55" i="2"/>
  <c r="G55" i="2" s="1"/>
  <c r="H39" i="2"/>
  <c r="D39" i="2"/>
  <c r="G39" i="2" s="1"/>
  <c r="H38" i="2"/>
  <c r="H49" i="2"/>
  <c r="H36" i="2"/>
  <c r="H12" i="2"/>
  <c r="H27" i="2"/>
  <c r="D5" i="2"/>
  <c r="G5" i="2" s="1"/>
  <c r="H32" i="2"/>
  <c r="D32" i="2"/>
  <c r="G32" i="2" s="1"/>
  <c r="H37" i="2"/>
  <c r="D37" i="2"/>
  <c r="G37" i="2" s="1"/>
  <c r="H48" i="2"/>
  <c r="D48" i="2"/>
  <c r="G48" i="2" s="1"/>
  <c r="D8" i="1"/>
  <c r="G16" i="1"/>
  <c r="G17" i="1"/>
  <c r="G24" i="1"/>
  <c r="G32" i="1"/>
  <c r="G33" i="1"/>
  <c r="G40" i="1"/>
  <c r="G48" i="1"/>
  <c r="G49" i="1"/>
  <c r="G53" i="1"/>
  <c r="G56" i="1"/>
  <c r="G64" i="1"/>
  <c r="G65" i="1"/>
  <c r="G7" i="1"/>
  <c r="D6" i="1"/>
  <c r="G6" i="1" s="1"/>
  <c r="D7" i="1"/>
  <c r="G8" i="1"/>
  <c r="G9" i="1"/>
  <c r="D10" i="1"/>
  <c r="G10" i="1" s="1"/>
  <c r="D11" i="1"/>
  <c r="G11" i="1" s="1"/>
  <c r="D12" i="1"/>
  <c r="G12" i="1" s="1"/>
  <c r="D13" i="1"/>
  <c r="G13" i="1" s="1"/>
  <c r="D14" i="1"/>
  <c r="G14" i="1" s="1"/>
  <c r="D15" i="1"/>
  <c r="G15" i="1" s="1"/>
  <c r="D16" i="1"/>
  <c r="D17" i="1"/>
  <c r="D18" i="1"/>
  <c r="G18" i="1" s="1"/>
  <c r="D19" i="1"/>
  <c r="G19" i="1" s="1"/>
  <c r="D20" i="1"/>
  <c r="G20" i="1" s="1"/>
  <c r="D21" i="1"/>
  <c r="G21" i="1" s="1"/>
  <c r="D22" i="1"/>
  <c r="G22" i="1" s="1"/>
  <c r="D23" i="1"/>
  <c r="G23" i="1" s="1"/>
  <c r="D24" i="1"/>
  <c r="D25" i="1"/>
  <c r="G25" i="1" s="1"/>
  <c r="D26" i="1"/>
  <c r="G26" i="1" s="1"/>
  <c r="D27" i="1"/>
  <c r="G27" i="1" s="1"/>
  <c r="D28" i="1"/>
  <c r="G28" i="1" s="1"/>
  <c r="D29" i="1"/>
  <c r="G29" i="1" s="1"/>
  <c r="D30" i="1"/>
  <c r="G30" i="1" s="1"/>
  <c r="D31" i="1"/>
  <c r="G31" i="1" s="1"/>
  <c r="D32" i="1"/>
  <c r="D33" i="1"/>
  <c r="D34" i="1"/>
  <c r="G34" i="1" s="1"/>
  <c r="D35" i="1"/>
  <c r="G35" i="1" s="1"/>
  <c r="D36" i="1"/>
  <c r="G36" i="1" s="1"/>
  <c r="D37" i="1"/>
  <c r="G37" i="1" s="1"/>
  <c r="D38" i="1"/>
  <c r="G38" i="1" s="1"/>
  <c r="D39" i="1"/>
  <c r="G39" i="1" s="1"/>
  <c r="D40" i="1"/>
  <c r="D41" i="1"/>
  <c r="G41" i="1" s="1"/>
  <c r="D42" i="1"/>
  <c r="G42" i="1" s="1"/>
  <c r="D43" i="1"/>
  <c r="G43" i="1" s="1"/>
  <c r="D44" i="1"/>
  <c r="G44" i="1" s="1"/>
  <c r="D45" i="1"/>
  <c r="G45" i="1" s="1"/>
  <c r="D46" i="1"/>
  <c r="G46" i="1" s="1"/>
  <c r="D47" i="1"/>
  <c r="G47" i="1" s="1"/>
  <c r="D48" i="1"/>
  <c r="D49" i="1"/>
  <c r="D50" i="1"/>
  <c r="G50" i="1" s="1"/>
  <c r="D51" i="1"/>
  <c r="G51" i="1" s="1"/>
  <c r="D52" i="1"/>
  <c r="G52" i="1" s="1"/>
  <c r="D53" i="1"/>
  <c r="D54" i="1"/>
  <c r="G54" i="1" s="1"/>
  <c r="D55" i="1"/>
  <c r="G55" i="1" s="1"/>
  <c r="D56" i="1"/>
  <c r="D57" i="1"/>
  <c r="G57" i="1" s="1"/>
  <c r="D58" i="1"/>
  <c r="G58" i="1" s="1"/>
  <c r="D59" i="1"/>
  <c r="G59" i="1" s="1"/>
  <c r="D60" i="1"/>
  <c r="G60" i="1" s="1"/>
  <c r="D61" i="1"/>
  <c r="G61" i="1" s="1"/>
  <c r="D62" i="1"/>
  <c r="G62" i="1" s="1"/>
  <c r="D63" i="1"/>
  <c r="G63" i="1" s="1"/>
  <c r="D64" i="1"/>
  <c r="D65" i="1"/>
  <c r="D66" i="1"/>
  <c r="G66" i="1" s="1"/>
  <c r="D67" i="1"/>
  <c r="G67" i="1" s="1"/>
  <c r="D68" i="1"/>
  <c r="G68" i="1" s="1"/>
  <c r="D2" i="1"/>
  <c r="G2" i="1" s="1"/>
  <c r="D3" i="1"/>
  <c r="G3" i="1" s="1"/>
  <c r="D4" i="1"/>
  <c r="G4" i="1" s="1"/>
  <c r="D5" i="1"/>
  <c r="G5"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 i="1"/>
  <c r="N2" i="2" l="1"/>
  <c r="N3" i="2"/>
  <c r="N4" i="2"/>
  <c r="N5" i="2"/>
  <c r="E62" i="2"/>
  <c r="G62" i="2" s="1"/>
  <c r="E68" i="2"/>
  <c r="G68" i="2" s="1"/>
  <c r="G69" i="2"/>
  <c r="E70" i="2"/>
  <c r="G70" i="2" s="1"/>
  <c r="E71" i="2"/>
  <c r="G71" i="2" s="1"/>
  <c r="G76" i="2"/>
  <c r="G77" i="2"/>
  <c r="G78" i="2"/>
</calcChain>
</file>

<file path=xl/sharedStrings.xml><?xml version="1.0" encoding="utf-8"?>
<sst xmlns="http://schemas.openxmlformats.org/spreadsheetml/2006/main" count="206" uniqueCount="119">
  <si>
    <t>Name</t>
  </si>
  <si>
    <t>Cost</t>
  </si>
  <si>
    <t>Boost</t>
  </si>
  <si>
    <t>Quantity</t>
  </si>
  <si>
    <t>Final</t>
  </si>
  <si>
    <t>Batarang</t>
  </si>
  <si>
    <t>Rocket</t>
  </si>
  <si>
    <t>Nuclear Bomb</t>
  </si>
  <si>
    <t>Baby Shark</t>
  </si>
  <si>
    <t>Smash Ball</t>
  </si>
  <si>
    <t>Death Star</t>
  </si>
  <si>
    <t>Infinity Gauntlet</t>
  </si>
  <si>
    <t xml:space="preserve"> Integer.MAX_VALUE</t>
  </si>
  <si>
    <t>Fire-Breathing Rubber Duckie</t>
  </si>
  <si>
    <t>Sword</t>
  </si>
  <si>
    <t>:ring:</t>
  </si>
  <si>
    <t xml:space="preserve"> Ring of Power</t>
  </si>
  <si>
    <t>Stormbreaker</t>
  </si>
  <si>
    <t>Shark Repellent Bat Spray</t>
  </si>
  <si>
    <t>Bowcaster</t>
  </si>
  <si>
    <t>Lightsaber</t>
  </si>
  <si>
    <t>Tank</t>
  </si>
  <si>
    <t>Pet Dragon</t>
  </si>
  <si>
    <t>Mjolnir</t>
  </si>
  <si>
    <t>The Ultimate Ultimate Weapon</t>
  </si>
  <si>
    <t>The Tumbler Batmobile</t>
  </si>
  <si>
    <t>Bug</t>
  </si>
  <si>
    <t>Shards of Narsil</t>
  </si>
  <si>
    <t>Genesis Device</t>
  </si>
  <si>
    <t>Phaser Rifle</t>
  </si>
  <si>
    <t>Six-Shooter</t>
  </si>
  <si>
    <t>Lego Brick</t>
  </si>
  <si>
    <t>Medpack</t>
  </si>
  <si>
    <t>Sandwitch</t>
  </si>
  <si>
    <t>Water Bottle</t>
  </si>
  <si>
    <t>All of the Pokemon</t>
  </si>
  <si>
    <t>Shield</t>
  </si>
  <si>
    <t>Popcorn</t>
  </si>
  <si>
    <t>Debug Byte</t>
  </si>
  <si>
    <t>Easy Button</t>
  </si>
  <si>
    <t>:cookie:</t>
  </si>
  <si>
    <t xml:space="preserve"> Cookie</t>
  </si>
  <si>
    <t>A bad feeling about this</t>
  </si>
  <si>
    <t>Blender (for food)</t>
  </si>
  <si>
    <t>Blender (the program)</t>
  </si>
  <si>
    <t>iPhone XR</t>
  </si>
  <si>
    <t>Stormtrooper Helmet</t>
  </si>
  <si>
    <t>Diamond Armor</t>
  </si>
  <si>
    <t>Wayne Manor</t>
  </si>
  <si>
    <t>Hubble Telescope</t>
  </si>
  <si>
    <t>International Space Station</t>
  </si>
  <si>
    <t>1963 Ferrari GTO</t>
  </si>
  <si>
    <t>Gold Plated Bugatti Veyron</t>
  </si>
  <si>
    <t>Magnetic Floating Bed</t>
  </si>
  <si>
    <t>insure.com Domain</t>
  </si>
  <si>
    <t>Crystal Piano</t>
  </si>
  <si>
    <t>Gram of Antimatter</t>
  </si>
  <si>
    <t>Huia Bird Feather</t>
  </si>
  <si>
    <t>141-year-old newspaper</t>
  </si>
  <si>
    <t>Charles Hollander chess set</t>
  </si>
  <si>
    <t>Ferrari Enzo</t>
  </si>
  <si>
    <t>Honus Wagner Rookie Card</t>
  </si>
  <si>
    <t>:basketball:</t>
  </si>
  <si>
    <t>Book</t>
  </si>
  <si>
    <t>The Piece of Resistance</t>
  </si>
  <si>
    <t>Oculus</t>
  </si>
  <si>
    <t>Prefix</t>
  </si>
  <si>
    <t>Crisp $1,000,000 bill</t>
  </si>
  <si>
    <t>Captain America" + apostrophe + "s Shield</t>
  </si>
  <si>
    <t>Darth Vader" + apostrophe + "s Helmet</t>
  </si>
  <si>
    <t>Kylo Ren" + apostrophe + "s Helmet</t>
  </si>
  <si>
    <t>Mario" + apostrophe + "s Hat</t>
  </si>
  <si>
    <t>Kirk" + apostrophe + "s Glasses</t>
  </si>
  <si>
    <t>Because I" + apostrophe + "m Batman!</t>
  </si>
  <si>
    <t xml:space="preserve"> Evan Perlmutter" + apostrophe + "s Fanhood</t>
  </si>
  <si>
    <t>Legolas" + apostrophe + "s Bow</t>
  </si>
  <si>
    <t>"</t>
  </si>
  <si>
    <t>,</t>
  </si>
  <si>
    <t>new Upgrade(</t>
  </si>
  <si>
    <t>Ratio</t>
  </si>
  <si>
    <t>Thanos" + apostrophe + "Sword</t>
  </si>
  <si>
    <t>Number in that range</t>
  </si>
  <si>
    <t>Messages needed to earn back the amount of coins spend</t>
  </si>
  <si>
    <t>Darth Vader's Helmet</t>
  </si>
  <si>
    <t>Captain America's Shield</t>
  </si>
  <si>
    <t>Kylo Ren's Helmet</t>
  </si>
  <si>
    <t>Mario's Hat</t>
  </si>
  <si>
    <t>Kirk's Glasses</t>
  </si>
  <si>
    <t>Because I'm Batman!</t>
  </si>
  <si>
    <t>Legolas's Bow</t>
  </si>
  <si>
    <t>Ring of Power</t>
  </si>
  <si>
    <t>Cookie</t>
  </si>
  <si>
    <t>Thanos' Sword</t>
  </si>
  <si>
    <t>Column1</t>
  </si>
  <si>
    <t>Egg</t>
  </si>
  <si>
    <t>Yes</t>
  </si>
  <si>
    <t>yes</t>
  </si>
  <si>
    <t>Cheat</t>
  </si>
  <si>
    <t>OP</t>
  </si>
  <si>
    <t>Arc Reactor</t>
  </si>
  <si>
    <t>Kryptonite</t>
  </si>
  <si>
    <t>Air Force One</t>
  </si>
  <si>
    <t>Iron Man Suit</t>
  </si>
  <si>
    <t>Number of digits</t>
  </si>
  <si>
    <t>Klondike Bar</t>
  </si>
  <si>
    <t>Time Machine</t>
  </si>
  <si>
    <t>Bribe</t>
  </si>
  <si>
    <t>Nuclear Fireworks</t>
  </si>
  <si>
    <t>Meme</t>
  </si>
  <si>
    <t>Bigfoot</t>
  </si>
  <si>
    <t>Area 51</t>
  </si>
  <si>
    <t>Loch Ness Monster</t>
  </si>
  <si>
    <t>The Moon</t>
  </si>
  <si>
    <t>A True Cake</t>
  </si>
  <si>
    <t>MissingNo</t>
  </si>
  <si>
    <t>Airpods</t>
  </si>
  <si>
    <t>Ice Cream</t>
  </si>
  <si>
    <t>N/A</t>
  </si>
  <si>
    <t>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</si>
</sst>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000000"/>
      <name val="Menlo"/>
      <family val="2"/>
    </font>
    <font>
      <sz val="12"/>
      <color theme="1"/>
      <name val="Menlo"/>
      <family val="2"/>
    </font>
    <font>
      <b/>
      <sz val="12"/>
      <color theme="1"/>
      <name val="Calibri"/>
      <family val="2"/>
      <scheme val="minor"/>
    </font>
    <font>
      <b/>
      <sz val="12"/>
      <color rgb="FF000000"/>
      <name val="Menlo"/>
      <family val="2"/>
    </font>
    <font>
      <b/>
      <sz val="10"/>
      <color rgb="FF222222"/>
      <name val="Arial"/>
      <family val="2"/>
    </font>
    <font>
      <b/>
      <sz val="12"/>
      <color theme="1"/>
      <name val="Menlo"/>
      <family val="2"/>
    </font>
    <font>
      <b/>
      <sz val="20"/>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right"/>
    </xf>
    <xf numFmtId="0" fontId="2" fillId="0" borderId="0" xfId="0" applyNumberFormat="1" applyFont="1"/>
    <xf numFmtId="0" fontId="0" fillId="0" borderId="0" xfId="0" applyNumberFormat="1"/>
    <xf numFmtId="0" fontId="2" fillId="0" borderId="1" xfId="0" applyNumberFormat="1" applyFont="1" applyBorder="1"/>
    <xf numFmtId="0" fontId="3" fillId="0" borderId="0" xfId="0" applyFont="1"/>
    <xf numFmtId="0" fontId="4" fillId="0" borderId="0" xfId="0" applyFont="1"/>
    <xf numFmtId="0" fontId="5" fillId="0" borderId="0" xfId="0" applyFont="1"/>
    <xf numFmtId="0" fontId="3" fillId="0" borderId="0" xfId="0" applyFont="1" applyAlignment="1">
      <alignment horizontal="right"/>
    </xf>
    <xf numFmtId="0" fontId="6" fillId="0" borderId="0" xfId="0" applyNumberFormat="1" applyFont="1"/>
    <xf numFmtId="0" fontId="0" fillId="0" borderId="0" xfId="0" applyAlignment="1">
      <alignment horizontal="left"/>
    </xf>
    <xf numFmtId="0" fontId="3" fillId="0" borderId="0" xfId="0" applyFont="1" applyAlignment="1">
      <alignment horizontal="left"/>
    </xf>
    <xf numFmtId="0" fontId="7" fillId="2" borderId="0" xfId="0" applyFont="1" applyFill="1" applyAlignment="1">
      <alignment horizontal="left" wrapText="1"/>
    </xf>
  </cellXfs>
  <cellStyles count="1">
    <cellStyle name="Normal" xfId="0" builtinId="0"/>
  </cellStyles>
  <dxfs count="6">
    <dxf>
      <numFmt numFmtId="0" formatCode="General"/>
    </dxf>
    <dxf>
      <font>
        <color rgb="FF9C0006"/>
      </font>
      <fill>
        <patternFill>
          <bgColor rgb="FFFFC7CE"/>
        </patternFill>
      </fill>
    </dxf>
    <dxf>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2"/>
        <color rgb="FF000000"/>
        <name val="Menlo"/>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9156A-C36A-4516-A02C-24F9758B47EE}" name="Table1" displayName="Table1" ref="A1:J80" totalsRowShown="0">
  <autoFilter ref="A1:J80" xr:uid="{78C1917B-7E31-49F9-99AB-AFB2F1BD8BEA}"/>
  <sortState xmlns:xlrd2="http://schemas.microsoft.com/office/spreadsheetml/2017/richdata2" ref="A2:I80">
    <sortCondition descending="1" ref="C1:C80"/>
  </sortState>
  <tableColumns count="10">
    <tableColumn id="1" xr3:uid="{B3882E44-A406-45D7-8B81-3BE7D8468DD3}" name="Prefix"/>
    <tableColumn id="2" xr3:uid="{BBEDCA42-A349-4B8A-B3F6-630CA6A6848E}" name="Name" dataDxfId="5"/>
    <tableColumn id="3" xr3:uid="{EF70BBD7-AFE9-448B-8134-0BE31683DB7F}" name="Cost"/>
    <tableColumn id="4" xr3:uid="{0656EB21-15AB-4A2D-8645-982D7283C115}" name="Column1">
      <calculatedColumnFormula>IF(C2&gt;2147483647,"L","")</calculatedColumnFormula>
    </tableColumn>
    <tableColumn id="5" xr3:uid="{72E00DC1-7F07-4212-9067-1519DBF1E8CB}" name="Boost"/>
    <tableColumn id="6" xr3:uid="{4C3041D4-FCB0-4127-ACBC-989B299F0011}" name="Quantity" dataDxfId="4"/>
    <tableColumn id="7" xr3:uid="{F74CFCBD-6EB6-4116-8F58-FAA3BD72544B}" name="Final" dataDxfId="3">
      <calculatedColumnFormula>_xlfn.CONCAT($K$1,$K$3,B2,$K$3,$K$2,C2,D2,$K$2,E2,$K$2,F2,"),")</calculatedColumnFormula>
    </tableColumn>
    <tableColumn id="8" xr3:uid="{ED093BC7-1767-47E6-9724-AAE846529AF1}" name="Messages needed to earn back the amount of coins spend" dataDxfId="2">
      <calculatedColumnFormula>C2/E2</calculatedColumnFormula>
    </tableColumn>
    <tableColumn id="9" xr3:uid="{CED6810C-AE22-4E72-BAF9-196C471149E4}" name="Digits" dataDxfId="0">
      <calculatedColumnFormula>CEILING(LOG10(C2),1)</calculatedColumnFormula>
    </tableColumn>
    <tableColumn id="10" xr3:uid="{4B948BE7-CCBA-44E6-88FF-EF66EE6101A1}" name="Eg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6D53-8B9F-D54F-B526-D47E50E1D438}">
  <dimension ref="A1:J68"/>
  <sheetViews>
    <sheetView workbookViewId="0">
      <selection activeCell="G2" sqref="G2:G68"/>
    </sheetView>
  </sheetViews>
  <sheetFormatPr defaultColWidth="11.19921875" defaultRowHeight="15.6"/>
  <cols>
    <col min="2" max="2" width="38" customWidth="1"/>
    <col min="3" max="3" width="12.19921875" bestFit="1" customWidth="1"/>
    <col min="6" max="6" width="10.796875" style="2"/>
    <col min="7" max="7" width="18.296875" customWidth="1"/>
    <col min="9" max="9" width="19.296875" customWidth="1"/>
    <col min="10" max="10" width="10.796875" customWidth="1"/>
  </cols>
  <sheetData>
    <row r="1" spans="1:10">
      <c r="A1" t="s">
        <v>66</v>
      </c>
      <c r="B1" t="s">
        <v>0</v>
      </c>
      <c r="C1" t="s">
        <v>1</v>
      </c>
      <c r="E1" t="s">
        <v>2</v>
      </c>
      <c r="F1" s="2" t="s">
        <v>3</v>
      </c>
      <c r="G1" t="s">
        <v>4</v>
      </c>
      <c r="H1" t="s">
        <v>79</v>
      </c>
      <c r="J1" t="s">
        <v>78</v>
      </c>
    </row>
    <row r="2" spans="1:10">
      <c r="B2" s="1" t="s">
        <v>5</v>
      </c>
      <c r="C2">
        <v>10000</v>
      </c>
      <c r="D2" t="str">
        <f>IF(C2&gt;2147483647,"L","")</f>
        <v/>
      </c>
      <c r="E2">
        <v>14</v>
      </c>
      <c r="F2" s="2">
        <v>10</v>
      </c>
      <c r="G2" t="str">
        <f>IF(A2="",_xlfn.CONCAT($J$1,$J$2,B2,$J$2,$J$3,C2,D2,$J$3,E2,$J$3,F2,"),",),_xlfn.CONCAT($J$1,$J$2,A2,$J$2,$J$3,$J$2,B2,$J$2,$J$3,C2,D2,$J$3,E2,$J$3,F2,"),"))</f>
        <v>new Upgrade("Batarang",10000,14,10),</v>
      </c>
      <c r="H2">
        <f>C2/E2</f>
        <v>714.28571428571433</v>
      </c>
      <c r="J2" t="s">
        <v>76</v>
      </c>
    </row>
    <row r="3" spans="1:10">
      <c r="B3" s="1" t="s">
        <v>6</v>
      </c>
      <c r="C3">
        <v>100000</v>
      </c>
      <c r="D3" t="str">
        <f t="shared" ref="D3:D4" si="0">IF(C3&gt;2147483647,"L","")</f>
        <v/>
      </c>
      <c r="E3">
        <v>100</v>
      </c>
      <c r="F3" s="2">
        <v>10</v>
      </c>
      <c r="G3" t="str">
        <f t="shared" ref="G3:G66" si="1">IF(A3="",_xlfn.CONCAT($J$1,$J$2,B3,$J$2,$J$3,C3,D3,$J$3,E3,$J$3,F3,"),",),_xlfn.CONCAT($J$1,$J$2,A3,$J$2,$J$3,$J$2,B3,$J$2,$J$3,C3,D3,$J$3,E3,$J$3,F3,"),"))</f>
        <v>new Upgrade("Rocket",100000,100,10),</v>
      </c>
      <c r="H3">
        <f t="shared" ref="H3:H66" si="2">C3/E3</f>
        <v>1000</v>
      </c>
      <c r="J3" t="s">
        <v>77</v>
      </c>
    </row>
    <row r="4" spans="1:10">
      <c r="B4" s="1" t="s">
        <v>7</v>
      </c>
      <c r="C4">
        <v>190000</v>
      </c>
      <c r="D4" t="str">
        <f t="shared" si="0"/>
        <v/>
      </c>
      <c r="E4">
        <v>190</v>
      </c>
      <c r="F4" s="2">
        <v>5</v>
      </c>
      <c r="G4" t="str">
        <f t="shared" si="1"/>
        <v>new Upgrade("Nuclear Bomb",190000,190,5),</v>
      </c>
      <c r="H4">
        <f t="shared" si="2"/>
        <v>1000</v>
      </c>
    </row>
    <row r="5" spans="1:10">
      <c r="B5" s="1" t="s">
        <v>8</v>
      </c>
      <c r="C5">
        <v>2639860696</v>
      </c>
      <c r="D5" t="str">
        <f>IF(C5&gt;2147483647,"L","")</f>
        <v>L</v>
      </c>
      <c r="E5">
        <v>2000231</v>
      </c>
      <c r="F5" s="2">
        <v>1</v>
      </c>
      <c r="G5" t="str">
        <f t="shared" si="1"/>
        <v>new Upgrade("Baby Shark",2639860696L,2000231,1),</v>
      </c>
      <c r="H5">
        <f t="shared" si="2"/>
        <v>1319.7779136509732</v>
      </c>
    </row>
    <row r="6" spans="1:10">
      <c r="B6" s="1" t="s">
        <v>9</v>
      </c>
      <c r="C6">
        <v>500000</v>
      </c>
      <c r="D6" t="str">
        <f t="shared" ref="D6:D68" si="3">IF(C6&gt;2147483647,"L","")</f>
        <v/>
      </c>
      <c r="E6">
        <v>300</v>
      </c>
      <c r="F6" s="2">
        <v>6</v>
      </c>
      <c r="G6" t="str">
        <f t="shared" si="1"/>
        <v>new Upgrade("Smash Ball",500000,300,6),</v>
      </c>
      <c r="H6">
        <f t="shared" si="2"/>
        <v>1666.6666666666667</v>
      </c>
    </row>
    <row r="7" spans="1:10">
      <c r="B7" s="1" t="s">
        <v>68</v>
      </c>
      <c r="C7">
        <v>17871941</v>
      </c>
      <c r="D7" t="str">
        <f t="shared" si="3"/>
        <v/>
      </c>
      <c r="E7">
        <v>15000</v>
      </c>
      <c r="F7" s="2">
        <v>1</v>
      </c>
      <c r="G7" t="str">
        <f t="shared" si="1"/>
        <v>new Upgrade("Captain America" + apostrophe + "s Shield",17871941,15000,1),</v>
      </c>
      <c r="H7">
        <f t="shared" si="2"/>
        <v>1191.4627333333333</v>
      </c>
    </row>
    <row r="8" spans="1:10">
      <c r="B8" s="1" t="s">
        <v>10</v>
      </c>
      <c r="C8">
        <v>113800</v>
      </c>
      <c r="D8" t="str">
        <f>IF(C8&gt;2147483647,"L","")</f>
        <v/>
      </c>
      <c r="E8">
        <v>100</v>
      </c>
      <c r="F8" s="2">
        <v>2</v>
      </c>
      <c r="G8" t="str">
        <f t="shared" si="1"/>
        <v>new Upgrade("Death Star",113800,100,2),</v>
      </c>
      <c r="H8">
        <f t="shared" si="2"/>
        <v>1138</v>
      </c>
    </row>
    <row r="9" spans="1:10">
      <c r="B9" s="1" t="s">
        <v>11</v>
      </c>
      <c r="C9" t="s">
        <v>12</v>
      </c>
      <c r="E9">
        <v>6666</v>
      </c>
      <c r="F9" s="2">
        <v>1</v>
      </c>
      <c r="G9" t="str">
        <f t="shared" si="1"/>
        <v>new Upgrade("Infinity Gauntlet", Integer.MAX_VALUE,6666,1),</v>
      </c>
      <c r="H9" t="e">
        <f t="shared" si="2"/>
        <v>#VALUE!</v>
      </c>
    </row>
    <row r="10" spans="1:10">
      <c r="B10" s="1" t="s">
        <v>13</v>
      </c>
      <c r="C10">
        <v>1000</v>
      </c>
      <c r="D10" t="str">
        <f t="shared" si="3"/>
        <v/>
      </c>
      <c r="E10">
        <v>1</v>
      </c>
      <c r="F10" s="2">
        <v>10</v>
      </c>
      <c r="G10" t="str">
        <f t="shared" si="1"/>
        <v>new Upgrade("Fire-Breathing Rubber Duckie",1000,1,10),</v>
      </c>
      <c r="H10">
        <f t="shared" si="2"/>
        <v>1000</v>
      </c>
    </row>
    <row r="11" spans="1:10">
      <c r="B11" s="1" t="s">
        <v>14</v>
      </c>
      <c r="C11">
        <v>10000</v>
      </c>
      <c r="D11" t="str">
        <f t="shared" si="3"/>
        <v/>
      </c>
      <c r="E11">
        <v>3</v>
      </c>
      <c r="F11" s="2">
        <v>100</v>
      </c>
      <c r="G11" t="str">
        <f t="shared" si="1"/>
        <v>new Upgrade("Sword",10000,3,100),</v>
      </c>
      <c r="H11">
        <f t="shared" si="2"/>
        <v>3333.3333333333335</v>
      </c>
    </row>
    <row r="12" spans="1:10">
      <c r="A12" s="1" t="s">
        <v>15</v>
      </c>
      <c r="B12" t="s">
        <v>16</v>
      </c>
      <c r="C12">
        <v>100000</v>
      </c>
      <c r="D12" t="str">
        <f t="shared" si="3"/>
        <v/>
      </c>
      <c r="E12">
        <v>100</v>
      </c>
      <c r="F12" s="2">
        <v>19</v>
      </c>
      <c r="G12" t="str">
        <f t="shared" si="1"/>
        <v>new Upgrade(":ring:"," Ring of Power",100000,100,19),</v>
      </c>
      <c r="H12">
        <f t="shared" si="2"/>
        <v>1000</v>
      </c>
    </row>
    <row r="13" spans="1:10">
      <c r="B13" s="1" t="s">
        <v>17</v>
      </c>
      <c r="C13">
        <v>100000</v>
      </c>
      <c r="D13" t="str">
        <f t="shared" si="3"/>
        <v/>
      </c>
      <c r="E13">
        <v>1000</v>
      </c>
      <c r="F13" s="2">
        <v>1</v>
      </c>
      <c r="G13" t="str">
        <f t="shared" si="1"/>
        <v>new Upgrade("Stormbreaker",100000,1000,1),</v>
      </c>
      <c r="H13">
        <f t="shared" si="2"/>
        <v>100</v>
      </c>
    </row>
    <row r="14" spans="1:10">
      <c r="B14" s="1" t="s">
        <v>18</v>
      </c>
      <c r="C14">
        <v>1996</v>
      </c>
      <c r="D14" t="str">
        <f t="shared" si="3"/>
        <v/>
      </c>
      <c r="E14">
        <v>10</v>
      </c>
      <c r="F14" s="2">
        <v>4</v>
      </c>
      <c r="G14" t="str">
        <f t="shared" si="1"/>
        <v>new Upgrade("Shark Repellent Bat Spray",1996,10,4),</v>
      </c>
      <c r="H14">
        <f t="shared" si="2"/>
        <v>199.6</v>
      </c>
    </row>
    <row r="15" spans="1:10">
      <c r="B15" s="1" t="s">
        <v>19</v>
      </c>
      <c r="C15">
        <v>150000</v>
      </c>
      <c r="D15" t="str">
        <f t="shared" si="3"/>
        <v/>
      </c>
      <c r="E15">
        <v>4</v>
      </c>
      <c r="F15" s="2">
        <v>10</v>
      </c>
      <c r="G15" t="str">
        <f t="shared" si="1"/>
        <v>new Upgrade("Bowcaster",150000,4,10),</v>
      </c>
      <c r="H15">
        <f t="shared" si="2"/>
        <v>37500</v>
      </c>
    </row>
    <row r="16" spans="1:10">
      <c r="B16" s="1" t="s">
        <v>20</v>
      </c>
      <c r="C16">
        <v>800000</v>
      </c>
      <c r="D16" t="str">
        <f t="shared" si="3"/>
        <v/>
      </c>
      <c r="E16">
        <v>1977</v>
      </c>
      <c r="F16" s="2">
        <v>6</v>
      </c>
      <c r="G16" t="str">
        <f t="shared" si="1"/>
        <v>new Upgrade("Lightsaber",800000,1977,6),</v>
      </c>
      <c r="H16">
        <f t="shared" si="2"/>
        <v>404.6535154274153</v>
      </c>
    </row>
    <row r="17" spans="2:8">
      <c r="B17" s="1" t="s">
        <v>21</v>
      </c>
      <c r="C17">
        <v>858000</v>
      </c>
      <c r="D17" t="str">
        <f t="shared" si="3"/>
        <v/>
      </c>
      <c r="E17">
        <v>150</v>
      </c>
      <c r="F17" s="2">
        <v>10</v>
      </c>
      <c r="G17" t="str">
        <f t="shared" si="1"/>
        <v>new Upgrade("Tank",858000,150,10),</v>
      </c>
      <c r="H17">
        <f t="shared" si="2"/>
        <v>5720</v>
      </c>
    </row>
    <row r="18" spans="2:8">
      <c r="B18" s="1" t="s">
        <v>22</v>
      </c>
      <c r="C18">
        <v>630000</v>
      </c>
      <c r="D18" t="str">
        <f t="shared" si="3"/>
        <v/>
      </c>
      <c r="E18">
        <v>3000</v>
      </c>
      <c r="F18" s="2">
        <v>5</v>
      </c>
      <c r="G18" t="str">
        <f t="shared" si="1"/>
        <v>new Upgrade("Pet Dragon",630000,3000,5),</v>
      </c>
      <c r="H18">
        <f t="shared" si="2"/>
        <v>210</v>
      </c>
    </row>
    <row r="19" spans="2:8">
      <c r="B19" s="1" t="s">
        <v>23</v>
      </c>
      <c r="C19">
        <v>4490000</v>
      </c>
      <c r="D19" t="str">
        <f t="shared" si="3"/>
        <v/>
      </c>
      <c r="E19">
        <v>3000</v>
      </c>
      <c r="F19" s="2">
        <v>1</v>
      </c>
      <c r="G19" t="str">
        <f t="shared" si="1"/>
        <v>new Upgrade("Mjolnir",4490000,3000,1),</v>
      </c>
      <c r="H19">
        <f t="shared" si="2"/>
        <v>1496.6666666666667</v>
      </c>
    </row>
    <row r="20" spans="2:8">
      <c r="B20" s="1" t="s">
        <v>24</v>
      </c>
      <c r="C20">
        <v>1230000</v>
      </c>
      <c r="D20" t="str">
        <f t="shared" si="3"/>
        <v/>
      </c>
      <c r="E20">
        <v>1640</v>
      </c>
      <c r="F20" s="2">
        <v>6</v>
      </c>
      <c r="G20" t="str">
        <f t="shared" si="1"/>
        <v>new Upgrade("The Ultimate Ultimate Weapon",1230000,1640,6),</v>
      </c>
      <c r="H20">
        <f t="shared" si="2"/>
        <v>750</v>
      </c>
    </row>
    <row r="21" spans="2:8">
      <c r="B21" s="1" t="s">
        <v>25</v>
      </c>
      <c r="C21">
        <v>18000000</v>
      </c>
      <c r="D21" t="str">
        <f t="shared" si="3"/>
        <v/>
      </c>
      <c r="E21">
        <v>493</v>
      </c>
      <c r="F21" s="2">
        <v>1</v>
      </c>
      <c r="G21" t="str">
        <f t="shared" si="1"/>
        <v>new Upgrade("The Tumbler Batmobile",18000000,493,1),</v>
      </c>
      <c r="H21">
        <f t="shared" si="2"/>
        <v>36511.156186612578</v>
      </c>
    </row>
    <row r="22" spans="2:8">
      <c r="B22" s="1" t="s">
        <v>26</v>
      </c>
      <c r="C22">
        <v>1</v>
      </c>
      <c r="D22" t="str">
        <f t="shared" si="3"/>
        <v/>
      </c>
      <c r="E22">
        <v>-1</v>
      </c>
      <c r="F22" s="2">
        <v>128</v>
      </c>
      <c r="G22" t="str">
        <f t="shared" si="1"/>
        <v>new Upgrade("Bug",1,-1,128),</v>
      </c>
      <c r="H22">
        <f t="shared" si="2"/>
        <v>-1</v>
      </c>
    </row>
    <row r="23" spans="2:8">
      <c r="B23" s="1" t="s">
        <v>27</v>
      </c>
      <c r="C23">
        <v>20000</v>
      </c>
      <c r="D23" t="str">
        <f t="shared" si="3"/>
        <v/>
      </c>
      <c r="E23">
        <v>20</v>
      </c>
      <c r="F23" s="2">
        <v>6</v>
      </c>
      <c r="G23" t="str">
        <f t="shared" si="1"/>
        <v>new Upgrade("Shards of Narsil",20000,20,6),</v>
      </c>
      <c r="H23">
        <f t="shared" si="2"/>
        <v>1000</v>
      </c>
    </row>
    <row r="24" spans="2:8">
      <c r="B24" s="1" t="s">
        <v>28</v>
      </c>
      <c r="C24">
        <v>123456789</v>
      </c>
      <c r="D24" t="str">
        <f t="shared" si="3"/>
        <v/>
      </c>
      <c r="E24">
        <v>100</v>
      </c>
      <c r="F24" s="2">
        <v>1</v>
      </c>
      <c r="G24" t="str">
        <f t="shared" si="1"/>
        <v>new Upgrade("Genesis Device",123456789,100,1),</v>
      </c>
      <c r="H24">
        <f t="shared" si="2"/>
        <v>1234567.8899999999</v>
      </c>
    </row>
    <row r="25" spans="2:8">
      <c r="B25" s="1" t="s">
        <v>29</v>
      </c>
      <c r="C25">
        <v>200000</v>
      </c>
      <c r="D25" t="str">
        <f t="shared" si="3"/>
        <v/>
      </c>
      <c r="E25">
        <v>1</v>
      </c>
      <c r="F25" s="2">
        <v>1</v>
      </c>
      <c r="G25" t="str">
        <f t="shared" si="1"/>
        <v>new Upgrade("Phaser Rifle",200000,1,1),</v>
      </c>
      <c r="H25">
        <f t="shared" si="2"/>
        <v>200000</v>
      </c>
    </row>
    <row r="26" spans="2:8">
      <c r="B26" s="1" t="s">
        <v>30</v>
      </c>
      <c r="C26">
        <v>200000</v>
      </c>
      <c r="D26" t="str">
        <f t="shared" si="3"/>
        <v/>
      </c>
      <c r="E26">
        <v>10</v>
      </c>
      <c r="F26" s="2">
        <v>1</v>
      </c>
      <c r="G26" t="str">
        <f t="shared" si="1"/>
        <v>new Upgrade("Six-Shooter",200000,10,1),</v>
      </c>
      <c r="H26">
        <f t="shared" si="2"/>
        <v>20000</v>
      </c>
    </row>
    <row r="27" spans="2:8">
      <c r="B27" s="1" t="s">
        <v>31</v>
      </c>
      <c r="C27">
        <v>10</v>
      </c>
      <c r="D27" t="str">
        <f t="shared" si="3"/>
        <v/>
      </c>
      <c r="E27">
        <v>0</v>
      </c>
      <c r="F27" s="2">
        <v>100</v>
      </c>
      <c r="G27" t="str">
        <f t="shared" si="1"/>
        <v>new Upgrade("Lego Brick",10,0,100),</v>
      </c>
      <c r="H27" t="e">
        <f t="shared" si="2"/>
        <v>#DIV/0!</v>
      </c>
    </row>
    <row r="28" spans="2:8">
      <c r="B28" s="1" t="s">
        <v>32</v>
      </c>
      <c r="C28">
        <v>100000</v>
      </c>
      <c r="D28" t="str">
        <f t="shared" si="3"/>
        <v/>
      </c>
      <c r="E28">
        <v>100</v>
      </c>
      <c r="F28" s="2">
        <v>10</v>
      </c>
      <c r="G28" t="str">
        <f t="shared" si="1"/>
        <v>new Upgrade("Medpack",100000,100,10),</v>
      </c>
      <c r="H28">
        <f t="shared" si="2"/>
        <v>1000</v>
      </c>
    </row>
    <row r="29" spans="2:8">
      <c r="B29" s="1" t="s">
        <v>33</v>
      </c>
      <c r="C29">
        <v>50000</v>
      </c>
      <c r="D29" t="str">
        <f t="shared" si="3"/>
        <v/>
      </c>
      <c r="E29">
        <v>1</v>
      </c>
      <c r="F29" s="2">
        <v>10</v>
      </c>
      <c r="G29" t="str">
        <f t="shared" si="1"/>
        <v>new Upgrade("Sandwitch",50000,1,10),</v>
      </c>
      <c r="H29">
        <f t="shared" si="2"/>
        <v>50000</v>
      </c>
    </row>
    <row r="30" spans="2:8">
      <c r="B30" s="1" t="s">
        <v>34</v>
      </c>
      <c r="C30">
        <v>10000</v>
      </c>
      <c r="D30" t="str">
        <f t="shared" si="3"/>
        <v/>
      </c>
      <c r="E30">
        <v>1</v>
      </c>
      <c r="F30" s="2">
        <v>10</v>
      </c>
      <c r="G30" t="str">
        <f t="shared" si="1"/>
        <v>new Upgrade("Water Bottle",10000,1,10),</v>
      </c>
      <c r="H30">
        <f t="shared" si="2"/>
        <v>10000</v>
      </c>
    </row>
    <row r="31" spans="2:8">
      <c r="B31" s="1" t="s">
        <v>67</v>
      </c>
      <c r="C31">
        <v>999999</v>
      </c>
      <c r="D31" t="str">
        <f t="shared" si="3"/>
        <v/>
      </c>
      <c r="E31">
        <v>0</v>
      </c>
      <c r="F31" s="2">
        <v>100</v>
      </c>
      <c r="G31" t="str">
        <f t="shared" si="1"/>
        <v>new Upgrade("Crisp $1,000,000 bill",999999,0,100),</v>
      </c>
      <c r="H31" t="e">
        <f t="shared" si="2"/>
        <v>#DIV/0!</v>
      </c>
    </row>
    <row r="32" spans="2:8">
      <c r="B32" s="1" t="s">
        <v>69</v>
      </c>
      <c r="C32">
        <v>1138000</v>
      </c>
      <c r="D32" t="str">
        <f t="shared" si="3"/>
        <v/>
      </c>
      <c r="E32">
        <v>1138</v>
      </c>
      <c r="F32" s="2">
        <v>1</v>
      </c>
      <c r="G32" t="str">
        <f t="shared" si="1"/>
        <v>new Upgrade("Darth Vader" + apostrophe + "s Helmet",1138000,1138,1),</v>
      </c>
      <c r="H32">
        <f t="shared" si="2"/>
        <v>1000</v>
      </c>
    </row>
    <row r="33" spans="1:8">
      <c r="B33" s="1" t="s">
        <v>70</v>
      </c>
      <c r="C33">
        <v>200000</v>
      </c>
      <c r="D33" t="str">
        <f t="shared" si="3"/>
        <v/>
      </c>
      <c r="E33">
        <v>135</v>
      </c>
      <c r="F33" s="2">
        <v>1</v>
      </c>
      <c r="G33" t="str">
        <f t="shared" si="1"/>
        <v>new Upgrade("Kylo Ren" + apostrophe + "s Helmet",200000,135,1),</v>
      </c>
      <c r="H33">
        <f t="shared" si="2"/>
        <v>1481.4814814814815</v>
      </c>
    </row>
    <row r="34" spans="1:8">
      <c r="B34" s="1" t="s">
        <v>35</v>
      </c>
      <c r="C34">
        <v>1510000</v>
      </c>
      <c r="D34" t="str">
        <f t="shared" si="3"/>
        <v/>
      </c>
      <c r="E34">
        <v>809</v>
      </c>
      <c r="F34" s="2">
        <v>1</v>
      </c>
      <c r="G34" t="str">
        <f t="shared" si="1"/>
        <v>new Upgrade("All of the Pokemon",1510000,809,1),</v>
      </c>
      <c r="H34">
        <f t="shared" si="2"/>
        <v>1866.5018541409147</v>
      </c>
    </row>
    <row r="35" spans="1:8">
      <c r="B35" s="1" t="s">
        <v>36</v>
      </c>
      <c r="C35">
        <v>5000</v>
      </c>
      <c r="D35" t="str">
        <f t="shared" si="3"/>
        <v/>
      </c>
      <c r="E35">
        <v>1</v>
      </c>
      <c r="F35" s="2">
        <v>200</v>
      </c>
      <c r="G35" t="str">
        <f t="shared" si="1"/>
        <v>new Upgrade("Shield",5000,1,200),</v>
      </c>
      <c r="H35">
        <f t="shared" si="2"/>
        <v>5000</v>
      </c>
    </row>
    <row r="36" spans="1:8">
      <c r="B36" s="1" t="s">
        <v>71</v>
      </c>
      <c r="C36">
        <v>100000</v>
      </c>
      <c r="D36" t="str">
        <f t="shared" si="3"/>
        <v/>
      </c>
      <c r="E36">
        <v>100</v>
      </c>
      <c r="F36" s="2">
        <v>1</v>
      </c>
      <c r="G36" t="str">
        <f t="shared" si="1"/>
        <v>new Upgrade("Mario" + apostrophe + "s Hat",100000,100,1),</v>
      </c>
      <c r="H36">
        <f t="shared" si="2"/>
        <v>1000</v>
      </c>
    </row>
    <row r="37" spans="1:8">
      <c r="B37" s="1" t="s">
        <v>37</v>
      </c>
      <c r="C37">
        <v>1000</v>
      </c>
      <c r="D37" t="str">
        <f t="shared" si="3"/>
        <v/>
      </c>
      <c r="E37">
        <v>1</v>
      </c>
      <c r="F37" s="2">
        <v>100</v>
      </c>
      <c r="G37" t="str">
        <f t="shared" si="1"/>
        <v>new Upgrade("Popcorn",1000,1,100),</v>
      </c>
      <c r="H37">
        <f t="shared" si="2"/>
        <v>1000</v>
      </c>
    </row>
    <row r="38" spans="1:8">
      <c r="B38" s="1" t="s">
        <v>38</v>
      </c>
      <c r="C38">
        <v>1</v>
      </c>
      <c r="D38" t="str">
        <f t="shared" si="3"/>
        <v/>
      </c>
      <c r="E38">
        <v>0</v>
      </c>
      <c r="F38" s="2">
        <v>256</v>
      </c>
      <c r="G38" t="str">
        <f t="shared" si="1"/>
        <v>new Upgrade("Debug Byte",1,0,256),</v>
      </c>
      <c r="H38" t="e">
        <f t="shared" si="2"/>
        <v>#DIV/0!</v>
      </c>
    </row>
    <row r="39" spans="1:8">
      <c r="B39" s="1" t="s">
        <v>39</v>
      </c>
      <c r="C39">
        <v>10000</v>
      </c>
      <c r="D39" t="str">
        <f t="shared" si="3"/>
        <v/>
      </c>
      <c r="E39">
        <v>13</v>
      </c>
      <c r="F39" s="2">
        <v>10</v>
      </c>
      <c r="G39" t="str">
        <f t="shared" si="1"/>
        <v>new Upgrade("Easy Button",10000,13,10),</v>
      </c>
      <c r="H39">
        <f t="shared" si="2"/>
        <v>769.23076923076928</v>
      </c>
    </row>
    <row r="40" spans="1:8">
      <c r="A40" s="1" t="s">
        <v>40</v>
      </c>
      <c r="B40" t="s">
        <v>41</v>
      </c>
      <c r="C40">
        <v>100</v>
      </c>
      <c r="D40" t="str">
        <f t="shared" si="3"/>
        <v/>
      </c>
      <c r="E40">
        <v>30</v>
      </c>
      <c r="F40" s="2">
        <v>10</v>
      </c>
      <c r="G40" t="str">
        <f t="shared" si="1"/>
        <v>new Upgrade(":cookie:"," Cookie",100,30,10),</v>
      </c>
      <c r="H40">
        <f t="shared" si="2"/>
        <v>3.3333333333333335</v>
      </c>
    </row>
    <row r="41" spans="1:8">
      <c r="B41" s="1" t="s">
        <v>42</v>
      </c>
      <c r="C41">
        <v>120000</v>
      </c>
      <c r="D41" t="str">
        <f t="shared" si="3"/>
        <v/>
      </c>
      <c r="E41">
        <v>1138</v>
      </c>
      <c r="F41" s="2">
        <v>1</v>
      </c>
      <c r="G41" t="str">
        <f t="shared" si="1"/>
        <v>new Upgrade("A bad feeling about this",120000,1138,1),</v>
      </c>
      <c r="H41">
        <f t="shared" si="2"/>
        <v>105.4481546572935</v>
      </c>
    </row>
    <row r="42" spans="1:8">
      <c r="B42" s="1" t="s">
        <v>43</v>
      </c>
      <c r="C42">
        <v>10000</v>
      </c>
      <c r="D42" t="str">
        <f t="shared" si="3"/>
        <v/>
      </c>
      <c r="E42">
        <v>2</v>
      </c>
      <c r="F42" s="2">
        <v>7</v>
      </c>
      <c r="G42" t="str">
        <f t="shared" si="1"/>
        <v>new Upgrade("Blender (for food)",10000,2,7),</v>
      </c>
      <c r="H42">
        <f t="shared" si="2"/>
        <v>5000</v>
      </c>
    </row>
    <row r="43" spans="1:8">
      <c r="B43" s="1" t="s">
        <v>44</v>
      </c>
      <c r="C43">
        <v>100000</v>
      </c>
      <c r="D43" t="str">
        <f t="shared" si="3"/>
        <v/>
      </c>
      <c r="E43">
        <v>28</v>
      </c>
      <c r="F43" s="2">
        <v>10</v>
      </c>
      <c r="G43" t="str">
        <f t="shared" si="1"/>
        <v>new Upgrade("Blender (the program)",100000,28,10),</v>
      </c>
      <c r="H43">
        <f t="shared" si="2"/>
        <v>3571.4285714285716</v>
      </c>
    </row>
    <row r="44" spans="1:8">
      <c r="B44" s="1" t="s">
        <v>72</v>
      </c>
      <c r="C44">
        <v>1701</v>
      </c>
      <c r="D44" t="str">
        <f t="shared" si="3"/>
        <v/>
      </c>
      <c r="E44">
        <v>10</v>
      </c>
      <c r="F44" s="2">
        <v>1</v>
      </c>
      <c r="G44" t="str">
        <f t="shared" si="1"/>
        <v>new Upgrade("Kirk" + apostrophe + "s Glasses",1701,10,1),</v>
      </c>
      <c r="H44">
        <f t="shared" si="2"/>
        <v>170.1</v>
      </c>
    </row>
    <row r="45" spans="1:8">
      <c r="B45" s="1" t="s">
        <v>45</v>
      </c>
      <c r="C45">
        <v>100000</v>
      </c>
      <c r="D45" t="str">
        <f t="shared" si="3"/>
        <v/>
      </c>
      <c r="E45">
        <v>1</v>
      </c>
      <c r="F45" s="2">
        <v>1</v>
      </c>
      <c r="G45" t="str">
        <f t="shared" si="1"/>
        <v>new Upgrade("iPhone XR",100000,1,1),</v>
      </c>
      <c r="H45">
        <f t="shared" si="2"/>
        <v>100000</v>
      </c>
    </row>
    <row r="46" spans="1:8">
      <c r="B46" s="1" t="s">
        <v>46</v>
      </c>
      <c r="C46">
        <v>100000</v>
      </c>
      <c r="D46" t="str">
        <f t="shared" si="3"/>
        <v/>
      </c>
      <c r="E46">
        <v>5</v>
      </c>
      <c r="F46" s="2">
        <v>10</v>
      </c>
      <c r="G46" t="str">
        <f t="shared" si="1"/>
        <v>new Upgrade("Stormtrooper Helmet",100000,5,10),</v>
      </c>
      <c r="H46">
        <f t="shared" si="2"/>
        <v>20000</v>
      </c>
    </row>
    <row r="47" spans="1:8">
      <c r="B47" s="1" t="s">
        <v>47</v>
      </c>
      <c r="C47">
        <v>5307786900</v>
      </c>
      <c r="D47" t="str">
        <f t="shared" si="3"/>
        <v>L</v>
      </c>
      <c r="E47">
        <v>1000</v>
      </c>
      <c r="F47" s="2">
        <v>1</v>
      </c>
      <c r="G47" t="str">
        <f t="shared" si="1"/>
        <v>new Upgrade("Diamond Armor",5307786900L,1000,1),</v>
      </c>
      <c r="H47">
        <f t="shared" si="2"/>
        <v>5307786.9000000004</v>
      </c>
    </row>
    <row r="48" spans="1:8">
      <c r="B48" s="1" t="s">
        <v>48</v>
      </c>
      <c r="C48">
        <v>800000000</v>
      </c>
      <c r="D48" t="str">
        <f t="shared" si="3"/>
        <v/>
      </c>
      <c r="E48">
        <v>150000</v>
      </c>
      <c r="F48" s="2">
        <v>1</v>
      </c>
      <c r="G48" t="str">
        <f t="shared" si="1"/>
        <v>new Upgrade("Wayne Manor",800000000,150000,1),</v>
      </c>
      <c r="H48">
        <f t="shared" si="2"/>
        <v>5333.333333333333</v>
      </c>
    </row>
    <row r="49" spans="1:8">
      <c r="B49" s="1" t="s">
        <v>73</v>
      </c>
      <c r="C49">
        <v>682450750</v>
      </c>
      <c r="D49" t="str">
        <f t="shared" si="3"/>
        <v/>
      </c>
      <c r="E49">
        <v>54321</v>
      </c>
      <c r="F49" s="2">
        <v>1</v>
      </c>
      <c r="G49" t="str">
        <f t="shared" si="1"/>
        <v>new Upgrade("Because I" + apostrophe + "m Batman!",682450750,54321,1),</v>
      </c>
      <c r="H49">
        <f t="shared" si="2"/>
        <v>12563.295042432945</v>
      </c>
    </row>
    <row r="50" spans="1:8">
      <c r="B50" s="1" t="s">
        <v>49</v>
      </c>
      <c r="C50">
        <v>2870000000</v>
      </c>
      <c r="D50" t="str">
        <f t="shared" si="3"/>
        <v>L</v>
      </c>
      <c r="E50">
        <v>199000</v>
      </c>
      <c r="F50" s="2">
        <v>1</v>
      </c>
      <c r="G50" t="str">
        <f t="shared" si="1"/>
        <v>new Upgrade("Hubble Telescope",2870000000L,199000,1),</v>
      </c>
      <c r="H50">
        <f t="shared" si="2"/>
        <v>14422.110552763819</v>
      </c>
    </row>
    <row r="51" spans="1:8">
      <c r="B51" s="1" t="s">
        <v>50</v>
      </c>
      <c r="C51">
        <v>50400000000</v>
      </c>
      <c r="D51" t="str">
        <f t="shared" si="3"/>
        <v>L</v>
      </c>
      <c r="E51">
        <v>1961990</v>
      </c>
      <c r="F51" s="2">
        <v>1</v>
      </c>
      <c r="G51" t="str">
        <f t="shared" si="1"/>
        <v>new Upgrade("International Space Station",50400000000L,1961990,1),</v>
      </c>
      <c r="H51">
        <f t="shared" si="2"/>
        <v>25688.204323161688</v>
      </c>
    </row>
    <row r="52" spans="1:8">
      <c r="B52" s="1" t="s">
        <v>51</v>
      </c>
      <c r="C52">
        <v>52000000</v>
      </c>
      <c r="D52" t="str">
        <f t="shared" si="3"/>
        <v/>
      </c>
      <c r="E52">
        <v>1963</v>
      </c>
      <c r="F52" s="2">
        <v>5</v>
      </c>
      <c r="G52" t="str">
        <f t="shared" si="1"/>
        <v>new Upgrade("1963 Ferrari GTO",52000000,1963,5),</v>
      </c>
      <c r="H52">
        <f t="shared" si="2"/>
        <v>26490.066225165563</v>
      </c>
    </row>
    <row r="53" spans="1:8">
      <c r="B53" s="1" t="s">
        <v>52</v>
      </c>
      <c r="C53">
        <v>10000000</v>
      </c>
      <c r="D53" t="str">
        <f t="shared" si="3"/>
        <v/>
      </c>
      <c r="E53">
        <v>1500</v>
      </c>
      <c r="F53" s="2">
        <v>1</v>
      </c>
      <c r="G53" t="str">
        <f t="shared" si="1"/>
        <v>new Upgrade("Gold Plated Bugatti Veyron",10000000,1500,1),</v>
      </c>
      <c r="H53">
        <f t="shared" si="2"/>
        <v>6666.666666666667</v>
      </c>
    </row>
    <row r="54" spans="1:8">
      <c r="B54" s="1" t="s">
        <v>53</v>
      </c>
      <c r="C54">
        <v>1600000</v>
      </c>
      <c r="D54" t="str">
        <f t="shared" si="3"/>
        <v/>
      </c>
      <c r="E54">
        <v>2000</v>
      </c>
      <c r="F54" s="2">
        <v>1</v>
      </c>
      <c r="G54" t="str">
        <f t="shared" si="1"/>
        <v>new Upgrade("Magnetic Floating Bed",1600000,2000,1),</v>
      </c>
      <c r="H54">
        <f t="shared" si="2"/>
        <v>800</v>
      </c>
    </row>
    <row r="55" spans="1:8">
      <c r="B55" s="1" t="s">
        <v>54</v>
      </c>
      <c r="C55">
        <v>16000000</v>
      </c>
      <c r="D55" t="str">
        <f t="shared" si="3"/>
        <v/>
      </c>
      <c r="E55">
        <v>12345</v>
      </c>
      <c r="F55" s="2">
        <v>1</v>
      </c>
      <c r="G55" t="str">
        <f t="shared" si="1"/>
        <v>new Upgrade("insure.com Domain",16000000,12345,1),</v>
      </c>
      <c r="H55">
        <f t="shared" si="2"/>
        <v>1296.0712839206155</v>
      </c>
    </row>
    <row r="56" spans="1:8">
      <c r="B56" s="1" t="s">
        <v>55</v>
      </c>
      <c r="C56">
        <v>3200000</v>
      </c>
      <c r="D56" t="str">
        <f t="shared" si="3"/>
        <v/>
      </c>
      <c r="E56">
        <v>2008</v>
      </c>
      <c r="F56" s="2">
        <v>1</v>
      </c>
      <c r="G56" t="str">
        <f>IF(A56="",_xlfn.CONCAT($J$1,$J$2,B56,$J$2,$J$3,C56,D56,$J$3,E56,$J$3,F56,"),",),_xlfn.CONCAT($J$1,$J$2,A56,$J$2,$J$3,$J$2,B56,$J$2,$J$3,C56,D56,$J$3,E56,$J$3,F56,"),"))</f>
        <v>new Upgrade("Crystal Piano",3200000,2008,1),</v>
      </c>
      <c r="H56">
        <f>C56/E56</f>
        <v>1593.6254980079682</v>
      </c>
    </row>
    <row r="57" spans="1:8">
      <c r="B57" s="1" t="s">
        <v>56</v>
      </c>
      <c r="C57">
        <v>62500000000</v>
      </c>
      <c r="D57" t="str">
        <f t="shared" si="3"/>
        <v>L</v>
      </c>
      <c r="E57">
        <v>7654321</v>
      </c>
      <c r="F57" s="2">
        <v>10</v>
      </c>
      <c r="G57" t="str">
        <f t="shared" si="1"/>
        <v>new Upgrade("Gram of Antimatter",62500000000L,7654321,10),</v>
      </c>
      <c r="H57">
        <f t="shared" si="2"/>
        <v>8165.3225674752866</v>
      </c>
    </row>
    <row r="58" spans="1:8">
      <c r="B58" s="1" t="s">
        <v>57</v>
      </c>
      <c r="C58">
        <v>10000</v>
      </c>
      <c r="D58" t="str">
        <f t="shared" si="3"/>
        <v/>
      </c>
      <c r="E58">
        <v>10</v>
      </c>
      <c r="F58" s="2">
        <v>12</v>
      </c>
      <c r="G58" t="str">
        <f t="shared" si="1"/>
        <v>new Upgrade("Huia Bird Feather",10000,10,12),</v>
      </c>
      <c r="H58">
        <f t="shared" si="2"/>
        <v>1000</v>
      </c>
    </row>
    <row r="59" spans="1:8">
      <c r="B59" s="1" t="s">
        <v>58</v>
      </c>
      <c r="C59">
        <v>230000000</v>
      </c>
      <c r="D59" t="str">
        <f t="shared" si="3"/>
        <v/>
      </c>
      <c r="E59">
        <v>141</v>
      </c>
      <c r="F59" s="2">
        <v>1</v>
      </c>
      <c r="G59" t="str">
        <f t="shared" si="1"/>
        <v>new Upgrade("141-year-old newspaper",230000000,141,1),</v>
      </c>
      <c r="H59">
        <f t="shared" si="2"/>
        <v>1631205.6737588653</v>
      </c>
    </row>
    <row r="60" spans="1:8">
      <c r="B60" s="1" t="s">
        <v>59</v>
      </c>
      <c r="C60">
        <v>600000</v>
      </c>
      <c r="D60" t="str">
        <f t="shared" si="3"/>
        <v/>
      </c>
      <c r="E60">
        <v>16</v>
      </c>
      <c r="F60" s="2">
        <v>7</v>
      </c>
      <c r="G60" t="str">
        <f t="shared" si="1"/>
        <v>new Upgrade("Charles Hollander chess set",600000,16,7),</v>
      </c>
      <c r="H60">
        <f t="shared" si="2"/>
        <v>37500</v>
      </c>
    </row>
    <row r="61" spans="1:8">
      <c r="B61" s="1" t="s">
        <v>60</v>
      </c>
      <c r="C61">
        <v>1325000</v>
      </c>
      <c r="D61" t="str">
        <f t="shared" si="3"/>
        <v/>
      </c>
      <c r="E61">
        <v>55</v>
      </c>
      <c r="F61" s="2">
        <v>7</v>
      </c>
      <c r="G61" t="str">
        <f t="shared" si="1"/>
        <v>new Upgrade("Ferrari Enzo",1325000,55,7),</v>
      </c>
      <c r="H61">
        <f t="shared" si="2"/>
        <v>24090.909090909092</v>
      </c>
    </row>
    <row r="62" spans="1:8">
      <c r="B62" s="1" t="s">
        <v>61</v>
      </c>
      <c r="C62">
        <v>21000000</v>
      </c>
      <c r="D62" t="str">
        <f t="shared" si="3"/>
        <v/>
      </c>
      <c r="E62">
        <v>1909</v>
      </c>
      <c r="F62" s="2">
        <v>3</v>
      </c>
      <c r="G62" t="str">
        <f t="shared" si="1"/>
        <v>new Upgrade("Honus Wagner Rookie Card",21000000,1909,3),</v>
      </c>
      <c r="H62">
        <f t="shared" si="2"/>
        <v>11000.523834468308</v>
      </c>
    </row>
    <row r="63" spans="1:8">
      <c r="A63" s="1" t="s">
        <v>62</v>
      </c>
      <c r="B63" t="s">
        <v>74</v>
      </c>
      <c r="C63">
        <v>3500</v>
      </c>
      <c r="D63" t="str">
        <f t="shared" si="3"/>
        <v/>
      </c>
      <c r="E63">
        <v>25</v>
      </c>
      <c r="F63" s="2">
        <v>1</v>
      </c>
      <c r="G63" t="str">
        <f t="shared" si="1"/>
        <v>new Upgrade(":basketball:"," Evan Perlmutter" + apostrophe + "s Fanhood",3500,25,1),</v>
      </c>
      <c r="H63">
        <f t="shared" si="2"/>
        <v>140</v>
      </c>
    </row>
    <row r="64" spans="1:8">
      <c r="B64" s="1" t="s">
        <v>63</v>
      </c>
      <c r="C64">
        <v>451</v>
      </c>
      <c r="D64" t="str">
        <f t="shared" si="3"/>
        <v/>
      </c>
      <c r="E64">
        <v>1</v>
      </c>
      <c r="F64" s="2">
        <v>10</v>
      </c>
      <c r="G64" t="str">
        <f t="shared" si="1"/>
        <v>new Upgrade("Book",451,1,10),</v>
      </c>
      <c r="H64">
        <f t="shared" si="2"/>
        <v>451</v>
      </c>
    </row>
    <row r="65" spans="2:8">
      <c r="B65" s="1" t="s">
        <v>64</v>
      </c>
      <c r="C65">
        <v>10000</v>
      </c>
      <c r="D65" t="str">
        <f t="shared" si="3"/>
        <v/>
      </c>
      <c r="E65">
        <v>69</v>
      </c>
      <c r="F65" s="2">
        <v>1</v>
      </c>
      <c r="G65" t="str">
        <f t="shared" si="1"/>
        <v>new Upgrade("The Piece of Resistance",10000,69,1),</v>
      </c>
      <c r="H65">
        <f t="shared" si="2"/>
        <v>144.92753623188406</v>
      </c>
    </row>
    <row r="66" spans="2:8">
      <c r="B66" s="1" t="s">
        <v>80</v>
      </c>
      <c r="C66">
        <v>2014000</v>
      </c>
      <c r="D66" t="str">
        <f t="shared" si="3"/>
        <v/>
      </c>
      <c r="E66">
        <v>2023</v>
      </c>
      <c r="F66" s="2">
        <v>1</v>
      </c>
      <c r="G66" t="str">
        <f t="shared" si="1"/>
        <v>new Upgrade("Thanos" + apostrophe + "Sword",2014000,2023,1),</v>
      </c>
      <c r="H66">
        <f t="shared" si="2"/>
        <v>995.55116164112701</v>
      </c>
    </row>
    <row r="67" spans="2:8">
      <c r="B67" s="1" t="s">
        <v>75</v>
      </c>
      <c r="C67">
        <v>301800</v>
      </c>
      <c r="D67" t="str">
        <f t="shared" si="3"/>
        <v/>
      </c>
      <c r="E67">
        <v>120</v>
      </c>
      <c r="F67" s="2">
        <v>1</v>
      </c>
      <c r="G67" t="str">
        <f t="shared" ref="G67:G68" si="4">IF(A67="",_xlfn.CONCAT($J$1,$J$2,B67,$J$2,$J$3,C67,D67,$J$3,E67,$J$3,F67,"),",),_xlfn.CONCAT($J$1,$J$2,A67,$J$2,$J$3,$J$2,B67,$J$2,$J$3,C67,D67,$J$3,E67,$J$3,F67,"),"))</f>
        <v>new Upgrade("Legolas" + apostrophe + "s Bow",301800,120,1),</v>
      </c>
      <c r="H67">
        <f t="shared" ref="H67:H68" si="5">C67/E67</f>
        <v>2515</v>
      </c>
    </row>
    <row r="68" spans="2:8">
      <c r="B68" s="1" t="s">
        <v>65</v>
      </c>
      <c r="C68">
        <v>39999</v>
      </c>
      <c r="D68" t="str">
        <f t="shared" si="3"/>
        <v/>
      </c>
      <c r="E68">
        <v>10</v>
      </c>
      <c r="F68" s="2">
        <v>10</v>
      </c>
      <c r="G68" t="str">
        <f t="shared" si="4"/>
        <v>new Upgrade("Oculus",39999,10,10),</v>
      </c>
      <c r="H68">
        <f t="shared" si="5"/>
        <v>3999.9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1024-0C54-6843-8563-9D359055A938}">
  <dimension ref="A1:N92"/>
  <sheetViews>
    <sheetView tabSelected="1" workbookViewId="0">
      <selection activeCell="H13" sqref="H13"/>
    </sheetView>
  </sheetViews>
  <sheetFormatPr defaultColWidth="11.19921875" defaultRowHeight="15.6"/>
  <cols>
    <col min="3" max="3" width="11.8984375" bestFit="1" customWidth="1"/>
    <col min="4" max="4" width="11.19921875" customWidth="1"/>
    <col min="5" max="5" width="11.8984375" bestFit="1" customWidth="1"/>
    <col min="7" max="7" width="11.19921875" customWidth="1"/>
    <col min="8" max="8" width="51.296875" customWidth="1"/>
    <col min="11" max="11" width="11.19921875" customWidth="1"/>
  </cols>
  <sheetData>
    <row r="1" spans="1:14">
      <c r="A1" t="s">
        <v>66</v>
      </c>
      <c r="B1" t="s">
        <v>0</v>
      </c>
      <c r="C1" t="s">
        <v>1</v>
      </c>
      <c r="D1" t="s">
        <v>93</v>
      </c>
      <c r="E1" t="s">
        <v>2</v>
      </c>
      <c r="F1" s="2" t="s">
        <v>3</v>
      </c>
      <c r="G1" t="s">
        <v>4</v>
      </c>
      <c r="H1" t="s">
        <v>82</v>
      </c>
      <c r="I1" t="s">
        <v>118</v>
      </c>
      <c r="J1" t="s">
        <v>94</v>
      </c>
      <c r="K1" t="s">
        <v>78</v>
      </c>
      <c r="M1" t="s">
        <v>103</v>
      </c>
      <c r="N1" t="s">
        <v>81</v>
      </c>
    </row>
    <row r="2" spans="1:14">
      <c r="B2" s="1" t="s">
        <v>50</v>
      </c>
      <c r="C2">
        <v>50400000000</v>
      </c>
      <c r="D2" t="str">
        <f t="shared" ref="D2:D30" si="0">IF(C2&gt;2147483647,"L","")</f>
        <v>L</v>
      </c>
      <c r="E2">
        <v>196199000</v>
      </c>
      <c r="F2" s="2">
        <v>1</v>
      </c>
      <c r="G2" t="str">
        <f>_xlfn.CONCAT($K$1,$K$3,B2,$K$3,$K$2,C2,D2,$K$2,E2,$K$2,F2,"),")</f>
        <v>new Upgrade("International Space Station",50400000000L,196199000,1),</v>
      </c>
      <c r="H2" s="11">
        <f t="shared" ref="H2:H9" si="1">C2/E2</f>
        <v>256.88204323161688</v>
      </c>
      <c r="I2">
        <f t="shared" ref="I2:I33" si="2">CEILING(LOG10(C2),1)</f>
        <v>11</v>
      </c>
      <c r="K2" t="s">
        <v>77</v>
      </c>
      <c r="M2" s="3">
        <v>1</v>
      </c>
      <c r="N2" s="4">
        <f>COUNTIF(I:I,M2)</f>
        <v>2</v>
      </c>
    </row>
    <row r="3" spans="1:14">
      <c r="B3" s="1" t="s">
        <v>47</v>
      </c>
      <c r="C3">
        <v>5307786900</v>
      </c>
      <c r="D3" t="str">
        <f t="shared" si="0"/>
        <v>L</v>
      </c>
      <c r="E3">
        <v>25100000</v>
      </c>
      <c r="F3" s="2">
        <v>1</v>
      </c>
      <c r="G3" t="str">
        <f>_xlfn.CONCAT($K$1,$K$3,B3,$K$3,$K$2,C3,D3,$K$2,E3,$K$2,F3,"),")</f>
        <v>new Upgrade("Diamond Armor",5307786900L,25100000,1),</v>
      </c>
      <c r="H3" s="11">
        <f t="shared" si="1"/>
        <v>211.46561354581672</v>
      </c>
      <c r="I3">
        <f t="shared" si="2"/>
        <v>10</v>
      </c>
      <c r="K3" t="s">
        <v>76</v>
      </c>
      <c r="M3" s="3">
        <v>2</v>
      </c>
      <c r="N3" s="4">
        <f>COUNTIF(I:I,M3)</f>
        <v>1</v>
      </c>
    </row>
    <row r="4" spans="1:14">
      <c r="B4" s="1" t="s">
        <v>49</v>
      </c>
      <c r="C4">
        <v>2870000000</v>
      </c>
      <c r="D4" t="str">
        <f t="shared" si="0"/>
        <v>L</v>
      </c>
      <c r="E4">
        <v>14320231</v>
      </c>
      <c r="F4" s="2">
        <v>1</v>
      </c>
      <c r="G4" t="str">
        <f>_xlfn.CONCAT($K$1,$K$3,B4,$K$3,$K$2,C4,D4,$K$2,E4,$K$2,F4,"),")</f>
        <v>new Upgrade("Hubble Telescope",2870000000L,14320231,1),</v>
      </c>
      <c r="H4" s="11">
        <f t="shared" si="1"/>
        <v>200.41576144965819</v>
      </c>
      <c r="I4">
        <f t="shared" si="2"/>
        <v>10</v>
      </c>
      <c r="M4" s="3">
        <v>3</v>
      </c>
      <c r="N4" s="4">
        <f>COUNTIF(I:I,M4)</f>
        <v>3</v>
      </c>
    </row>
    <row r="5" spans="1:14">
      <c r="B5" s="1" t="s">
        <v>8</v>
      </c>
      <c r="C5">
        <v>2639860696</v>
      </c>
      <c r="D5" t="str">
        <f t="shared" si="0"/>
        <v>L</v>
      </c>
      <c r="E5">
        <v>13199303</v>
      </c>
      <c r="F5" s="2">
        <v>1</v>
      </c>
      <c r="G5" t="str">
        <f>_xlfn.CONCAT($K$1,$K$3,B5,$K$3,$K$2,C5,D5,$K$2,E5,$K$2,F5,"),")</f>
        <v>new Upgrade("Baby Shark",2639860696L,13199303,1),</v>
      </c>
      <c r="H5" s="11">
        <f t="shared" si="1"/>
        <v>200.00000727311132</v>
      </c>
      <c r="I5">
        <f t="shared" si="2"/>
        <v>10</v>
      </c>
      <c r="K5" s="13" t="str">
        <f>_xlfn.CONCAT(G2:G5000)</f>
        <v>new Upgrade("International Space Station",50400000000L,196199000,1),new Upgrade("Diamond Armor",5307786900L,25100000,1),new Upgrade("Hubble Telescope",2870000000L,14320231,1),new Upgrade("Baby Shark",2639860696L,13199303,1),new Upgrade("Infinity Gauntlet",2147483647,13166600,1),new Upgrade("Wayne Manor",800000000,3970009,1),new Upgrade("Because I'm Batman!",682450750,3402000,1),new Upgrade("141-year-old newspaper",230000000,948324,1),new Upgrade("1963 Ferrari GTO",52000000,196300,5),new Upgrade("Honus Wagner Rookie Card",2000000,8727,3),new Upgrade("Captain America's Shield",17871941,113100,1),new Upgrade("Gold Plated Bugatti Veyron",10004738,43253,1),new Upgrade("Mjolnir",4490000,30000,1),new Upgrade("Crystal Piano",3200000,14324,1),new Upgrade("Thanos' Sword",2014000,10115,1),new Upgrade("The Tumbler Batmobile",1800000,6930,1),new Upgrade("Magnetic Floating Bed",1600000,8000,1),new Upgrade("All of the Pokemon",1510000,8090,1),new Upgrade("Ferrari Enzo",1325000,5500,7),new Upgrade("The Ultimate Ultimate Weapon",1230000,4920,6),new Upgrade("Darth Vader's Helmet",1138000,7486,1),new Upgrade("Crisp $1,000,000 bill",999999,0,100),new Upgrade("Tank",858000,3750,10),new Upgrade("Lightsaber",300000,1977,6),new Upgrade("Pet Dragon",630000,3030,5),new Upgrade("Smash Ball",400000,1500,6),new Upgrade("Legolas's Bow",301800,2110,1),new Upgrade("Phaser Rifle",200000,1000,1),new Upgrade("Six-Shooter",130364,600,6),new Upgrade("Kylo Ren's Helmet",200000,1350,1),new Upgrade("Nuclear Bomb",500235,2390,5),new Upgrade("Bowcaster",155893,563,10),new Upgrade("Genesis Device",765482,4570,1),new Upgrade("A bad feeling about this",166830,1138,1),new Upgrade("Death Star",1344339,7324,2),new Upgrade("Rocket",100000,500,10),new Upgrade("Ring of Power",2963500,19776,19),new Upgrade("Stormbreaker",1375947,10000,1),new Upgrade("Medpack",100000,500,10),new Upgrade("Mario's Hat",1019358,5342,1),new Upgrade("Blender (the program)",530000,2140,10),new Upgrade("iPhone XR",300000,1215,1),new Upgrade("Stormtrooper Helmet",13630,70,10),new Upgrade("Sandwitch",22414,84,10),new Upgrade("Oculus",39999,199,10),new Upgrade("Shards of Narsil",20000,97,6),new Upgrade("Batarang",14645,70,10),new Upgrade("Sword",10000,51,100),new Upgrade("Water Bottle",10000,49,10),new Upgrade("Easy Button",667186,2839,10),new Upgrade("Blender (for food)",10000,43,7),new Upgrade("The Piece of Resistance",998520,4950,1),new Upgrade("Shield",5000,25,200),new Upgrade("Shark Repellent Bat Spray",1996,10,4),new Upgrade("Kirk's Glasses",957440,4329,1),new Upgrade("Popcorn",1000,5,100),new Upgrade("Book",451,2,10),new Upgrade("Cookie",100,3,1),new Upgrade("Lego Brick",200,1,100),new Upgrade("Bug",1,-1,128),new Upgrade("Arc Reactor",59637044043L,141467051,1),new Upgrade("Kryptonite",2110089696934650L,4096534023712,1),new Upgrade("Air Force One",83250280290413900L,151941677102307,1),new Upgrade("Cheat",1,1,1),new Upgrade("Ice Cream",40896568606L,97793577,),new Upgrade("Klondike Bar",4275149189933540000L,7331994574249420,1),new Upgrade("Time Machine",83745097494464L,172216610960,1),new Upgrade("Bribe",1000000,0,1),new Upgrade("Nuclear Fireworks",81247450573750L,167173305334,1),new Upgrade("Meme",1755841378694L,3886619829,1),new Upgrade("Bigfoot",79837291968785L,164324651505,1),new Upgrade("Area 51",5704058330541L,12338782071,1),new Upgrade("Loch Ness Monster",2221819257185L,4895303336,1),new Upgrade("The Moon",839548670437L,1885876413,1),new Upgrade("A True Cake",1248529473245030L,2446152366149,5),new Upgrade("MissingNo",55905021527L,132795976,1),new Upgrade("Airpods",37910263806L,90799614,2),new Upgrade("Iron Man Suit",1858055186797720L,3615205690620,2),new Upgrade("Debug Byte",1,0,256),</v>
      </c>
      <c r="L5" s="13"/>
      <c r="M5" s="3">
        <v>4</v>
      </c>
      <c r="N5" s="4">
        <f>COUNTIF(I:I,M5)</f>
        <v>5</v>
      </c>
    </row>
    <row r="6" spans="1:14" s="6" customFormat="1">
      <c r="B6" s="7" t="s">
        <v>11</v>
      </c>
      <c r="C6" s="8">
        <v>2147483647</v>
      </c>
      <c r="D6" s="6" t="str">
        <f t="shared" si="0"/>
        <v/>
      </c>
      <c r="E6" s="6">
        <v>13166600</v>
      </c>
      <c r="F6" s="9">
        <v>1</v>
      </c>
      <c r="G6" t="str">
        <f>_xlfn.CONCAT($K$1,$K$3,B6,$K$3,$K$2,C6,D6,$K$2,E6,$K$2,F6,"),")</f>
        <v>new Upgrade("Infinity Gauntlet",2147483647,13166600,1),</v>
      </c>
      <c r="H6" s="12">
        <f t="shared" si="1"/>
        <v>163.10084964987163</v>
      </c>
      <c r="I6" s="6">
        <f t="shared" si="2"/>
        <v>10</v>
      </c>
      <c r="K6" s="13"/>
      <c r="L6" s="13"/>
      <c r="M6" s="10">
        <v>5</v>
      </c>
      <c r="N6" s="4">
        <f>COUNTIF(I:I,M6)</f>
        <v>7</v>
      </c>
    </row>
    <row r="7" spans="1:14">
      <c r="B7" s="1" t="s">
        <v>48</v>
      </c>
      <c r="C7">
        <v>800000000</v>
      </c>
      <c r="D7" t="str">
        <f t="shared" si="0"/>
        <v/>
      </c>
      <c r="E7">
        <v>3970009</v>
      </c>
      <c r="F7" s="2">
        <v>1</v>
      </c>
      <c r="G7" t="str">
        <f>_xlfn.CONCAT($K$1,$K$3,B7,$K$3,$K$2,C7,D7,$K$2,E7,$K$2,F7,"),")</f>
        <v>new Upgrade("Wayne Manor",800000000,3970009,1),</v>
      </c>
      <c r="H7" s="11">
        <f t="shared" si="1"/>
        <v>201.51087818692602</v>
      </c>
      <c r="I7">
        <f t="shared" si="2"/>
        <v>9</v>
      </c>
      <c r="K7" s="13"/>
      <c r="L7" s="13"/>
      <c r="M7" s="3">
        <v>6</v>
      </c>
      <c r="N7" s="4">
        <f>COUNTIF(I:I,M7)</f>
        <v>19</v>
      </c>
    </row>
    <row r="8" spans="1:14">
      <c r="B8" s="1" t="s">
        <v>88</v>
      </c>
      <c r="C8">
        <v>682450750</v>
      </c>
      <c r="D8" t="str">
        <f t="shared" si="0"/>
        <v/>
      </c>
      <c r="E8">
        <v>3402000</v>
      </c>
      <c r="F8" s="2">
        <v>1</v>
      </c>
      <c r="G8" t="str">
        <f>_xlfn.CONCAT($K$1,$K$3,B8,$K$3,$K$2,C8,D8,$K$2,E8,$K$2,F8,"),")</f>
        <v>new Upgrade("Because I'm Batman!",682450750,3402000,1),</v>
      </c>
      <c r="H8" s="11">
        <f t="shared" si="1"/>
        <v>200.60280717225163</v>
      </c>
      <c r="I8">
        <f t="shared" si="2"/>
        <v>9</v>
      </c>
      <c r="M8" s="5">
        <v>7</v>
      </c>
      <c r="N8" s="4">
        <f>COUNTIF(I:I,M8)</f>
        <v>14</v>
      </c>
    </row>
    <row r="9" spans="1:14">
      <c r="B9" s="1" t="s">
        <v>58</v>
      </c>
      <c r="C9">
        <v>230000000</v>
      </c>
      <c r="D9" t="str">
        <f t="shared" si="0"/>
        <v/>
      </c>
      <c r="E9">
        <v>948324</v>
      </c>
      <c r="F9" s="2">
        <v>1</v>
      </c>
      <c r="G9" t="str">
        <f>_xlfn.CONCAT($K$1,$K$3,B9,$K$3,$K$2,C9,D9,$K$2,E9,$K$2,F9,"),")</f>
        <v>new Upgrade("141-year-old newspaper",230000000,948324,1),</v>
      </c>
      <c r="H9" s="11">
        <f t="shared" si="1"/>
        <v>242.53314268119334</v>
      </c>
      <c r="I9">
        <f t="shared" si="2"/>
        <v>9</v>
      </c>
      <c r="M9" s="3">
        <v>8</v>
      </c>
      <c r="N9" s="4">
        <f>COUNTIF(I:I,M9)</f>
        <v>3</v>
      </c>
    </row>
    <row r="10" spans="1:14">
      <c r="B10" s="1" t="s">
        <v>51</v>
      </c>
      <c r="C10">
        <v>52000000</v>
      </c>
      <c r="D10" t="str">
        <f t="shared" si="0"/>
        <v/>
      </c>
      <c r="E10">
        <v>196300</v>
      </c>
      <c r="F10" s="2">
        <v>5</v>
      </c>
      <c r="G10" t="str">
        <f>_xlfn.CONCAT($K$1,$K$3,B10,$K$3,$K$2,C10,D10,$K$2,E10,$K$2,F10,"),")</f>
        <v>new Upgrade("1963 Ferrari GTO",52000000,196300,5),</v>
      </c>
      <c r="H10" s="11">
        <f>C10/E10</f>
        <v>264.9006622516556</v>
      </c>
      <c r="I10">
        <f t="shared" si="2"/>
        <v>8</v>
      </c>
      <c r="M10" s="3">
        <v>9</v>
      </c>
      <c r="N10" s="4">
        <f>COUNTIF(I:I,M10)</f>
        <v>3</v>
      </c>
    </row>
    <row r="11" spans="1:14">
      <c r="B11" s="1" t="s">
        <v>61</v>
      </c>
      <c r="C11">
        <v>2000000</v>
      </c>
      <c r="D11" t="str">
        <f t="shared" si="0"/>
        <v/>
      </c>
      <c r="E11">
        <f>2909*3</f>
        <v>8727</v>
      </c>
      <c r="F11" s="2">
        <v>3</v>
      </c>
      <c r="G11" t="str">
        <f>_xlfn.CONCAT($K$1,$K$3,B11,$K$3,$K$2,C11,D11,$K$2,E11,$K$2,F11,"),")</f>
        <v>new Upgrade("Honus Wagner Rookie Card",2000000,8727,3),</v>
      </c>
      <c r="H11" s="11">
        <f>C11/E11</f>
        <v>229.17382834880257</v>
      </c>
      <c r="I11">
        <f t="shared" si="2"/>
        <v>7</v>
      </c>
      <c r="M11" s="3">
        <v>10</v>
      </c>
      <c r="N11" s="4">
        <f>COUNTIF(I:I,M11)</f>
        <v>4</v>
      </c>
    </row>
    <row r="12" spans="1:14" s="6" customFormat="1">
      <c r="B12" s="7" t="s">
        <v>84</v>
      </c>
      <c r="C12" s="6">
        <v>17871941</v>
      </c>
      <c r="D12" s="6" t="str">
        <f t="shared" si="0"/>
        <v/>
      </c>
      <c r="E12" s="6">
        <v>113100</v>
      </c>
      <c r="F12" s="9">
        <v>1</v>
      </c>
      <c r="G12" t="str">
        <f>_xlfn.CONCAT($K$1,$K$3,B12,$K$3,$K$2,C12,D12,$K$2,E12,$K$2,F12,"),")</f>
        <v>new Upgrade("Captain America's Shield",17871941,113100,1),</v>
      </c>
      <c r="H12" s="12">
        <f>C12/E12</f>
        <v>158.01893015030947</v>
      </c>
      <c r="I12" s="6">
        <f t="shared" si="2"/>
        <v>8</v>
      </c>
      <c r="M12" s="10">
        <v>11</v>
      </c>
      <c r="N12" s="4">
        <f>COUNTIF(I:I,M12)</f>
        <v>5</v>
      </c>
    </row>
    <row r="13" spans="1:14">
      <c r="B13" s="1" t="s">
        <v>52</v>
      </c>
      <c r="C13">
        <v>10004738</v>
      </c>
      <c r="D13" t="str">
        <f t="shared" si="0"/>
        <v/>
      </c>
      <c r="E13">
        <v>43253</v>
      </c>
      <c r="F13" s="2">
        <v>1</v>
      </c>
      <c r="G13" t="str">
        <f>_xlfn.CONCAT($K$1,$K$3,B13,$K$3,$K$2,C13,D13,$K$2,E13,$K$2,F13,"),")</f>
        <v>new Upgrade("Gold Plated Bugatti Veyron",10004738,43253,1),</v>
      </c>
      <c r="H13" s="11">
        <f>C13/E13</f>
        <v>231.30737752294638</v>
      </c>
      <c r="I13">
        <f t="shared" si="2"/>
        <v>8</v>
      </c>
      <c r="M13" s="3">
        <v>13</v>
      </c>
      <c r="N13" s="4">
        <f>COUNTIF(I:I,M13)</f>
        <v>3</v>
      </c>
    </row>
    <row r="14" spans="1:14" s="6" customFormat="1">
      <c r="B14" s="7" t="s">
        <v>23</v>
      </c>
      <c r="C14" s="6">
        <v>4490000</v>
      </c>
      <c r="D14" s="6" t="str">
        <f t="shared" si="0"/>
        <v/>
      </c>
      <c r="E14" s="6">
        <v>30000</v>
      </c>
      <c r="F14" s="9">
        <v>1</v>
      </c>
      <c r="G14" t="str">
        <f>_xlfn.CONCAT($K$1,$K$3,B14,$K$3,$K$2,C14,D14,$K$2,E14,$K$2,F14,"),")</f>
        <v>new Upgrade("Mjolnir",4490000,30000,1),</v>
      </c>
      <c r="H14" s="12">
        <f>C14/E14</f>
        <v>149.66666666666666</v>
      </c>
      <c r="I14" s="6">
        <f t="shared" si="2"/>
        <v>7</v>
      </c>
      <c r="M14" s="10">
        <v>14</v>
      </c>
      <c r="N14" s="4">
        <f>COUNTIF(I:I,M14)</f>
        <v>3</v>
      </c>
    </row>
    <row r="15" spans="1:14">
      <c r="B15" s="1" t="s">
        <v>55</v>
      </c>
      <c r="C15">
        <v>3200000</v>
      </c>
      <c r="D15" t="str">
        <f t="shared" si="0"/>
        <v/>
      </c>
      <c r="E15">
        <v>14324</v>
      </c>
      <c r="F15" s="2">
        <v>1</v>
      </c>
      <c r="G15" t="str">
        <f>_xlfn.CONCAT($K$1,$K$3,B15,$K$3,$K$2,C15,D15,$K$2,E15,$K$2,F15,"),")</f>
        <v>new Upgrade("Crystal Piano",3200000,14324,1),</v>
      </c>
      <c r="H15" s="11">
        <f>C15/E15</f>
        <v>223.40128455738619</v>
      </c>
      <c r="I15">
        <f t="shared" si="2"/>
        <v>7</v>
      </c>
      <c r="M15" s="3">
        <v>15</v>
      </c>
      <c r="N15" s="4">
        <f>COUNTIF(I:I,M15)</f>
        <v>0</v>
      </c>
    </row>
    <row r="16" spans="1:14">
      <c r="B16" s="1" t="s">
        <v>92</v>
      </c>
      <c r="C16">
        <v>2014000</v>
      </c>
      <c r="D16" t="str">
        <f t="shared" si="0"/>
        <v/>
      </c>
      <c r="E16">
        <f>5*2023</f>
        <v>10115</v>
      </c>
      <c r="F16" s="2">
        <v>1</v>
      </c>
      <c r="G16" t="str">
        <f>_xlfn.CONCAT($K$1,$K$3,B16,$K$3,$K$2,C16,D16,$K$2,E16,$K$2,F16,"),")</f>
        <v>new Upgrade("Thanos' Sword",2014000,10115,1),</v>
      </c>
      <c r="H16" s="11">
        <f>C16/E16</f>
        <v>199.11023232822541</v>
      </c>
      <c r="I16">
        <f t="shared" si="2"/>
        <v>7</v>
      </c>
      <c r="M16" s="3">
        <v>16</v>
      </c>
      <c r="N16" s="4">
        <f>COUNTIF(I:I,M16)</f>
        <v>3</v>
      </c>
    </row>
    <row r="17" spans="2:14">
      <c r="B17" s="1" t="s">
        <v>25</v>
      </c>
      <c r="C17">
        <v>1800000</v>
      </c>
      <c r="D17" t="str">
        <f t="shared" si="0"/>
        <v/>
      </c>
      <c r="E17">
        <v>6930</v>
      </c>
      <c r="F17" s="2">
        <v>1</v>
      </c>
      <c r="G17" t="str">
        <f>_xlfn.CONCAT($K$1,$K$3,B17,$K$3,$K$2,C17,D17,$K$2,E17,$K$2,F17,"),")</f>
        <v>new Upgrade("The Tumbler Batmobile",1800000,6930,1),</v>
      </c>
      <c r="H17" s="11">
        <f>C17/E17</f>
        <v>259.74025974025972</v>
      </c>
      <c r="I17">
        <f t="shared" si="2"/>
        <v>7</v>
      </c>
      <c r="M17" s="3">
        <v>17</v>
      </c>
      <c r="N17" s="4">
        <f>COUNTIF(I:I,M17)</f>
        <v>1</v>
      </c>
    </row>
    <row r="18" spans="2:14">
      <c r="B18" s="1" t="s">
        <v>53</v>
      </c>
      <c r="C18">
        <v>1600000</v>
      </c>
      <c r="D18" t="str">
        <f t="shared" si="0"/>
        <v/>
      </c>
      <c r="E18">
        <v>8000</v>
      </c>
      <c r="F18" s="2">
        <v>1</v>
      </c>
      <c r="G18" t="str">
        <f>_xlfn.CONCAT($K$1,$K$3,B18,$K$3,$K$2,C18,D18,$K$2,E18,$K$2,F18,"),")</f>
        <v>new Upgrade("Magnetic Floating Bed",1600000,8000,1),</v>
      </c>
      <c r="H18" s="11">
        <f>C18/E18</f>
        <v>200</v>
      </c>
      <c r="I18">
        <f t="shared" si="2"/>
        <v>7</v>
      </c>
      <c r="M18" s="3">
        <v>18</v>
      </c>
      <c r="N18" s="4">
        <f>COUNTIF(I:I,M18)</f>
        <v>0</v>
      </c>
    </row>
    <row r="19" spans="2:14">
      <c r="B19" s="1" t="s">
        <v>35</v>
      </c>
      <c r="C19">
        <v>1510000</v>
      </c>
      <c r="D19" t="str">
        <f t="shared" si="0"/>
        <v/>
      </c>
      <c r="E19">
        <v>8090</v>
      </c>
      <c r="F19" s="2">
        <v>1</v>
      </c>
      <c r="G19" t="str">
        <f>_xlfn.CONCAT($K$1,$K$3,B19,$K$3,$K$2,C19,D19,$K$2,E19,$K$2,F19,"),")</f>
        <v>new Upgrade("All of the Pokemon",1510000,8090,1),</v>
      </c>
      <c r="H19" s="11">
        <f>C19/E19</f>
        <v>186.65018541409148</v>
      </c>
      <c r="I19">
        <f t="shared" si="2"/>
        <v>7</v>
      </c>
      <c r="M19" s="3">
        <v>19</v>
      </c>
      <c r="N19" s="4">
        <f>COUNTIF(I:I,M19)</f>
        <v>1</v>
      </c>
    </row>
    <row r="20" spans="2:14">
      <c r="B20" s="1" t="s">
        <v>60</v>
      </c>
      <c r="C20">
        <v>1325000</v>
      </c>
      <c r="D20" t="str">
        <f t="shared" si="0"/>
        <v/>
      </c>
      <c r="E20">
        <v>5500</v>
      </c>
      <c r="F20" s="2">
        <v>7</v>
      </c>
      <c r="G20" t="str">
        <f>_xlfn.CONCAT($K$1,$K$3,B20,$K$3,$K$2,C20,D20,$K$2,E20,$K$2,F20,"),")</f>
        <v>new Upgrade("Ferrari Enzo",1325000,5500,7),</v>
      </c>
      <c r="H20" s="11">
        <f>C20/E20</f>
        <v>240.90909090909091</v>
      </c>
      <c r="I20">
        <f t="shared" si="2"/>
        <v>7</v>
      </c>
      <c r="M20" s="3">
        <v>20</v>
      </c>
      <c r="N20" s="4">
        <f>COUNTIF(I:I,M20)</f>
        <v>0</v>
      </c>
    </row>
    <row r="21" spans="2:14">
      <c r="B21" s="1" t="s">
        <v>24</v>
      </c>
      <c r="C21">
        <v>1230000</v>
      </c>
      <c r="D21" t="str">
        <f t="shared" si="0"/>
        <v/>
      </c>
      <c r="E21">
        <f>3*1640</f>
        <v>4920</v>
      </c>
      <c r="F21" s="2">
        <v>6</v>
      </c>
      <c r="G21" t="str">
        <f>_xlfn.CONCAT($K$1,$K$3,B21,$K$3,$K$2,C21,D21,$K$2,E21,$K$2,F21,"),")</f>
        <v>new Upgrade("The Ultimate Ultimate Weapon",1230000,4920,6),</v>
      </c>
      <c r="H21" s="11">
        <f>C21/E21</f>
        <v>250</v>
      </c>
      <c r="I21">
        <f t="shared" si="2"/>
        <v>7</v>
      </c>
      <c r="N21" s="4"/>
    </row>
    <row r="22" spans="2:14" s="6" customFormat="1">
      <c r="B22" s="7" t="s">
        <v>83</v>
      </c>
      <c r="C22" s="6">
        <v>1138000</v>
      </c>
      <c r="D22" s="6" t="str">
        <f t="shared" si="0"/>
        <v/>
      </c>
      <c r="E22" s="6">
        <v>7486</v>
      </c>
      <c r="F22" s="9">
        <v>1</v>
      </c>
      <c r="G22" t="str">
        <f>_xlfn.CONCAT($K$1,$K$3,B22,$K$3,$K$2,C22,D22,$K$2,E22,$K$2,F22,"),")</f>
        <v>new Upgrade("Darth Vader's Helmet",1138000,7486,1),</v>
      </c>
      <c r="H22" s="12">
        <f>C22/E22</f>
        <v>152.0170985840235</v>
      </c>
      <c r="I22" s="6">
        <f t="shared" si="2"/>
        <v>7</v>
      </c>
      <c r="N22" s="4"/>
    </row>
    <row r="23" spans="2:14">
      <c r="B23" s="1" t="s">
        <v>67</v>
      </c>
      <c r="C23">
        <v>999999</v>
      </c>
      <c r="D23" t="str">
        <f t="shared" si="0"/>
        <v/>
      </c>
      <c r="E23">
        <v>0</v>
      </c>
      <c r="F23" s="2">
        <v>100</v>
      </c>
      <c r="G23" t="str">
        <f>_xlfn.CONCAT($K$1,$K$3,B23,$K$3,$K$2,C23,D23,$K$2,E23,$K$2,F23,"),")</f>
        <v>new Upgrade("Crisp $1,000,000 bill",999999,0,100),</v>
      </c>
      <c r="H23" s="11" t="e">
        <f>C23/E23</f>
        <v>#DIV/0!</v>
      </c>
      <c r="I23">
        <f t="shared" si="2"/>
        <v>6</v>
      </c>
      <c r="N23" s="4"/>
    </row>
    <row r="24" spans="2:14">
      <c r="B24" s="1" t="s">
        <v>21</v>
      </c>
      <c r="C24">
        <v>858000</v>
      </c>
      <c r="D24" t="str">
        <f t="shared" si="0"/>
        <v/>
      </c>
      <c r="E24">
        <f>2.5*1500</f>
        <v>3750</v>
      </c>
      <c r="F24" s="2">
        <v>10</v>
      </c>
      <c r="G24" t="str">
        <f>_xlfn.CONCAT($K$1,$K$3,B24,$K$3,$K$2,C24,D24,$K$2,E24,$K$2,F24,"),")</f>
        <v>new Upgrade("Tank",858000,3750,10),</v>
      </c>
      <c r="H24" s="11">
        <f>C24/E24</f>
        <v>228.8</v>
      </c>
      <c r="I24">
        <f t="shared" si="2"/>
        <v>6</v>
      </c>
      <c r="N24" s="4"/>
    </row>
    <row r="25" spans="2:14" s="6" customFormat="1">
      <c r="B25" s="7" t="s">
        <v>20</v>
      </c>
      <c r="C25" s="6">
        <v>300000</v>
      </c>
      <c r="D25" s="6" t="str">
        <f t="shared" si="0"/>
        <v/>
      </c>
      <c r="E25" s="6">
        <v>1977</v>
      </c>
      <c r="F25" s="9">
        <v>6</v>
      </c>
      <c r="G25" t="str">
        <f>_xlfn.CONCAT($K$1,$K$3,B25,$K$3,$K$2,C25,D25,$K$2,E25,$K$2,F25,"),")</f>
        <v>new Upgrade("Lightsaber",300000,1977,6),</v>
      </c>
      <c r="H25" s="12">
        <f>C25/E25</f>
        <v>151.74506828528072</v>
      </c>
      <c r="I25" s="6">
        <f t="shared" si="2"/>
        <v>6</v>
      </c>
      <c r="N25" s="4"/>
    </row>
    <row r="26" spans="2:14">
      <c r="B26" s="1" t="s">
        <v>22</v>
      </c>
      <c r="C26">
        <v>630000</v>
      </c>
      <c r="D26" t="str">
        <f t="shared" si="0"/>
        <v/>
      </c>
      <c r="E26">
        <v>3030</v>
      </c>
      <c r="F26" s="2">
        <v>5</v>
      </c>
      <c r="G26" t="str">
        <f>_xlfn.CONCAT($K$1,$K$3,B26,$K$3,$K$2,C26,D26,$K$2,E26,$K$2,F26,"),")</f>
        <v>new Upgrade("Pet Dragon",630000,3030,5),</v>
      </c>
      <c r="H26" s="11">
        <f>C26/E26</f>
        <v>207.92079207920793</v>
      </c>
      <c r="I26">
        <f t="shared" si="2"/>
        <v>6</v>
      </c>
      <c r="N26" s="4"/>
    </row>
    <row r="27" spans="2:14">
      <c r="B27" s="1" t="s">
        <v>9</v>
      </c>
      <c r="C27">
        <v>400000</v>
      </c>
      <c r="D27" t="str">
        <f t="shared" si="0"/>
        <v/>
      </c>
      <c r="E27">
        <f>1/2*3000</f>
        <v>1500</v>
      </c>
      <c r="F27" s="2">
        <v>6</v>
      </c>
      <c r="G27" t="str">
        <f>_xlfn.CONCAT($K$1,$K$3,B27,$K$3,$K$2,C27,D27,$K$2,E27,$K$2,F27,"),")</f>
        <v>new Upgrade("Smash Ball",400000,1500,6),</v>
      </c>
      <c r="H27" s="11">
        <f>C27/E27</f>
        <v>266.66666666666669</v>
      </c>
      <c r="I27">
        <f t="shared" si="2"/>
        <v>6</v>
      </c>
      <c r="N27" s="4"/>
    </row>
    <row r="28" spans="2:14" s="6" customFormat="1">
      <c r="B28" s="7" t="s">
        <v>89</v>
      </c>
      <c r="C28" s="6">
        <v>301800</v>
      </c>
      <c r="D28" s="6" t="str">
        <f t="shared" si="0"/>
        <v/>
      </c>
      <c r="E28" s="6">
        <v>2110</v>
      </c>
      <c r="F28" s="9">
        <v>1</v>
      </c>
      <c r="G28" t="str">
        <f>_xlfn.CONCAT($K$1,$K$3,B28,$K$3,$K$2,C28,D28,$K$2,E28,$K$2,F28,"),")</f>
        <v>new Upgrade("Legolas's Bow",301800,2110,1),</v>
      </c>
      <c r="H28" s="12">
        <f>C28/E28</f>
        <v>143.03317535545023</v>
      </c>
      <c r="I28" s="6">
        <f t="shared" si="2"/>
        <v>6</v>
      </c>
      <c r="N28" s="4"/>
    </row>
    <row r="29" spans="2:14">
      <c r="B29" s="1" t="s">
        <v>29</v>
      </c>
      <c r="C29">
        <v>200000</v>
      </c>
      <c r="D29" t="str">
        <f t="shared" si="0"/>
        <v/>
      </c>
      <c r="E29">
        <v>1000</v>
      </c>
      <c r="F29" s="2">
        <v>1</v>
      </c>
      <c r="G29" t="str">
        <f>_xlfn.CONCAT($K$1,$K$3,B29,$K$3,$K$2,C29,D29,$K$2,E29,$K$2,F29,"),")</f>
        <v>new Upgrade("Phaser Rifle",200000,1000,1),</v>
      </c>
      <c r="H29" s="11">
        <f>C29/E29</f>
        <v>200</v>
      </c>
      <c r="I29">
        <f t="shared" si="2"/>
        <v>6</v>
      </c>
      <c r="N29" s="4"/>
    </row>
    <row r="30" spans="2:14">
      <c r="B30" s="1" t="s">
        <v>30</v>
      </c>
      <c r="C30">
        <v>130364</v>
      </c>
      <c r="D30" t="str">
        <f t="shared" si="0"/>
        <v/>
      </c>
      <c r="E30">
        <v>600</v>
      </c>
      <c r="F30" s="2">
        <v>6</v>
      </c>
      <c r="G30" t="str">
        <f>_xlfn.CONCAT($K$1,$K$3,B30,$K$3,$K$2,C30,D30,$K$2,E30,$K$2,F30,"),")</f>
        <v>new Upgrade("Six-Shooter",130364,600,6),</v>
      </c>
      <c r="H30" s="11">
        <f>C30/E30</f>
        <v>217.27333333333334</v>
      </c>
      <c r="I30">
        <f t="shared" si="2"/>
        <v>6</v>
      </c>
      <c r="N30" s="4"/>
    </row>
    <row r="31" spans="2:14" s="6" customFormat="1">
      <c r="B31" s="7" t="s">
        <v>85</v>
      </c>
      <c r="C31" s="6">
        <v>200000</v>
      </c>
      <c r="D31" s="6" t="str">
        <f t="shared" ref="D31:D59" si="3">IF(C31&gt;2147483647,"L","")</f>
        <v/>
      </c>
      <c r="E31" s="6">
        <v>1350</v>
      </c>
      <c r="F31" s="9">
        <v>1</v>
      </c>
      <c r="G31" t="str">
        <f>_xlfn.CONCAT($K$1,$K$3,B31,$K$3,$K$2,C31,D31,$K$2,E31,$K$2,F31,"),")</f>
        <v>new Upgrade("Kylo Ren's Helmet",200000,1350,1),</v>
      </c>
      <c r="H31" s="12">
        <f>C31/E31</f>
        <v>148.14814814814815</v>
      </c>
      <c r="I31" s="6">
        <f t="shared" si="2"/>
        <v>6</v>
      </c>
      <c r="N31" s="4"/>
    </row>
    <row r="32" spans="2:14">
      <c r="B32" s="1" t="s">
        <v>7</v>
      </c>
      <c r="C32">
        <v>500235</v>
      </c>
      <c r="D32" t="str">
        <f t="shared" si="3"/>
        <v/>
      </c>
      <c r="E32">
        <v>2390</v>
      </c>
      <c r="F32" s="2">
        <v>5</v>
      </c>
      <c r="G32" t="str">
        <f>_xlfn.CONCAT($K$1,$K$3,B32,$K$3,$K$2,C32,D32,$K$2,E32,$K$2,F32,"),")</f>
        <v>new Upgrade("Nuclear Bomb",500235,2390,5),</v>
      </c>
      <c r="H32" s="11">
        <f>C32/E32</f>
        <v>209.30334728033472</v>
      </c>
      <c r="I32">
        <f t="shared" si="2"/>
        <v>6</v>
      </c>
      <c r="N32" s="4"/>
    </row>
    <row r="33" spans="1:14">
      <c r="B33" s="1" t="s">
        <v>19</v>
      </c>
      <c r="C33">
        <v>155893</v>
      </c>
      <c r="D33" t="str">
        <f t="shared" si="3"/>
        <v/>
      </c>
      <c r="E33">
        <v>563</v>
      </c>
      <c r="F33" s="2">
        <v>10</v>
      </c>
      <c r="G33" t="str">
        <f>_xlfn.CONCAT($K$1,$K$3,B33,$K$3,$K$2,C33,D33,$K$2,E33,$K$2,F33,"),")</f>
        <v>new Upgrade("Bowcaster",155893,563,10),</v>
      </c>
      <c r="H33" s="11">
        <f>C33/E33</f>
        <v>276.89698046181172</v>
      </c>
      <c r="I33">
        <f t="shared" si="2"/>
        <v>6</v>
      </c>
      <c r="N33" s="4"/>
    </row>
    <row r="34" spans="1:14" s="6" customFormat="1">
      <c r="B34" s="7" t="s">
        <v>28</v>
      </c>
      <c r="C34" s="6">
        <v>765482</v>
      </c>
      <c r="D34" s="6" t="str">
        <f t="shared" si="3"/>
        <v/>
      </c>
      <c r="E34" s="6">
        <f>2*2285</f>
        <v>4570</v>
      </c>
      <c r="F34" s="9">
        <v>1</v>
      </c>
      <c r="G34" t="str">
        <f>_xlfn.CONCAT($K$1,$K$3,B34,$K$3,$K$2,C34,D34,$K$2,E34,$K$2,F34,"),")</f>
        <v>new Upgrade("Genesis Device",765482,4570,1),</v>
      </c>
      <c r="H34" s="12">
        <f>C34/E34</f>
        <v>167.50153172866521</v>
      </c>
      <c r="I34" s="6">
        <f t="shared" ref="I34:I65" si="4">CEILING(LOG10(C34),1)</f>
        <v>6</v>
      </c>
      <c r="J34" s="6" t="s">
        <v>95</v>
      </c>
      <c r="N34" s="4"/>
    </row>
    <row r="35" spans="1:14">
      <c r="B35" s="1" t="s">
        <v>42</v>
      </c>
      <c r="C35">
        <v>166830</v>
      </c>
      <c r="D35" t="str">
        <f t="shared" si="3"/>
        <v/>
      </c>
      <c r="E35">
        <v>1138</v>
      </c>
      <c r="F35" s="2">
        <v>1</v>
      </c>
      <c r="G35" t="str">
        <f>_xlfn.CONCAT($K$1,$K$3,B35,$K$3,$K$2,C35,D35,$K$2,E35,$K$2,F35,"),")</f>
        <v>new Upgrade("A bad feeling about this",166830,1138,1),</v>
      </c>
      <c r="H35" s="11">
        <f>C35/E35</f>
        <v>146.59929701230229</v>
      </c>
      <c r="I35">
        <f t="shared" si="4"/>
        <v>6</v>
      </c>
      <c r="N35" s="4"/>
    </row>
    <row r="36" spans="1:14" s="6" customFormat="1">
      <c r="B36" s="7" t="s">
        <v>10</v>
      </c>
      <c r="C36" s="6">
        <v>1344339</v>
      </c>
      <c r="D36" s="6" t="str">
        <f t="shared" si="3"/>
        <v/>
      </c>
      <c r="E36" s="6">
        <v>7324</v>
      </c>
      <c r="F36" s="9">
        <v>2</v>
      </c>
      <c r="G36" t="str">
        <f>_xlfn.CONCAT($K$1,$K$3,B36,$K$3,$K$2,C36,D36,$K$2,E36,$K$2,F36,"),")</f>
        <v>new Upgrade("Death Star",1344339,7324,2),</v>
      </c>
      <c r="H36" s="12">
        <f>C36/E36</f>
        <v>183.55256690333152</v>
      </c>
      <c r="I36" s="6">
        <f t="shared" si="4"/>
        <v>7</v>
      </c>
      <c r="J36" s="6" t="s">
        <v>95</v>
      </c>
      <c r="N36" s="4"/>
    </row>
    <row r="37" spans="1:14">
      <c r="B37" s="1" t="s">
        <v>6</v>
      </c>
      <c r="C37">
        <v>100000</v>
      </c>
      <c r="D37" t="str">
        <f t="shared" si="3"/>
        <v/>
      </c>
      <c r="E37">
        <v>500</v>
      </c>
      <c r="F37" s="2">
        <v>10</v>
      </c>
      <c r="G37" t="str">
        <f>_xlfn.CONCAT($K$1,$K$3,B37,$K$3,$K$2,C37,D37,$K$2,E37,$K$2,F37,"),")</f>
        <v>new Upgrade("Rocket",100000,500,10),</v>
      </c>
      <c r="H37" s="11">
        <f>C37/E37</f>
        <v>200</v>
      </c>
      <c r="I37">
        <f t="shared" si="4"/>
        <v>5</v>
      </c>
      <c r="N37" s="4"/>
    </row>
    <row r="38" spans="1:14" s="6" customFormat="1">
      <c r="A38" s="7" t="s">
        <v>15</v>
      </c>
      <c r="B38" s="6" t="s">
        <v>90</v>
      </c>
      <c r="C38" s="6">
        <v>2963500</v>
      </c>
      <c r="D38" s="6" t="str">
        <f t="shared" si="3"/>
        <v/>
      </c>
      <c r="E38" s="6">
        <f>6*3296</f>
        <v>19776</v>
      </c>
      <c r="F38" s="9">
        <v>19</v>
      </c>
      <c r="G38" t="str">
        <f>_xlfn.CONCAT($K$1,$K$3,B38,$K$3,$K$2,C38,D38,$K$2,E38,$K$2,F38,"),")</f>
        <v>new Upgrade("Ring of Power",2963500,19776,19),</v>
      </c>
      <c r="H38" s="12">
        <f>C38/E38</f>
        <v>149.85335760517799</v>
      </c>
      <c r="I38" s="6">
        <f t="shared" si="4"/>
        <v>7</v>
      </c>
      <c r="J38" s="6" t="s">
        <v>95</v>
      </c>
      <c r="N38" s="4"/>
    </row>
    <row r="39" spans="1:14" s="6" customFormat="1">
      <c r="B39" s="7" t="s">
        <v>17</v>
      </c>
      <c r="C39" s="6">
        <v>1375947</v>
      </c>
      <c r="D39" s="6" t="str">
        <f t="shared" si="3"/>
        <v/>
      </c>
      <c r="E39" s="6">
        <v>10000</v>
      </c>
      <c r="F39" s="9">
        <v>1</v>
      </c>
      <c r="G39" t="str">
        <f>_xlfn.CONCAT($K$1,$K$3,B39,$K$3,$K$2,C39,D39,$K$2,E39,$K$2,F39,"),")</f>
        <v>new Upgrade("Stormbreaker",1375947,10000,1),</v>
      </c>
      <c r="H39" s="12">
        <f>C39/E39</f>
        <v>137.59469999999999</v>
      </c>
      <c r="I39" s="6">
        <f t="shared" si="4"/>
        <v>7</v>
      </c>
      <c r="J39" s="6" t="s">
        <v>95</v>
      </c>
      <c r="N39" s="4"/>
    </row>
    <row r="40" spans="1:14">
      <c r="B40" s="1" t="s">
        <v>32</v>
      </c>
      <c r="C40">
        <v>100000</v>
      </c>
      <c r="D40" t="str">
        <f t="shared" si="3"/>
        <v/>
      </c>
      <c r="E40">
        <v>500</v>
      </c>
      <c r="F40" s="2">
        <v>10</v>
      </c>
      <c r="G40" t="str">
        <f>_xlfn.CONCAT($K$1,$K$3,B40,$K$3,$K$2,C40,D40,$K$2,E40,$K$2,F40,"),")</f>
        <v>new Upgrade("Medpack",100000,500,10),</v>
      </c>
      <c r="H40" s="11">
        <f>C40/E40</f>
        <v>200</v>
      </c>
      <c r="I40">
        <f t="shared" si="4"/>
        <v>5</v>
      </c>
      <c r="N40" s="4"/>
    </row>
    <row r="41" spans="1:14" s="6" customFormat="1">
      <c r="B41" s="7" t="s">
        <v>86</v>
      </c>
      <c r="C41" s="6">
        <v>1019358</v>
      </c>
      <c r="D41" s="6" t="str">
        <f t="shared" si="3"/>
        <v/>
      </c>
      <c r="E41" s="6">
        <v>5342</v>
      </c>
      <c r="F41" s="9">
        <v>1</v>
      </c>
      <c r="G41" t="str">
        <f>_xlfn.CONCAT($K$1,$K$3,B41,$K$3,$K$2,C41,D41,$K$2,E41,$K$2,F41,"),")</f>
        <v>new Upgrade("Mario's Hat",1019358,5342,1),</v>
      </c>
      <c r="H41" s="12">
        <f>C41/E41</f>
        <v>190.81954324223136</v>
      </c>
      <c r="I41" s="6">
        <f t="shared" si="4"/>
        <v>7</v>
      </c>
      <c r="J41" s="6" t="s">
        <v>95</v>
      </c>
      <c r="N41" s="4"/>
    </row>
    <row r="42" spans="1:14">
      <c r="B42" s="1" t="s">
        <v>44</v>
      </c>
      <c r="C42">
        <v>530000</v>
      </c>
      <c r="D42" t="str">
        <f t="shared" si="3"/>
        <v/>
      </c>
      <c r="E42">
        <v>2140</v>
      </c>
      <c r="F42" s="2">
        <v>10</v>
      </c>
      <c r="G42" t="str">
        <f>_xlfn.CONCAT($K$1,$K$3,B42,$K$3,$K$2,C42,D42,$K$2,E42,$K$2,F42,"),")</f>
        <v>new Upgrade("Blender (the program)",530000,2140,10),</v>
      </c>
      <c r="H42" s="11">
        <f>C42/E42</f>
        <v>247.66355140186917</v>
      </c>
      <c r="I42">
        <f t="shared" si="4"/>
        <v>6</v>
      </c>
      <c r="N42" s="4"/>
    </row>
    <row r="43" spans="1:14">
      <c r="B43" s="1" t="s">
        <v>45</v>
      </c>
      <c r="C43">
        <v>300000</v>
      </c>
      <c r="D43" t="str">
        <f t="shared" si="3"/>
        <v/>
      </c>
      <c r="E43">
        <v>1215</v>
      </c>
      <c r="F43" s="2">
        <v>1</v>
      </c>
      <c r="G43" t="str">
        <f>_xlfn.CONCAT($K$1,$K$3,B43,$K$3,$K$2,C43,D43,$K$2,E43,$K$2,F43,"),")</f>
        <v>new Upgrade("iPhone XR",300000,1215,1),</v>
      </c>
      <c r="H43" s="11">
        <f>C43/E43</f>
        <v>246.91358024691357</v>
      </c>
      <c r="I43">
        <f t="shared" si="4"/>
        <v>6</v>
      </c>
      <c r="J43" t="s">
        <v>95</v>
      </c>
      <c r="N43" s="4"/>
    </row>
    <row r="44" spans="1:14">
      <c r="B44" s="1" t="s">
        <v>46</v>
      </c>
      <c r="C44">
        <v>13630</v>
      </c>
      <c r="D44" t="str">
        <f t="shared" si="3"/>
        <v/>
      </c>
      <c r="E44">
        <v>70</v>
      </c>
      <c r="F44" s="2">
        <v>10</v>
      </c>
      <c r="G44" t="str">
        <f>_xlfn.CONCAT($K$1,$K$3,B44,$K$3,$K$2,C44,D44,$K$2,E44,$K$2,F44,"),")</f>
        <v>new Upgrade("Stormtrooper Helmet",13630,70,10),</v>
      </c>
      <c r="H44" s="11">
        <f>C44/E44</f>
        <v>194.71428571428572</v>
      </c>
      <c r="I44">
        <f t="shared" si="4"/>
        <v>5</v>
      </c>
      <c r="J44" t="s">
        <v>95</v>
      </c>
      <c r="N44" s="4"/>
    </row>
    <row r="45" spans="1:14">
      <c r="B45" s="1" t="s">
        <v>33</v>
      </c>
      <c r="C45">
        <v>22414</v>
      </c>
      <c r="D45" t="str">
        <f t="shared" si="3"/>
        <v/>
      </c>
      <c r="E45">
        <v>84</v>
      </c>
      <c r="F45" s="2">
        <v>10</v>
      </c>
      <c r="G45" t="str">
        <f>_xlfn.CONCAT($K$1,$K$3,B45,$K$3,$K$2,C45,D45,$K$2,E45,$K$2,F45,"),")</f>
        <v>new Upgrade("Sandwitch",22414,84,10),</v>
      </c>
      <c r="H45" s="11">
        <f>C45/E45</f>
        <v>266.83333333333331</v>
      </c>
      <c r="I45">
        <f t="shared" si="4"/>
        <v>5</v>
      </c>
      <c r="J45" t="s">
        <v>95</v>
      </c>
      <c r="N45" s="4"/>
    </row>
    <row r="46" spans="1:14">
      <c r="B46" s="1" t="s">
        <v>65</v>
      </c>
      <c r="C46">
        <v>39999</v>
      </c>
      <c r="D46" t="str">
        <f t="shared" si="3"/>
        <v/>
      </c>
      <c r="E46">
        <v>199</v>
      </c>
      <c r="F46" s="2">
        <v>10</v>
      </c>
      <c r="G46" t="str">
        <f>_xlfn.CONCAT($K$1,$K$3,B46,$K$3,$K$2,C46,D46,$K$2,E46,$K$2,F46,"),")</f>
        <v>new Upgrade("Oculus",39999,199,10),</v>
      </c>
      <c r="H46" s="11">
        <f>C46/E46</f>
        <v>201</v>
      </c>
      <c r="I46">
        <f t="shared" si="4"/>
        <v>5</v>
      </c>
      <c r="N46" s="4"/>
    </row>
    <row r="47" spans="1:14">
      <c r="B47" s="1" t="s">
        <v>27</v>
      </c>
      <c r="C47">
        <v>20000</v>
      </c>
      <c r="D47" t="str">
        <f t="shared" si="3"/>
        <v/>
      </c>
      <c r="E47">
        <v>97</v>
      </c>
      <c r="F47" s="2">
        <v>6</v>
      </c>
      <c r="G47" t="str">
        <f>_xlfn.CONCAT($K$1,$K$3,B47,$K$3,$K$2,C47,D47,$K$2,E47,$K$2,F47,"),")</f>
        <v>new Upgrade("Shards of Narsil",20000,97,6),</v>
      </c>
      <c r="H47" s="11">
        <f>C47/E47</f>
        <v>206.18556701030928</v>
      </c>
      <c r="I47">
        <f t="shared" si="4"/>
        <v>5</v>
      </c>
      <c r="N47" s="4"/>
    </row>
    <row r="48" spans="1:14">
      <c r="B48" s="1" t="s">
        <v>5</v>
      </c>
      <c r="C48">
        <v>14645</v>
      </c>
      <c r="D48" t="str">
        <f t="shared" si="3"/>
        <v/>
      </c>
      <c r="E48">
        <f>14*5</f>
        <v>70</v>
      </c>
      <c r="F48" s="2">
        <v>10</v>
      </c>
      <c r="G48" t="str">
        <f>_xlfn.CONCAT($K$1,$K$3,B48,$K$3,$K$2,C48,D48,$K$2,E48,$K$2,F48,"),")</f>
        <v>new Upgrade("Batarang",14645,70,10),</v>
      </c>
      <c r="H48" s="11">
        <f>C48/E48</f>
        <v>209.21428571428572</v>
      </c>
      <c r="I48">
        <f t="shared" si="4"/>
        <v>5</v>
      </c>
      <c r="J48" t="s">
        <v>95</v>
      </c>
      <c r="N48" s="4"/>
    </row>
    <row r="49" spans="1:14">
      <c r="B49" s="1" t="s">
        <v>14</v>
      </c>
      <c r="C49">
        <v>10000</v>
      </c>
      <c r="D49" t="str">
        <f t="shared" si="3"/>
        <v/>
      </c>
      <c r="E49">
        <v>51</v>
      </c>
      <c r="F49" s="2">
        <v>100</v>
      </c>
      <c r="G49" t="str">
        <f>_xlfn.CONCAT($K$1,$K$3,B49,$K$3,$K$2,C49,D49,$K$2,E49,$K$2,F49,"),")</f>
        <v>new Upgrade("Sword",10000,51,100),</v>
      </c>
      <c r="H49" s="11">
        <f>C49/E49</f>
        <v>196.07843137254903</v>
      </c>
      <c r="I49">
        <f t="shared" si="4"/>
        <v>4</v>
      </c>
      <c r="N49" s="4"/>
    </row>
    <row r="50" spans="1:14">
      <c r="B50" s="1" t="s">
        <v>34</v>
      </c>
      <c r="C50">
        <v>10000</v>
      </c>
      <c r="D50" t="str">
        <f t="shared" si="3"/>
        <v/>
      </c>
      <c r="E50">
        <v>49</v>
      </c>
      <c r="F50" s="2">
        <v>10</v>
      </c>
      <c r="G50" t="str">
        <f>_xlfn.CONCAT($K$1,$K$3,B50,$K$3,$K$2,C50,D50,$K$2,E50,$K$2,F50,"),")</f>
        <v>new Upgrade("Water Bottle",10000,49,10),</v>
      </c>
      <c r="H50" s="11">
        <f>C50/E50</f>
        <v>204.08163265306123</v>
      </c>
      <c r="I50">
        <f t="shared" si="4"/>
        <v>4</v>
      </c>
      <c r="N50" s="4"/>
    </row>
    <row r="51" spans="1:14">
      <c r="B51" s="1" t="s">
        <v>39</v>
      </c>
      <c r="C51">
        <v>667186</v>
      </c>
      <c r="D51" t="str">
        <f t="shared" si="3"/>
        <v/>
      </c>
      <c r="E51">
        <v>2839</v>
      </c>
      <c r="F51" s="2">
        <v>10</v>
      </c>
      <c r="G51" t="str">
        <f>_xlfn.CONCAT($K$1,$K$3,B51,$K$3,$K$2,C51,D51,$K$2,E51,$K$2,F51,"),")</f>
        <v>new Upgrade("Easy Button",667186,2839,10),</v>
      </c>
      <c r="H51" s="11">
        <f>C51/E51</f>
        <v>235.00739697076435</v>
      </c>
      <c r="I51">
        <f t="shared" si="4"/>
        <v>6</v>
      </c>
      <c r="J51" t="s">
        <v>96</v>
      </c>
      <c r="N51" s="4"/>
    </row>
    <row r="52" spans="1:14">
      <c r="B52" s="1" t="s">
        <v>43</v>
      </c>
      <c r="C52">
        <v>10000</v>
      </c>
      <c r="D52" t="str">
        <f t="shared" si="3"/>
        <v/>
      </c>
      <c r="E52">
        <v>43</v>
      </c>
      <c r="F52" s="2">
        <v>7</v>
      </c>
      <c r="G52" t="str">
        <f>_xlfn.CONCAT($K$1,$K$3,B52,$K$3,$K$2,C52,D52,$K$2,E52,$K$2,F52,"),")</f>
        <v>new Upgrade("Blender (for food)",10000,43,7),</v>
      </c>
      <c r="H52" s="11">
        <f>C52/E52</f>
        <v>232.55813953488371</v>
      </c>
      <c r="I52">
        <f t="shared" si="4"/>
        <v>4</v>
      </c>
      <c r="N52" s="4"/>
    </row>
    <row r="53" spans="1:14">
      <c r="B53" s="1" t="s">
        <v>64</v>
      </c>
      <c r="C53">
        <v>998520</v>
      </c>
      <c r="D53" t="str">
        <f t="shared" si="3"/>
        <v/>
      </c>
      <c r="E53">
        <f>5*990</f>
        <v>4950</v>
      </c>
      <c r="F53" s="2">
        <v>1</v>
      </c>
      <c r="G53" t="str">
        <f>_xlfn.CONCAT($K$1,$K$3,B53,$K$3,$K$2,C53,D53,$K$2,E53,$K$2,F53,"),")</f>
        <v>new Upgrade("The Piece of Resistance",998520,4950,1),</v>
      </c>
      <c r="H53" s="11">
        <f>C53/E53</f>
        <v>201.72121212121212</v>
      </c>
      <c r="I53">
        <f t="shared" si="4"/>
        <v>6</v>
      </c>
      <c r="J53" t="s">
        <v>96</v>
      </c>
      <c r="N53" s="4"/>
    </row>
    <row r="54" spans="1:14">
      <c r="B54" s="1" t="s">
        <v>36</v>
      </c>
      <c r="C54">
        <v>5000</v>
      </c>
      <c r="D54" t="str">
        <f t="shared" si="3"/>
        <v/>
      </c>
      <c r="E54">
        <v>25</v>
      </c>
      <c r="F54" s="2">
        <v>200</v>
      </c>
      <c r="G54" t="str">
        <f>_xlfn.CONCAT($K$1,$K$3,B54,$K$3,$K$2,C54,D54,$K$2,E54,$K$2,F54,"),")</f>
        <v>new Upgrade("Shield",5000,25,200),</v>
      </c>
      <c r="H54" s="11">
        <f>C54/E54</f>
        <v>200</v>
      </c>
      <c r="I54">
        <f t="shared" si="4"/>
        <v>4</v>
      </c>
      <c r="N54" s="4"/>
    </row>
    <row r="55" spans="1:14">
      <c r="B55" s="1" t="s">
        <v>18</v>
      </c>
      <c r="C55">
        <v>1996</v>
      </c>
      <c r="D55" t="str">
        <f t="shared" si="3"/>
        <v/>
      </c>
      <c r="E55">
        <v>10</v>
      </c>
      <c r="F55" s="2">
        <v>4</v>
      </c>
      <c r="G55" t="str">
        <f>_xlfn.CONCAT($K$1,$K$3,B55,$K$3,$K$2,C55,D55,$K$2,E55,$K$2,F55,"),")</f>
        <v>new Upgrade("Shark Repellent Bat Spray",1996,10,4),</v>
      </c>
      <c r="H55" s="11">
        <f>C55/E55</f>
        <v>199.6</v>
      </c>
      <c r="I55">
        <f t="shared" si="4"/>
        <v>4</v>
      </c>
      <c r="N55" s="4"/>
    </row>
    <row r="56" spans="1:14" s="6" customFormat="1">
      <c r="B56" s="7" t="s">
        <v>87</v>
      </c>
      <c r="C56" s="6">
        <v>957440</v>
      </c>
      <c r="D56" s="6" t="str">
        <f t="shared" si="3"/>
        <v/>
      </c>
      <c r="E56" s="6">
        <v>4329</v>
      </c>
      <c r="F56" s="9">
        <v>1</v>
      </c>
      <c r="G56" t="str">
        <f>_xlfn.CONCAT($K$1,$K$3,B56,$K$3,$K$2,C56,D56,$K$2,E56,$K$2,F56,"),")</f>
        <v>new Upgrade("Kirk's Glasses",957440,4329,1),</v>
      </c>
      <c r="H56" s="12">
        <f>C56/E56</f>
        <v>221.16886116886116</v>
      </c>
      <c r="I56" s="6">
        <f t="shared" si="4"/>
        <v>6</v>
      </c>
      <c r="J56" s="6" t="s">
        <v>95</v>
      </c>
      <c r="N56" s="4"/>
    </row>
    <row r="57" spans="1:14">
      <c r="B57" s="1" t="s">
        <v>37</v>
      </c>
      <c r="C57">
        <v>1000</v>
      </c>
      <c r="D57" t="str">
        <f t="shared" si="3"/>
        <v/>
      </c>
      <c r="E57">
        <v>5</v>
      </c>
      <c r="F57" s="2">
        <v>100</v>
      </c>
      <c r="G57" t="str">
        <f>_xlfn.CONCAT($K$1,$K$3,B57,$K$3,$K$2,C57,D57,$K$2,E57,$K$2,F57,"),")</f>
        <v>new Upgrade("Popcorn",1000,5,100),</v>
      </c>
      <c r="H57" s="11">
        <f>C57/E57</f>
        <v>200</v>
      </c>
      <c r="I57">
        <f t="shared" si="4"/>
        <v>3</v>
      </c>
      <c r="N57" s="4"/>
    </row>
    <row r="58" spans="1:14">
      <c r="B58" s="1" t="s">
        <v>63</v>
      </c>
      <c r="C58">
        <v>451</v>
      </c>
      <c r="D58" t="str">
        <f t="shared" si="3"/>
        <v/>
      </c>
      <c r="E58">
        <v>2</v>
      </c>
      <c r="F58" s="2">
        <v>10</v>
      </c>
      <c r="G58" t="str">
        <f>_xlfn.CONCAT($K$1,$K$3,B58,$K$3,$K$2,C58,D58,$K$2,E58,$K$2,F58,"),")</f>
        <v>new Upgrade("Book",451,2,10),</v>
      </c>
      <c r="H58" s="11">
        <f>C58/E58</f>
        <v>225.5</v>
      </c>
      <c r="I58">
        <f t="shared" si="4"/>
        <v>3</v>
      </c>
      <c r="N58" s="4"/>
    </row>
    <row r="59" spans="1:14">
      <c r="A59" s="1" t="s">
        <v>40</v>
      </c>
      <c r="B59" t="s">
        <v>91</v>
      </c>
      <c r="C59">
        <v>100</v>
      </c>
      <c r="D59" t="str">
        <f t="shared" si="3"/>
        <v/>
      </c>
      <c r="E59">
        <v>3</v>
      </c>
      <c r="F59" s="2">
        <v>1</v>
      </c>
      <c r="G59" t="str">
        <f>_xlfn.CONCAT($K$1,$K$3,B59,$K$3,$K$2,C59,D59,$K$2,E59,$K$2,F59,"),")</f>
        <v>new Upgrade("Cookie",100,3,1),</v>
      </c>
      <c r="H59" s="11">
        <f>C59/E59</f>
        <v>33.333333333333336</v>
      </c>
      <c r="I59">
        <f t="shared" si="4"/>
        <v>2</v>
      </c>
      <c r="N59" s="4"/>
    </row>
    <row r="60" spans="1:14">
      <c r="B60" s="1" t="s">
        <v>31</v>
      </c>
      <c r="C60">
        <v>200</v>
      </c>
      <c r="D60" t="str">
        <f t="shared" ref="D60:D80" si="5">IF(C60&gt;2147483647,"L","")</f>
        <v/>
      </c>
      <c r="E60">
        <v>1</v>
      </c>
      <c r="F60" s="2">
        <v>100</v>
      </c>
      <c r="G60" t="str">
        <f>_xlfn.CONCAT($K$1,$K$3,B60,$K$3,$K$2,C60,D60,$K$2,E60,$K$2,F60,"),")</f>
        <v>new Upgrade("Lego Brick",200,1,100),</v>
      </c>
      <c r="H60" s="11">
        <f>C60/E60</f>
        <v>200</v>
      </c>
      <c r="I60">
        <f t="shared" si="4"/>
        <v>3</v>
      </c>
      <c r="N60" s="4"/>
    </row>
    <row r="61" spans="1:14">
      <c r="B61" s="1" t="s">
        <v>26</v>
      </c>
      <c r="C61">
        <v>1</v>
      </c>
      <c r="D61" t="str">
        <f t="shared" si="5"/>
        <v/>
      </c>
      <c r="E61">
        <v>-1</v>
      </c>
      <c r="F61" s="2">
        <v>128</v>
      </c>
      <c r="G61" t="str">
        <f>_xlfn.CONCAT($K$1,$K$3,B61,$K$3,$K$2,C61,D61,$K$2,E61,$K$2,F61,"),")</f>
        <v>new Upgrade("Bug",1,-1,128),</v>
      </c>
      <c r="H61" s="11">
        <f>C61/E61</f>
        <v>-1</v>
      </c>
      <c r="I61">
        <v>1</v>
      </c>
      <c r="N61" s="4"/>
    </row>
    <row r="62" spans="1:14">
      <c r="B62" s="1" t="s">
        <v>99</v>
      </c>
      <c r="C62">
        <v>59637044043</v>
      </c>
      <c r="D62" t="str">
        <f t="shared" si="5"/>
        <v>L</v>
      </c>
      <c r="E62">
        <f>MROUND(Table1[[#This Row],[Cost]]/Table1[[#This Row],[Messages needed to earn back the amount of coins spend]],1)</f>
        <v>141467051</v>
      </c>
      <c r="F62" s="2">
        <v>1</v>
      </c>
      <c r="G62" s="4" t="str">
        <f>_xlfn.CONCAT($K$1,$K$3,B62,$K$3,$K$2,C62,D62,$K$2,E62,$K$2,F62,"),")</f>
        <v>new Upgrade("Arc Reactor",59637044043L,141467051,1),</v>
      </c>
      <c r="H62" s="11">
        <f t="shared" ref="H62:H64" si="6">16*LOG(C62,6)+200</f>
        <v>421.56137082818816</v>
      </c>
      <c r="I62" s="4">
        <f t="shared" si="4"/>
        <v>11</v>
      </c>
      <c r="J62" t="s">
        <v>95</v>
      </c>
      <c r="M62" s="3"/>
      <c r="N62" s="4"/>
    </row>
    <row r="63" spans="1:14">
      <c r="B63" s="1" t="s">
        <v>100</v>
      </c>
      <c r="C63">
        <v>2110089696934650</v>
      </c>
      <c r="D63" t="str">
        <f t="shared" si="5"/>
        <v>L</v>
      </c>
      <c r="E63">
        <f>MROUND(Table1[[#This Row],[Cost]]/Table1[[#This Row],[Messages needed to earn back the amount of coins spend]],1)</f>
        <v>4096534023712</v>
      </c>
      <c r="F63" s="2">
        <v>1</v>
      </c>
      <c r="G63" s="4" t="str">
        <f>_xlfn.CONCAT($K$1,$K$3,B63,$K$3,$K$2,C63,D63,$K$2,E63,$K$2,F63,"),")</f>
        <v>new Upgrade("Kryptonite",2110089696934650L,4096534023712,1),</v>
      </c>
      <c r="H63" s="11">
        <f t="shared" si="6"/>
        <v>515.09146139659265</v>
      </c>
      <c r="I63" s="4">
        <f t="shared" si="4"/>
        <v>16</v>
      </c>
      <c r="J63" t="s">
        <v>95</v>
      </c>
      <c r="N63" s="4"/>
    </row>
    <row r="64" spans="1:14">
      <c r="B64" s="1" t="s">
        <v>101</v>
      </c>
      <c r="C64">
        <v>8.3250280290413904E+16</v>
      </c>
      <c r="D64" t="str">
        <f t="shared" si="5"/>
        <v>L</v>
      </c>
      <c r="E64">
        <f>MROUND(Table1[[#This Row],[Cost]]/Table1[[#This Row],[Messages needed to earn back the amount of coins spend]],1)</f>
        <v>151941677102307</v>
      </c>
      <c r="F64" s="2">
        <v>1</v>
      </c>
      <c r="G64" s="4" t="str">
        <f>_xlfn.CONCAT($K$1,$K$3,B64,$K$3,$K$2,C64,D64,$K$2,E64,$K$2,F64,"),")</f>
        <v>new Upgrade("Air Force One",83250280290413900L,151941677102307,1),</v>
      </c>
      <c r="H64" s="11">
        <f t="shared" si="6"/>
        <v>547.90944708579946</v>
      </c>
      <c r="I64" s="4">
        <f t="shared" si="4"/>
        <v>17</v>
      </c>
      <c r="J64" t="s">
        <v>95</v>
      </c>
      <c r="N64" s="4"/>
    </row>
    <row r="65" spans="1:14">
      <c r="A65" t="s">
        <v>98</v>
      </c>
      <c r="B65" s="1" t="s">
        <v>97</v>
      </c>
      <c r="C65">
        <v>1</v>
      </c>
      <c r="E65">
        <v>1</v>
      </c>
      <c r="F65" s="2">
        <v>1</v>
      </c>
      <c r="G65" t="str">
        <f>_xlfn.CONCAT($K$1,$K$3,B65,$K$3,$K$2,C65,D65,$K$2,E65,$K$2,F65,"),")</f>
        <v>new Upgrade("Cheat",1,1,1),</v>
      </c>
      <c r="H65" s="11">
        <f>C65/E65</f>
        <v>1</v>
      </c>
      <c r="I65" s="4">
        <f t="shared" si="4"/>
        <v>0</v>
      </c>
      <c r="N65" s="4"/>
    </row>
    <row r="66" spans="1:14">
      <c r="B66" s="1" t="s">
        <v>116</v>
      </c>
      <c r="C66">
        <v>40896568606</v>
      </c>
      <c r="D66" t="str">
        <f>IF(C66&gt;2147483647,"L","")</f>
        <v>L</v>
      </c>
      <c r="E66">
        <f>MROUND(Table1[[#This Row],[Cost]]/Table1[[#This Row],[Messages needed to earn back the amount of coins spend]],1)</f>
        <v>97793577</v>
      </c>
      <c r="F66" s="2"/>
      <c r="G66" s="4" t="str">
        <f>_xlfn.CONCAT($K$1,$K$3,B66,$K$3,$K$2,C66,D66,$K$2,E66,$K$2,F66,"),")</f>
        <v>new Upgrade("Ice Cream",40896568606L,97793577,),</v>
      </c>
      <c r="H66" s="11">
        <f t="shared" ref="H66" si="7">16*LOG(C66,6)+200</f>
        <v>418.19278686855296</v>
      </c>
      <c r="I66" s="4">
        <f t="shared" ref="I66:I80" si="8">CEILING(LOG10(C66),1)</f>
        <v>11</v>
      </c>
      <c r="N66" s="4"/>
    </row>
    <row r="67" spans="1:14">
      <c r="B67" s="1" t="s">
        <v>104</v>
      </c>
      <c r="C67">
        <v>4.2751491899335398E+18</v>
      </c>
      <c r="D67" t="str">
        <f t="shared" ref="D67:D70" si="9">IF(C67&gt;2147483647,"L","")</f>
        <v>L</v>
      </c>
      <c r="E67">
        <f>MROUND(Table1[[#This Row],[Cost]]/Table1[[#This Row],[Messages needed to earn back the amount of coins spend]],1)</f>
        <v>7331994574249421</v>
      </c>
      <c r="F67" s="2">
        <v>1</v>
      </c>
      <c r="G67" s="4" t="str">
        <f t="shared" ref="G67:G70" si="10">_xlfn.CONCAT($K$1,$K$3,B67,$K$3,$K$2,C67,D67,$K$2,E67,$K$2,F67,"),")</f>
        <v>new Upgrade("Klondike Bar",4275149189933540000L,7331994574249420,1),</v>
      </c>
      <c r="H67" s="11">
        <f t="shared" ref="H67:H79" si="11">16*LOG(C67,6)+200</f>
        <v>583.081335732056</v>
      </c>
      <c r="I67" s="4">
        <f t="shared" si="8"/>
        <v>19</v>
      </c>
      <c r="J67" t="s">
        <v>95</v>
      </c>
      <c r="N67" s="4"/>
    </row>
    <row r="68" spans="1:14">
      <c r="B68" s="1" t="s">
        <v>105</v>
      </c>
      <c r="C68">
        <v>83745097494464</v>
      </c>
      <c r="D68" t="str">
        <f t="shared" si="9"/>
        <v>L</v>
      </c>
      <c r="E68">
        <f>MROUND(Table1[[#This Row],[Cost]]/Table1[[#This Row],[Messages needed to earn back the amount of coins spend]],1)</f>
        <v>172216610960</v>
      </c>
      <c r="F68" s="2">
        <v>1</v>
      </c>
      <c r="G68" s="4" t="str">
        <f t="shared" si="10"/>
        <v>new Upgrade("Time Machine",83745097494464L,172216610960,1),</v>
      </c>
      <c r="H68" s="11">
        <f t="shared" si="11"/>
        <v>486.27770008752549</v>
      </c>
      <c r="I68" s="4">
        <f t="shared" si="8"/>
        <v>14</v>
      </c>
      <c r="J68" t="s">
        <v>95</v>
      </c>
      <c r="N68" s="4"/>
    </row>
    <row r="69" spans="1:14">
      <c r="B69" s="1" t="s">
        <v>106</v>
      </c>
      <c r="C69">
        <v>1000000</v>
      </c>
      <c r="D69" t="str">
        <f t="shared" si="9"/>
        <v/>
      </c>
      <c r="E69">
        <v>0</v>
      </c>
      <c r="F69" s="2">
        <v>1</v>
      </c>
      <c r="G69" s="4" t="str">
        <f t="shared" si="10"/>
        <v>new Upgrade("Bribe",1000000,0,1),</v>
      </c>
      <c r="H69" s="11">
        <v>0</v>
      </c>
      <c r="I69" s="4">
        <f t="shared" si="8"/>
        <v>6</v>
      </c>
      <c r="N69" s="4"/>
    </row>
    <row r="70" spans="1:14">
      <c r="B70" s="1" t="s">
        <v>107</v>
      </c>
      <c r="C70">
        <v>81247450573750</v>
      </c>
      <c r="D70" t="str">
        <f t="shared" si="9"/>
        <v>L</v>
      </c>
      <c r="E70">
        <f>MROUND(Table1[[#This Row],[Cost]]/Table1[[#This Row],[Messages needed to earn back the amount of coins spend]],1)</f>
        <v>167173305334</v>
      </c>
      <c r="F70" s="2">
        <v>1</v>
      </c>
      <c r="G70" s="4" t="str">
        <f t="shared" si="10"/>
        <v>new Upgrade("Nuclear Fireworks",81247450573750L,167173305334,1),</v>
      </c>
      <c r="H70" s="11">
        <f t="shared" si="11"/>
        <v>486.00732282791182</v>
      </c>
      <c r="I70" s="4">
        <f t="shared" si="8"/>
        <v>14</v>
      </c>
      <c r="J70" t="s">
        <v>95</v>
      </c>
      <c r="N70" s="4"/>
    </row>
    <row r="71" spans="1:14">
      <c r="B71" s="1" t="s">
        <v>108</v>
      </c>
      <c r="C71">
        <v>1755841378694</v>
      </c>
      <c r="D71" t="str">
        <f t="shared" ref="D71:D76" si="12">IF(C71&gt;2147483647,"L","")</f>
        <v>L</v>
      </c>
      <c r="E71">
        <f>MROUND(Table1[[#This Row],[Cost]]/Table1[[#This Row],[Messages needed to earn back the amount of coins spend]],1)</f>
        <v>3886619829</v>
      </c>
      <c r="F71" s="2">
        <v>1</v>
      </c>
      <c r="G71" s="4" t="str">
        <f t="shared" ref="G71:G76" si="13">_xlfn.CONCAT($K$1,$K$3,B71,$K$3,$K$2,C71,D71,$K$2,E71,$K$2,F71,"),")</f>
        <v>new Upgrade("Meme",1755841378694L,3886619829,1),</v>
      </c>
      <c r="H71" s="11">
        <f t="shared" si="11"/>
        <v>451.76566172171169</v>
      </c>
      <c r="I71" s="4">
        <f t="shared" si="8"/>
        <v>13</v>
      </c>
      <c r="J71" t="s">
        <v>95</v>
      </c>
      <c r="N71" s="4"/>
    </row>
    <row r="72" spans="1:14">
      <c r="B72" s="1" t="s">
        <v>109</v>
      </c>
      <c r="C72">
        <v>79837291968785</v>
      </c>
      <c r="D72" t="str">
        <f>IF(C72&gt;2147483647,"L","")</f>
        <v>L</v>
      </c>
      <c r="E72">
        <f>MROUND(Table1[[#This Row],[Cost]]/Table1[[#This Row],[Messages needed to earn back the amount of coins spend]],1)</f>
        <v>164324651505</v>
      </c>
      <c r="F72" s="2">
        <v>1</v>
      </c>
      <c r="G72" s="4" t="str">
        <f>_xlfn.CONCAT($K$1,$K$3,B72,$K$3,$K$2,C72,D72,$K$2,E72,$K$2,F72,"),")</f>
        <v>new Upgrade("Bigfoot",79837291968785L,164324651505,1),</v>
      </c>
      <c r="H72" s="11">
        <f t="shared" si="11"/>
        <v>485.85097389592102</v>
      </c>
      <c r="I72" s="4">
        <f t="shared" si="8"/>
        <v>14</v>
      </c>
      <c r="J72" t="s">
        <v>95</v>
      </c>
      <c r="N72" s="4"/>
    </row>
    <row r="73" spans="1:14">
      <c r="B73" s="1" t="s">
        <v>110</v>
      </c>
      <c r="C73">
        <v>5704058330541</v>
      </c>
      <c r="D73" t="str">
        <f t="shared" ref="D73:D75" si="14">IF(C73&gt;2147483647,"L","")</f>
        <v>L</v>
      </c>
      <c r="E73">
        <f>MROUND(Table1[[#This Row],[Cost]]/Table1[[#This Row],[Messages needed to earn back the amount of coins spend]],1)</f>
        <v>12338782071</v>
      </c>
      <c r="F73" s="2">
        <v>1</v>
      </c>
      <c r="G73" s="4" t="str">
        <f t="shared" ref="G73:G75" si="15">_xlfn.CONCAT($K$1,$K$3,B73,$K$3,$K$2,C73,D73,$K$2,E73,$K$2,F73,"),")</f>
        <v>new Upgrade("Area 51",5704058330541L,12338782071,1),</v>
      </c>
      <c r="H73" s="11">
        <f t="shared" si="11"/>
        <v>462.28698241863572</v>
      </c>
      <c r="I73" s="4">
        <f t="shared" si="8"/>
        <v>13</v>
      </c>
      <c r="J73" t="s">
        <v>95</v>
      </c>
      <c r="N73" s="4"/>
    </row>
    <row r="74" spans="1:14">
      <c r="B74" s="1" t="s">
        <v>111</v>
      </c>
      <c r="C74">
        <v>2221819257185</v>
      </c>
      <c r="D74" t="str">
        <f t="shared" si="14"/>
        <v>L</v>
      </c>
      <c r="E74">
        <f>MROUND(Table1[[#This Row],[Cost]]/Table1[[#This Row],[Messages needed to earn back the amount of coins spend]],1)</f>
        <v>4895303336</v>
      </c>
      <c r="F74" s="2">
        <v>1</v>
      </c>
      <c r="G74" s="4" t="str">
        <f t="shared" si="15"/>
        <v>new Upgrade("Loch Ness Monster",2221819257185L,4895303336,1),</v>
      </c>
      <c r="H74" s="11">
        <f t="shared" si="11"/>
        <v>453.86753478632716</v>
      </c>
      <c r="I74" s="4">
        <f t="shared" si="8"/>
        <v>13</v>
      </c>
      <c r="J74" t="s">
        <v>95</v>
      </c>
      <c r="N74" s="4"/>
    </row>
    <row r="75" spans="1:14">
      <c r="B75" s="1" t="s">
        <v>112</v>
      </c>
      <c r="C75">
        <v>839548670437</v>
      </c>
      <c r="D75" t="str">
        <f t="shared" si="14"/>
        <v>L</v>
      </c>
      <c r="E75">
        <f>MROUND(Table1[[#This Row],[Cost]]/Table1[[#This Row],[Messages needed to earn back the amount of coins spend]],1)</f>
        <v>1885876413</v>
      </c>
      <c r="F75" s="2">
        <v>1</v>
      </c>
      <c r="G75" s="4" t="str">
        <f t="shared" si="15"/>
        <v>new Upgrade("The Moon",839548670437L,1885876413,1),</v>
      </c>
      <c r="H75" s="11">
        <f t="shared" si="11"/>
        <v>445.17692923698598</v>
      </c>
      <c r="I75" s="4">
        <f t="shared" si="8"/>
        <v>12</v>
      </c>
      <c r="J75" t="s">
        <v>95</v>
      </c>
      <c r="N75" s="4"/>
    </row>
    <row r="76" spans="1:14">
      <c r="B76" s="1" t="s">
        <v>113</v>
      </c>
      <c r="C76">
        <v>1248529473245030</v>
      </c>
      <c r="D76" t="str">
        <f t="shared" si="12"/>
        <v>L</v>
      </c>
      <c r="E76">
        <f>MROUND(Table1[[#This Row],[Cost]]/Table1[[#This Row],[Messages needed to earn back the amount of coins spend]],1)</f>
        <v>2446152366149</v>
      </c>
      <c r="F76" s="2">
        <v>5</v>
      </c>
      <c r="G76" s="4" t="str">
        <f t="shared" si="13"/>
        <v>new Upgrade("A True Cake",1248529473245030L,2446152366149,5),</v>
      </c>
      <c r="H76" s="11">
        <f t="shared" si="11"/>
        <v>510.40543938429477</v>
      </c>
      <c r="I76" s="4">
        <f t="shared" si="8"/>
        <v>16</v>
      </c>
      <c r="J76" t="s">
        <v>95</v>
      </c>
      <c r="N76" s="4"/>
    </row>
    <row r="77" spans="1:14">
      <c r="B77" s="1" t="s">
        <v>114</v>
      </c>
      <c r="C77">
        <v>55905021527</v>
      </c>
      <c r="D77" t="str">
        <f>IF(C77&gt;2147483647,"L","")</f>
        <v>L</v>
      </c>
      <c r="E77">
        <f>MROUND(Table1[[#This Row],[Cost]]/Table1[[#This Row],[Messages needed to earn back the amount of coins spend]],1)</f>
        <v>132795976</v>
      </c>
      <c r="F77" s="2">
        <v>1</v>
      </c>
      <c r="G77" s="4" t="str">
        <f>_xlfn.CONCAT($K$1,$K$3,B77,$K$3,$K$2,C77,D77,$K$2,E77,$K$2,F77,"),")</f>
        <v>new Upgrade("MissingNo",55905021527L,132795976,1),</v>
      </c>
      <c r="H77" s="11">
        <f t="shared" si="11"/>
        <v>420.98430481204133</v>
      </c>
      <c r="I77" s="4">
        <f t="shared" si="8"/>
        <v>11</v>
      </c>
      <c r="J77" t="s">
        <v>95</v>
      </c>
      <c r="N77" s="4"/>
    </row>
    <row r="78" spans="1:14">
      <c r="B78" s="1" t="s">
        <v>115</v>
      </c>
      <c r="C78">
        <v>37910263806</v>
      </c>
      <c r="D78" t="str">
        <f>IF(C78&gt;2147483647,"L","")</f>
        <v>L</v>
      </c>
      <c r="E78">
        <f>MROUND(Table1[[#This Row],[Cost]]/Table1[[#This Row],[Messages needed to earn back the amount of coins spend]],1)</f>
        <v>90799614</v>
      </c>
      <c r="F78" s="2">
        <v>2</v>
      </c>
      <c r="G78" s="4" t="str">
        <f>_xlfn.CONCAT($K$1,$K$3,B78,$K$3,$K$2,C78,D78,$K$2,E78,$K$2,F78,"),")</f>
        <v>new Upgrade("Airpods",37910263806L,90799614,2),</v>
      </c>
      <c r="H78" s="11">
        <f t="shared" si="11"/>
        <v>417.51569353838971</v>
      </c>
      <c r="I78" s="4">
        <f t="shared" si="8"/>
        <v>11</v>
      </c>
      <c r="J78" t="s">
        <v>95</v>
      </c>
      <c r="N78" s="4"/>
    </row>
    <row r="79" spans="1:14">
      <c r="B79" s="1" t="s">
        <v>102</v>
      </c>
      <c r="C79">
        <v>1858055186797720</v>
      </c>
      <c r="D79" t="str">
        <f t="shared" ref="D79" si="16">IF(C79&gt;2147483647,"L","")</f>
        <v>L</v>
      </c>
      <c r="E79">
        <f>MROUND(Table1[[#This Row],[Cost]]/Table1[[#This Row],[Messages needed to earn back the amount of coins spend]],1)</f>
        <v>3615205690620</v>
      </c>
      <c r="F79" s="2">
        <v>2</v>
      </c>
      <c r="G79" s="4" t="str">
        <f>_xlfn.CONCAT($K$1,$K$3,B79,$K$3,$K$2,C79,D79,$K$2,E79,$K$2,F79,"),")</f>
        <v>new Upgrade("Iron Man Suit",1858055186797720L,3615205690620,2),</v>
      </c>
      <c r="H79" s="11">
        <f t="shared" si="11"/>
        <v>513.95559362456413</v>
      </c>
      <c r="I79" s="4">
        <f t="shared" si="8"/>
        <v>16</v>
      </c>
      <c r="J79" t="s">
        <v>95</v>
      </c>
      <c r="N79" s="4"/>
    </row>
    <row r="80" spans="1:14">
      <c r="B80" s="1" t="s">
        <v>38</v>
      </c>
      <c r="C80">
        <v>1</v>
      </c>
      <c r="D80" t="str">
        <f t="shared" si="5"/>
        <v/>
      </c>
      <c r="E80">
        <v>0</v>
      </c>
      <c r="F80" s="2">
        <v>256</v>
      </c>
      <c r="G80" t="str">
        <f>_xlfn.CONCAT($K$1,$K$3,B80,$K$3,$K$2,C80,D80,$K$2,E80,$K$2,F80,"),")</f>
        <v>new Upgrade("Debug Byte",1,0,256),</v>
      </c>
      <c r="H80" s="11" t="s">
        <v>117</v>
      </c>
      <c r="I80">
        <v>1</v>
      </c>
      <c r="N80" s="4"/>
    </row>
    <row r="81" spans="14:14">
      <c r="N81" s="4"/>
    </row>
    <row r="82" spans="14:14">
      <c r="N82" s="4"/>
    </row>
    <row r="83" spans="14:14">
      <c r="N83" s="4"/>
    </row>
    <row r="84" spans="14:14">
      <c r="N84" s="4"/>
    </row>
    <row r="85" spans="14:14">
      <c r="N85" s="4"/>
    </row>
    <row r="86" spans="14:14">
      <c r="N86" s="4"/>
    </row>
    <row r="87" spans="14:14">
      <c r="N87" s="4"/>
    </row>
    <row r="88" spans="14:14">
      <c r="N88" s="4"/>
    </row>
    <row r="89" spans="14:14">
      <c r="N89" s="4"/>
    </row>
    <row r="90" spans="14:14">
      <c r="N90" s="4"/>
    </row>
    <row r="91" spans="14:14">
      <c r="N91" s="4"/>
    </row>
    <row r="92" spans="14:14">
      <c r="N92" s="4"/>
    </row>
  </sheetData>
  <mergeCells count="1">
    <mergeCell ref="K5:L7"/>
  </mergeCells>
  <conditionalFormatting sqref="C1:C1048576">
    <cfRule type="cellIs" dxfId="1" priority="1" operator="greaterThan">
      <formula>9223372036854770000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Wuller</dc:creator>
  <cp:lastModifiedBy>John Wuller</cp:lastModifiedBy>
  <dcterms:created xsi:type="dcterms:W3CDTF">2019-08-23T22:21:35Z</dcterms:created>
  <dcterms:modified xsi:type="dcterms:W3CDTF">2019-09-04T17:18:03Z</dcterms:modified>
</cp:coreProperties>
</file>