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820" yWindow="300" windowWidth="25600" windowHeight="16060" tabRatio="500"/>
  </bookViews>
  <sheets>
    <sheet name="larceny" sheetId="1" r:id="rId1"/>
    <sheet name="configuration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36" i="1"/>
  <c r="F14" i="1"/>
  <c r="F37" i="1"/>
  <c r="E15" i="1"/>
  <c r="E14" i="1"/>
  <c r="E37" i="1"/>
  <c r="D15" i="1"/>
  <c r="D14" i="1"/>
  <c r="D37" i="1"/>
  <c r="C15" i="1"/>
  <c r="C36" i="1"/>
  <c r="C14" i="1"/>
  <c r="C37" i="1"/>
  <c r="F16" i="1"/>
  <c r="F38" i="1"/>
  <c r="E16" i="1"/>
  <c r="E38" i="1"/>
  <c r="D16" i="1"/>
  <c r="D38" i="1"/>
  <c r="C16" i="1"/>
  <c r="C38" i="1"/>
  <c r="I29" i="1"/>
  <c r="C29" i="1"/>
  <c r="D29" i="1"/>
  <c r="E29" i="1"/>
  <c r="F29" i="1"/>
  <c r="H29" i="1"/>
  <c r="G29" i="1"/>
  <c r="I22" i="1"/>
  <c r="C22" i="1"/>
  <c r="D22" i="1"/>
  <c r="E22" i="1"/>
  <c r="F22" i="1"/>
  <c r="H22" i="1"/>
  <c r="G22" i="1"/>
  <c r="I30" i="1"/>
  <c r="C13" i="1"/>
  <c r="D13" i="1"/>
  <c r="E13" i="1"/>
  <c r="F13" i="1"/>
  <c r="I28" i="1"/>
  <c r="C12" i="1"/>
  <c r="D12" i="1"/>
  <c r="E12" i="1"/>
  <c r="F12" i="1"/>
  <c r="I27" i="1"/>
  <c r="C11" i="1"/>
  <c r="D11" i="1"/>
  <c r="E11" i="1"/>
  <c r="F11" i="1"/>
  <c r="I26" i="1"/>
  <c r="C10" i="1"/>
  <c r="D10" i="1"/>
  <c r="E10" i="1"/>
  <c r="F10" i="1"/>
  <c r="I25" i="1"/>
  <c r="F30" i="1"/>
  <c r="E30" i="1"/>
  <c r="D30" i="1"/>
  <c r="C30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H30" i="1"/>
  <c r="G30" i="1"/>
  <c r="H28" i="1"/>
  <c r="G28" i="1"/>
  <c r="H27" i="1"/>
  <c r="G27" i="1"/>
  <c r="H26" i="1"/>
  <c r="G26" i="1"/>
  <c r="H25" i="1"/>
  <c r="G25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I23" i="1"/>
  <c r="I21" i="1"/>
  <c r="I20" i="1"/>
  <c r="I19" i="1"/>
  <c r="I18" i="1"/>
  <c r="E23" i="1"/>
  <c r="D23" i="1"/>
  <c r="F23" i="1"/>
  <c r="C23" i="1"/>
  <c r="H23" i="1"/>
  <c r="H21" i="1"/>
  <c r="H20" i="1"/>
  <c r="H19" i="1"/>
  <c r="H18" i="1"/>
  <c r="G23" i="1"/>
  <c r="G21" i="1"/>
  <c r="G20" i="1"/>
  <c r="G19" i="1"/>
  <c r="G18" i="1"/>
</calcChain>
</file>

<file path=xl/sharedStrings.xml><?xml version="1.0" encoding="utf-8"?>
<sst xmlns="http://schemas.openxmlformats.org/spreadsheetml/2006/main" count="69" uniqueCount="37">
  <si>
    <t>3_1</t>
  </si>
  <si>
    <t>3_2</t>
  </si>
  <si>
    <t>activity diagram parsing</t>
  </si>
  <si>
    <t>activity diagram well-formedness</t>
  </si>
  <si>
    <t>Petri net generation</t>
  </si>
  <si>
    <t>Petri net well-formedness</t>
  </si>
  <si>
    <t>lowest</t>
  </si>
  <si>
    <t>highest</t>
  </si>
  <si>
    <t>average</t>
  </si>
  <si>
    <t>test cases</t>
  </si>
  <si>
    <t>input values</t>
  </si>
  <si>
    <t>Petri net execution (no enabled passes)</t>
  </si>
  <si>
    <t>Petri net execution (use enabled passes)</t>
  </si>
  <si>
    <t>percentage (no enabled passes)</t>
  </si>
  <si>
    <t>percentage (use enabled passes)</t>
  </si>
  <si>
    <t>mode 6</t>
  </si>
  <si>
    <t>input</t>
  </si>
  <si>
    <t>computed</t>
  </si>
  <si>
    <t>Version:</t>
  </si>
  <si>
    <t>MacBook Air (Mid 2011)</t>
  </si>
  <si>
    <t>1.7 GHz Intel Core i5</t>
  </si>
  <si>
    <t>4 GB @ 1333 MHz DDR3</t>
  </si>
  <si>
    <t>CPU:</t>
  </si>
  <si>
    <t>RAM:</t>
  </si>
  <si>
    <t>OS:</t>
  </si>
  <si>
    <t>Notebook:</t>
  </si>
  <si>
    <t>mode 1-5</t>
  </si>
  <si>
    <t>mode 7</t>
  </si>
  <si>
    <t>Petri net enabled</t>
  </si>
  <si>
    <t>Mac OS 10.11.3</t>
  </si>
  <si>
    <t>Incremental savings (no enabled passes)</t>
  </si>
  <si>
    <t>Incremental savings (use enabled passes)</t>
  </si>
  <si>
    <t>Iterations (use enabled passes)</t>
  </si>
  <si>
    <t>task</t>
  </si>
  <si>
    <t>Transitions on average checked (no enabled passes)</t>
  </si>
  <si>
    <t>Number of transitions</t>
  </si>
  <si>
    <t>Larceny 0.98 "General Ripper"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</si>
</sst>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8000"/>
      <name val="Calibri"/>
      <scheme val="minor"/>
    </font>
    <font>
      <sz val="12"/>
      <color rgb="FF3366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0" fontId="7" fillId="0" borderId="0" xfId="0" applyFont="1" applyBorder="1"/>
    <xf numFmtId="0" fontId="0" fillId="0" borderId="0" xfId="0" applyBorder="1"/>
    <xf numFmtId="0" fontId="1" fillId="0" borderId="0" xfId="0" applyFont="1" applyFill="1" applyAlignment="1">
      <alignment horizontal="center" vertical="center"/>
    </xf>
    <xf numFmtId="0" fontId="5" fillId="0" borderId="0" xfId="0" applyFont="1" applyBorder="1"/>
    <xf numFmtId="0" fontId="7" fillId="0" borderId="0" xfId="0" applyFont="1" applyBorder="1" applyAlignment="1">
      <alignment horizontal="right"/>
    </xf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/>
    </xf>
    <xf numFmtId="0" fontId="6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6" workbookViewId="0">
      <selection activeCell="E37" sqref="E37"/>
    </sheetView>
  </sheetViews>
  <sheetFormatPr baseColWidth="10" defaultRowHeight="15" x14ac:dyDescent="0"/>
  <cols>
    <col min="1" max="1" width="16.6640625" customWidth="1"/>
    <col min="2" max="2" width="44" customWidth="1"/>
  </cols>
  <sheetData>
    <row r="1" spans="1:10">
      <c r="C1" s="28" t="s">
        <v>9</v>
      </c>
      <c r="D1" s="28"/>
      <c r="E1" s="28"/>
      <c r="F1" s="28"/>
    </row>
    <row r="2" spans="1:10">
      <c r="B2" s="16" t="s">
        <v>33</v>
      </c>
      <c r="C2" s="16">
        <v>1</v>
      </c>
      <c r="D2" s="16">
        <v>2</v>
      </c>
      <c r="E2" s="16" t="s">
        <v>0</v>
      </c>
      <c r="F2" s="16" t="s">
        <v>1</v>
      </c>
    </row>
    <row r="3" spans="1:10">
      <c r="A3" s="31" t="s">
        <v>26</v>
      </c>
      <c r="B3" s="5" t="s">
        <v>2</v>
      </c>
      <c r="C3" s="6">
        <v>762</v>
      </c>
      <c r="D3" s="6">
        <v>763</v>
      </c>
      <c r="E3" s="6">
        <v>797</v>
      </c>
      <c r="F3" s="6">
        <v>641</v>
      </c>
      <c r="J3" s="29" t="s">
        <v>16</v>
      </c>
    </row>
    <row r="4" spans="1:10">
      <c r="A4" s="31"/>
      <c r="B4" s="5" t="s">
        <v>3</v>
      </c>
      <c r="C4" s="6">
        <v>859</v>
      </c>
      <c r="D4" s="6">
        <v>869</v>
      </c>
      <c r="E4" s="6">
        <v>983</v>
      </c>
      <c r="F4" s="6">
        <v>643</v>
      </c>
      <c r="J4" s="29"/>
    </row>
    <row r="5" spans="1:10">
      <c r="A5" s="31"/>
      <c r="B5" s="5" t="s">
        <v>4</v>
      </c>
      <c r="C5" s="6">
        <v>973</v>
      </c>
      <c r="D5" s="6">
        <v>989</v>
      </c>
      <c r="E5" s="6">
        <v>1125</v>
      </c>
      <c r="F5" s="6">
        <v>647</v>
      </c>
      <c r="G5" s="6"/>
      <c r="J5" s="29"/>
    </row>
    <row r="6" spans="1:10">
      <c r="A6" s="31"/>
      <c r="B6" s="5" t="s">
        <v>5</v>
      </c>
      <c r="C6" s="6">
        <v>1141</v>
      </c>
      <c r="D6" s="6">
        <v>1158</v>
      </c>
      <c r="E6" s="6">
        <v>1296</v>
      </c>
      <c r="F6" s="6">
        <v>655</v>
      </c>
      <c r="G6" s="6"/>
      <c r="J6" s="29"/>
    </row>
    <row r="7" spans="1:10">
      <c r="A7" s="31"/>
      <c r="B7" s="5" t="s">
        <v>28</v>
      </c>
      <c r="C7" s="6">
        <v>1167</v>
      </c>
      <c r="D7" s="6">
        <v>1185</v>
      </c>
      <c r="E7" s="6">
        <v>1376</v>
      </c>
      <c r="F7" s="6">
        <v>656</v>
      </c>
      <c r="G7" s="6"/>
      <c r="J7" s="29"/>
    </row>
    <row r="8" spans="1:10">
      <c r="A8" s="12" t="s">
        <v>15</v>
      </c>
      <c r="B8" s="5" t="s">
        <v>11</v>
      </c>
      <c r="C8" s="6">
        <v>1617</v>
      </c>
      <c r="D8" s="6">
        <v>1555</v>
      </c>
      <c r="E8" s="6">
        <v>1768</v>
      </c>
      <c r="F8" s="6">
        <v>699</v>
      </c>
      <c r="J8" s="29"/>
    </row>
    <row r="9" spans="1:10" ht="16" thickBot="1">
      <c r="A9" s="13" t="s">
        <v>27</v>
      </c>
      <c r="B9" s="9" t="s">
        <v>12</v>
      </c>
      <c r="C9" s="10">
        <v>2274</v>
      </c>
      <c r="D9" s="10">
        <v>1229</v>
      </c>
      <c r="E9" s="10">
        <v>1462</v>
      </c>
      <c r="F9" s="10">
        <v>718</v>
      </c>
      <c r="G9" s="11"/>
      <c r="H9" s="11"/>
      <c r="I9" s="11"/>
      <c r="J9" s="29"/>
    </row>
    <row r="10" spans="1:10" ht="16" thickTop="1">
      <c r="A10" s="32" t="s">
        <v>26</v>
      </c>
      <c r="B10" s="5" t="s">
        <v>2</v>
      </c>
      <c r="C10" s="3">
        <f>C3</f>
        <v>762</v>
      </c>
      <c r="D10" s="3">
        <f>D3</f>
        <v>763</v>
      </c>
      <c r="E10" s="3">
        <f>E3</f>
        <v>797</v>
      </c>
      <c r="F10" s="3">
        <f>F3</f>
        <v>641</v>
      </c>
      <c r="J10" s="27" t="s">
        <v>17</v>
      </c>
    </row>
    <row r="11" spans="1:10">
      <c r="A11" s="31"/>
      <c r="B11" s="5" t="s">
        <v>3</v>
      </c>
      <c r="C11" s="3">
        <f t="shared" ref="C11:F15" si="0">C4-C3</f>
        <v>97</v>
      </c>
      <c r="D11" s="3">
        <f t="shared" si="0"/>
        <v>106</v>
      </c>
      <c r="E11" s="3">
        <f t="shared" si="0"/>
        <v>186</v>
      </c>
      <c r="F11" s="3">
        <f t="shared" si="0"/>
        <v>2</v>
      </c>
      <c r="J11" s="27"/>
    </row>
    <row r="12" spans="1:10">
      <c r="A12" s="31"/>
      <c r="B12" s="5" t="s">
        <v>4</v>
      </c>
      <c r="C12" s="3">
        <f t="shared" si="0"/>
        <v>114</v>
      </c>
      <c r="D12" s="3">
        <f t="shared" si="0"/>
        <v>120</v>
      </c>
      <c r="E12" s="3">
        <f t="shared" si="0"/>
        <v>142</v>
      </c>
      <c r="F12" s="3">
        <f t="shared" si="0"/>
        <v>4</v>
      </c>
      <c r="J12" s="27"/>
    </row>
    <row r="13" spans="1:10">
      <c r="A13" s="31"/>
      <c r="B13" s="5" t="s">
        <v>5</v>
      </c>
      <c r="C13" s="3">
        <f t="shared" si="0"/>
        <v>168</v>
      </c>
      <c r="D13" s="3">
        <f t="shared" si="0"/>
        <v>169</v>
      </c>
      <c r="E13" s="3">
        <f t="shared" si="0"/>
        <v>171</v>
      </c>
      <c r="F13" s="3">
        <f t="shared" si="0"/>
        <v>8</v>
      </c>
      <c r="J13" s="27"/>
    </row>
    <row r="14" spans="1:10">
      <c r="A14" s="31"/>
      <c r="B14" s="5" t="s">
        <v>28</v>
      </c>
      <c r="C14" s="3">
        <f t="shared" si="0"/>
        <v>26</v>
      </c>
      <c r="D14" s="3">
        <f t="shared" si="0"/>
        <v>27</v>
      </c>
      <c r="E14" s="3">
        <f t="shared" si="0"/>
        <v>80</v>
      </c>
      <c r="F14" s="3">
        <f t="shared" si="0"/>
        <v>1</v>
      </c>
      <c r="J14" s="27"/>
    </row>
    <row r="15" spans="1:10">
      <c r="A15" s="7" t="s">
        <v>15</v>
      </c>
      <c r="B15" s="5" t="s">
        <v>11</v>
      </c>
      <c r="C15" s="3">
        <f t="shared" si="0"/>
        <v>450</v>
      </c>
      <c r="D15" s="3">
        <f t="shared" si="0"/>
        <v>370</v>
      </c>
      <c r="E15" s="3">
        <f t="shared" si="0"/>
        <v>392</v>
      </c>
      <c r="F15" s="3">
        <f t="shared" si="0"/>
        <v>43</v>
      </c>
      <c r="J15" s="27"/>
    </row>
    <row r="16" spans="1:10">
      <c r="A16" s="7" t="s">
        <v>27</v>
      </c>
      <c r="B16" s="5" t="s">
        <v>12</v>
      </c>
      <c r="C16" s="3">
        <f>C9-C7</f>
        <v>1107</v>
      </c>
      <c r="D16" s="3">
        <f>D9-D7</f>
        <v>44</v>
      </c>
      <c r="E16" s="3">
        <f>E9-E7</f>
        <v>86</v>
      </c>
      <c r="F16" s="3">
        <f>F9-F7</f>
        <v>62</v>
      </c>
      <c r="J16" s="27"/>
    </row>
    <row r="17" spans="1:10">
      <c r="A17" s="31" t="s">
        <v>15</v>
      </c>
      <c r="B17" s="2" t="s">
        <v>13</v>
      </c>
      <c r="G17" s="1" t="s">
        <v>6</v>
      </c>
      <c r="H17" s="1" t="s">
        <v>7</v>
      </c>
      <c r="I17" s="1" t="s">
        <v>8</v>
      </c>
      <c r="J17" s="27"/>
    </row>
    <row r="18" spans="1:10">
      <c r="A18" s="31"/>
      <c r="B18" s="5" t="s">
        <v>2</v>
      </c>
      <c r="C18" s="3">
        <f>C10/C8</f>
        <v>0.4712430426716141</v>
      </c>
      <c r="D18" s="3">
        <f>D10/D8</f>
        <v>0.49067524115755629</v>
      </c>
      <c r="E18" s="3">
        <f>E10/E8</f>
        <v>0.45079185520361992</v>
      </c>
      <c r="F18" s="3">
        <f>F10/F8</f>
        <v>0.9170243204577968</v>
      </c>
      <c r="G18" s="3">
        <f t="shared" ref="G18:G23" si="1">MIN(C18:F18)</f>
        <v>0.45079185520361992</v>
      </c>
      <c r="H18" s="3">
        <f t="shared" ref="H18:H23" si="2">MAX(C18:F18)</f>
        <v>0.9170243204577968</v>
      </c>
      <c r="I18" s="3">
        <f>SUM(C10:F10)/SUM(C8:F8)</f>
        <v>0.5254477744280901</v>
      </c>
      <c r="J18" s="27"/>
    </row>
    <row r="19" spans="1:10">
      <c r="A19" s="31"/>
      <c r="B19" s="5" t="s">
        <v>3</v>
      </c>
      <c r="C19" s="3">
        <f>C11/C8</f>
        <v>5.9987631416202843E-2</v>
      </c>
      <c r="D19" s="3">
        <f>D11/D8</f>
        <v>6.8167202572347263E-2</v>
      </c>
      <c r="E19" s="3">
        <f>E11/E8</f>
        <v>0.10520361990950226</v>
      </c>
      <c r="F19" s="3">
        <f>F11/F8</f>
        <v>2.8612303290414878E-3</v>
      </c>
      <c r="G19" s="3">
        <f t="shared" si="1"/>
        <v>2.8612303290414878E-3</v>
      </c>
      <c r="H19" s="3">
        <f t="shared" si="2"/>
        <v>0.10520361990950226</v>
      </c>
      <c r="I19" s="3">
        <f>SUM(C11:F11)/SUM(C8:F8)</f>
        <v>6.9338535201276821E-2</v>
      </c>
      <c r="J19" s="27"/>
    </row>
    <row r="20" spans="1:10">
      <c r="A20" s="31"/>
      <c r="B20" s="5" t="s">
        <v>4</v>
      </c>
      <c r="C20" s="3">
        <f>C12/C8</f>
        <v>7.050092764378478E-2</v>
      </c>
      <c r="D20" s="3">
        <f>D12/D8</f>
        <v>7.7170418006430874E-2</v>
      </c>
      <c r="E20" s="3">
        <f>E12/E8</f>
        <v>8.031674208144797E-2</v>
      </c>
      <c r="F20" s="3">
        <f>F12/F8</f>
        <v>5.7224606580829757E-3</v>
      </c>
      <c r="G20" s="3">
        <f t="shared" si="1"/>
        <v>5.7224606580829757E-3</v>
      </c>
      <c r="H20" s="3">
        <f t="shared" si="2"/>
        <v>8.031674208144797E-2</v>
      </c>
      <c r="I20" s="3">
        <f>SUM(C12:F12)/SUM(C8:F8)</f>
        <v>6.7387834722468523E-2</v>
      </c>
      <c r="J20" s="27"/>
    </row>
    <row r="21" spans="1:10">
      <c r="A21" s="31"/>
      <c r="B21" s="5" t="s">
        <v>5</v>
      </c>
      <c r="C21" s="3">
        <f>C13/C8</f>
        <v>0.1038961038961039</v>
      </c>
      <c r="D21" s="3">
        <f>D13/D8</f>
        <v>0.10868167202572347</v>
      </c>
      <c r="E21" s="3">
        <f>E13/E8</f>
        <v>9.6719457013574664E-2</v>
      </c>
      <c r="F21" s="3">
        <f>F13/F8</f>
        <v>1.1444921316165951E-2</v>
      </c>
      <c r="G21" s="3">
        <f t="shared" si="1"/>
        <v>1.1444921316165951E-2</v>
      </c>
      <c r="H21" s="3">
        <f t="shared" si="2"/>
        <v>0.10868167202572347</v>
      </c>
      <c r="I21" s="3">
        <f>SUM(C13:F13)/SUM(C8:F8)</f>
        <v>9.1505586096825672E-2</v>
      </c>
      <c r="J21" s="27"/>
    </row>
    <row r="22" spans="1:10">
      <c r="A22" s="31"/>
      <c r="B22" s="5" t="s">
        <v>28</v>
      </c>
      <c r="C22" s="3">
        <f>C14/C8</f>
        <v>1.6079158936301793E-2</v>
      </c>
      <c r="D22" s="3">
        <f>D14/D8</f>
        <v>1.7363344051446947E-2</v>
      </c>
      <c r="E22" s="3">
        <f>E14/E8</f>
        <v>4.5248868778280542E-2</v>
      </c>
      <c r="F22" s="3">
        <f>F14/F8</f>
        <v>1.4306151645207439E-3</v>
      </c>
      <c r="G22" s="3">
        <f t="shared" si="1"/>
        <v>1.4306151645207439E-3</v>
      </c>
      <c r="H22" s="3">
        <f t="shared" si="2"/>
        <v>4.5248868778280542E-2</v>
      </c>
      <c r="I22" s="3">
        <f>SUM(C14:F14)/SUM(C8:F8)</f>
        <v>2.3763078560028374E-2</v>
      </c>
      <c r="J22" s="27"/>
    </row>
    <row r="23" spans="1:10">
      <c r="A23" s="31"/>
      <c r="B23" s="5" t="s">
        <v>11</v>
      </c>
      <c r="C23" s="3">
        <f>C15/C8</f>
        <v>0.2782931354359926</v>
      </c>
      <c r="D23" s="3">
        <f>D15/D8</f>
        <v>0.23794212218649519</v>
      </c>
      <c r="E23" s="3">
        <f>E15/E8</f>
        <v>0.22171945701357465</v>
      </c>
      <c r="F23" s="3">
        <f>F15/F8</f>
        <v>6.1516452074391992E-2</v>
      </c>
      <c r="G23" s="3">
        <f t="shared" si="1"/>
        <v>6.1516452074391992E-2</v>
      </c>
      <c r="H23" s="3">
        <f t="shared" si="2"/>
        <v>0.2782931354359926</v>
      </c>
      <c r="I23" s="3">
        <f>SUM(C15:F15)/SUM(C8:F8)</f>
        <v>0.22255719099131052</v>
      </c>
      <c r="J23" s="27"/>
    </row>
    <row r="24" spans="1:10">
      <c r="A24" s="31" t="s">
        <v>27</v>
      </c>
      <c r="B24" s="2" t="s">
        <v>14</v>
      </c>
      <c r="G24" s="1" t="s">
        <v>6</v>
      </c>
      <c r="H24" s="1" t="s">
        <v>7</v>
      </c>
      <c r="I24" s="1" t="s">
        <v>8</v>
      </c>
      <c r="J24" s="27"/>
    </row>
    <row r="25" spans="1:10">
      <c r="A25" s="31"/>
      <c r="B25" s="5" t="s">
        <v>2</v>
      </c>
      <c r="C25" s="3">
        <f>C10/C9</f>
        <v>0.33509234828496043</v>
      </c>
      <c r="D25" s="3">
        <f>D10/D9</f>
        <v>0.62082994304312444</v>
      </c>
      <c r="E25" s="3">
        <f>E10/E9</f>
        <v>0.54514363885088923</v>
      </c>
      <c r="F25" s="3">
        <f>F10/F9</f>
        <v>0.89275766016713087</v>
      </c>
      <c r="G25" s="3">
        <f t="shared" ref="G25:G30" si="3">MIN(C25:F25)</f>
        <v>0.33509234828496043</v>
      </c>
      <c r="H25" s="3">
        <f t="shared" ref="H25:H30" si="4">MAX(C25:F25)</f>
        <v>0.89275766016713087</v>
      </c>
      <c r="I25" s="3">
        <f>SUM(C10:F10)/SUM(C9:F9)</f>
        <v>0.52137955305296502</v>
      </c>
      <c r="J25" s="27"/>
    </row>
    <row r="26" spans="1:10">
      <c r="A26" s="31"/>
      <c r="B26" s="5" t="s">
        <v>3</v>
      </c>
      <c r="C26" s="3">
        <f>C11/C9</f>
        <v>4.2656112576956902E-2</v>
      </c>
      <c r="D26" s="3">
        <f>D11/D9</f>
        <v>8.6248982912937353E-2</v>
      </c>
      <c r="E26" s="3">
        <f>E11/E9</f>
        <v>0.12722298221614228</v>
      </c>
      <c r="F26" s="3">
        <f>F11/F9</f>
        <v>2.7855153203342618E-3</v>
      </c>
      <c r="G26" s="3">
        <f t="shared" si="3"/>
        <v>2.7855153203342618E-3</v>
      </c>
      <c r="H26" s="3">
        <f t="shared" si="4"/>
        <v>0.12722298221614228</v>
      </c>
      <c r="I26" s="3">
        <f>SUM(C11:F11)/SUM(C9:F9)</f>
        <v>6.8801689248636277E-2</v>
      </c>
      <c r="J26" s="27"/>
    </row>
    <row r="27" spans="1:10">
      <c r="A27" s="31"/>
      <c r="B27" s="5" t="s">
        <v>4</v>
      </c>
      <c r="C27" s="3">
        <f>C12/C9</f>
        <v>5.0131926121372031E-2</v>
      </c>
      <c r="D27" s="3">
        <f>D12/D9</f>
        <v>9.7640358014646059E-2</v>
      </c>
      <c r="E27" s="3">
        <f>E12/E9</f>
        <v>9.7127222982216141E-2</v>
      </c>
      <c r="F27" s="3">
        <f>F12/F9</f>
        <v>5.5710306406685237E-3</v>
      </c>
      <c r="G27" s="3">
        <f t="shared" si="3"/>
        <v>5.5710306406685237E-3</v>
      </c>
      <c r="H27" s="3">
        <f t="shared" si="4"/>
        <v>9.7640358014646059E-2</v>
      </c>
      <c r="I27" s="3">
        <f>SUM(C12:F12)/SUM(C9:F9)</f>
        <v>6.6866091852894605E-2</v>
      </c>
      <c r="J27" s="27"/>
    </row>
    <row r="28" spans="1:10">
      <c r="A28" s="31"/>
      <c r="B28" s="5" t="s">
        <v>5</v>
      </c>
      <c r="C28" s="3">
        <f>C13/C9</f>
        <v>7.3878627968337732E-2</v>
      </c>
      <c r="D28" s="3">
        <f>D13/D9</f>
        <v>0.13751017087062653</v>
      </c>
      <c r="E28" s="3">
        <f>E13/E9</f>
        <v>0.11696306429548564</v>
      </c>
      <c r="F28" s="3">
        <f>F13/F9</f>
        <v>1.1142061281337047E-2</v>
      </c>
      <c r="G28" s="3">
        <f t="shared" si="3"/>
        <v>1.1142061281337047E-2</v>
      </c>
      <c r="H28" s="3">
        <f t="shared" si="4"/>
        <v>0.13751017087062653</v>
      </c>
      <c r="I28" s="3">
        <f>SUM(C13:F13)/SUM(C9:F9)</f>
        <v>9.0797114200246345E-2</v>
      </c>
      <c r="J28" s="27"/>
    </row>
    <row r="29" spans="1:10">
      <c r="A29" s="31"/>
      <c r="B29" s="5" t="s">
        <v>28</v>
      </c>
      <c r="C29" s="3">
        <f>C14/C9</f>
        <v>1.1433597185576077E-2</v>
      </c>
      <c r="D29" s="3">
        <f>D14/D9</f>
        <v>2.1969080553295363E-2</v>
      </c>
      <c r="E29" s="3">
        <f>E14/E9</f>
        <v>5.4719562243502051E-2</v>
      </c>
      <c r="F29" s="3">
        <f>F14/F9</f>
        <v>1.3927576601671309E-3</v>
      </c>
      <c r="G29" s="3">
        <f t="shared" si="3"/>
        <v>1.3927576601671309E-3</v>
      </c>
      <c r="H29" s="3">
        <f t="shared" si="4"/>
        <v>5.4719562243502051E-2</v>
      </c>
      <c r="I29" s="3">
        <f>SUM(C14:F14)/SUM(C9:F9)</f>
        <v>2.357909554812599E-2</v>
      </c>
      <c r="J29" s="27"/>
    </row>
    <row r="30" spans="1:10">
      <c r="A30" s="31"/>
      <c r="B30" s="5" t="s">
        <v>12</v>
      </c>
      <c r="C30" s="3">
        <f>C16/C9</f>
        <v>0.48680738786279681</v>
      </c>
      <c r="D30" s="3">
        <f>D16/D9</f>
        <v>3.5801464605370217E-2</v>
      </c>
      <c r="E30" s="3">
        <f>E16/E9</f>
        <v>5.8823529411764705E-2</v>
      </c>
      <c r="F30" s="3">
        <f>F16/F9</f>
        <v>8.6350974930362118E-2</v>
      </c>
      <c r="G30" s="3">
        <f t="shared" si="3"/>
        <v>3.5801464605370217E-2</v>
      </c>
      <c r="H30" s="3">
        <f t="shared" si="4"/>
        <v>0.48680738786279681</v>
      </c>
      <c r="I30" s="3">
        <f>SUM(C16:F16)/SUM(C9:F9)</f>
        <v>0.22857645609713179</v>
      </c>
      <c r="J30" s="27"/>
    </row>
    <row r="31" spans="1:10" ht="6" customHeight="1">
      <c r="A31" s="23"/>
      <c r="B31" s="24"/>
      <c r="C31" s="25"/>
      <c r="D31" s="25"/>
      <c r="E31" s="25"/>
      <c r="F31" s="25"/>
      <c r="G31" s="25"/>
      <c r="H31" s="25"/>
      <c r="I31" s="25"/>
      <c r="J31" s="26"/>
    </row>
    <row r="32" spans="1:10">
      <c r="A32" s="15"/>
      <c r="B32" s="5"/>
      <c r="C32" s="28" t="s">
        <v>9</v>
      </c>
      <c r="D32" s="28"/>
      <c r="E32" s="28"/>
      <c r="F32" s="28"/>
      <c r="G32" s="3"/>
      <c r="H32" s="3"/>
      <c r="I32" s="3"/>
      <c r="J32" s="20"/>
    </row>
    <row r="33" spans="1:10">
      <c r="C33" s="16">
        <v>1</v>
      </c>
      <c r="D33" s="16">
        <v>2</v>
      </c>
      <c r="E33" s="16" t="s">
        <v>0</v>
      </c>
      <c r="F33" s="16" t="s">
        <v>1</v>
      </c>
    </row>
    <row r="34" spans="1:10">
      <c r="B34" s="21" t="s">
        <v>35</v>
      </c>
      <c r="C34" s="22">
        <v>1002</v>
      </c>
      <c r="D34" s="22">
        <v>1004</v>
      </c>
      <c r="E34" s="22">
        <v>1004</v>
      </c>
      <c r="F34" s="22">
        <v>1000</v>
      </c>
      <c r="G34" s="19"/>
      <c r="H34" s="19"/>
      <c r="I34" s="19"/>
      <c r="J34" s="29" t="s">
        <v>16</v>
      </c>
    </row>
    <row r="35" spans="1:10">
      <c r="B35" s="17" t="s">
        <v>32</v>
      </c>
      <c r="C35" s="18">
        <v>1002</v>
      </c>
      <c r="D35" s="18">
        <v>14</v>
      </c>
      <c r="E35" s="18">
        <v>14</v>
      </c>
      <c r="F35" s="18">
        <v>1000</v>
      </c>
      <c r="G35" s="19"/>
      <c r="H35" s="19"/>
      <c r="I35" s="19"/>
      <c r="J35" s="30"/>
    </row>
    <row r="36" spans="1:10" ht="16" thickBot="1">
      <c r="A36" s="11"/>
      <c r="B36" s="9" t="s">
        <v>34</v>
      </c>
      <c r="C36" s="10">
        <f>C34/2+0.5</f>
        <v>501.5</v>
      </c>
      <c r="D36" s="10">
        <v>172.5</v>
      </c>
      <c r="E36" s="10">
        <v>172.5</v>
      </c>
      <c r="F36" s="10">
        <f>F34/2+0.5</f>
        <v>500.5</v>
      </c>
      <c r="G36" s="11"/>
      <c r="H36" s="11"/>
      <c r="I36" s="11"/>
      <c r="J36" s="30"/>
    </row>
    <row r="37" spans="1:10" ht="16" thickTop="1">
      <c r="B37" s="5" t="s">
        <v>30</v>
      </c>
      <c r="C37" s="3">
        <f>1-C15/(C34*C36*(C14/C34))</f>
        <v>0.96548815093181994</v>
      </c>
      <c r="D37" s="3">
        <f>1-D15/(D34*D36*(D14/D34))</f>
        <v>0.92055823939881909</v>
      </c>
      <c r="E37" s="3">
        <f>1-E15/(E34*E36*(E14/E34))</f>
        <v>0.9715942028985507</v>
      </c>
      <c r="F37" s="3">
        <f>1-F15/(F34*F36*(F14/F34))</f>
        <v>0.91408591408591411</v>
      </c>
      <c r="J37" s="27" t="s">
        <v>17</v>
      </c>
    </row>
    <row r="38" spans="1:10">
      <c r="B38" s="5" t="s">
        <v>31</v>
      </c>
      <c r="C38" s="3">
        <f>1-C16/(C14*C35)</f>
        <v>0.95750806080147399</v>
      </c>
      <c r="D38" s="3">
        <f>1-D16/(D14*D35)</f>
        <v>0.8835978835978836</v>
      </c>
      <c r="E38" s="3">
        <f>1-E16/(E14*E35)</f>
        <v>0.92321428571428577</v>
      </c>
      <c r="F38" s="3">
        <f>1-F16/(F14*F35)</f>
        <v>0.93799999999999994</v>
      </c>
      <c r="J38" s="27"/>
    </row>
    <row r="40" spans="1:10">
      <c r="A40" s="4" t="s">
        <v>18</v>
      </c>
      <c r="B40" s="14" t="s">
        <v>36</v>
      </c>
    </row>
    <row r="44" spans="1:10">
      <c r="B44" s="2"/>
    </row>
    <row r="62" spans="2:2">
      <c r="B62" s="8" t="s">
        <v>10</v>
      </c>
    </row>
    <row r="63" spans="2:2">
      <c r="B63" s="8"/>
    </row>
  </sheetData>
  <mergeCells count="10">
    <mergeCell ref="C1:F1"/>
    <mergeCell ref="A17:A23"/>
    <mergeCell ref="A24:A30"/>
    <mergeCell ref="A3:A7"/>
    <mergeCell ref="A10:A14"/>
    <mergeCell ref="J37:J38"/>
    <mergeCell ref="C32:F32"/>
    <mergeCell ref="J3:J9"/>
    <mergeCell ref="J10:J30"/>
    <mergeCell ref="J34:J3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/>
  </sheetViews>
  <sheetFormatPr baseColWidth="10" defaultRowHeight="15" x14ac:dyDescent="0"/>
  <cols>
    <col min="2" max="2" width="25" customWidth="1"/>
  </cols>
  <sheetData>
    <row r="2" spans="1:2">
      <c r="A2" s="4" t="s">
        <v>25</v>
      </c>
      <c r="B2" t="s">
        <v>19</v>
      </c>
    </row>
    <row r="3" spans="1:2">
      <c r="A3" s="4" t="s">
        <v>22</v>
      </c>
      <c r="B3" t="s">
        <v>20</v>
      </c>
    </row>
    <row r="4" spans="1:2">
      <c r="A4" s="4" t="s">
        <v>23</v>
      </c>
      <c r="B4" t="s">
        <v>21</v>
      </c>
    </row>
    <row r="5" spans="1:2">
      <c r="A5" s="4" t="s">
        <v>24</v>
      </c>
      <c r="B5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larceny</vt:lpstr>
      <vt:lpstr>configuration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 Bürger</dc:creator>
  <cp:lastModifiedBy>Christoff Bürger</cp:lastModifiedBy>
  <dcterms:created xsi:type="dcterms:W3CDTF">2015-05-19T11:44:23Z</dcterms:created>
  <dcterms:modified xsi:type="dcterms:W3CDTF">2016-02-28T21:23:34Z</dcterms:modified>
</cp:coreProperties>
</file>