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xk3623\dev\projects\plural\"/>
    </mc:Choice>
  </mc:AlternateContent>
  <xr:revisionPtr revIDLastSave="0" documentId="13_ncr:1_{91AC7057-17E0-456C-9815-5FB6B7A172BC}" xr6:coauthVersionLast="43" xr6:coauthVersionMax="43" xr10:uidLastSave="{00000000-0000-0000-0000-000000000000}"/>
  <bookViews>
    <workbookView xWindow="38295" yWindow="870" windowWidth="11490" windowHeight="6630" xr2:uid="{89141B35-40F0-49BC-9FF2-B5078F0149C5}"/>
  </bookViews>
  <sheets>
    <sheet name="Master Data" sheetId="1" r:id="rId1"/>
  </sheets>
  <definedNames>
    <definedName name="_xlnm._FilterDatabase" localSheetId="0" hidden="1">'Master Data'!$A$2:$X$22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3" i="1" l="1"/>
  <c r="AE3" i="1"/>
  <c r="H3" i="1"/>
  <c r="N22" i="1"/>
  <c r="K22" i="1"/>
  <c r="J22" i="1"/>
  <c r="H22" i="1"/>
  <c r="N21" i="1"/>
  <c r="K21" i="1"/>
  <c r="J21" i="1"/>
  <c r="L21" i="1" s="1"/>
  <c r="M21" i="1" s="1"/>
  <c r="H21" i="1"/>
  <c r="N20" i="1"/>
  <c r="K20" i="1"/>
  <c r="J20" i="1"/>
  <c r="H20" i="1"/>
  <c r="N19" i="1"/>
  <c r="K19" i="1"/>
  <c r="J19" i="1"/>
  <c r="H19" i="1"/>
  <c r="N18" i="1"/>
  <c r="K18" i="1"/>
  <c r="J18" i="1"/>
  <c r="H18" i="1"/>
  <c r="N17" i="1"/>
  <c r="K17" i="1"/>
  <c r="J17" i="1"/>
  <c r="L17" i="1" s="1"/>
  <c r="M17" i="1" s="1"/>
  <c r="H17" i="1"/>
  <c r="N16" i="1"/>
  <c r="K16" i="1"/>
  <c r="J16" i="1"/>
  <c r="H16" i="1"/>
  <c r="N15" i="1"/>
  <c r="K15" i="1"/>
  <c r="J15" i="1"/>
  <c r="L15" i="1" s="1"/>
  <c r="M15" i="1" s="1"/>
  <c r="H15" i="1"/>
  <c r="N14" i="1"/>
  <c r="K14" i="1"/>
  <c r="J14" i="1"/>
  <c r="H14" i="1"/>
  <c r="N13" i="1"/>
  <c r="K13" i="1"/>
  <c r="J13" i="1"/>
  <c r="L13" i="1" s="1"/>
  <c r="M13" i="1" s="1"/>
  <c r="H13" i="1"/>
  <c r="N12" i="1"/>
  <c r="K12" i="1"/>
  <c r="J12" i="1"/>
  <c r="H12" i="1"/>
  <c r="N11" i="1"/>
  <c r="K11" i="1"/>
  <c r="J11" i="1"/>
  <c r="H11" i="1"/>
  <c r="N10" i="1"/>
  <c r="K10" i="1"/>
  <c r="J10" i="1"/>
  <c r="H10" i="1"/>
  <c r="N9" i="1"/>
  <c r="K9" i="1"/>
  <c r="J9" i="1"/>
  <c r="H9" i="1"/>
  <c r="N8" i="1"/>
  <c r="K8" i="1"/>
  <c r="J8" i="1"/>
  <c r="H8" i="1"/>
  <c r="N7" i="1"/>
  <c r="K7" i="1"/>
  <c r="J7" i="1"/>
  <c r="H7" i="1"/>
  <c r="N6" i="1"/>
  <c r="K6" i="1"/>
  <c r="L6" i="1" s="1"/>
  <c r="M6" i="1" s="1"/>
  <c r="J6" i="1"/>
  <c r="H6" i="1"/>
  <c r="N5" i="1"/>
  <c r="K5" i="1"/>
  <c r="J5" i="1"/>
  <c r="L5" i="1" s="1"/>
  <c r="M5" i="1" s="1"/>
  <c r="H5" i="1"/>
  <c r="N4" i="1"/>
  <c r="K4" i="1"/>
  <c r="J4" i="1"/>
  <c r="H4" i="1"/>
  <c r="O4" i="1" s="1"/>
  <c r="Q4" i="1" s="1"/>
  <c r="AA3" i="1"/>
  <c r="N3" i="1"/>
  <c r="L3" i="1"/>
  <c r="M3" i="1" s="1"/>
  <c r="K3" i="1"/>
  <c r="J3" i="1"/>
  <c r="AB3" i="1" l="1"/>
  <c r="O6" i="1"/>
  <c r="O5" i="1"/>
  <c r="L4" i="1"/>
  <c r="M4" i="1" s="1"/>
  <c r="O7" i="1"/>
  <c r="Q7" i="1" s="1"/>
  <c r="V7" i="1" s="1"/>
  <c r="O8" i="1"/>
  <c r="T8" i="1" s="1"/>
  <c r="O9" i="1"/>
  <c r="O10" i="1"/>
  <c r="T10" i="1" s="1"/>
  <c r="L7" i="1"/>
  <c r="M7" i="1" s="1"/>
  <c r="O11" i="1"/>
  <c r="T11" i="1" s="1"/>
  <c r="O12" i="1"/>
  <c r="O13" i="1"/>
  <c r="Q13" i="1" s="1"/>
  <c r="V13" i="1" s="1"/>
  <c r="O14" i="1"/>
  <c r="T14" i="1" s="1"/>
  <c r="L9" i="1"/>
  <c r="M9" i="1" s="1"/>
  <c r="L11" i="1"/>
  <c r="M11" i="1" s="1"/>
  <c r="O15" i="1"/>
  <c r="Q15" i="1" s="1"/>
  <c r="V15" i="1" s="1"/>
  <c r="O16" i="1"/>
  <c r="P16" i="1" s="1"/>
  <c r="O17" i="1"/>
  <c r="T17" i="1" s="1"/>
  <c r="O18" i="1"/>
  <c r="O19" i="1"/>
  <c r="T19" i="1" s="1"/>
  <c r="O20" i="1"/>
  <c r="Q20" i="1" s="1"/>
  <c r="V20" i="1" s="1"/>
  <c r="O21" i="1"/>
  <c r="P21" i="1" s="1"/>
  <c r="AC3" i="1"/>
  <c r="L10" i="1"/>
  <c r="M10" i="1" s="1"/>
  <c r="L14" i="1"/>
  <c r="M14" i="1" s="1"/>
  <c r="L18" i="1"/>
  <c r="M18" i="1" s="1"/>
  <c r="L22" i="1"/>
  <c r="M22" i="1" s="1"/>
  <c r="V4" i="1"/>
  <c r="L19" i="1"/>
  <c r="M19" i="1" s="1"/>
  <c r="L8" i="1"/>
  <c r="M8" i="1" s="1"/>
  <c r="L12" i="1"/>
  <c r="M12" i="1" s="1"/>
  <c r="L16" i="1"/>
  <c r="M16" i="1" s="1"/>
  <c r="L20" i="1"/>
  <c r="M20" i="1" s="1"/>
  <c r="Q10" i="1"/>
  <c r="V10" i="1" s="1"/>
  <c r="T18" i="1"/>
  <c r="P18" i="1"/>
  <c r="Q18" i="1"/>
  <c r="V18" i="1" s="1"/>
  <c r="T7" i="1"/>
  <c r="P7" i="1"/>
  <c r="P15" i="1"/>
  <c r="Q19" i="1"/>
  <c r="V19" i="1" s="1"/>
  <c r="Q8" i="1"/>
  <c r="V8" i="1" s="1"/>
  <c r="T12" i="1"/>
  <c r="P12" i="1"/>
  <c r="Q12" i="1"/>
  <c r="V12" i="1" s="1"/>
  <c r="T16" i="1"/>
  <c r="T20" i="1"/>
  <c r="P20" i="1"/>
  <c r="Q6" i="1"/>
  <c r="V6" i="1" s="1"/>
  <c r="P6" i="1"/>
  <c r="T6" i="1"/>
  <c r="Q14" i="1"/>
  <c r="V14" i="1" s="1"/>
  <c r="Q5" i="1"/>
  <c r="V5" i="1" s="1"/>
  <c r="P5" i="1"/>
  <c r="T5" i="1"/>
  <c r="T9" i="1"/>
  <c r="P9" i="1"/>
  <c r="Q9" i="1"/>
  <c r="V9" i="1" s="1"/>
  <c r="P13" i="1"/>
  <c r="T21" i="1"/>
  <c r="T4" i="1"/>
  <c r="P4" i="1"/>
  <c r="O3" i="1"/>
  <c r="O22" i="1"/>
  <c r="T13" i="1" l="1"/>
  <c r="P14" i="1"/>
  <c r="Q16" i="1"/>
  <c r="V16" i="1" s="1"/>
  <c r="P19" i="1"/>
  <c r="T15" i="1"/>
  <c r="P10" i="1"/>
  <c r="Q17" i="1"/>
  <c r="V17" i="1" s="1"/>
  <c r="P8" i="1"/>
  <c r="R8" i="1" s="1"/>
  <c r="Q11" i="1"/>
  <c r="V11" i="1" s="1"/>
  <c r="Q21" i="1"/>
  <c r="V21" i="1" s="1"/>
  <c r="P17" i="1"/>
  <c r="P11" i="1"/>
  <c r="U11" i="1" s="1"/>
  <c r="AD3" i="1"/>
  <c r="AA4" i="1"/>
  <c r="AA5" i="1" s="1"/>
  <c r="AA6" i="1" s="1"/>
  <c r="Q3" i="1"/>
  <c r="P3" i="1"/>
  <c r="U17" i="1"/>
  <c r="R17" i="1"/>
  <c r="U14" i="1"/>
  <c r="R14" i="1"/>
  <c r="U12" i="1"/>
  <c r="R12" i="1"/>
  <c r="R11" i="1"/>
  <c r="U13" i="1"/>
  <c r="R13" i="1"/>
  <c r="U6" i="1"/>
  <c r="R6" i="1"/>
  <c r="U7" i="1"/>
  <c r="R7" i="1"/>
  <c r="R4" i="1"/>
  <c r="U4" i="1"/>
  <c r="U21" i="1"/>
  <c r="U5" i="1"/>
  <c r="R5" i="1"/>
  <c r="U16" i="1"/>
  <c r="R16" i="1"/>
  <c r="U15" i="1"/>
  <c r="R15" i="1"/>
  <c r="U10" i="1"/>
  <c r="R10" i="1"/>
  <c r="T22" i="1"/>
  <c r="P22" i="1"/>
  <c r="Q22" i="1"/>
  <c r="V22" i="1" s="1"/>
  <c r="R9" i="1"/>
  <c r="U9" i="1"/>
  <c r="U20" i="1"/>
  <c r="R20" i="1"/>
  <c r="U19" i="1"/>
  <c r="R19" i="1"/>
  <c r="U18" i="1"/>
  <c r="R18" i="1"/>
  <c r="U8" i="1" l="1"/>
  <c r="R21" i="1"/>
  <c r="W21" i="1" s="1"/>
  <c r="S9" i="1"/>
  <c r="X9" i="1" s="1"/>
  <c r="W9" i="1"/>
  <c r="S10" i="1"/>
  <c r="X10" i="1" s="1"/>
  <c r="W10" i="1"/>
  <c r="S16" i="1"/>
  <c r="X16" i="1" s="1"/>
  <c r="W16" i="1"/>
  <c r="S7" i="1"/>
  <c r="X7" i="1" s="1"/>
  <c r="W7" i="1"/>
  <c r="W6" i="1"/>
  <c r="S6" i="1"/>
  <c r="X6" i="1" s="1"/>
  <c r="W14" i="1"/>
  <c r="S14" i="1"/>
  <c r="X14" i="1" s="1"/>
  <c r="AB4" i="1"/>
  <c r="AB5" i="1" s="1"/>
  <c r="AB6" i="1" s="1"/>
  <c r="R3" i="1"/>
  <c r="U3" i="1"/>
  <c r="S18" i="1"/>
  <c r="X18" i="1" s="1"/>
  <c r="W18" i="1"/>
  <c r="S20" i="1"/>
  <c r="X20" i="1" s="1"/>
  <c r="W20" i="1"/>
  <c r="S11" i="1"/>
  <c r="X11" i="1" s="1"/>
  <c r="W11" i="1"/>
  <c r="AC4" i="1"/>
  <c r="AC5" i="1" s="1"/>
  <c r="AC6" i="1" s="1"/>
  <c r="V3" i="1"/>
  <c r="U22" i="1"/>
  <c r="R22" i="1"/>
  <c r="S15" i="1"/>
  <c r="X15" i="1" s="1"/>
  <c r="W15" i="1"/>
  <c r="W5" i="1"/>
  <c r="S5" i="1"/>
  <c r="X5" i="1" s="1"/>
  <c r="S13" i="1"/>
  <c r="X13" i="1" s="1"/>
  <c r="W13" i="1"/>
  <c r="S12" i="1"/>
  <c r="X12" i="1" s="1"/>
  <c r="W12" i="1"/>
  <c r="S17" i="1"/>
  <c r="X17" i="1" s="1"/>
  <c r="W17" i="1"/>
  <c r="S19" i="1"/>
  <c r="X19" i="1" s="1"/>
  <c r="W19" i="1"/>
  <c r="W4" i="1"/>
  <c r="S4" i="1"/>
  <c r="X4" i="1" s="1"/>
  <c r="W8" i="1"/>
  <c r="S8" i="1"/>
  <c r="X8" i="1" s="1"/>
  <c r="S21" i="1" l="1"/>
  <c r="X21" i="1" s="1"/>
  <c r="W3" i="1"/>
  <c r="S3" i="1"/>
  <c r="X3" i="1" s="1"/>
  <c r="AD4" i="1"/>
  <c r="W22" i="1"/>
  <c r="S22" i="1"/>
  <c r="X22" i="1" s="1"/>
  <c r="AD5" i="1" l="1"/>
  <c r="AD6" i="1" s="1"/>
  <c r="AE4" i="1"/>
  <c r="AE6" i="1" s="1"/>
</calcChain>
</file>

<file path=xl/sharedStrings.xml><?xml version="1.0" encoding="utf-8"?>
<sst xmlns="http://schemas.openxmlformats.org/spreadsheetml/2006/main" count="94" uniqueCount="49">
  <si>
    <t>2019 Projected</t>
  </si>
  <si>
    <t>v Last Year</t>
  </si>
  <si>
    <t>Aggregated</t>
  </si>
  <si>
    <t>SKU</t>
  </si>
  <si>
    <t>Product</t>
  </si>
  <si>
    <t>Market</t>
  </si>
  <si>
    <t>Price</t>
  </si>
  <si>
    <t>Cost</t>
  </si>
  <si>
    <t>Lowes</t>
  </si>
  <si>
    <t>Elasticity</t>
  </si>
  <si>
    <t>Intercept</t>
  </si>
  <si>
    <t>Units</t>
  </si>
  <si>
    <t>Sales</t>
  </si>
  <si>
    <t>Profit</t>
  </si>
  <si>
    <t>Margin</t>
  </si>
  <si>
    <t>2019_Price</t>
  </si>
  <si>
    <t>s1a</t>
  </si>
  <si>
    <t>Inflatable Santa (Small)</t>
  </si>
  <si>
    <t>ATL</t>
  </si>
  <si>
    <t>s1n</t>
  </si>
  <si>
    <t>NY</t>
  </si>
  <si>
    <t>s2a</t>
  </si>
  <si>
    <t>Inflatable Santa (Medium)</t>
  </si>
  <si>
    <t>Net</t>
  </si>
  <si>
    <t>s2n</t>
  </si>
  <si>
    <t>s3a</t>
  </si>
  <si>
    <t>Inflatable Santa (Large)</t>
  </si>
  <si>
    <t>s3n</t>
  </si>
  <si>
    <t>saa</t>
  </si>
  <si>
    <t>Extension Cord</t>
  </si>
  <si>
    <t>san</t>
  </si>
  <si>
    <t>t1a</t>
  </si>
  <si>
    <t>Douglas Fir Tree (6 ft)</t>
  </si>
  <si>
    <t>t1n</t>
  </si>
  <si>
    <t>t2a</t>
  </si>
  <si>
    <t>Douglas Fir Tree (8 ft)</t>
  </si>
  <si>
    <t>t2n</t>
  </si>
  <si>
    <t>t3a</t>
  </si>
  <si>
    <t>Douglas Fir Tree (10 ft)</t>
  </si>
  <si>
    <t>t3n</t>
  </si>
  <si>
    <t>t4a</t>
  </si>
  <si>
    <t>Artificial Pine Tree (8 ft)</t>
  </si>
  <si>
    <t>t4n</t>
  </si>
  <si>
    <t>ta1a</t>
  </si>
  <si>
    <t>Gold Ornament</t>
  </si>
  <si>
    <t>ta1n</t>
  </si>
  <si>
    <t>ta2a</t>
  </si>
  <si>
    <t>Wreath</t>
  </si>
  <si>
    <t>ta2n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</si>
</sst>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0" borderId="0" xfId="0" applyNumberFormat="1" applyFont="1"/>
    <xf numFmtId="0" fontId="0" fillId="0" borderId="0" xfId="0" applyNumberFormat="1" applyFont="1" applyFill="1" applyBorder="1" applyAlignment="1">
      <alignment horizontal="center" vertical="center" wrapText="1"/>
    </xf>
    <xf numFmtId="0" fontId="0" fillId="2" borderId="0" xfId="0" applyNumberFormat="1" applyFont="1" applyFill="1" applyBorder="1" applyAlignment="1">
      <alignment vertical="center" wrapText="1"/>
    </xf>
    <xf numFmtId="0" fontId="0" fillId="6" borderId="0" xfId="0" applyNumberFormat="1" applyFont="1" applyFill="1" applyBorder="1" applyAlignment="1">
      <alignment vertical="center" wrapText="1"/>
    </xf>
    <xf numFmtId="0" fontId="0" fillId="3" borderId="0" xfId="0" applyNumberFormat="1" applyFont="1" applyFill="1" applyBorder="1" applyAlignment="1">
      <alignment vertical="center" wrapText="1"/>
    </xf>
    <xf numFmtId="0" fontId="0" fillId="3" borderId="0" xfId="0" applyNumberFormat="1" applyFont="1" applyFill="1" applyBorder="1" applyAlignment="1">
      <alignment horizontal="center" vertical="center" wrapText="1"/>
    </xf>
    <xf numFmtId="0" fontId="0" fillId="3" borderId="0" xfId="0" applyNumberFormat="1" applyFont="1" applyFill="1"/>
    <xf numFmtId="0" fontId="0" fillId="4" borderId="0" xfId="0" applyFont="1" applyFill="1" applyBorder="1" applyAlignment="1">
      <alignment horizontal="center" vertical="center" wrapText="1"/>
    </xf>
    <xf numFmtId="0" fontId="0" fillId="4" borderId="0" xfId="0" applyFont="1" applyFill="1"/>
    <xf numFmtId="164" fontId="0" fillId="4" borderId="0" xfId="0" applyNumberFormat="1" applyFont="1" applyFill="1" applyBorder="1" applyAlignment="1">
      <alignment vertical="center" wrapText="1"/>
    </xf>
    <xf numFmtId="0" fontId="0" fillId="4" borderId="0" xfId="0" applyFont="1" applyFill="1" applyBorder="1"/>
    <xf numFmtId="0" fontId="0" fillId="5" borderId="0" xfId="0" applyFont="1" applyFill="1"/>
    <xf numFmtId="0" fontId="0" fillId="0" borderId="0" xfId="0" applyFont="1"/>
    <xf numFmtId="0" fontId="0" fillId="0" borderId="0" xfId="0" applyNumberFormat="1" applyFont="1" applyFill="1" applyBorder="1" applyAlignment="1">
      <alignment horizontal="left"/>
    </xf>
    <xf numFmtId="165" fontId="0" fillId="2" borderId="0" xfId="0" applyNumberFormat="1" applyFont="1" applyFill="1" applyBorder="1"/>
    <xf numFmtId="0" fontId="0" fillId="2" borderId="0" xfId="0" applyNumberFormat="1" applyFont="1" applyFill="1" applyBorder="1"/>
    <xf numFmtId="9" fontId="0" fillId="2" borderId="0" xfId="2" applyFont="1" applyFill="1" applyBorder="1"/>
    <xf numFmtId="165" fontId="1" fillId="6" borderId="0" xfId="1" applyNumberFormat="1" applyFont="1" applyFill="1" applyBorder="1"/>
    <xf numFmtId="0" fontId="0" fillId="3" borderId="0" xfId="0" applyNumberFormat="1" applyFont="1" applyFill="1" applyBorder="1"/>
    <xf numFmtId="165" fontId="0" fillId="3" borderId="0" xfId="0" applyNumberFormat="1" applyFont="1" applyFill="1" applyBorder="1" applyAlignment="1">
      <alignment horizontal="left"/>
    </xf>
    <xf numFmtId="165" fontId="0" fillId="3" borderId="0" xfId="0" applyNumberFormat="1" applyFont="1" applyFill="1"/>
    <xf numFmtId="165" fontId="0" fillId="3" borderId="0" xfId="0" applyNumberFormat="1" applyFont="1" applyFill="1" applyBorder="1"/>
    <xf numFmtId="9" fontId="0" fillId="3" borderId="0" xfId="2" applyFont="1" applyFill="1" applyBorder="1"/>
    <xf numFmtId="0" fontId="0" fillId="4" borderId="0" xfId="0" applyNumberFormat="1" applyFont="1" applyFill="1" applyBorder="1" applyAlignment="1">
      <alignment horizontal="left"/>
    </xf>
    <xf numFmtId="165" fontId="0" fillId="4" borderId="0" xfId="0" applyNumberFormat="1" applyFont="1" applyFill="1" applyBorder="1" applyAlignment="1">
      <alignment horizontal="left"/>
    </xf>
    <xf numFmtId="9" fontId="0" fillId="4" borderId="0" xfId="0" applyNumberFormat="1" applyFont="1" applyFill="1" applyBorder="1" applyAlignment="1">
      <alignment horizontal="left"/>
    </xf>
    <xf numFmtId="1" fontId="0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10" fontId="0" fillId="0" borderId="0" xfId="2" applyNumberFormat="1" applyFont="1" applyAlignment="1">
      <alignment horizontal="right"/>
    </xf>
    <xf numFmtId="0" fontId="1" fillId="2" borderId="0" xfId="1" applyNumberFormat="1" applyFont="1" applyFill="1" applyBorder="1"/>
    <xf numFmtId="1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  <xf numFmtId="0" fontId="0" fillId="0" borderId="0" xfId="0" applyFont="1" applyAlignment="1">
      <alignment horizontal="right"/>
    </xf>
    <xf numFmtId="9" fontId="0" fillId="0" borderId="0" xfId="2" applyFont="1"/>
    <xf numFmtId="0" fontId="0" fillId="0" borderId="0" xfId="0" applyFill="1" applyBorder="1"/>
    <xf numFmtId="0" fontId="0" fillId="0" borderId="0" xfId="0" applyNumberFormat="1" applyFont="1" applyFill="1" applyBorder="1" applyAlignment="1">
      <alignment horizontal="center"/>
    </xf>
    <xf numFmtId="0" fontId="1" fillId="0" borderId="0" xfId="1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vertical="center" wrapText="1"/>
    </xf>
    <xf numFmtId="165" fontId="0" fillId="0" borderId="0" xfId="0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37765-16C1-4103-BB62-72699D40A938}">
  <dimension ref="A1:AE23"/>
  <sheetViews>
    <sheetView tabSelected="1" workbookViewId="0">
      <selection activeCell="E14" sqref="E14:F14"/>
    </sheetView>
  </sheetViews>
  <sheetFormatPr defaultRowHeight="15" x14ac:dyDescent="0.25"/>
  <cols>
    <col min="1" max="1" width="6.7109375" bestFit="1" customWidth="1"/>
    <col min="2" max="2" width="24.7109375" bestFit="1" customWidth="1"/>
    <col min="3" max="3" width="11.85546875" bestFit="1" customWidth="1"/>
    <col min="4" max="4" width="11.85546875" customWidth="1"/>
    <col min="5" max="5" width="12.7109375" bestFit="1" customWidth="1"/>
    <col min="6" max="6" width="10.5703125" bestFit="1" customWidth="1"/>
    <col min="7" max="7" width="11.140625" bestFit="1" customWidth="1"/>
    <col min="8" max="8" width="11.42578125" bestFit="1" customWidth="1"/>
    <col min="9" max="10" width="7.85546875" bestFit="1" customWidth="1"/>
    <col min="11" max="11" width="7.5703125" bestFit="1" customWidth="1"/>
    <col min="12" max="12" width="8.28515625" bestFit="1" customWidth="1"/>
    <col min="13" max="13" width="9.42578125" bestFit="1" customWidth="1"/>
    <col min="14" max="14" width="11.42578125" customWidth="1"/>
    <col min="15" max="15" width="7.85546875" bestFit="1" customWidth="1"/>
    <col min="16" max="16" width="10.140625" bestFit="1" customWidth="1"/>
    <col min="17" max="17" width="7.140625" bestFit="1" customWidth="1"/>
    <col min="18" max="18" width="8.28515625" bestFit="1" customWidth="1"/>
    <col min="19" max="19" width="9.42578125" bestFit="1" customWidth="1"/>
    <col min="20" max="20" width="10.140625" bestFit="1" customWidth="1"/>
    <col min="21" max="21" width="7.85546875" bestFit="1" customWidth="1"/>
    <col min="22" max="22" width="7.28515625" bestFit="1" customWidth="1"/>
    <col min="23" max="23" width="8.28515625" bestFit="1" customWidth="1"/>
    <col min="24" max="24" width="9.42578125" bestFit="1" customWidth="1"/>
    <col min="25" max="25" width="9.140625" style="4"/>
    <col min="27" max="27" width="11.5703125" bestFit="1" customWidth="1"/>
    <col min="28" max="29" width="11.140625" bestFit="1" customWidth="1"/>
    <col min="30" max="30" width="10.85546875" bestFit="1" customWidth="1"/>
  </cols>
  <sheetData>
    <row r="1" spans="1:31" x14ac:dyDescent="0.25">
      <c r="E1" s="1">
        <v>2018</v>
      </c>
      <c r="F1" s="1"/>
      <c r="G1" s="1"/>
      <c r="H1" s="1"/>
      <c r="I1" s="1"/>
      <c r="J1" s="1"/>
      <c r="K1" s="1"/>
      <c r="L1" s="1"/>
      <c r="M1" s="1"/>
      <c r="O1" s="2" t="s">
        <v>0</v>
      </c>
      <c r="P1" s="2"/>
      <c r="Q1" s="2"/>
      <c r="R1" s="2"/>
      <c r="S1" s="2"/>
      <c r="T1" s="3" t="s">
        <v>1</v>
      </c>
      <c r="U1" s="3"/>
      <c r="V1" s="3"/>
      <c r="W1" s="3"/>
      <c r="X1" s="3"/>
      <c r="AA1" t="s">
        <v>2</v>
      </c>
    </row>
    <row r="2" spans="1:31" s="17" customFormat="1" ht="15" customHeight="1" x14ac:dyDescent="0.25">
      <c r="A2" s="5" t="s">
        <v>3</v>
      </c>
      <c r="B2" s="6" t="s">
        <v>4</v>
      </c>
      <c r="C2" s="6" t="s">
        <v>5</v>
      </c>
      <c r="D2" s="42" t="s">
        <v>7</v>
      </c>
      <c r="E2" s="7" t="s">
        <v>6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7</v>
      </c>
      <c r="L2" s="7" t="s">
        <v>13</v>
      </c>
      <c r="M2" s="7" t="s">
        <v>14</v>
      </c>
      <c r="N2" s="8" t="s">
        <v>15</v>
      </c>
      <c r="O2" s="9" t="s">
        <v>11</v>
      </c>
      <c r="P2" s="10" t="s">
        <v>12</v>
      </c>
      <c r="Q2" s="11" t="s">
        <v>7</v>
      </c>
      <c r="R2" s="9" t="s">
        <v>13</v>
      </c>
      <c r="S2" s="9" t="s">
        <v>14</v>
      </c>
      <c r="T2" s="12" t="s">
        <v>11</v>
      </c>
      <c r="U2" s="13" t="s">
        <v>12</v>
      </c>
      <c r="V2" s="14" t="s">
        <v>7</v>
      </c>
      <c r="W2" s="15" t="s">
        <v>13</v>
      </c>
      <c r="X2" s="13" t="s">
        <v>14</v>
      </c>
      <c r="Y2" s="16"/>
      <c r="AA2" s="17" t="s">
        <v>11</v>
      </c>
      <c r="AB2" s="17" t="s">
        <v>12</v>
      </c>
      <c r="AC2" s="17" t="s">
        <v>7</v>
      </c>
      <c r="AD2" s="17" t="s">
        <v>13</v>
      </c>
      <c r="AE2" s="17" t="s">
        <v>14</v>
      </c>
    </row>
    <row r="3" spans="1:31" s="17" customFormat="1" x14ac:dyDescent="0.25">
      <c r="A3" s="5" t="s">
        <v>16</v>
      </c>
      <c r="B3" s="18" t="s">
        <v>17</v>
      </c>
      <c r="C3" s="40" t="s">
        <v>18</v>
      </c>
      <c r="D3" s="43">
        <v>30</v>
      </c>
      <c r="E3" s="19">
        <v>50</v>
      </c>
      <c r="F3" s="19">
        <v>55</v>
      </c>
      <c r="G3" s="20">
        <v>-0.5</v>
      </c>
      <c r="H3" s="19">
        <f>I3-(G3*E3)</f>
        <v>125</v>
      </c>
      <c r="I3" s="20">
        <v>100</v>
      </c>
      <c r="J3" s="19">
        <f>E3*I3</f>
        <v>5000</v>
      </c>
      <c r="K3" s="19">
        <f>I3*D3</f>
        <v>3000</v>
      </c>
      <c r="L3" s="19">
        <f>J3-K3</f>
        <v>2000</v>
      </c>
      <c r="M3" s="21">
        <f>L3/K3</f>
        <v>0.66666666666666663</v>
      </c>
      <c r="N3" s="22">
        <f>D3*1.78</f>
        <v>53.4</v>
      </c>
      <c r="O3" s="23">
        <f>ROUNDDOWN((G3*N3)+H3,0)</f>
        <v>98</v>
      </c>
      <c r="P3" s="24">
        <f>O3*N3</f>
        <v>5233.2</v>
      </c>
      <c r="Q3" s="25">
        <f>O3*D3</f>
        <v>2940</v>
      </c>
      <c r="R3" s="26">
        <f>P3-Q3</f>
        <v>2293.1999999999998</v>
      </c>
      <c r="S3" s="27">
        <f>R3/Q3</f>
        <v>0.77999999999999992</v>
      </c>
      <c r="T3" s="28">
        <f>O3-I3</f>
        <v>-2</v>
      </c>
      <c r="U3" s="29">
        <f>P3-J3</f>
        <v>233.19999999999982</v>
      </c>
      <c r="V3" s="29">
        <f>Q3-K3</f>
        <v>-60</v>
      </c>
      <c r="W3" s="29">
        <f>R3-L3</f>
        <v>293.19999999999982</v>
      </c>
      <c r="X3" s="30">
        <f>S3-M3</f>
        <v>0.11333333333333329</v>
      </c>
      <c r="Y3" s="16"/>
      <c r="Z3" s="17">
        <v>2018</v>
      </c>
      <c r="AA3" s="31">
        <f>SUM(I3:I22)</f>
        <v>1500</v>
      </c>
      <c r="AB3" s="32">
        <f>SUM(J3:J22)</f>
        <v>110000</v>
      </c>
      <c r="AC3" s="32">
        <f>SUM(K3:K22)</f>
        <v>61860</v>
      </c>
      <c r="AD3" s="32">
        <f>SUM(L3:L22)</f>
        <v>48140</v>
      </c>
      <c r="AE3" s="33">
        <f>AD3/AC3</f>
        <v>0.77820885871322343</v>
      </c>
    </row>
    <row r="4" spans="1:31" s="17" customFormat="1" x14ac:dyDescent="0.25">
      <c r="A4" s="5" t="s">
        <v>19</v>
      </c>
      <c r="B4" s="18" t="s">
        <v>17</v>
      </c>
      <c r="C4" s="41" t="s">
        <v>20</v>
      </c>
      <c r="D4" s="43">
        <v>30</v>
      </c>
      <c r="E4" s="19">
        <v>50</v>
      </c>
      <c r="F4" s="19">
        <v>60</v>
      </c>
      <c r="G4" s="20">
        <v>-0.3</v>
      </c>
      <c r="H4" s="20">
        <f>I4-(G4*E4)</f>
        <v>115</v>
      </c>
      <c r="I4" s="34">
        <v>100</v>
      </c>
      <c r="J4" s="19">
        <f>E4*I4</f>
        <v>5000</v>
      </c>
      <c r="K4" s="19">
        <f>I4*D4</f>
        <v>3000</v>
      </c>
      <c r="L4" s="19">
        <f>J4-K4</f>
        <v>2000</v>
      </c>
      <c r="M4" s="21">
        <f>L4/K4</f>
        <v>0.66666666666666663</v>
      </c>
      <c r="N4" s="22">
        <f>D4*1.78</f>
        <v>53.4</v>
      </c>
      <c r="O4" s="23">
        <f>ROUNDDOWN((G4*N4)+H4,0)</f>
        <v>98</v>
      </c>
      <c r="P4" s="24">
        <f>O4*N4</f>
        <v>5233.2</v>
      </c>
      <c r="Q4" s="25">
        <f>O4*D4</f>
        <v>2940</v>
      </c>
      <c r="R4" s="26">
        <f>P4-Q4</f>
        <v>2293.1999999999998</v>
      </c>
      <c r="S4" s="27">
        <f>R4/Q4</f>
        <v>0.77999999999999992</v>
      </c>
      <c r="T4" s="28">
        <f>O4-I4</f>
        <v>-2</v>
      </c>
      <c r="U4" s="29">
        <f>P4-J4</f>
        <v>233.19999999999982</v>
      </c>
      <c r="V4" s="29">
        <f>Q4-K4</f>
        <v>-60</v>
      </c>
      <c r="W4" s="29">
        <f>R4-L4</f>
        <v>293.19999999999982</v>
      </c>
      <c r="X4" s="30">
        <f>S4-M4</f>
        <v>0.11333333333333329</v>
      </c>
      <c r="Y4" s="16"/>
      <c r="Z4" s="17">
        <v>2019</v>
      </c>
      <c r="AA4" s="35">
        <f>SUM(O3:O22)</f>
        <v>1613</v>
      </c>
      <c r="AB4" s="36">
        <f>SUM(P3:P22)</f>
        <v>124454.04000000001</v>
      </c>
      <c r="AC4" s="36">
        <f>SUM(Q3:Q22)</f>
        <v>69918</v>
      </c>
      <c r="AD4" s="36">
        <f>SUM(R3:R22)</f>
        <v>54536.04</v>
      </c>
      <c r="AE4" s="33">
        <f>AD4/AC4</f>
        <v>0.78</v>
      </c>
    </row>
    <row r="5" spans="1:31" s="17" customFormat="1" x14ac:dyDescent="0.25">
      <c r="A5" s="5" t="s">
        <v>21</v>
      </c>
      <c r="B5" s="18" t="s">
        <v>22</v>
      </c>
      <c r="C5" s="40" t="s">
        <v>18</v>
      </c>
      <c r="D5" s="43">
        <v>45</v>
      </c>
      <c r="E5" s="19">
        <v>75</v>
      </c>
      <c r="F5" s="19">
        <v>70</v>
      </c>
      <c r="G5" s="20">
        <v>-0.6</v>
      </c>
      <c r="H5" s="20">
        <f>I5-(G5*E5)</f>
        <v>85</v>
      </c>
      <c r="I5" s="20">
        <v>40</v>
      </c>
      <c r="J5" s="19">
        <f>E5*I5</f>
        <v>3000</v>
      </c>
      <c r="K5" s="19">
        <f>I5*D5</f>
        <v>1800</v>
      </c>
      <c r="L5" s="19">
        <f>J5-K5</f>
        <v>1200</v>
      </c>
      <c r="M5" s="21">
        <f>L5/K5</f>
        <v>0.66666666666666663</v>
      </c>
      <c r="N5" s="22">
        <f>D5*1.78</f>
        <v>80.099999999999994</v>
      </c>
      <c r="O5" s="23">
        <f>ROUNDDOWN((G5*N5)+H5,0)</f>
        <v>36</v>
      </c>
      <c r="P5" s="24">
        <f>O5*N5</f>
        <v>2883.6</v>
      </c>
      <c r="Q5" s="25">
        <f>O5*D5</f>
        <v>1620</v>
      </c>
      <c r="R5" s="26">
        <f>P5-Q5</f>
        <v>1263.5999999999999</v>
      </c>
      <c r="S5" s="27">
        <f>R5/Q5</f>
        <v>0.77999999999999992</v>
      </c>
      <c r="T5" s="28">
        <f>O5-I5</f>
        <v>-4</v>
      </c>
      <c r="U5" s="29">
        <f>P5-J5</f>
        <v>-116.40000000000009</v>
      </c>
      <c r="V5" s="29">
        <f>Q5-K5</f>
        <v>-180</v>
      </c>
      <c r="W5" s="29">
        <f>R5-L5</f>
        <v>63.599999999999909</v>
      </c>
      <c r="X5" s="30">
        <f>S5-M5</f>
        <v>0.11333333333333329</v>
      </c>
      <c r="Y5" s="16"/>
      <c r="Z5" s="37" t="s">
        <v>23</v>
      </c>
      <c r="AA5" s="31">
        <f>AA4-AA3</f>
        <v>113</v>
      </c>
      <c r="AB5" s="32">
        <f>AB4-AB3</f>
        <v>14454.040000000008</v>
      </c>
      <c r="AC5" s="32">
        <f>AC4-AC3</f>
        <v>8058</v>
      </c>
      <c r="AD5" s="32">
        <f>AD4-AD3</f>
        <v>6396.0400000000009</v>
      </c>
    </row>
    <row r="6" spans="1:31" s="17" customFormat="1" x14ac:dyDescent="0.25">
      <c r="A6" s="5" t="s">
        <v>24</v>
      </c>
      <c r="B6" s="18" t="s">
        <v>22</v>
      </c>
      <c r="C6" s="41" t="s">
        <v>20</v>
      </c>
      <c r="D6" s="43">
        <v>45</v>
      </c>
      <c r="E6" s="19">
        <v>75</v>
      </c>
      <c r="F6" s="19">
        <v>75</v>
      </c>
      <c r="G6" s="20">
        <v>-0.4</v>
      </c>
      <c r="H6" s="20">
        <f>I6-(G6*E6)</f>
        <v>90</v>
      </c>
      <c r="I6" s="34">
        <v>60</v>
      </c>
      <c r="J6" s="19">
        <f>E6*I6</f>
        <v>4500</v>
      </c>
      <c r="K6" s="19">
        <f>I6*D6</f>
        <v>2700</v>
      </c>
      <c r="L6" s="19">
        <f>J6-K6</f>
        <v>1800</v>
      </c>
      <c r="M6" s="21">
        <f>L6/K6</f>
        <v>0.66666666666666663</v>
      </c>
      <c r="N6" s="22">
        <f>D6*1.78</f>
        <v>80.099999999999994</v>
      </c>
      <c r="O6" s="23">
        <f>ROUNDDOWN((G6*N6)+H6,0)</f>
        <v>57</v>
      </c>
      <c r="P6" s="24">
        <f>O6*N6</f>
        <v>4565.7</v>
      </c>
      <c r="Q6" s="25">
        <f>O6*D6</f>
        <v>2565</v>
      </c>
      <c r="R6" s="26">
        <f>P6-Q6</f>
        <v>2000.6999999999998</v>
      </c>
      <c r="S6" s="27">
        <f>R6/Q6</f>
        <v>0.77999999999999992</v>
      </c>
      <c r="T6" s="28">
        <f>O6-I6</f>
        <v>-3</v>
      </c>
      <c r="U6" s="29">
        <f>P6-J6</f>
        <v>65.699999999999818</v>
      </c>
      <c r="V6" s="29">
        <f>Q6-K6</f>
        <v>-135</v>
      </c>
      <c r="W6" s="29">
        <f>R6-L6</f>
        <v>200.69999999999982</v>
      </c>
      <c r="X6" s="30">
        <f>S6-M6</f>
        <v>0.11333333333333329</v>
      </c>
      <c r="Y6" s="16"/>
      <c r="Z6" s="37" t="s">
        <v>23</v>
      </c>
      <c r="AA6" s="38">
        <f>AA5/AA3</f>
        <v>7.5333333333333335E-2</v>
      </c>
      <c r="AB6" s="38">
        <f>AB5/AB3</f>
        <v>0.1314003636363637</v>
      </c>
      <c r="AC6" s="38">
        <f>AC5/AC3</f>
        <v>0.13026188166828323</v>
      </c>
      <c r="AD6" s="38">
        <f>AD5/AD3</f>
        <v>0.13286331533028667</v>
      </c>
      <c r="AE6" s="33">
        <f>AE4-AE3</f>
        <v>1.7911412867765986E-3</v>
      </c>
    </row>
    <row r="7" spans="1:31" s="17" customFormat="1" x14ac:dyDescent="0.25">
      <c r="A7" s="5" t="s">
        <v>25</v>
      </c>
      <c r="B7" s="18" t="s">
        <v>26</v>
      </c>
      <c r="C7" s="40" t="s">
        <v>18</v>
      </c>
      <c r="D7" s="43">
        <v>60</v>
      </c>
      <c r="E7" s="19">
        <v>100</v>
      </c>
      <c r="F7" s="19">
        <v>105</v>
      </c>
      <c r="G7" s="20">
        <v>-0.5</v>
      </c>
      <c r="H7" s="20">
        <f>I7-(G7*E7)</f>
        <v>70</v>
      </c>
      <c r="I7" s="20">
        <v>20</v>
      </c>
      <c r="J7" s="19">
        <f>E7*I7</f>
        <v>2000</v>
      </c>
      <c r="K7" s="19">
        <f>I7*D7</f>
        <v>1200</v>
      </c>
      <c r="L7" s="19">
        <f>J7-K7</f>
        <v>800</v>
      </c>
      <c r="M7" s="21">
        <f>L7/K7</f>
        <v>0.66666666666666663</v>
      </c>
      <c r="N7" s="22">
        <f>D7*1.78</f>
        <v>106.8</v>
      </c>
      <c r="O7" s="23">
        <f>ROUNDDOWN((G7*N7)+H7,0)</f>
        <v>16</v>
      </c>
      <c r="P7" s="24">
        <f>O7*N7</f>
        <v>1708.8</v>
      </c>
      <c r="Q7" s="25">
        <f>O7*D7</f>
        <v>960</v>
      </c>
      <c r="R7" s="26">
        <f>P7-Q7</f>
        <v>748.8</v>
      </c>
      <c r="S7" s="27">
        <f>R7/Q7</f>
        <v>0.77999999999999992</v>
      </c>
      <c r="T7" s="28">
        <f>O7-I7</f>
        <v>-4</v>
      </c>
      <c r="U7" s="29">
        <f>P7-J7</f>
        <v>-291.20000000000005</v>
      </c>
      <c r="V7" s="29">
        <f>Q7-K7</f>
        <v>-240</v>
      </c>
      <c r="W7" s="29">
        <f>R7-L7</f>
        <v>-51.200000000000045</v>
      </c>
      <c r="X7" s="30">
        <f>S7-M7</f>
        <v>0.11333333333333329</v>
      </c>
      <c r="Y7" s="16"/>
    </row>
    <row r="8" spans="1:31" s="17" customFormat="1" x14ac:dyDescent="0.25">
      <c r="A8" s="5" t="s">
        <v>27</v>
      </c>
      <c r="B8" s="18" t="s">
        <v>26</v>
      </c>
      <c r="C8" s="41" t="s">
        <v>20</v>
      </c>
      <c r="D8" s="43">
        <v>60</v>
      </c>
      <c r="E8" s="19">
        <v>100</v>
      </c>
      <c r="F8" s="19">
        <v>120</v>
      </c>
      <c r="G8" s="20">
        <v>-0.3</v>
      </c>
      <c r="H8" s="20">
        <f>I8-(G8*E8)</f>
        <v>80</v>
      </c>
      <c r="I8" s="34">
        <v>50</v>
      </c>
      <c r="J8" s="19">
        <f>E8*I8</f>
        <v>5000</v>
      </c>
      <c r="K8" s="19">
        <f>I8*D8</f>
        <v>3000</v>
      </c>
      <c r="L8" s="19">
        <f>J8-K8</f>
        <v>2000</v>
      </c>
      <c r="M8" s="21">
        <f>L8/K8</f>
        <v>0.66666666666666663</v>
      </c>
      <c r="N8" s="22">
        <f>D8*1.78</f>
        <v>106.8</v>
      </c>
      <c r="O8" s="23">
        <f>ROUNDDOWN((G8*N8)+H8,0)</f>
        <v>47</v>
      </c>
      <c r="P8" s="24">
        <f>O8*N8</f>
        <v>5019.5999999999995</v>
      </c>
      <c r="Q8" s="25">
        <f>O8*D8</f>
        <v>2820</v>
      </c>
      <c r="R8" s="26">
        <f>P8-Q8</f>
        <v>2199.5999999999995</v>
      </c>
      <c r="S8" s="27">
        <f>R8/Q8</f>
        <v>0.7799999999999998</v>
      </c>
      <c r="T8" s="28">
        <f>O8-I8</f>
        <v>-3</v>
      </c>
      <c r="U8" s="29">
        <f>P8-J8</f>
        <v>19.599999999999454</v>
      </c>
      <c r="V8" s="29">
        <f>Q8-K8</f>
        <v>-180</v>
      </c>
      <c r="W8" s="29">
        <f>R8-L8</f>
        <v>199.59999999999945</v>
      </c>
      <c r="X8" s="30">
        <f>S8-M8</f>
        <v>0.11333333333333317</v>
      </c>
      <c r="Y8" s="16"/>
    </row>
    <row r="9" spans="1:31" s="17" customFormat="1" x14ac:dyDescent="0.25">
      <c r="A9" s="5" t="s">
        <v>28</v>
      </c>
      <c r="B9" s="18" t="s">
        <v>29</v>
      </c>
      <c r="C9" s="40" t="s">
        <v>18</v>
      </c>
      <c r="D9" s="43">
        <v>8</v>
      </c>
      <c r="E9" s="19">
        <v>10</v>
      </c>
      <c r="F9" s="19">
        <v>11</v>
      </c>
      <c r="G9" s="20">
        <v>-0.7</v>
      </c>
      <c r="H9" s="20">
        <f>I9-(G9*E9)</f>
        <v>107</v>
      </c>
      <c r="I9" s="20">
        <v>100</v>
      </c>
      <c r="J9" s="19">
        <f>E9*I9</f>
        <v>1000</v>
      </c>
      <c r="K9" s="19">
        <f>I9*D9</f>
        <v>800</v>
      </c>
      <c r="L9" s="19">
        <f>J9-K9</f>
        <v>200</v>
      </c>
      <c r="M9" s="21">
        <f>L9/K9</f>
        <v>0.25</v>
      </c>
      <c r="N9" s="22">
        <f>D9*1.78</f>
        <v>14.24</v>
      </c>
      <c r="O9" s="23">
        <f>ROUNDDOWN((G9*N9)+H9,0)</f>
        <v>97</v>
      </c>
      <c r="P9" s="24">
        <f>O9*N9</f>
        <v>1381.28</v>
      </c>
      <c r="Q9" s="25">
        <f>O9*D9</f>
        <v>776</v>
      </c>
      <c r="R9" s="26">
        <f>P9-Q9</f>
        <v>605.28</v>
      </c>
      <c r="S9" s="27">
        <f>R9/Q9</f>
        <v>0.77999999999999992</v>
      </c>
      <c r="T9" s="28">
        <f>O9-I9</f>
        <v>-3</v>
      </c>
      <c r="U9" s="29">
        <f>P9-J9</f>
        <v>381.28</v>
      </c>
      <c r="V9" s="29">
        <f>Q9-K9</f>
        <v>-24</v>
      </c>
      <c r="W9" s="29">
        <f>R9-L9</f>
        <v>405.28</v>
      </c>
      <c r="X9" s="30">
        <f>S9-M9</f>
        <v>0.52999999999999992</v>
      </c>
      <c r="Y9" s="16"/>
    </row>
    <row r="10" spans="1:31" s="17" customFormat="1" x14ac:dyDescent="0.25">
      <c r="A10" s="5" t="s">
        <v>30</v>
      </c>
      <c r="B10" s="18" t="s">
        <v>29</v>
      </c>
      <c r="C10" s="41" t="s">
        <v>20</v>
      </c>
      <c r="D10" s="43">
        <v>9</v>
      </c>
      <c r="E10" s="19">
        <v>10</v>
      </c>
      <c r="F10" s="19">
        <v>12</v>
      </c>
      <c r="G10" s="20">
        <v>-0.6</v>
      </c>
      <c r="H10" s="20">
        <f>I10-(G10*E10)</f>
        <v>106</v>
      </c>
      <c r="I10" s="20">
        <v>100</v>
      </c>
      <c r="J10" s="19">
        <f>E10*I10</f>
        <v>1000</v>
      </c>
      <c r="K10" s="19">
        <f>I10*D10</f>
        <v>900</v>
      </c>
      <c r="L10" s="19">
        <f>J10-K10</f>
        <v>100</v>
      </c>
      <c r="M10" s="21">
        <f>L10/K10</f>
        <v>0.1111111111111111</v>
      </c>
      <c r="N10" s="22">
        <f>D10*1.78</f>
        <v>16.02</v>
      </c>
      <c r="O10" s="23">
        <f>ROUNDDOWN((G10*N10)+H10,0)</f>
        <v>96</v>
      </c>
      <c r="P10" s="24">
        <f>O10*N10</f>
        <v>1537.92</v>
      </c>
      <c r="Q10" s="25">
        <f>O10*D10</f>
        <v>864</v>
      </c>
      <c r="R10" s="26">
        <f>P10-Q10</f>
        <v>673.92000000000007</v>
      </c>
      <c r="S10" s="27">
        <f>R10/Q10</f>
        <v>0.78000000000000014</v>
      </c>
      <c r="T10" s="28">
        <f>O10-I10</f>
        <v>-4</v>
      </c>
      <c r="U10" s="29">
        <f>P10-J10</f>
        <v>537.92000000000007</v>
      </c>
      <c r="V10" s="29">
        <f>Q10-K10</f>
        <v>-36</v>
      </c>
      <c r="W10" s="29">
        <f>R10-L10</f>
        <v>573.92000000000007</v>
      </c>
      <c r="X10" s="30">
        <f>S10-M10</f>
        <v>0.66888888888888909</v>
      </c>
      <c r="Y10" s="16"/>
    </row>
    <row r="11" spans="1:31" s="17" customFormat="1" x14ac:dyDescent="0.25">
      <c r="A11" s="5" t="s">
        <v>31</v>
      </c>
      <c r="B11" s="18" t="s">
        <v>32</v>
      </c>
      <c r="C11" s="40" t="s">
        <v>18</v>
      </c>
      <c r="D11" s="43">
        <v>50</v>
      </c>
      <c r="E11" s="19">
        <v>100</v>
      </c>
      <c r="F11" s="19">
        <v>90</v>
      </c>
      <c r="G11" s="20">
        <v>-2</v>
      </c>
      <c r="H11" s="20">
        <f>I11-(G11*E11)</f>
        <v>300</v>
      </c>
      <c r="I11" s="20">
        <v>100</v>
      </c>
      <c r="J11" s="19">
        <f>E11*I11</f>
        <v>10000</v>
      </c>
      <c r="K11" s="19">
        <f>I11*D11</f>
        <v>5000</v>
      </c>
      <c r="L11" s="19">
        <f>J11-K11</f>
        <v>5000</v>
      </c>
      <c r="M11" s="21">
        <f>L11/K11</f>
        <v>1</v>
      </c>
      <c r="N11" s="22">
        <f>D11*1.78</f>
        <v>89</v>
      </c>
      <c r="O11" s="23">
        <f>ROUNDDOWN((G11*N11)+H11,0)</f>
        <v>122</v>
      </c>
      <c r="P11" s="24">
        <f>O11*N11</f>
        <v>10858</v>
      </c>
      <c r="Q11" s="25">
        <f>O11*D11</f>
        <v>6100</v>
      </c>
      <c r="R11" s="26">
        <f>P11-Q11</f>
        <v>4758</v>
      </c>
      <c r="S11" s="27">
        <f>R11/Q11</f>
        <v>0.78</v>
      </c>
      <c r="T11" s="28">
        <f>O11-I11</f>
        <v>22</v>
      </c>
      <c r="U11" s="29">
        <f>P11-J11</f>
        <v>858</v>
      </c>
      <c r="V11" s="29">
        <f>Q11-K11</f>
        <v>1100</v>
      </c>
      <c r="W11" s="29">
        <f>R11-L11</f>
        <v>-242</v>
      </c>
      <c r="X11" s="30">
        <f>S11-M11</f>
        <v>-0.21999999999999997</v>
      </c>
      <c r="Y11" s="16"/>
    </row>
    <row r="12" spans="1:31" s="17" customFormat="1" x14ac:dyDescent="0.25">
      <c r="A12" s="5" t="s">
        <v>33</v>
      </c>
      <c r="B12" s="18" t="s">
        <v>32</v>
      </c>
      <c r="C12" s="41" t="s">
        <v>20</v>
      </c>
      <c r="D12" s="43">
        <v>55</v>
      </c>
      <c r="E12" s="19">
        <v>100</v>
      </c>
      <c r="F12" s="19">
        <v>100</v>
      </c>
      <c r="G12" s="20">
        <v>-1.5</v>
      </c>
      <c r="H12" s="20">
        <f>I12-(G12*E12)</f>
        <v>270</v>
      </c>
      <c r="I12" s="34">
        <v>120</v>
      </c>
      <c r="J12" s="19">
        <f>E12*I12</f>
        <v>12000</v>
      </c>
      <c r="K12" s="19">
        <f>I12*D12</f>
        <v>6600</v>
      </c>
      <c r="L12" s="19">
        <f>J12-K12</f>
        <v>5400</v>
      </c>
      <c r="M12" s="21">
        <f>L12/K12</f>
        <v>0.81818181818181823</v>
      </c>
      <c r="N12" s="22">
        <f>D12*1.78</f>
        <v>97.9</v>
      </c>
      <c r="O12" s="23">
        <f>ROUNDDOWN((G12*N12)+H12,0)</f>
        <v>123</v>
      </c>
      <c r="P12" s="24">
        <f>O12*N12</f>
        <v>12041.7</v>
      </c>
      <c r="Q12" s="25">
        <f>O12*D12</f>
        <v>6765</v>
      </c>
      <c r="R12" s="26">
        <f>P12-Q12</f>
        <v>5276.7000000000007</v>
      </c>
      <c r="S12" s="27">
        <f>R12/Q12</f>
        <v>0.78000000000000014</v>
      </c>
      <c r="T12" s="28">
        <f>O12-I12</f>
        <v>3</v>
      </c>
      <c r="U12" s="29">
        <f>P12-J12</f>
        <v>41.700000000000728</v>
      </c>
      <c r="V12" s="29">
        <f>Q12-K12</f>
        <v>165</v>
      </c>
      <c r="W12" s="29">
        <f>R12-L12</f>
        <v>-123.29999999999927</v>
      </c>
      <c r="X12" s="30">
        <f>S12-M12</f>
        <v>-3.8181818181818095E-2</v>
      </c>
      <c r="Y12" s="16"/>
    </row>
    <row r="13" spans="1:31" s="17" customFormat="1" x14ac:dyDescent="0.25">
      <c r="A13" s="5" t="s">
        <v>34</v>
      </c>
      <c r="B13" s="18" t="s">
        <v>35</v>
      </c>
      <c r="C13" s="40" t="s">
        <v>18</v>
      </c>
      <c r="D13" s="43">
        <v>55</v>
      </c>
      <c r="E13" s="19">
        <v>120</v>
      </c>
      <c r="F13" s="19">
        <v>120</v>
      </c>
      <c r="G13" s="20">
        <v>-1.8</v>
      </c>
      <c r="H13" s="20">
        <f>I13-(G13*E13)</f>
        <v>266</v>
      </c>
      <c r="I13" s="20">
        <v>50</v>
      </c>
      <c r="J13" s="19">
        <f>E13*I13</f>
        <v>6000</v>
      </c>
      <c r="K13" s="19">
        <f>I13*D13</f>
        <v>2750</v>
      </c>
      <c r="L13" s="19">
        <f>J13-K13</f>
        <v>3250</v>
      </c>
      <c r="M13" s="21">
        <f>L13/K13</f>
        <v>1.1818181818181819</v>
      </c>
      <c r="N13" s="22">
        <f>D13*1.78</f>
        <v>97.9</v>
      </c>
      <c r="O13" s="23">
        <f>ROUNDDOWN((G13*N13)+H13,0)</f>
        <v>89</v>
      </c>
      <c r="P13" s="24">
        <f>O13*N13</f>
        <v>8713.1</v>
      </c>
      <c r="Q13" s="25">
        <f>O13*D13</f>
        <v>4895</v>
      </c>
      <c r="R13" s="26">
        <f>P13-Q13</f>
        <v>3818.1000000000004</v>
      </c>
      <c r="S13" s="27">
        <f>R13/Q13</f>
        <v>0.78</v>
      </c>
      <c r="T13" s="28">
        <f>O13-I13</f>
        <v>39</v>
      </c>
      <c r="U13" s="29">
        <f>P13-J13</f>
        <v>2713.1000000000004</v>
      </c>
      <c r="V13" s="29">
        <f>Q13-K13</f>
        <v>2145</v>
      </c>
      <c r="W13" s="29">
        <f>R13-L13</f>
        <v>568.10000000000036</v>
      </c>
      <c r="X13" s="30">
        <f>S13-M13</f>
        <v>-0.40181818181818185</v>
      </c>
      <c r="Y13" s="16"/>
    </row>
    <row r="14" spans="1:31" s="17" customFormat="1" x14ac:dyDescent="0.25">
      <c r="A14" s="5" t="s">
        <v>36</v>
      </c>
      <c r="B14" s="18" t="s">
        <v>35</v>
      </c>
      <c r="C14" s="41" t="s">
        <v>20</v>
      </c>
      <c r="D14" s="43">
        <v>60</v>
      </c>
      <c r="E14" s="19">
        <v>120</v>
      </c>
      <c r="F14" s="19">
        <v>130</v>
      </c>
      <c r="G14" s="20">
        <v>-1.5</v>
      </c>
      <c r="H14" s="20">
        <f>I14-(G14*E14)</f>
        <v>230</v>
      </c>
      <c r="I14" s="34">
        <v>50</v>
      </c>
      <c r="J14" s="19">
        <f>E14*I14</f>
        <v>6000</v>
      </c>
      <c r="K14" s="19">
        <f>I14*D14</f>
        <v>3000</v>
      </c>
      <c r="L14" s="19">
        <f>J14-K14</f>
        <v>3000</v>
      </c>
      <c r="M14" s="21">
        <f>L14/K14</f>
        <v>1</v>
      </c>
      <c r="N14" s="22">
        <f>D14*1.78</f>
        <v>106.8</v>
      </c>
      <c r="O14" s="23">
        <f>ROUNDDOWN((G14*N14)+H14,0)</f>
        <v>69</v>
      </c>
      <c r="P14" s="24">
        <f>O14*N14</f>
        <v>7369.2</v>
      </c>
      <c r="Q14" s="25">
        <f>O14*D14</f>
        <v>4140</v>
      </c>
      <c r="R14" s="26">
        <f>P14-Q14</f>
        <v>3229.2</v>
      </c>
      <c r="S14" s="27">
        <f>R14/Q14</f>
        <v>0.77999999999999992</v>
      </c>
      <c r="T14" s="28">
        <f>O14-I14</f>
        <v>19</v>
      </c>
      <c r="U14" s="29">
        <f>P14-J14</f>
        <v>1369.1999999999998</v>
      </c>
      <c r="V14" s="29">
        <f>Q14-K14</f>
        <v>1140</v>
      </c>
      <c r="W14" s="29">
        <f>R14-L14</f>
        <v>229.19999999999982</v>
      </c>
      <c r="X14" s="30">
        <f>S14-M14</f>
        <v>-0.22000000000000008</v>
      </c>
      <c r="Y14" s="16"/>
    </row>
    <row r="15" spans="1:31" s="17" customFormat="1" x14ac:dyDescent="0.25">
      <c r="A15" s="5" t="s">
        <v>37</v>
      </c>
      <c r="B15" s="18" t="s">
        <v>38</v>
      </c>
      <c r="C15" s="40" t="s">
        <v>18</v>
      </c>
      <c r="D15" s="43">
        <v>70</v>
      </c>
      <c r="E15" s="19">
        <v>160</v>
      </c>
      <c r="F15" s="19">
        <v>150</v>
      </c>
      <c r="G15" s="20">
        <v>-1.7</v>
      </c>
      <c r="H15" s="20">
        <f>I15-(G15*E15)</f>
        <v>322</v>
      </c>
      <c r="I15" s="20">
        <v>50</v>
      </c>
      <c r="J15" s="19">
        <f>E15*I15</f>
        <v>8000</v>
      </c>
      <c r="K15" s="19">
        <f>I15*D15</f>
        <v>3500</v>
      </c>
      <c r="L15" s="19">
        <f>J15-K15</f>
        <v>4500</v>
      </c>
      <c r="M15" s="21">
        <f>L15/K15</f>
        <v>1.2857142857142858</v>
      </c>
      <c r="N15" s="22">
        <f>D15*1.78</f>
        <v>124.60000000000001</v>
      </c>
      <c r="O15" s="23">
        <f>ROUNDDOWN((G15*N15)+H15,0)</f>
        <v>110</v>
      </c>
      <c r="P15" s="24">
        <f>O15*N15</f>
        <v>13706.000000000002</v>
      </c>
      <c r="Q15" s="25">
        <f>O15*D15</f>
        <v>7700</v>
      </c>
      <c r="R15" s="26">
        <f>P15-Q15</f>
        <v>6006.0000000000018</v>
      </c>
      <c r="S15" s="27">
        <f>R15/Q15</f>
        <v>0.78000000000000025</v>
      </c>
      <c r="T15" s="28">
        <f>O15-I15</f>
        <v>60</v>
      </c>
      <c r="U15" s="29">
        <f>P15-J15</f>
        <v>5706.0000000000018</v>
      </c>
      <c r="V15" s="29">
        <f>Q15-K15</f>
        <v>4200</v>
      </c>
      <c r="W15" s="29">
        <f>R15-L15</f>
        <v>1506.0000000000018</v>
      </c>
      <c r="X15" s="30">
        <f>S15-M15</f>
        <v>-0.50571428571428556</v>
      </c>
      <c r="Y15" s="16"/>
    </row>
    <row r="16" spans="1:31" s="17" customFormat="1" x14ac:dyDescent="0.25">
      <c r="A16" s="5" t="s">
        <v>39</v>
      </c>
      <c r="B16" s="18" t="s">
        <v>38</v>
      </c>
      <c r="C16" s="41" t="s">
        <v>20</v>
      </c>
      <c r="D16" s="43">
        <v>75</v>
      </c>
      <c r="E16" s="19">
        <v>160</v>
      </c>
      <c r="F16" s="19">
        <v>160</v>
      </c>
      <c r="G16" s="20">
        <v>-1.4</v>
      </c>
      <c r="H16" s="20">
        <f>I16-(G16*E16)</f>
        <v>274</v>
      </c>
      <c r="I16" s="34">
        <v>50</v>
      </c>
      <c r="J16" s="19">
        <f>E16*I16</f>
        <v>8000</v>
      </c>
      <c r="K16" s="19">
        <f>I16*D16</f>
        <v>3750</v>
      </c>
      <c r="L16" s="19">
        <f>J16-K16</f>
        <v>4250</v>
      </c>
      <c r="M16" s="21">
        <f>L16/K16</f>
        <v>1.1333333333333333</v>
      </c>
      <c r="N16" s="22">
        <f>D16*1.78</f>
        <v>133.5</v>
      </c>
      <c r="O16" s="23">
        <f>ROUNDDOWN((G16*N16)+H16,0)</f>
        <v>87</v>
      </c>
      <c r="P16" s="24">
        <f>O16*N16</f>
        <v>11614.5</v>
      </c>
      <c r="Q16" s="25">
        <f>O16*D16</f>
        <v>6525</v>
      </c>
      <c r="R16" s="26">
        <f>P16-Q16</f>
        <v>5089.5</v>
      </c>
      <c r="S16" s="27">
        <f>R16/Q16</f>
        <v>0.78</v>
      </c>
      <c r="T16" s="28">
        <f>O16-I16</f>
        <v>37</v>
      </c>
      <c r="U16" s="29">
        <f>P16-J16</f>
        <v>3614.5</v>
      </c>
      <c r="V16" s="29">
        <f>Q16-K16</f>
        <v>2775</v>
      </c>
      <c r="W16" s="29">
        <f>R16-L16</f>
        <v>839.5</v>
      </c>
      <c r="X16" s="30">
        <f>S16-M16</f>
        <v>-0.35333333333333328</v>
      </c>
      <c r="Y16" s="16"/>
    </row>
    <row r="17" spans="1:25" s="17" customFormat="1" x14ac:dyDescent="0.25">
      <c r="A17" s="5" t="s">
        <v>40</v>
      </c>
      <c r="B17" s="18" t="s">
        <v>41</v>
      </c>
      <c r="C17" s="40" t="s">
        <v>18</v>
      </c>
      <c r="D17" s="43">
        <v>60</v>
      </c>
      <c r="E17" s="19">
        <v>100</v>
      </c>
      <c r="F17" s="19">
        <v>120</v>
      </c>
      <c r="G17" s="20">
        <v>-2</v>
      </c>
      <c r="H17" s="20">
        <f>I17-(G17*E17)</f>
        <v>350</v>
      </c>
      <c r="I17" s="20">
        <v>150</v>
      </c>
      <c r="J17" s="19">
        <f>E17*I17</f>
        <v>15000</v>
      </c>
      <c r="K17" s="19">
        <f>I17*D17</f>
        <v>9000</v>
      </c>
      <c r="L17" s="19">
        <f>J17-K17</f>
        <v>6000</v>
      </c>
      <c r="M17" s="21">
        <f>L17/K17</f>
        <v>0.66666666666666663</v>
      </c>
      <c r="N17" s="22">
        <f>D17*1.78</f>
        <v>106.8</v>
      </c>
      <c r="O17" s="23">
        <f>ROUNDDOWN((G17*N17)+H17,0)</f>
        <v>136</v>
      </c>
      <c r="P17" s="24">
        <f>O17*N17</f>
        <v>14524.8</v>
      </c>
      <c r="Q17" s="25">
        <f>O17*D17</f>
        <v>8160</v>
      </c>
      <c r="R17" s="26">
        <f>P17-Q17</f>
        <v>6364.7999999999993</v>
      </c>
      <c r="S17" s="27">
        <f>R17/Q17</f>
        <v>0.77999999999999992</v>
      </c>
      <c r="T17" s="28">
        <f>O17-I17</f>
        <v>-14</v>
      </c>
      <c r="U17" s="29">
        <f>P17-J17</f>
        <v>-475.20000000000073</v>
      </c>
      <c r="V17" s="29">
        <f>Q17-K17</f>
        <v>-840</v>
      </c>
      <c r="W17" s="29">
        <f>R17-L17</f>
        <v>364.79999999999927</v>
      </c>
      <c r="X17" s="30">
        <f>S17-M17</f>
        <v>0.11333333333333329</v>
      </c>
      <c r="Y17" s="16"/>
    </row>
    <row r="18" spans="1:25" s="17" customFormat="1" x14ac:dyDescent="0.25">
      <c r="A18" s="5" t="s">
        <v>42</v>
      </c>
      <c r="B18" s="18" t="s">
        <v>41</v>
      </c>
      <c r="C18" s="41" t="s">
        <v>20</v>
      </c>
      <c r="D18" s="43">
        <v>65</v>
      </c>
      <c r="E18" s="19">
        <v>100</v>
      </c>
      <c r="F18" s="19">
        <v>130</v>
      </c>
      <c r="G18" s="20">
        <v>-1.5</v>
      </c>
      <c r="H18" s="20">
        <f>I18-(G18*E18)</f>
        <v>310</v>
      </c>
      <c r="I18" s="34">
        <v>160</v>
      </c>
      <c r="J18" s="19">
        <f>E18*I18</f>
        <v>16000</v>
      </c>
      <c r="K18" s="19">
        <f>I18*D18</f>
        <v>10400</v>
      </c>
      <c r="L18" s="19">
        <f>J18-K18</f>
        <v>5600</v>
      </c>
      <c r="M18" s="21">
        <f>L18/K18</f>
        <v>0.53846153846153844</v>
      </c>
      <c r="N18" s="22">
        <f>D18*1.78</f>
        <v>115.7</v>
      </c>
      <c r="O18" s="23">
        <f>ROUNDDOWN((G18*N18)+H18,0)</f>
        <v>136</v>
      </c>
      <c r="P18" s="24">
        <f>O18*N18</f>
        <v>15735.2</v>
      </c>
      <c r="Q18" s="25">
        <f>O18*D18</f>
        <v>8840</v>
      </c>
      <c r="R18" s="26">
        <f>P18-Q18</f>
        <v>6895.2000000000007</v>
      </c>
      <c r="S18" s="27">
        <f>R18/Q18</f>
        <v>0.78000000000000014</v>
      </c>
      <c r="T18" s="28">
        <f>O18-I18</f>
        <v>-24</v>
      </c>
      <c r="U18" s="29">
        <f>P18-J18</f>
        <v>-264.79999999999927</v>
      </c>
      <c r="V18" s="29">
        <f>Q18-K18</f>
        <v>-1560</v>
      </c>
      <c r="W18" s="29">
        <f>R18-L18</f>
        <v>1295.2000000000007</v>
      </c>
      <c r="X18" s="30">
        <f>S18-M18</f>
        <v>0.2415384615384617</v>
      </c>
      <c r="Y18" s="16"/>
    </row>
    <row r="19" spans="1:25" s="17" customFormat="1" x14ac:dyDescent="0.25">
      <c r="A19" s="5" t="s">
        <v>43</v>
      </c>
      <c r="B19" s="18" t="s">
        <v>44</v>
      </c>
      <c r="C19" s="40" t="s">
        <v>18</v>
      </c>
      <c r="D19" s="43">
        <v>1</v>
      </c>
      <c r="E19" s="19">
        <v>5</v>
      </c>
      <c r="F19" s="19">
        <v>4</v>
      </c>
      <c r="G19" s="20">
        <v>-2</v>
      </c>
      <c r="H19" s="20">
        <f>I19-(G19*E19)</f>
        <v>50</v>
      </c>
      <c r="I19" s="20">
        <v>40</v>
      </c>
      <c r="J19" s="19">
        <f>E19*I19</f>
        <v>200</v>
      </c>
      <c r="K19" s="19">
        <f>I19*D19</f>
        <v>40</v>
      </c>
      <c r="L19" s="19">
        <f>J19-K19</f>
        <v>160</v>
      </c>
      <c r="M19" s="21">
        <f>L19/K19</f>
        <v>4</v>
      </c>
      <c r="N19" s="22">
        <f>D19*1.78</f>
        <v>1.78</v>
      </c>
      <c r="O19" s="23">
        <f>ROUNDDOWN((G19*N19)+H19,0)</f>
        <v>46</v>
      </c>
      <c r="P19" s="24">
        <f>O19*N19</f>
        <v>81.88</v>
      </c>
      <c r="Q19" s="25">
        <f>O19*D19</f>
        <v>46</v>
      </c>
      <c r="R19" s="26">
        <f>P19-Q19</f>
        <v>35.879999999999995</v>
      </c>
      <c r="S19" s="27">
        <f>R19/Q19</f>
        <v>0.77999999999999992</v>
      </c>
      <c r="T19" s="28">
        <f>O19-I19</f>
        <v>6</v>
      </c>
      <c r="U19" s="29">
        <f>P19-J19</f>
        <v>-118.12</v>
      </c>
      <c r="V19" s="29">
        <f>Q19-K19</f>
        <v>6</v>
      </c>
      <c r="W19" s="29">
        <f>R19-L19</f>
        <v>-124.12</v>
      </c>
      <c r="X19" s="30">
        <f>S19-M19</f>
        <v>-3.22</v>
      </c>
      <c r="Y19" s="16"/>
    </row>
    <row r="20" spans="1:25" s="17" customFormat="1" x14ac:dyDescent="0.25">
      <c r="A20" s="5" t="s">
        <v>45</v>
      </c>
      <c r="B20" s="18" t="s">
        <v>44</v>
      </c>
      <c r="C20" s="41" t="s">
        <v>20</v>
      </c>
      <c r="D20" s="43">
        <v>2</v>
      </c>
      <c r="E20" s="19">
        <v>5</v>
      </c>
      <c r="F20" s="19">
        <v>5</v>
      </c>
      <c r="G20" s="20">
        <v>-1.8</v>
      </c>
      <c r="H20" s="20">
        <f>I20-(G20*E20)</f>
        <v>69</v>
      </c>
      <c r="I20" s="20">
        <v>60</v>
      </c>
      <c r="J20" s="19">
        <f>E20*I20</f>
        <v>300</v>
      </c>
      <c r="K20" s="19">
        <f>I20*D20</f>
        <v>120</v>
      </c>
      <c r="L20" s="19">
        <f>J20-K20</f>
        <v>180</v>
      </c>
      <c r="M20" s="21">
        <f>L20/K20</f>
        <v>1.5</v>
      </c>
      <c r="N20" s="22">
        <f>D20*1.78</f>
        <v>3.56</v>
      </c>
      <c r="O20" s="23">
        <f>ROUNDDOWN((G20*N20)+H20,0)</f>
        <v>62</v>
      </c>
      <c r="P20" s="24">
        <f>O20*N20</f>
        <v>220.72</v>
      </c>
      <c r="Q20" s="25">
        <f>O20*D20</f>
        <v>124</v>
      </c>
      <c r="R20" s="26">
        <f>P20-Q20</f>
        <v>96.72</v>
      </c>
      <c r="S20" s="27">
        <f>R20/Q20</f>
        <v>0.78</v>
      </c>
      <c r="T20" s="28">
        <f>O20-I20</f>
        <v>2</v>
      </c>
      <c r="U20" s="29">
        <f>P20-J20</f>
        <v>-79.28</v>
      </c>
      <c r="V20" s="29">
        <f>Q20-K20</f>
        <v>4</v>
      </c>
      <c r="W20" s="29">
        <f>R20-L20</f>
        <v>-83.28</v>
      </c>
      <c r="X20" s="30">
        <f>S20-M20</f>
        <v>-0.72</v>
      </c>
      <c r="Y20" s="16"/>
    </row>
    <row r="21" spans="1:25" s="17" customFormat="1" x14ac:dyDescent="0.25">
      <c r="A21" s="5" t="s">
        <v>46</v>
      </c>
      <c r="B21" s="18" t="s">
        <v>47</v>
      </c>
      <c r="C21" s="40" t="s">
        <v>18</v>
      </c>
      <c r="D21" s="43">
        <v>12</v>
      </c>
      <c r="E21" s="19">
        <v>20</v>
      </c>
      <c r="F21" s="19">
        <v>22</v>
      </c>
      <c r="G21" s="20">
        <v>-2</v>
      </c>
      <c r="H21" s="20">
        <f>I21-(G21*E21)</f>
        <v>90</v>
      </c>
      <c r="I21" s="20">
        <v>50</v>
      </c>
      <c r="J21" s="19">
        <f>E21*I21</f>
        <v>1000</v>
      </c>
      <c r="K21" s="19">
        <f>I21*D21</f>
        <v>600</v>
      </c>
      <c r="L21" s="19">
        <f>J21-K21</f>
        <v>400</v>
      </c>
      <c r="M21" s="21">
        <f>L21/K21</f>
        <v>0.66666666666666663</v>
      </c>
      <c r="N21" s="22">
        <f>D21*1.78</f>
        <v>21.36</v>
      </c>
      <c r="O21" s="23">
        <f>ROUNDDOWN((G21*N21)+H21,0)</f>
        <v>47</v>
      </c>
      <c r="P21" s="24">
        <f>O21*N21</f>
        <v>1003.92</v>
      </c>
      <c r="Q21" s="25">
        <f>O21*D21</f>
        <v>564</v>
      </c>
      <c r="R21" s="26">
        <f>P21-Q21</f>
        <v>439.91999999999996</v>
      </c>
      <c r="S21" s="27">
        <f>R21/Q21</f>
        <v>0.77999999999999992</v>
      </c>
      <c r="T21" s="28">
        <f>O21-I21</f>
        <v>-3</v>
      </c>
      <c r="U21" s="29">
        <f>P21-J21</f>
        <v>3.9199999999999591</v>
      </c>
      <c r="V21" s="29">
        <f>Q21-K21</f>
        <v>-36</v>
      </c>
      <c r="W21" s="29">
        <f>R21-L21</f>
        <v>39.919999999999959</v>
      </c>
      <c r="X21" s="30">
        <f>S21-M21</f>
        <v>0.11333333333333329</v>
      </c>
      <c r="Y21" s="16"/>
    </row>
    <row r="22" spans="1:25" s="17" customFormat="1" x14ac:dyDescent="0.25">
      <c r="A22" s="5" t="s">
        <v>48</v>
      </c>
      <c r="B22" s="18" t="s">
        <v>47</v>
      </c>
      <c r="C22" s="41" t="s">
        <v>20</v>
      </c>
      <c r="D22" s="43">
        <v>14</v>
      </c>
      <c r="E22" s="19">
        <v>20</v>
      </c>
      <c r="F22" s="19">
        <v>25</v>
      </c>
      <c r="G22" s="20">
        <v>-1.8</v>
      </c>
      <c r="H22" s="20">
        <f>I22-(G22*E22)</f>
        <v>86</v>
      </c>
      <c r="I22" s="20">
        <v>50</v>
      </c>
      <c r="J22" s="19">
        <f>E22*I22</f>
        <v>1000</v>
      </c>
      <c r="K22" s="19">
        <f>I22*D22</f>
        <v>700</v>
      </c>
      <c r="L22" s="19">
        <f>J22-K22</f>
        <v>300</v>
      </c>
      <c r="M22" s="21">
        <f>L22/K22</f>
        <v>0.42857142857142855</v>
      </c>
      <c r="N22" s="22">
        <f>D22*1.78</f>
        <v>24.92</v>
      </c>
      <c r="O22" s="23">
        <f>ROUNDDOWN((G22*N22)+H22,0)</f>
        <v>41</v>
      </c>
      <c r="P22" s="24">
        <f>O22*N22</f>
        <v>1021.72</v>
      </c>
      <c r="Q22" s="25">
        <f>O22*D22</f>
        <v>574</v>
      </c>
      <c r="R22" s="26">
        <f>P22-Q22</f>
        <v>447.72</v>
      </c>
      <c r="S22" s="27">
        <f>R22/Q22</f>
        <v>0.78</v>
      </c>
      <c r="T22" s="28">
        <f>O22-I22</f>
        <v>-9</v>
      </c>
      <c r="U22" s="29">
        <f>P22-J22</f>
        <v>21.720000000000027</v>
      </c>
      <c r="V22" s="29">
        <f>Q22-K22</f>
        <v>-126</v>
      </c>
      <c r="W22" s="29">
        <f>R22-L22</f>
        <v>147.72000000000003</v>
      </c>
      <c r="X22" s="30">
        <f>S22-M22</f>
        <v>0.35142857142857148</v>
      </c>
      <c r="Y22" s="16"/>
    </row>
    <row r="23" spans="1:25" x14ac:dyDescent="0.25"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</row>
  </sheetData>
  <autoFilter ref="A2:X22" xr:uid="{FCC17C36-19DC-49F1-BCEB-E6D91EA8813E}">
    <sortState xmlns:xlrd2="http://schemas.microsoft.com/office/spreadsheetml/2017/richdata2" ref="A3:X22">
      <sortCondition ref="A2:A22"/>
    </sortState>
  </autoFilter>
  <mergeCells count="3">
    <mergeCell ref="O1:S1"/>
    <mergeCell ref="T1:X1"/>
    <mergeCell ref="E1:M1"/>
  </mergeCells>
  <conditionalFormatting sqref="AA6:AD6">
    <cfRule type="iconSet" priority="2">
      <iconSet iconSet="5Arrows">
        <cfvo type="percent" val="0"/>
        <cfvo type="num" val="-0.2"/>
        <cfvo type="num" val="0"/>
        <cfvo type="num" val="0" gte="0"/>
        <cfvo type="num" val="0.2"/>
      </iconSet>
    </cfRule>
  </conditionalFormatting>
  <conditionalFormatting sqref="AE6">
    <cfRule type="iconSet" priority="1">
      <iconSet iconSet="5Arrows">
        <cfvo type="percent" val="0"/>
        <cfvo type="num" val="-0.01"/>
        <cfvo type="num" val="0"/>
        <cfvo type="num" val="0" gte="0"/>
        <cfvo type="num" val="0.05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Keen, Tommy</dc:creator>
  <cp:lastModifiedBy>Keen, Tommy</cp:lastModifiedBy>
  <dcterms:created xsi:type="dcterms:W3CDTF">2019-06-18T19:09:50Z</dcterms:created>
  <dcterms:modified xsi:type="dcterms:W3CDTF">2019-06-18T20:46:49Z</dcterms:modified>
</cp:coreProperties>
</file>