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nak\Dropbox\DATA5\論文執筆\Hiraide\2-revise\SPring-8時分割データ\gitHUB用\"/>
    </mc:Choice>
  </mc:AlternateContent>
  <bookViews>
    <workbookView xWindow="3300" yWindow="330" windowWidth="24570" windowHeight="14775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6" i="2"/>
  <c r="B5" i="2"/>
  <c r="E15" i="2"/>
  <c r="E14" i="2"/>
  <c r="B9" i="1"/>
  <c r="B8" i="1"/>
  <c r="B7" i="1"/>
  <c r="B6" i="1"/>
  <c r="B5" i="1"/>
  <c r="E14" i="1"/>
  <c r="E16" i="2" l="1"/>
  <c r="E17" i="2" s="1"/>
  <c r="E18" i="2" s="1"/>
  <c r="E19" i="2" s="1"/>
  <c r="E20" i="2" s="1"/>
  <c r="E21" i="2" s="1"/>
  <c r="E22" i="2" s="1"/>
  <c r="E16" i="1"/>
  <c r="E17" i="1"/>
  <c r="E18" i="1"/>
  <c r="E19" i="1" s="1"/>
  <c r="E20" i="1" s="1"/>
  <c r="E21" i="1" s="1"/>
  <c r="E15" i="1"/>
  <c r="B3" i="1" l="1"/>
  <c r="B3" i="2"/>
  <c r="C14" i="2"/>
  <c r="G14" i="2" s="1"/>
  <c r="C15" i="2"/>
  <c r="C16" i="2"/>
  <c r="G16" i="2" s="1"/>
  <c r="C17" i="2"/>
  <c r="C18" i="2"/>
  <c r="C19" i="2"/>
  <c r="G19" i="2" s="1"/>
  <c r="C20" i="2"/>
  <c r="C21" i="2"/>
  <c r="C22" i="2"/>
  <c r="C13" i="2"/>
  <c r="D22" i="2"/>
  <c r="F22" i="2" s="1"/>
  <c r="D21" i="2"/>
  <c r="F21" i="2" s="1"/>
  <c r="D20" i="2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H13" i="2" l="1"/>
  <c r="G22" i="2"/>
  <c r="G21" i="2"/>
  <c r="H22" i="2"/>
  <c r="H21" i="2"/>
  <c r="H20" i="2"/>
  <c r="H19" i="2"/>
  <c r="H16" i="2"/>
  <c r="H17" i="2"/>
  <c r="H15" i="2"/>
  <c r="H14" i="2"/>
  <c r="H18" i="2"/>
  <c r="G18" i="2"/>
  <c r="G20" i="2"/>
  <c r="G15" i="2"/>
  <c r="G13" i="2"/>
  <c r="G17" i="2"/>
  <c r="F20" i="2"/>
  <c r="B9" i="2" l="1"/>
  <c r="B7" i="2" l="1"/>
  <c r="H14" i="1"/>
  <c r="H15" i="1"/>
  <c r="H16" i="1"/>
  <c r="H17" i="1"/>
  <c r="H18" i="1"/>
  <c r="H19" i="1"/>
  <c r="H20" i="1"/>
  <c r="H21" i="1"/>
  <c r="H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13" i="1"/>
  <c r="F13" i="1" s="1"/>
  <c r="C14" i="1"/>
  <c r="C15" i="1"/>
  <c r="C16" i="1"/>
  <c r="C17" i="1"/>
  <c r="C18" i="1"/>
  <c r="C19" i="1"/>
  <c r="C20" i="1"/>
  <c r="C21" i="1"/>
  <c r="G21" i="1" s="1"/>
  <c r="C13" i="1"/>
  <c r="G19" i="1" l="1"/>
  <c r="G13" i="1"/>
  <c r="G17" i="1"/>
  <c r="G15" i="1"/>
  <c r="G16" i="1"/>
  <c r="G14" i="1"/>
  <c r="G20" i="1"/>
  <c r="G18" i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<sst xmlns="http://schemas.openxmlformats.org/spreadsheetml/2006/main" count="34" uniqueCount="18">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</sst>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open!$A$13:$A$71</c:f>
              <c:numCache>
                <c:formatCode>General</c:formatCode>
                <c:ptCount val="5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open!$B$13:$B$71</c:f>
              <c:numCache>
                <c:formatCode>General</c:formatCode>
                <c:ptCount val="59"/>
                <c:pt idx="0">
                  <c:v>0.13074046435385814</c:v>
                </c:pt>
                <c:pt idx="1">
                  <c:v>0.38693520282898108</c:v>
                </c:pt>
                <c:pt idx="2">
                  <c:v>0.48349225369474402</c:v>
                </c:pt>
                <c:pt idx="3">
                  <c:v>0.60117731650650907</c:v>
                </c:pt>
                <c:pt idx="4">
                  <c:v>0.65133507993739426</c:v>
                </c:pt>
                <c:pt idx="5">
                  <c:v>0.76227770809415341</c:v>
                </c:pt>
                <c:pt idx="6">
                  <c:v>0.82145539238552634</c:v>
                </c:pt>
                <c:pt idx="7">
                  <c:v>0.90381149509386971</c:v>
                </c:pt>
                <c:pt idx="8">
                  <c:v>0.93924003188561678</c:v>
                </c:pt>
                <c:pt idx="9">
                  <c:v>1.0125700273914444</c:v>
                </c:pt>
                <c:pt idx="10">
                  <c:v>1.095731618177487</c:v>
                </c:pt>
                <c:pt idx="11">
                  <c:v>1.0309479712437746</c:v>
                </c:pt>
                <c:pt idx="12">
                  <c:v>0.99609114905604712</c:v>
                </c:pt>
                <c:pt idx="13">
                  <c:v>1.0829337792287341</c:v>
                </c:pt>
                <c:pt idx="14">
                  <c:v>1.020828813514437</c:v>
                </c:pt>
                <c:pt idx="15">
                  <c:v>1.0046942821982465</c:v>
                </c:pt>
                <c:pt idx="16">
                  <c:v>0.97107380144062927</c:v>
                </c:pt>
                <c:pt idx="17">
                  <c:v>0.97753377689080434</c:v>
                </c:pt>
                <c:pt idx="18">
                  <c:v>0.98044682679977224</c:v>
                </c:pt>
                <c:pt idx="19">
                  <c:v>0.97830824056080823</c:v>
                </c:pt>
                <c:pt idx="20">
                  <c:v>0.94781989794174948</c:v>
                </c:pt>
                <c:pt idx="21">
                  <c:v>1.0121236886686882</c:v>
                </c:pt>
                <c:pt idx="22">
                  <c:v>0.98250538089785999</c:v>
                </c:pt>
                <c:pt idx="23">
                  <c:v>1.0168016317033286</c:v>
                </c:pt>
                <c:pt idx="24">
                  <c:v>1.0179517448928965</c:v>
                </c:pt>
                <c:pt idx="25">
                  <c:v>1.0099160769036863</c:v>
                </c:pt>
                <c:pt idx="26">
                  <c:v>0.98163859534283981</c:v>
                </c:pt>
                <c:pt idx="27">
                  <c:v>1.0085936682340491</c:v>
                </c:pt>
                <c:pt idx="28">
                  <c:v>1.0370902477821233</c:v>
                </c:pt>
                <c:pt idx="29">
                  <c:v>1.0130204984735836</c:v>
                </c:pt>
                <c:pt idx="30">
                  <c:v>0.92871707385319513</c:v>
                </c:pt>
                <c:pt idx="31">
                  <c:v>1.0274892937740245</c:v>
                </c:pt>
                <c:pt idx="32">
                  <c:v>0.94137591525905773</c:v>
                </c:pt>
                <c:pt idx="33">
                  <c:v>0.96389944985075016</c:v>
                </c:pt>
                <c:pt idx="34">
                  <c:v>0.94985868306673094</c:v>
                </c:pt>
                <c:pt idx="35">
                  <c:v>0.9371954312088232</c:v>
                </c:pt>
                <c:pt idx="36">
                  <c:v>0.99514775629083174</c:v>
                </c:pt>
                <c:pt idx="37">
                  <c:v>0.93810413069473042</c:v>
                </c:pt>
                <c:pt idx="38">
                  <c:v>1.0113747412201415</c:v>
                </c:pt>
                <c:pt idx="39">
                  <c:v>1.0016737177630353</c:v>
                </c:pt>
                <c:pt idx="40">
                  <c:v>0.94990119221349134</c:v>
                </c:pt>
                <c:pt idx="41">
                  <c:v>1.0713382373136617</c:v>
                </c:pt>
                <c:pt idx="42">
                  <c:v>1.0282492234433167</c:v>
                </c:pt>
                <c:pt idx="43">
                  <c:v>1.0125213562967488</c:v>
                </c:pt>
                <c:pt idx="44">
                  <c:v>1.0657087929172357</c:v>
                </c:pt>
                <c:pt idx="45">
                  <c:v>1.0156659403016435</c:v>
                </c:pt>
                <c:pt idx="46">
                  <c:v>0.99492045213066116</c:v>
                </c:pt>
                <c:pt idx="47">
                  <c:v>0.92850727489428431</c:v>
                </c:pt>
                <c:pt idx="48">
                  <c:v>1.0677728405651055</c:v>
                </c:pt>
                <c:pt idx="49">
                  <c:v>1.0108684223010955</c:v>
                </c:pt>
                <c:pt idx="50">
                  <c:v>1.0027929236365551</c:v>
                </c:pt>
                <c:pt idx="51">
                  <c:v>0.96509521902509776</c:v>
                </c:pt>
                <c:pt idx="52">
                  <c:v>1.0508038263520725</c:v>
                </c:pt>
                <c:pt idx="53">
                  <c:v>0.97568589993898169</c:v>
                </c:pt>
                <c:pt idx="54">
                  <c:v>0.99852846048116906</c:v>
                </c:pt>
                <c:pt idx="55">
                  <c:v>0.98547504949707876</c:v>
                </c:pt>
                <c:pt idx="56">
                  <c:v>0.97800385106621601</c:v>
                </c:pt>
                <c:pt idx="57">
                  <c:v>1.0264962346351123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open!$A$13:$A$33</c:f>
              <c:numCache>
                <c:formatCode>General</c:formatCode>
                <c:ptCount val="21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</c:numCache>
            </c:numRef>
          </c:xVal>
          <c:yVal>
            <c:numRef>
              <c:f>open!$H$13:$H$21</c:f>
              <c:numCache>
                <c:formatCode>General</c:formatCode>
                <c:ptCount val="9"/>
                <c:pt idx="0">
                  <c:v>0.14575411144051864</c:v>
                </c:pt>
                <c:pt idx="1">
                  <c:v>0.31926185577931543</c:v>
                </c:pt>
                <c:pt idx="2">
                  <c:v>0.47434887729383612</c:v>
                </c:pt>
                <c:pt idx="3">
                  <c:v>0.60317960668141768</c:v>
                </c:pt>
                <c:pt idx="4">
                  <c:v>0.70578753376674686</c:v>
                </c:pt>
                <c:pt idx="5">
                  <c:v>0.78514532363023637</c:v>
                </c:pt>
                <c:pt idx="6">
                  <c:v>0.84515091027461686</c:v>
                </c:pt>
                <c:pt idx="7">
                  <c:v>0.88969604887640297</c:v>
                </c:pt>
                <c:pt idx="8">
                  <c:v>0.9222525984061235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6344"/>
        <c:axId val="156802424"/>
      </c:scatterChart>
      <c:valAx>
        <c:axId val="1568063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02424"/>
        <c:crosses val="autoZero"/>
        <c:crossBetween val="midCat"/>
      </c:valAx>
      <c:valAx>
        <c:axId val="1568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0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-1.9653021980118526</c:v>
                </c:pt>
                <c:pt idx="1">
                  <c:v>-0.71481086556033224</c:v>
                </c:pt>
                <c:pt idx="2">
                  <c:v>-0.41450838629319686</c:v>
                </c:pt>
                <c:pt idx="3">
                  <c:v>-8.4209817961457933E-2</c:v>
                </c:pt>
                <c:pt idx="4">
                  <c:v>5.2254568013646634E-2</c:v>
                </c:pt>
                <c:pt idx="5">
                  <c:v>0.36231549520914547</c:v>
                </c:pt>
                <c:pt idx="6">
                  <c:v>0.54401867221339095</c:v>
                </c:pt>
                <c:pt idx="7">
                  <c:v>0.85076843955574599</c:v>
                </c:pt>
                <c:pt idx="8">
                  <c:v>1.0299137046009528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2277522666424"/>
                  <c:y val="-1.1634143444925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-1.9653021980118526</c:v>
                </c:pt>
                <c:pt idx="1">
                  <c:v>-0.71481086556033224</c:v>
                </c:pt>
                <c:pt idx="2">
                  <c:v>-0.41450838629319686</c:v>
                </c:pt>
                <c:pt idx="3">
                  <c:v>-8.4209817961457933E-2</c:v>
                </c:pt>
                <c:pt idx="4">
                  <c:v>5.2254568013646634E-2</c:v>
                </c:pt>
                <c:pt idx="5">
                  <c:v>0.36231549520914547</c:v>
                </c:pt>
                <c:pt idx="6">
                  <c:v>0.54401867221339095</c:v>
                </c:pt>
                <c:pt idx="7">
                  <c:v>0.85076843955574599</c:v>
                </c:pt>
                <c:pt idx="8">
                  <c:v>1.0299137046009528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2816"/>
        <c:axId val="156799288"/>
      </c:scatterChart>
      <c:valAx>
        <c:axId val="1568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799288"/>
        <c:crosses val="autoZero"/>
        <c:crossBetween val="midCat"/>
      </c:valAx>
      <c:valAx>
        <c:axId val="1567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0.8730532048815951</c:v>
                </c:pt>
                <c:pt idx="1">
                  <c:v>0.53962620274144935</c:v>
                </c:pt>
                <c:pt idx="2">
                  <c:v>0.3885948846446402</c:v>
                </c:pt>
                <c:pt idx="3">
                  <c:v>0.40786897024602758</c:v>
                </c:pt>
                <c:pt idx="4">
                  <c:v>0.2858916131249189</c:v>
                </c:pt>
                <c:pt idx="5">
                  <c:v>0.212008314792068</c:v>
                </c:pt>
                <c:pt idx="6">
                  <c:v>0.22554104803106351</c:v>
                </c:pt>
                <c:pt idx="7">
                  <c:v>0.17674371021735785</c:v>
                </c:pt>
                <c:pt idx="8">
                  <c:v>9.2441201745322998E-2</c:v>
                </c:pt>
                <c:pt idx="9">
                  <c:v>1.937284090389739E-2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closed!$A$13:$A$32</c:f>
              <c:numCache>
                <c:formatCode>General</c:formatCode>
                <c:ptCount val="20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</c:numCache>
            </c:numRef>
          </c:xVal>
          <c:yVal>
            <c:numRef>
              <c:f>closed!$H$13:$H$32</c:f>
              <c:numCache>
                <c:formatCode>General</c:formatCode>
                <c:ptCount val="20"/>
                <c:pt idx="0">
                  <c:v>0.83154972843880537</c:v>
                </c:pt>
                <c:pt idx="1">
                  <c:v>0.65189172378886329</c:v>
                </c:pt>
                <c:pt idx="2">
                  <c:v>0.49919242577516321</c:v>
                </c:pt>
                <c:pt idx="3">
                  <c:v>0.37607317942383367</c:v>
                </c:pt>
                <c:pt idx="4">
                  <c:v>0.27973504976798907</c:v>
                </c:pt>
                <c:pt idx="5">
                  <c:v>0.20589573319795007</c:v>
                </c:pt>
                <c:pt idx="6">
                  <c:v>0.15018485662768077</c:v>
                </c:pt>
                <c:pt idx="7">
                  <c:v>0.10868252815203161</c:v>
                </c:pt>
                <c:pt idx="8">
                  <c:v>7.8093121681318878E-2</c:v>
                </c:pt>
                <c:pt idx="9">
                  <c:v>5.5753768894385804E-2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2896"/>
        <c:axId val="212323288"/>
      </c:scatterChart>
      <c:valAx>
        <c:axId val="2123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3288"/>
        <c:crosses val="autoZero"/>
        <c:crossBetween val="midCat"/>
      </c:valAx>
      <c:valAx>
        <c:axId val="2123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-1.9968756436736843</c:v>
                </c:pt>
                <c:pt idx="1">
                  <c:v>-0.48308303900439131</c:v>
                </c:pt>
                <c:pt idx="2">
                  <c:v>-5.6339790053852055E-2</c:v>
                </c:pt>
                <c:pt idx="3">
                  <c:v>-0.10891202869208082</c:v>
                </c:pt>
                <c:pt idx="4">
                  <c:v>0.22485609613522448</c:v>
                </c:pt>
                <c:pt idx="5">
                  <c:v>0.43898355855429794</c:v>
                </c:pt>
                <c:pt idx="6">
                  <c:v>0.39827472275207443</c:v>
                </c:pt>
                <c:pt idx="7">
                  <c:v>0.54988549355938332</c:v>
                </c:pt>
                <c:pt idx="8">
                  <c:v>0.86759721025701952</c:v>
                </c:pt>
                <c:pt idx="9">
                  <c:v>1.3721658083021084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-1.9968756436736843</c:v>
                </c:pt>
                <c:pt idx="1">
                  <c:v>-0.48308303900439131</c:v>
                </c:pt>
                <c:pt idx="2">
                  <c:v>-5.6339790053852055E-2</c:v>
                </c:pt>
                <c:pt idx="3">
                  <c:v>-0.10891202869208082</c:v>
                </c:pt>
                <c:pt idx="4">
                  <c:v>0.22485609613522448</c:v>
                </c:pt>
                <c:pt idx="5">
                  <c:v>0.43898355855429794</c:v>
                </c:pt>
                <c:pt idx="6">
                  <c:v>0.39827472275207443</c:v>
                </c:pt>
                <c:pt idx="7">
                  <c:v>0.54988549355938332</c:v>
                </c:pt>
                <c:pt idx="8">
                  <c:v>0.86759721025701952</c:v>
                </c:pt>
                <c:pt idx="9">
                  <c:v>1.3721658083021084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4072"/>
        <c:axId val="212324464"/>
      </c:scatterChart>
      <c:valAx>
        <c:axId val="2123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4464"/>
        <c:crosses val="autoZero"/>
        <c:crossBetween val="midCat"/>
      </c:valAx>
      <c:valAx>
        <c:axId val="2123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2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G26" sqref="G26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1.2433000000000001</v>
      </c>
    </row>
    <row r="2" spans="1:8" x14ac:dyDescent="0.4">
      <c r="A2" s="3" t="s">
        <v>2</v>
      </c>
      <c r="B2" s="3">
        <v>-1.8481000000000001</v>
      </c>
    </row>
    <row r="3" spans="1:8" x14ac:dyDescent="0.4">
      <c r="A3" s="3" t="s">
        <v>3</v>
      </c>
      <c r="B3" s="3">
        <f>EXP(B2)</f>
        <v>0.15753620092254239</v>
      </c>
    </row>
    <row r="4" spans="1:8" x14ac:dyDescent="0.4">
      <c r="A4" s="4" t="s">
        <v>4</v>
      </c>
      <c r="B4" s="3">
        <v>9</v>
      </c>
    </row>
    <row r="5" spans="1:8" x14ac:dyDescent="0.4">
      <c r="A5" s="3" t="s">
        <v>14</v>
      </c>
      <c r="B5" s="3">
        <f>SQRT(SUM(G13:G33)/(B4-2))</f>
        <v>0.12975626774843041</v>
      </c>
    </row>
    <row r="6" spans="1:8" x14ac:dyDescent="0.4">
      <c r="A6" s="3" t="s">
        <v>5</v>
      </c>
      <c r="B6" s="3">
        <f>$B$4*SUM(F14:F33)-(SUM(D14:D33))^2</f>
        <v>38.634814102073136</v>
      </c>
    </row>
    <row r="7" spans="1:8" x14ac:dyDescent="0.4">
      <c r="A7" s="3" t="s">
        <v>7</v>
      </c>
      <c r="B7" s="3">
        <f>B5*SQRT(B4/B6)</f>
        <v>6.2626794959954435E-2</v>
      </c>
    </row>
    <row r="8" spans="1:8" x14ac:dyDescent="0.4">
      <c r="A8" s="3" t="s">
        <v>8</v>
      </c>
      <c r="B8" s="3">
        <f>B5*SQRT(SUM(F14:F33)/B6)</f>
        <v>0.10092536915129967</v>
      </c>
    </row>
    <row r="9" spans="1:8" x14ac:dyDescent="0.4">
      <c r="A9" s="3" t="s">
        <v>6</v>
      </c>
      <c r="B9" s="3">
        <f>EXP(B2+B8)-B3</f>
        <v>1.6729412314279407E-2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0.13074046435385814</v>
      </c>
      <c r="C13" s="1">
        <f>LN(-LN(1-B13))</f>
        <v>-1.9653021980118526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1.3736355218809481E-2</v>
      </c>
      <c r="H13" s="1">
        <f>1-EXP(-$B$3*A13^$B$1)</f>
        <v>0.14575411144051864</v>
      </c>
    </row>
    <row r="14" spans="1:8" x14ac:dyDescent="0.4">
      <c r="A14" s="1">
        <v>2.0499999999999998</v>
      </c>
      <c r="B14" s="1">
        <v>0.38693520282898108</v>
      </c>
      <c r="C14" s="1">
        <f t="shared" ref="C14:C21" si="0">LN(-LN(1-B14))</f>
        <v>-0.71481086556033224</v>
      </c>
      <c r="D14" s="1">
        <f t="shared" ref="D14:D21" si="1">LN(A14)</f>
        <v>0.71783979315031676</v>
      </c>
      <c r="E14" s="1">
        <f>E13+1</f>
        <v>2</v>
      </c>
      <c r="F14" s="1">
        <f t="shared" ref="F14:F21" si="2">D14^2</f>
        <v>0.51529396863008958</v>
      </c>
      <c r="G14" s="1">
        <f t="shared" ref="G14:G21" si="3">(C14-$B$2-$B$1*D14)^2</f>
        <v>5.7984119688174539E-2</v>
      </c>
      <c r="H14" s="1">
        <f t="shared" ref="H14:H21" si="4">1-EXP(-$B$3*A14^$B$1)</f>
        <v>0.31926185577931543</v>
      </c>
    </row>
    <row r="15" spans="1:8" x14ac:dyDescent="0.4">
      <c r="A15" s="1">
        <v>3.0999999999999996</v>
      </c>
      <c r="B15" s="1">
        <v>0.48349225369474402</v>
      </c>
      <c r="C15" s="1">
        <f t="shared" si="0"/>
        <v>-0.41450838629319686</v>
      </c>
      <c r="D15" s="1">
        <f t="shared" si="1"/>
        <v>1.1314021114911004</v>
      </c>
      <c r="E15" s="1">
        <f>E14+1</f>
        <v>3</v>
      </c>
      <c r="F15" s="1">
        <f t="shared" si="2"/>
        <v>1.2800707378865204</v>
      </c>
      <c r="G15" s="1">
        <f t="shared" si="3"/>
        <v>7.2465239989599273E-4</v>
      </c>
      <c r="H15" s="1">
        <f t="shared" si="4"/>
        <v>0.47434887729383612</v>
      </c>
    </row>
    <row r="16" spans="1:8" x14ac:dyDescent="0.4">
      <c r="A16" s="1">
        <v>4.1500000000000004</v>
      </c>
      <c r="B16" s="1">
        <v>0.60117731650650907</v>
      </c>
      <c r="C16" s="1">
        <f t="shared" si="0"/>
        <v>-8.4209817961457933E-2</v>
      </c>
      <c r="D16" s="1">
        <f t="shared" si="1"/>
        <v>1.423108334242607</v>
      </c>
      <c r="E16" s="1">
        <f t="shared" ref="E16:E21" si="5">E15+1</f>
        <v>4</v>
      </c>
      <c r="F16" s="1">
        <f t="shared" si="2"/>
        <v>2.0252373309907674</v>
      </c>
      <c r="G16" s="1">
        <f t="shared" si="3"/>
        <v>2.9816076552217179E-5</v>
      </c>
      <c r="H16" s="1">
        <f t="shared" si="4"/>
        <v>0.60317960668141768</v>
      </c>
    </row>
    <row r="17" spans="1:8" x14ac:dyDescent="0.4">
      <c r="A17" s="1">
        <v>5.1999999999999993</v>
      </c>
      <c r="B17" s="1">
        <v>0.65133507993739426</v>
      </c>
      <c r="C17" s="1">
        <f t="shared" si="0"/>
        <v>5.2254568013646634E-2</v>
      </c>
      <c r="D17" s="1">
        <f t="shared" si="1"/>
        <v>1.6486586255873816</v>
      </c>
      <c r="E17" s="1">
        <f t="shared" si="5"/>
        <v>5</v>
      </c>
      <c r="F17" s="1">
        <f t="shared" si="2"/>
        <v>2.7180752637236743</v>
      </c>
      <c r="G17" s="1">
        <f t="shared" si="3"/>
        <v>2.2327143627672099E-2</v>
      </c>
      <c r="H17" s="1">
        <f t="shared" si="4"/>
        <v>0.70578753376674686</v>
      </c>
    </row>
    <row r="18" spans="1:8" x14ac:dyDescent="0.4">
      <c r="A18" s="1">
        <v>6.25</v>
      </c>
      <c r="B18" s="1">
        <v>0.76227770809415341</v>
      </c>
      <c r="C18" s="1">
        <f t="shared" si="0"/>
        <v>0.36231549520914547</v>
      </c>
      <c r="D18" s="1">
        <f t="shared" si="1"/>
        <v>1.8325814637483102</v>
      </c>
      <c r="E18" s="1">
        <f t="shared" si="5"/>
        <v>6</v>
      </c>
      <c r="F18" s="1">
        <f t="shared" si="2"/>
        <v>3.3583548212738994</v>
      </c>
      <c r="G18" s="1">
        <f t="shared" si="3"/>
        <v>4.6284943505551443E-3</v>
      </c>
      <c r="H18" s="1">
        <f t="shared" si="4"/>
        <v>0.78514532363023637</v>
      </c>
    </row>
    <row r="19" spans="1:8" x14ac:dyDescent="0.4">
      <c r="A19" s="1">
        <v>7.2999999999999989</v>
      </c>
      <c r="B19" s="1">
        <v>0.82145539238552634</v>
      </c>
      <c r="C19" s="1">
        <f t="shared" si="0"/>
        <v>0.54401867221339095</v>
      </c>
      <c r="D19" s="1">
        <f t="shared" si="1"/>
        <v>1.9878743481543453</v>
      </c>
      <c r="E19" s="1">
        <f t="shared" si="5"/>
        <v>7</v>
      </c>
      <c r="F19" s="1">
        <f t="shared" si="2"/>
        <v>3.951644424050063</v>
      </c>
      <c r="G19" s="1">
        <f t="shared" si="3"/>
        <v>6.3052341999920835E-3</v>
      </c>
      <c r="H19" s="1">
        <f t="shared" si="4"/>
        <v>0.84515091027461686</v>
      </c>
    </row>
    <row r="20" spans="1:8" x14ac:dyDescent="0.4">
      <c r="A20" s="1">
        <v>8.35</v>
      </c>
      <c r="B20" s="1">
        <v>0.90381149509386971</v>
      </c>
      <c r="C20" s="1">
        <f t="shared" si="0"/>
        <v>0.85076843955574599</v>
      </c>
      <c r="D20" s="1">
        <f t="shared" si="1"/>
        <v>2.1222615388627641</v>
      </c>
      <c r="E20" s="1">
        <f t="shared" si="5"/>
        <v>8</v>
      </c>
      <c r="F20" s="1">
        <f t="shared" si="2"/>
        <v>4.5039940393361482</v>
      </c>
      <c r="G20" s="1">
        <f t="shared" si="3"/>
        <v>3.631348142476766E-3</v>
      </c>
      <c r="H20" s="1">
        <f t="shared" si="4"/>
        <v>0.88969604887640297</v>
      </c>
    </row>
    <row r="21" spans="1:8" x14ac:dyDescent="0.4">
      <c r="A21" s="1">
        <v>9.4</v>
      </c>
      <c r="B21" s="1">
        <v>0.93924003188561678</v>
      </c>
      <c r="C21" s="1">
        <f t="shared" si="0"/>
        <v>1.0299137046009528</v>
      </c>
      <c r="D21" s="1">
        <f t="shared" si="1"/>
        <v>2.2407096892759584</v>
      </c>
      <c r="E21" s="1">
        <f t="shared" si="5"/>
        <v>9</v>
      </c>
      <c r="F21" s="1">
        <f t="shared" si="2"/>
        <v>5.0207799116151621</v>
      </c>
      <c r="G21" s="1">
        <f t="shared" si="3"/>
        <v>8.4896594358882024E-3</v>
      </c>
      <c r="H21" s="1">
        <f t="shared" si="4"/>
        <v>0.9222525984061235</v>
      </c>
    </row>
    <row r="22" spans="1:8" x14ac:dyDescent="0.4">
      <c r="A22" s="1">
        <v>10.45</v>
      </c>
      <c r="B22" s="1">
        <v>1.0125700273914444</v>
      </c>
    </row>
    <row r="23" spans="1:8" x14ac:dyDescent="0.4">
      <c r="A23" s="1">
        <v>11.5</v>
      </c>
      <c r="B23" s="1">
        <v>1.095731618177487</v>
      </c>
    </row>
    <row r="24" spans="1:8" x14ac:dyDescent="0.4">
      <c r="A24" s="1">
        <v>12.549999999999999</v>
      </c>
      <c r="B24" s="1">
        <v>1.0309479712437746</v>
      </c>
    </row>
    <row r="25" spans="1:8" x14ac:dyDescent="0.4">
      <c r="A25" s="1">
        <v>13.6</v>
      </c>
      <c r="B25" s="1">
        <v>0.99609114905604712</v>
      </c>
    </row>
    <row r="26" spans="1:8" x14ac:dyDescent="0.4">
      <c r="A26" s="1">
        <v>14.65</v>
      </c>
      <c r="B26" s="1">
        <v>1.0829337792287341</v>
      </c>
    </row>
    <row r="27" spans="1:8" x14ac:dyDescent="0.4">
      <c r="A27" s="1">
        <v>15.700000000000001</v>
      </c>
      <c r="B27" s="1">
        <v>1.020828813514437</v>
      </c>
    </row>
    <row r="28" spans="1:8" x14ac:dyDescent="0.4">
      <c r="A28" s="1">
        <v>16.75</v>
      </c>
      <c r="B28" s="1">
        <v>1.0046942821982465</v>
      </c>
    </row>
    <row r="29" spans="1:8" x14ac:dyDescent="0.4">
      <c r="A29" s="1">
        <v>17.799999999999997</v>
      </c>
      <c r="B29" s="1">
        <v>0.97107380144062927</v>
      </c>
    </row>
    <row r="30" spans="1:8" x14ac:dyDescent="0.4">
      <c r="A30" s="1">
        <v>18.850000000000001</v>
      </c>
      <c r="B30" s="1">
        <v>0.97753377689080434</v>
      </c>
    </row>
    <row r="31" spans="1:8" x14ac:dyDescent="0.4">
      <c r="A31" s="1">
        <v>19.899999999999999</v>
      </c>
      <c r="B31" s="1">
        <v>0.98044682679977224</v>
      </c>
    </row>
    <row r="32" spans="1:8" x14ac:dyDescent="0.4">
      <c r="A32" s="1">
        <v>20.950000000000003</v>
      </c>
      <c r="B32" s="1">
        <v>0.97830824056080823</v>
      </c>
    </row>
    <row r="33" spans="1:2" x14ac:dyDescent="0.4">
      <c r="A33" s="1">
        <v>22</v>
      </c>
      <c r="B33" s="1">
        <v>0.94781989794174948</v>
      </c>
    </row>
    <row r="34" spans="1:2" x14ac:dyDescent="0.4">
      <c r="A34" s="1">
        <v>23.049999999999997</v>
      </c>
      <c r="B34" s="1">
        <v>1.0121236886686882</v>
      </c>
    </row>
    <row r="35" spans="1:2" x14ac:dyDescent="0.4">
      <c r="A35" s="1">
        <v>24.1</v>
      </c>
      <c r="B35" s="1">
        <v>0.98250538089785999</v>
      </c>
    </row>
    <row r="36" spans="1:2" x14ac:dyDescent="0.4">
      <c r="A36" s="1">
        <v>25.15</v>
      </c>
      <c r="B36" s="1">
        <v>1.0168016317033286</v>
      </c>
    </row>
    <row r="37" spans="1:2" x14ac:dyDescent="0.4">
      <c r="A37" s="1">
        <v>26.200000000000003</v>
      </c>
      <c r="B37" s="1">
        <v>1.0179517448928965</v>
      </c>
    </row>
    <row r="38" spans="1:2" x14ac:dyDescent="0.4">
      <c r="A38" s="1">
        <v>27.25</v>
      </c>
      <c r="B38" s="1">
        <v>1.0099160769036863</v>
      </c>
    </row>
    <row r="39" spans="1:2" x14ac:dyDescent="0.4">
      <c r="A39" s="1">
        <v>28.300000000000004</v>
      </c>
      <c r="B39" s="1">
        <v>0.98163859534283981</v>
      </c>
    </row>
    <row r="40" spans="1:2" x14ac:dyDescent="0.4">
      <c r="A40" s="1">
        <v>29.35</v>
      </c>
      <c r="B40" s="1">
        <v>1.0085936682340491</v>
      </c>
    </row>
    <row r="41" spans="1:2" x14ac:dyDescent="0.4">
      <c r="A41" s="1">
        <v>30.4</v>
      </c>
      <c r="B41" s="1">
        <v>1.0370902477821233</v>
      </c>
    </row>
    <row r="42" spans="1:2" x14ac:dyDescent="0.4">
      <c r="A42" s="1">
        <v>31.450000000000003</v>
      </c>
      <c r="B42" s="1">
        <v>1.0130204984735836</v>
      </c>
    </row>
    <row r="43" spans="1:2" x14ac:dyDescent="0.4">
      <c r="A43" s="1">
        <v>32.5</v>
      </c>
      <c r="B43" s="1">
        <v>0.92871707385319513</v>
      </c>
    </row>
    <row r="44" spans="1:2" x14ac:dyDescent="0.4">
      <c r="A44" s="1">
        <v>33.550000000000004</v>
      </c>
      <c r="B44" s="1">
        <v>1.0274892937740245</v>
      </c>
    </row>
    <row r="45" spans="1:2" x14ac:dyDescent="0.4">
      <c r="A45" s="1">
        <v>34.6</v>
      </c>
      <c r="B45" s="1">
        <v>0.94137591525905773</v>
      </c>
    </row>
    <row r="46" spans="1:2" x14ac:dyDescent="0.4">
      <c r="A46" s="1">
        <v>35.65</v>
      </c>
      <c r="B46" s="1">
        <v>0.96389944985075016</v>
      </c>
    </row>
    <row r="47" spans="1:2" x14ac:dyDescent="0.4">
      <c r="A47" s="1">
        <v>36.700000000000003</v>
      </c>
      <c r="B47" s="1">
        <v>0.94985868306673094</v>
      </c>
    </row>
    <row r="48" spans="1:2" x14ac:dyDescent="0.4">
      <c r="A48" s="1">
        <v>37.75</v>
      </c>
      <c r="B48" s="1">
        <v>0.9371954312088232</v>
      </c>
    </row>
    <row r="49" spans="1:2" x14ac:dyDescent="0.4">
      <c r="A49" s="1">
        <v>38.800000000000004</v>
      </c>
      <c r="B49" s="1">
        <v>0.99514775629083174</v>
      </c>
    </row>
    <row r="50" spans="1:2" x14ac:dyDescent="0.4">
      <c r="A50" s="1">
        <v>39.85</v>
      </c>
      <c r="B50" s="1">
        <v>0.93810413069473042</v>
      </c>
    </row>
    <row r="51" spans="1:2" x14ac:dyDescent="0.4">
      <c r="A51" s="1">
        <v>40.9</v>
      </c>
      <c r="B51" s="1">
        <v>1.0113747412201415</v>
      </c>
    </row>
    <row r="52" spans="1:2" x14ac:dyDescent="0.4">
      <c r="A52" s="1">
        <v>41.95</v>
      </c>
      <c r="B52" s="1">
        <v>1.0016737177630353</v>
      </c>
    </row>
    <row r="53" spans="1:2" x14ac:dyDescent="0.4">
      <c r="A53" s="1">
        <v>43</v>
      </c>
      <c r="B53" s="1">
        <v>0.94990119221349134</v>
      </c>
    </row>
    <row r="54" spans="1:2" x14ac:dyDescent="0.4">
      <c r="A54" s="1">
        <v>44.050000000000004</v>
      </c>
      <c r="B54" s="1">
        <v>1.0713382373136617</v>
      </c>
    </row>
    <row r="55" spans="1:2" x14ac:dyDescent="0.4">
      <c r="A55" s="1">
        <v>45.1</v>
      </c>
      <c r="B55" s="1">
        <v>1.0282492234433167</v>
      </c>
    </row>
    <row r="56" spans="1:2" x14ac:dyDescent="0.4">
      <c r="A56" s="1">
        <v>46.15</v>
      </c>
      <c r="B56" s="1">
        <v>1.0125213562967488</v>
      </c>
    </row>
    <row r="57" spans="1:2" x14ac:dyDescent="0.4">
      <c r="A57" s="1">
        <v>47.2</v>
      </c>
      <c r="B57" s="1">
        <v>1.0657087929172357</v>
      </c>
    </row>
    <row r="58" spans="1:2" x14ac:dyDescent="0.4">
      <c r="A58" s="1">
        <v>48.25</v>
      </c>
      <c r="B58" s="1">
        <v>1.0156659403016435</v>
      </c>
    </row>
    <row r="59" spans="1:2" x14ac:dyDescent="0.4">
      <c r="A59" s="1">
        <v>49.300000000000004</v>
      </c>
      <c r="B59" s="1">
        <v>0.99492045213066116</v>
      </c>
    </row>
    <row r="60" spans="1:2" x14ac:dyDescent="0.4">
      <c r="A60" s="1">
        <v>50.35</v>
      </c>
      <c r="B60" s="1">
        <v>0.92850727489428431</v>
      </c>
    </row>
    <row r="61" spans="1:2" x14ac:dyDescent="0.4">
      <c r="A61" s="1">
        <v>51.4</v>
      </c>
      <c r="B61" s="1">
        <v>1.0677728405651055</v>
      </c>
    </row>
    <row r="62" spans="1:2" x14ac:dyDescent="0.4">
      <c r="A62" s="1">
        <v>52.45</v>
      </c>
      <c r="B62" s="1">
        <v>1.0108684223010955</v>
      </c>
    </row>
    <row r="63" spans="1:2" x14ac:dyDescent="0.4">
      <c r="A63" s="1">
        <v>53.5</v>
      </c>
      <c r="B63" s="1">
        <v>1.0027929236365551</v>
      </c>
    </row>
    <row r="64" spans="1:2" x14ac:dyDescent="0.4">
      <c r="A64" s="1">
        <v>54.550000000000004</v>
      </c>
      <c r="B64" s="1">
        <v>0.96509521902509776</v>
      </c>
    </row>
    <row r="65" spans="1:2" x14ac:dyDescent="0.4">
      <c r="A65" s="1">
        <v>55.6</v>
      </c>
      <c r="B65" s="1">
        <v>1.0508038263520725</v>
      </c>
    </row>
    <row r="66" spans="1:2" x14ac:dyDescent="0.4">
      <c r="A66" s="1">
        <v>56.65</v>
      </c>
      <c r="B66" s="1">
        <v>0.97568589993898169</v>
      </c>
    </row>
    <row r="67" spans="1:2" x14ac:dyDescent="0.4">
      <c r="A67" s="1">
        <v>57.7</v>
      </c>
      <c r="B67" s="1">
        <v>0.99852846048116906</v>
      </c>
    </row>
    <row r="68" spans="1:2" x14ac:dyDescent="0.4">
      <c r="A68" s="1">
        <v>58.75</v>
      </c>
      <c r="B68" s="1">
        <v>0.98547504949707876</v>
      </c>
    </row>
    <row r="69" spans="1:2" x14ac:dyDescent="0.4">
      <c r="A69" s="1">
        <v>59.800000000000004</v>
      </c>
      <c r="B69" s="1">
        <v>0.97800385106621601</v>
      </c>
    </row>
    <row r="70" spans="1:2" x14ac:dyDescent="0.4">
      <c r="A70" s="1">
        <v>60.85</v>
      </c>
      <c r="B70" s="1">
        <v>1.0264962346351123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8" sqref="G8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1.1720999999999999</v>
      </c>
    </row>
    <row r="2" spans="1:8" x14ac:dyDescent="0.4">
      <c r="A2" s="3" t="s">
        <v>2</v>
      </c>
      <c r="B2" s="3">
        <v>-1.6902999999999999</v>
      </c>
    </row>
    <row r="3" spans="1:8" x14ac:dyDescent="0.4">
      <c r="A3" s="3" t="s">
        <v>3</v>
      </c>
      <c r="B3" s="3">
        <f>EXP(B2)</f>
        <v>0.18446417643833968</v>
      </c>
    </row>
    <row r="4" spans="1:8" x14ac:dyDescent="0.4">
      <c r="A4" s="4" t="s">
        <v>4</v>
      </c>
      <c r="B4" s="3">
        <v>10</v>
      </c>
    </row>
    <row r="5" spans="1:8" x14ac:dyDescent="0.4">
      <c r="A5" s="3" t="s">
        <v>14</v>
      </c>
      <c r="B5" s="3">
        <f>SQRT(SUM(G13:G32)/(B4-2))</f>
        <v>0.26273267552343832</v>
      </c>
    </row>
    <row r="6" spans="1:8" x14ac:dyDescent="0.4">
      <c r="A6" s="3" t="s">
        <v>5</v>
      </c>
      <c r="B6" s="3">
        <f>$B$4*SUM(F13:F32)-(SUM(D13:D32))^2</f>
        <v>50.065341766338634</v>
      </c>
    </row>
    <row r="7" spans="1:8" x14ac:dyDescent="0.4">
      <c r="A7" s="3" t="s">
        <v>7</v>
      </c>
      <c r="B7" s="3">
        <f>B5*SQRT(B4/B6)</f>
        <v>0.11742092462030139</v>
      </c>
    </row>
    <row r="8" spans="1:8" x14ac:dyDescent="0.4">
      <c r="A8" s="3" t="s">
        <v>8</v>
      </c>
      <c r="B8" s="3">
        <f>B5*SQRT(SUM(F13:F32)/B6)</f>
        <v>0.19954645885900715</v>
      </c>
    </row>
    <row r="9" spans="1:8" x14ac:dyDescent="0.4">
      <c r="A9" s="3" t="s">
        <v>6</v>
      </c>
      <c r="B9" s="3">
        <f>EXP(B2+B8)-B3</f>
        <v>4.0738715503055994E-2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0.8730532048815951</v>
      </c>
      <c r="C13" s="1">
        <f>LN(-LN(B13))</f>
        <v>-1.9968756436736843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9.3988625293933897E-2</v>
      </c>
      <c r="H13" s="1">
        <f>EXP(-$B$3*A13^$B$1)</f>
        <v>0.83154972843880537</v>
      </c>
    </row>
    <row r="14" spans="1:8" x14ac:dyDescent="0.4">
      <c r="A14" s="1">
        <v>2.0499999999999998</v>
      </c>
      <c r="B14" s="1">
        <v>0.53962620274144935</v>
      </c>
      <c r="C14" s="1">
        <f t="shared" ref="C14:C22" si="0">LN(-LN(B14))</f>
        <v>-0.48308303900439131</v>
      </c>
      <c r="D14" s="1">
        <f t="shared" ref="D14:D22" si="1">LN(A14)</f>
        <v>0.71783979315031676</v>
      </c>
      <c r="E14" s="1">
        <f>E13+1</f>
        <v>2</v>
      </c>
      <c r="F14" s="1">
        <f t="shared" ref="F14:F22" si="2">D14^2</f>
        <v>0.51529396863008958</v>
      </c>
      <c r="G14" s="1">
        <f t="shared" ref="G14:G22" si="3">(C14-$B$2-$B$1*D14)^2</f>
        <v>0.1338366662618426</v>
      </c>
      <c r="H14" s="1">
        <f t="shared" ref="H14:H22" si="4">EXP(-$B$3*A14^$B$1)</f>
        <v>0.65189172378886329</v>
      </c>
    </row>
    <row r="15" spans="1:8" x14ac:dyDescent="0.4">
      <c r="A15" s="1">
        <v>3.0999999999999996</v>
      </c>
      <c r="B15" s="1">
        <v>0.3885948846446402</v>
      </c>
      <c r="C15" s="1">
        <f t="shared" si="0"/>
        <v>-5.6339790053852055E-2</v>
      </c>
      <c r="D15" s="1">
        <f t="shared" si="1"/>
        <v>1.1314021114911004</v>
      </c>
      <c r="E15" s="1">
        <f>E14+1</f>
        <v>3</v>
      </c>
      <c r="F15" s="1">
        <f t="shared" si="2"/>
        <v>1.2800707378865204</v>
      </c>
      <c r="G15" s="1">
        <f t="shared" si="3"/>
        <v>9.4767802161517423E-2</v>
      </c>
      <c r="H15" s="1">
        <f t="shared" si="4"/>
        <v>0.49919242577516321</v>
      </c>
    </row>
    <row r="16" spans="1:8" x14ac:dyDescent="0.4">
      <c r="A16" s="1">
        <v>4.1500000000000004</v>
      </c>
      <c r="B16" s="1">
        <v>0.40786897024602758</v>
      </c>
      <c r="C16" s="1">
        <f t="shared" si="0"/>
        <v>-0.10891202869208082</v>
      </c>
      <c r="D16" s="1">
        <f t="shared" si="1"/>
        <v>1.423108334242607</v>
      </c>
      <c r="E16" s="1">
        <f t="shared" ref="E16:E22" si="5">E15+1</f>
        <v>4</v>
      </c>
      <c r="F16" s="1">
        <f t="shared" si="2"/>
        <v>2.0252373309907674</v>
      </c>
      <c r="G16" s="1">
        <f t="shared" si="3"/>
        <v>7.5060230088894375E-3</v>
      </c>
      <c r="H16" s="1">
        <f t="shared" si="4"/>
        <v>0.37607317942383367</v>
      </c>
    </row>
    <row r="17" spans="1:8" x14ac:dyDescent="0.4">
      <c r="A17" s="1">
        <v>5.1999999999999993</v>
      </c>
      <c r="B17" s="1">
        <v>0.2858916131249189</v>
      </c>
      <c r="C17" s="1">
        <f t="shared" si="0"/>
        <v>0.22485609613522448</v>
      </c>
      <c r="D17" s="1">
        <f t="shared" si="1"/>
        <v>1.6486586255873816</v>
      </c>
      <c r="E17" s="1">
        <f t="shared" si="5"/>
        <v>5</v>
      </c>
      <c r="F17" s="1">
        <f t="shared" si="2"/>
        <v>2.7180752637236743</v>
      </c>
      <c r="G17" s="1">
        <f t="shared" si="3"/>
        <v>2.9710310004451066E-4</v>
      </c>
      <c r="H17" s="1">
        <f t="shared" si="4"/>
        <v>0.27973504976798907</v>
      </c>
    </row>
    <row r="18" spans="1:8" x14ac:dyDescent="0.4">
      <c r="A18" s="1">
        <v>6.25</v>
      </c>
      <c r="B18" s="1">
        <v>0.212008314792068</v>
      </c>
      <c r="C18" s="1">
        <f t="shared" si="0"/>
        <v>0.43898355855429794</v>
      </c>
      <c r="D18" s="1">
        <f t="shared" si="1"/>
        <v>1.8325814637483102</v>
      </c>
      <c r="E18" s="1">
        <f t="shared" si="5"/>
        <v>6</v>
      </c>
      <c r="F18" s="1">
        <f t="shared" si="2"/>
        <v>3.3583548212738994</v>
      </c>
      <c r="G18" s="1">
        <f t="shared" si="3"/>
        <v>3.4913576870810914E-4</v>
      </c>
      <c r="H18" s="1">
        <f t="shared" si="4"/>
        <v>0.20589573319795007</v>
      </c>
    </row>
    <row r="19" spans="1:8" x14ac:dyDescent="0.4">
      <c r="A19" s="1">
        <v>7.2999999999999989</v>
      </c>
      <c r="B19" s="1">
        <v>0.22554104803106351</v>
      </c>
      <c r="C19" s="1">
        <f t="shared" si="0"/>
        <v>0.39827472275207443</v>
      </c>
      <c r="D19" s="1">
        <f t="shared" si="1"/>
        <v>1.9878743481543453</v>
      </c>
      <c r="E19" s="1">
        <f t="shared" si="5"/>
        <v>7</v>
      </c>
      <c r="F19" s="1">
        <f t="shared" si="2"/>
        <v>3.951644424050063</v>
      </c>
      <c r="G19" s="1">
        <f t="shared" si="3"/>
        <v>5.8280140351297346E-2</v>
      </c>
      <c r="H19" s="1">
        <f t="shared" si="4"/>
        <v>0.15018485662768077</v>
      </c>
    </row>
    <row r="20" spans="1:8" x14ac:dyDescent="0.4">
      <c r="A20" s="1">
        <v>8.35</v>
      </c>
      <c r="B20" s="1">
        <v>0.17674371021735785</v>
      </c>
      <c r="C20" s="1">
        <f t="shared" si="0"/>
        <v>0.54988549355938332</v>
      </c>
      <c r="D20" s="1">
        <f t="shared" si="1"/>
        <v>2.1222615388627641</v>
      </c>
      <c r="E20" s="1">
        <f t="shared" si="5"/>
        <v>8</v>
      </c>
      <c r="F20" s="1">
        <f t="shared" si="2"/>
        <v>4.5039940393361482</v>
      </c>
      <c r="G20" s="1">
        <f t="shared" si="3"/>
        <v>6.1165825185440836E-2</v>
      </c>
      <c r="H20" s="1">
        <f t="shared" si="4"/>
        <v>0.10868252815203161</v>
      </c>
    </row>
    <row r="21" spans="1:8" x14ac:dyDescent="0.4">
      <c r="A21" s="1">
        <v>9.4</v>
      </c>
      <c r="B21" s="1">
        <v>9.2441201745322998E-2</v>
      </c>
      <c r="C21" s="1">
        <f t="shared" si="0"/>
        <v>0.86759721025701952</v>
      </c>
      <c r="D21" s="1">
        <f t="shared" si="1"/>
        <v>2.2407096892759584</v>
      </c>
      <c r="E21" s="1">
        <f t="shared" si="5"/>
        <v>9</v>
      </c>
      <c r="F21" s="1">
        <f t="shared" si="2"/>
        <v>5.0207799116151621</v>
      </c>
      <c r="G21" s="1">
        <f t="shared" si="3"/>
        <v>4.6838442343651067E-3</v>
      </c>
      <c r="H21" s="1">
        <f t="shared" si="4"/>
        <v>7.8093121681318878E-2</v>
      </c>
    </row>
    <row r="22" spans="1:8" x14ac:dyDescent="0.4">
      <c r="A22" s="1">
        <v>10.45</v>
      </c>
      <c r="B22" s="1">
        <v>1.937284090389739E-2</v>
      </c>
      <c r="C22" s="1">
        <f t="shared" si="0"/>
        <v>1.3721658083021084</v>
      </c>
      <c r="D22" s="1">
        <f t="shared" si="1"/>
        <v>2.3466019784108201</v>
      </c>
      <c r="E22" s="1">
        <f t="shared" si="5"/>
        <v>10</v>
      </c>
      <c r="F22" s="1">
        <f t="shared" si="2"/>
        <v>5.5065408450815747</v>
      </c>
      <c r="G22" s="1">
        <f t="shared" si="3"/>
        <v>9.7352504935595274E-2</v>
      </c>
      <c r="H22" s="1">
        <f t="shared" si="4"/>
        <v>5.5753768894385804E-2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田中秀樹</cp:lastModifiedBy>
  <dcterms:created xsi:type="dcterms:W3CDTF">2020-06-22T06:55:16Z</dcterms:created>
  <dcterms:modified xsi:type="dcterms:W3CDTF">2020-06-22T20:08:37Z</dcterms:modified>
</cp:coreProperties>
</file>