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eki Tanaka\Dropbox\DATA5\論文執筆\Hiraide\2-revise\SPring-8時分割データ\gitHUB用\"/>
    </mc:Choice>
  </mc:AlternateContent>
  <xr:revisionPtr revIDLastSave="0" documentId="13_ncr:1_{AFDA09E2-55E6-40BD-A4C7-DE3D87D64A68}" xr6:coauthVersionLast="44" xr6:coauthVersionMax="44" xr10:uidLastSave="{00000000-0000-0000-0000-000000000000}"/>
  <bookViews>
    <workbookView xWindow="30495" yWindow="1005" windowWidth="24570" windowHeight="14775" xr2:uid="{00000000-000D-0000-FFFF-FFFF00000000}"/>
  </bookViews>
  <sheets>
    <sheet name="open" sheetId="1" r:id="rId1"/>
    <sheet name="cl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  <c r="E15" i="2" s="1"/>
  <c r="E13" i="1"/>
  <c r="E14" i="1" s="1"/>
  <c r="E16" i="2" l="1"/>
  <c r="E17" i="2" s="1"/>
  <c r="E15" i="1"/>
  <c r="E16" i="1" s="1"/>
  <c r="E17" i="1" s="1"/>
  <c r="B3" i="1" l="1"/>
  <c r="B3" i="2"/>
  <c r="C14" i="2"/>
  <c r="G14" i="2" s="1"/>
  <c r="C15" i="2"/>
  <c r="C16" i="2"/>
  <c r="C17" i="2"/>
  <c r="C13" i="2"/>
  <c r="D17" i="2"/>
  <c r="F17" i="2" s="1"/>
  <c r="D16" i="2"/>
  <c r="F16" i="2" s="1"/>
  <c r="D15" i="2"/>
  <c r="F15" i="2" s="1"/>
  <c r="D14" i="2"/>
  <c r="F14" i="2" s="1"/>
  <c r="D13" i="2"/>
  <c r="F13" i="2" s="1"/>
  <c r="B6" i="2" s="1"/>
  <c r="G16" i="2" l="1"/>
  <c r="H13" i="2"/>
  <c r="H16" i="2"/>
  <c r="H17" i="2"/>
  <c r="H15" i="2"/>
  <c r="H14" i="2"/>
  <c r="G15" i="2"/>
  <c r="G13" i="2"/>
  <c r="B5" i="2" s="1"/>
  <c r="G17" i="2"/>
  <c r="B8" i="2" l="1"/>
  <c r="B9" i="2" s="1"/>
  <c r="B7" i="2"/>
  <c r="H14" i="1" l="1"/>
  <c r="H15" i="1"/>
  <c r="H16" i="1"/>
  <c r="H17" i="1"/>
  <c r="H13" i="1"/>
  <c r="D14" i="1"/>
  <c r="F14" i="1" s="1"/>
  <c r="D15" i="1"/>
  <c r="F15" i="1" s="1"/>
  <c r="D16" i="1"/>
  <c r="F16" i="1" s="1"/>
  <c r="D17" i="1"/>
  <c r="F17" i="1" s="1"/>
  <c r="D13" i="1"/>
  <c r="F13" i="1" s="1"/>
  <c r="C14" i="1"/>
  <c r="C15" i="1"/>
  <c r="C16" i="1"/>
  <c r="C17" i="1"/>
  <c r="C13" i="1"/>
  <c r="B6" i="1" l="1"/>
  <c r="G13" i="1"/>
  <c r="G17" i="1"/>
  <c r="G16" i="1"/>
  <c r="G15" i="1"/>
  <c r="G14" i="1"/>
  <c r="B5" i="1" l="1"/>
  <c r="B8" i="1" s="1"/>
  <c r="B9" i="1" s="1"/>
  <c r="B7" i="1" l="1"/>
</calcChain>
</file>

<file path=xl/sharedStrings.xml><?xml version="1.0" encoding="utf-8"?>
<sst xmlns="http://schemas.openxmlformats.org/spreadsheetml/2006/main" count="34" uniqueCount="18">
  <si>
    <t>alpha</t>
    <phoneticPr fontId="3"/>
  </si>
  <si>
    <t>n</t>
    <phoneticPr fontId="3"/>
  </si>
  <si>
    <t>c</t>
    <phoneticPr fontId="3"/>
  </si>
  <si>
    <t>k</t>
    <phoneticPr fontId="3"/>
  </si>
  <si>
    <t>Num of data</t>
    <phoneticPr fontId="1"/>
  </si>
  <si>
    <t>delta</t>
    <phoneticPr fontId="3"/>
  </si>
  <si>
    <t>k_error</t>
    <phoneticPr fontId="3"/>
  </si>
  <si>
    <t>n_error</t>
    <phoneticPr fontId="3"/>
  </si>
  <si>
    <t>c_error</t>
    <phoneticPr fontId="3"/>
  </si>
  <si>
    <t>x=LN(t)</t>
    <phoneticPr fontId="3"/>
  </si>
  <si>
    <t>x^2</t>
    <phoneticPr fontId="3"/>
  </si>
  <si>
    <t>y=LN(-LN(1-alpha))</t>
    <phoneticPr fontId="3"/>
  </si>
  <si>
    <t>alpha=1-exp[-kt^n]</t>
    <phoneticPr fontId="3"/>
  </si>
  <si>
    <t>(y-c-nx)^2</t>
    <phoneticPr fontId="3"/>
  </si>
  <si>
    <t>y_error</t>
    <phoneticPr fontId="3"/>
  </si>
  <si>
    <t>y=LN(-LN(alpha))</t>
    <phoneticPr fontId="3"/>
  </si>
  <si>
    <t>alpha=exp[-kt^n]</t>
    <phoneticPr fontId="3"/>
  </si>
  <si>
    <t>time [s]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</si>
</sst>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open!$A$13:$A$71</c:f>
              <c:numCache>
                <c:formatCode>General</c:formatCode>
                <c:ptCount val="59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  <c:pt idx="21">
                  <c:v>23.049999999999997</c:v>
                </c:pt>
                <c:pt idx="22">
                  <c:v>24.1</c:v>
                </c:pt>
                <c:pt idx="23">
                  <c:v>25.15</c:v>
                </c:pt>
                <c:pt idx="24">
                  <c:v>26.200000000000003</c:v>
                </c:pt>
                <c:pt idx="25">
                  <c:v>27.25</c:v>
                </c:pt>
                <c:pt idx="26">
                  <c:v>28.300000000000004</c:v>
                </c:pt>
                <c:pt idx="27">
                  <c:v>29.35</c:v>
                </c:pt>
                <c:pt idx="28">
                  <c:v>30.4</c:v>
                </c:pt>
                <c:pt idx="29">
                  <c:v>31.450000000000003</c:v>
                </c:pt>
                <c:pt idx="30">
                  <c:v>32.5</c:v>
                </c:pt>
                <c:pt idx="31">
                  <c:v>33.550000000000004</c:v>
                </c:pt>
                <c:pt idx="32">
                  <c:v>34.6</c:v>
                </c:pt>
                <c:pt idx="33">
                  <c:v>35.65</c:v>
                </c:pt>
                <c:pt idx="34">
                  <c:v>36.700000000000003</c:v>
                </c:pt>
                <c:pt idx="35">
                  <c:v>37.75</c:v>
                </c:pt>
                <c:pt idx="36">
                  <c:v>38.800000000000004</c:v>
                </c:pt>
                <c:pt idx="37">
                  <c:v>39.85</c:v>
                </c:pt>
                <c:pt idx="38">
                  <c:v>40.9</c:v>
                </c:pt>
                <c:pt idx="39">
                  <c:v>41.95</c:v>
                </c:pt>
                <c:pt idx="40">
                  <c:v>43</c:v>
                </c:pt>
                <c:pt idx="41">
                  <c:v>44.050000000000004</c:v>
                </c:pt>
                <c:pt idx="42">
                  <c:v>45.1</c:v>
                </c:pt>
                <c:pt idx="43">
                  <c:v>46.15</c:v>
                </c:pt>
                <c:pt idx="44">
                  <c:v>47.2</c:v>
                </c:pt>
                <c:pt idx="45">
                  <c:v>48.25</c:v>
                </c:pt>
                <c:pt idx="46">
                  <c:v>49.300000000000004</c:v>
                </c:pt>
                <c:pt idx="47">
                  <c:v>50.35</c:v>
                </c:pt>
                <c:pt idx="48">
                  <c:v>51.4</c:v>
                </c:pt>
                <c:pt idx="49">
                  <c:v>52.45</c:v>
                </c:pt>
                <c:pt idx="50">
                  <c:v>53.5</c:v>
                </c:pt>
                <c:pt idx="51">
                  <c:v>54.550000000000004</c:v>
                </c:pt>
                <c:pt idx="52">
                  <c:v>55.6</c:v>
                </c:pt>
                <c:pt idx="53">
                  <c:v>56.65</c:v>
                </c:pt>
                <c:pt idx="54">
                  <c:v>57.7</c:v>
                </c:pt>
                <c:pt idx="55">
                  <c:v>58.75</c:v>
                </c:pt>
                <c:pt idx="56">
                  <c:v>59.800000000000004</c:v>
                </c:pt>
                <c:pt idx="57">
                  <c:v>60.85</c:v>
                </c:pt>
              </c:numCache>
            </c:numRef>
          </c:xVal>
          <c:yVal>
            <c:numRef>
              <c:f>open!$B$13:$B$71</c:f>
              <c:numCache>
                <c:formatCode>General</c:formatCode>
                <c:ptCount val="59"/>
                <c:pt idx="0">
                  <c:v>0.2817982585653282</c:v>
                </c:pt>
                <c:pt idx="1">
                  <c:v>0.57350514160596522</c:v>
                </c:pt>
                <c:pt idx="2">
                  <c:v>0.67098986579241726</c:v>
                </c:pt>
                <c:pt idx="3">
                  <c:v>0.83442031020606278</c:v>
                </c:pt>
                <c:pt idx="4">
                  <c:v>0.93750766902901084</c:v>
                </c:pt>
                <c:pt idx="5">
                  <c:v>1.009358833697467</c:v>
                </c:pt>
                <c:pt idx="6">
                  <c:v>1.0822870401992231</c:v>
                </c:pt>
                <c:pt idx="7">
                  <c:v>0.99281749227764893</c:v>
                </c:pt>
                <c:pt idx="8">
                  <c:v>1.1372981005960769</c:v>
                </c:pt>
                <c:pt idx="9">
                  <c:v>0.97537521521079884</c:v>
                </c:pt>
                <c:pt idx="10">
                  <c:v>0.96638847281633</c:v>
                </c:pt>
                <c:pt idx="11">
                  <c:v>1.0557429056383127</c:v>
                </c:pt>
                <c:pt idx="12">
                  <c:v>0.98195920939066439</c:v>
                </c:pt>
                <c:pt idx="13">
                  <c:v>0.97067965038235104</c:v>
                </c:pt>
                <c:pt idx="14">
                  <c:v>1.0028638512393617</c:v>
                </c:pt>
                <c:pt idx="15">
                  <c:v>0.9692418349059021</c:v>
                </c:pt>
                <c:pt idx="16">
                  <c:v>1.0253768329297994</c:v>
                </c:pt>
                <c:pt idx="17">
                  <c:v>0.94486127470054038</c:v>
                </c:pt>
                <c:pt idx="18">
                  <c:v>1.034333488724998</c:v>
                </c:pt>
                <c:pt idx="19">
                  <c:v>0.96109040060203366</c:v>
                </c:pt>
                <c:pt idx="20">
                  <c:v>1.0658745639594047</c:v>
                </c:pt>
                <c:pt idx="21">
                  <c:v>1.020239220807958</c:v>
                </c:pt>
                <c:pt idx="22">
                  <c:v>1.0583804727231969</c:v>
                </c:pt>
                <c:pt idx="23">
                  <c:v>0.93158227661478099</c:v>
                </c:pt>
                <c:pt idx="24">
                  <c:v>0.99391411562754373</c:v>
                </c:pt>
                <c:pt idx="25">
                  <c:v>0.94597738396971542</c:v>
                </c:pt>
                <c:pt idx="26">
                  <c:v>0.99209384185043104</c:v>
                </c:pt>
                <c:pt idx="27">
                  <c:v>1.042627841014103</c:v>
                </c:pt>
                <c:pt idx="28">
                  <c:v>0.94624834924681644</c:v>
                </c:pt>
                <c:pt idx="29">
                  <c:v>1.0112204639350422</c:v>
                </c:pt>
                <c:pt idx="30">
                  <c:v>0.96975833126347444</c:v>
                </c:pt>
                <c:pt idx="31">
                  <c:v>0.98697589622057502</c:v>
                </c:pt>
                <c:pt idx="32">
                  <c:v>1.0269194230629839</c:v>
                </c:pt>
                <c:pt idx="33">
                  <c:v>1.0377407097892415</c:v>
                </c:pt>
                <c:pt idx="34">
                  <c:v>1.0071278154365104</c:v>
                </c:pt>
                <c:pt idx="35">
                  <c:v>0.97802407871168462</c:v>
                </c:pt>
                <c:pt idx="36">
                  <c:v>1.0293994351515829</c:v>
                </c:pt>
                <c:pt idx="37">
                  <c:v>0.97860417383823561</c:v>
                </c:pt>
                <c:pt idx="38">
                  <c:v>0.97311876806417474</c:v>
                </c:pt>
                <c:pt idx="39">
                  <c:v>1.0318204158984539</c:v>
                </c:pt>
                <c:pt idx="40">
                  <c:v>0.98094212831742866</c:v>
                </c:pt>
                <c:pt idx="41">
                  <c:v>0.97652050821571812</c:v>
                </c:pt>
                <c:pt idx="42">
                  <c:v>1.0632323710266889</c:v>
                </c:pt>
                <c:pt idx="43">
                  <c:v>1.0271086845019248</c:v>
                </c:pt>
                <c:pt idx="44">
                  <c:v>0.99301912294689898</c:v>
                </c:pt>
                <c:pt idx="45">
                  <c:v>1.0212281590939856</c:v>
                </c:pt>
                <c:pt idx="46">
                  <c:v>0.98549697389887403</c:v>
                </c:pt>
                <c:pt idx="47">
                  <c:v>1.021221982445274</c:v>
                </c:pt>
                <c:pt idx="48">
                  <c:v>1.0251733699786874</c:v>
                </c:pt>
                <c:pt idx="49">
                  <c:v>1.020517249664411</c:v>
                </c:pt>
                <c:pt idx="50">
                  <c:v>1.0529618894719994</c:v>
                </c:pt>
                <c:pt idx="51">
                  <c:v>0.91715702423999501</c:v>
                </c:pt>
                <c:pt idx="52">
                  <c:v>0.95763593322055973</c:v>
                </c:pt>
                <c:pt idx="53">
                  <c:v>0.99097827429937146</c:v>
                </c:pt>
                <c:pt idx="54">
                  <c:v>1.0159544376400873</c:v>
                </c:pt>
                <c:pt idx="55">
                  <c:v>1.0385811323361698</c:v>
                </c:pt>
                <c:pt idx="56">
                  <c:v>0.99691735306246632</c:v>
                </c:pt>
                <c:pt idx="57">
                  <c:v>1.0221831231566183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C-41BC-9DA5-FEDF6749E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open!$A$13:$A$33</c:f>
              <c:numCache>
                <c:formatCode>General</c:formatCode>
                <c:ptCount val="21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</c:numCache>
            </c:numRef>
          </c:xVal>
          <c:yVal>
            <c:numRef>
              <c:f>open!$H$13:$H$33</c:f>
              <c:numCache>
                <c:formatCode>General</c:formatCode>
                <c:ptCount val="21"/>
                <c:pt idx="0">
                  <c:v>0.27863226540782815</c:v>
                </c:pt>
                <c:pt idx="1">
                  <c:v>0.54546911369018847</c:v>
                </c:pt>
                <c:pt idx="2">
                  <c:v>0.73021824975987282</c:v>
                </c:pt>
                <c:pt idx="3">
                  <c:v>0.84655408683869293</c:v>
                </c:pt>
                <c:pt idx="4">
                  <c:v>0.91562493630787056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C-41BC-9DA5-FEDF6749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70648"/>
        <c:axId val="195871432"/>
      </c:scatterChart>
      <c:valAx>
        <c:axId val="195870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71432"/>
        <c:crosses val="autoZero"/>
        <c:crossBetween val="midCat"/>
      </c:valAx>
      <c:valAx>
        <c:axId val="19587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7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open!$D$13:$D$33</c:f>
              <c:numCache>
                <c:formatCode>General</c:formatCode>
                <c:ptCount val="21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</c:numCache>
            </c:numRef>
          </c:xVal>
          <c:yVal>
            <c:numRef>
              <c:f>open!$C$13:$C$33</c:f>
              <c:numCache>
                <c:formatCode>General</c:formatCode>
                <c:ptCount val="21"/>
                <c:pt idx="0">
                  <c:v>-1.1056224853645302</c:v>
                </c:pt>
                <c:pt idx="1">
                  <c:v>-0.15998688198894997</c:v>
                </c:pt>
                <c:pt idx="2">
                  <c:v>0.10586044373870365</c:v>
                </c:pt>
                <c:pt idx="3">
                  <c:v>0.5868432704479799</c:v>
                </c:pt>
                <c:pt idx="4">
                  <c:v>1.0198256985547589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054-8CB0-CFFCA15A5C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234857101338945E-2"/>
                  <c:y val="-5.5988648980502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open!$D$13:$D$33</c:f>
              <c:numCache>
                <c:formatCode>General</c:formatCode>
                <c:ptCount val="21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</c:numCache>
            </c:numRef>
          </c:xVal>
          <c:yVal>
            <c:numRef>
              <c:f>open!$C$13:$C$33</c:f>
              <c:numCache>
                <c:formatCode>General</c:formatCode>
                <c:ptCount val="21"/>
                <c:pt idx="0">
                  <c:v>-1.1056224853645302</c:v>
                </c:pt>
                <c:pt idx="1">
                  <c:v>-0.15998688198894997</c:v>
                </c:pt>
                <c:pt idx="2">
                  <c:v>0.10586044373870365</c:v>
                </c:pt>
                <c:pt idx="3">
                  <c:v>0.5868432704479799</c:v>
                </c:pt>
                <c:pt idx="4">
                  <c:v>1.0198256985547589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6-4054-8CB0-CFFCA15A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61912"/>
        <c:axId val="491956816"/>
      </c:scatterChart>
      <c:valAx>
        <c:axId val="49196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956816"/>
        <c:crosses val="autoZero"/>
        <c:crossBetween val="midCat"/>
      </c:valAx>
      <c:valAx>
        <c:axId val="4919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96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closed!$A$13:$A$39</c:f>
              <c:numCache>
                <c:formatCode>General</c:formatCode>
                <c:ptCount val="27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</c:numCache>
            </c:numRef>
          </c:xVal>
          <c:yVal>
            <c:numRef>
              <c:f>closed!$B$13:$B$39</c:f>
              <c:numCache>
                <c:formatCode>General</c:formatCode>
                <c:ptCount val="27"/>
                <c:pt idx="0">
                  <c:v>0.66495352169771971</c:v>
                </c:pt>
                <c:pt idx="1">
                  <c:v>0.39440385447859699</c:v>
                </c:pt>
                <c:pt idx="2">
                  <c:v>0.18872234074857666</c:v>
                </c:pt>
                <c:pt idx="3">
                  <c:v>0.1400830963073848</c:v>
                </c:pt>
                <c:pt idx="4">
                  <c:v>3.6619493351076234E-2</c:v>
                </c:pt>
                <c:pt idx="5">
                  <c:v>4.9574866453964792E-2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6-486C-B867-880592F18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closed!$A$13:$A$32</c:f>
              <c:numCache>
                <c:formatCode>General</c:formatCode>
                <c:ptCount val="20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</c:numCache>
            </c:numRef>
          </c:xVal>
          <c:yVal>
            <c:numRef>
              <c:f>closed!$H$13:$H$32</c:f>
              <c:numCache>
                <c:formatCode>General</c:formatCode>
                <c:ptCount val="20"/>
                <c:pt idx="0">
                  <c:v>0.67067095961366363</c:v>
                </c:pt>
                <c:pt idx="1">
                  <c:v>0.38331817231058185</c:v>
                </c:pt>
                <c:pt idx="2">
                  <c:v>0.2043309725631898</c:v>
                </c:pt>
                <c:pt idx="3">
                  <c:v>0.10365778118104182</c:v>
                </c:pt>
                <c:pt idx="4">
                  <c:v>5.0564543766906889E-2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6-486C-B867-880592F1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62696"/>
        <c:axId val="491957992"/>
      </c:scatterChart>
      <c:valAx>
        <c:axId val="49196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957992"/>
        <c:crosses val="autoZero"/>
        <c:crossBetween val="midCat"/>
      </c:valAx>
      <c:valAx>
        <c:axId val="4919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96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closed!$D$13:$D$32</c:f>
              <c:numCache>
                <c:formatCode>General</c:formatCode>
                <c:ptCount val="20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</c:numCache>
            </c:numRef>
          </c:xVal>
          <c:yVal>
            <c:numRef>
              <c:f>closed!$C$13:$C$32</c:f>
              <c:numCache>
                <c:formatCode>General</c:formatCode>
                <c:ptCount val="20"/>
                <c:pt idx="0">
                  <c:v>-0.89639464582593065</c:v>
                </c:pt>
                <c:pt idx="1">
                  <c:v>-7.2162299590691231E-2</c:v>
                </c:pt>
                <c:pt idx="2">
                  <c:v>0.51131256959140114</c:v>
                </c:pt>
                <c:pt idx="3">
                  <c:v>0.67575658055882826</c:v>
                </c:pt>
                <c:pt idx="4">
                  <c:v>1.1960942221854018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919-B79F-FBA939DEC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2599442781359"/>
                  <c:y val="4.5133984854053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closed!$D$13:$D$32</c:f>
              <c:numCache>
                <c:formatCode>General</c:formatCode>
                <c:ptCount val="20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</c:numCache>
            </c:numRef>
          </c:xVal>
          <c:yVal>
            <c:numRef>
              <c:f>closed!$C$13:$C$32</c:f>
              <c:numCache>
                <c:formatCode>General</c:formatCode>
                <c:ptCount val="20"/>
                <c:pt idx="0">
                  <c:v>-0.89639464582593065</c:v>
                </c:pt>
                <c:pt idx="1">
                  <c:v>-7.2162299590691231E-2</c:v>
                </c:pt>
                <c:pt idx="2">
                  <c:v>0.51131256959140114</c:v>
                </c:pt>
                <c:pt idx="3">
                  <c:v>0.67575658055882826</c:v>
                </c:pt>
                <c:pt idx="4">
                  <c:v>1.1960942221854018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919-B79F-FBA939DE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61128"/>
        <c:axId val="491963480"/>
      </c:scatterChart>
      <c:valAx>
        <c:axId val="49196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963480"/>
        <c:crosses val="autoZero"/>
        <c:crossBetween val="midCat"/>
      </c:valAx>
      <c:valAx>
        <c:axId val="4919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96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CE9BE-902F-4151-BEAF-7586E423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D314E3E-4FCC-4787-8E2B-B1EB8369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3E9DD-AD1B-4727-8439-8CE1E338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1B6437-4330-4BE6-B00E-99053D89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C27" sqref="C27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1.2278</v>
      </c>
    </row>
    <row r="2" spans="1:8" x14ac:dyDescent="0.4">
      <c r="A2" s="3" t="s">
        <v>2</v>
      </c>
      <c r="B2" s="3">
        <v>-1.119</v>
      </c>
    </row>
    <row r="3" spans="1:8" x14ac:dyDescent="0.4">
      <c r="A3" s="3" t="s">
        <v>3</v>
      </c>
      <c r="B3" s="3">
        <f>EXP(B2)</f>
        <v>0.3266062376119534</v>
      </c>
    </row>
    <row r="4" spans="1:8" x14ac:dyDescent="0.4">
      <c r="A4" s="4" t="s">
        <v>4</v>
      </c>
      <c r="B4" s="3">
        <v>5</v>
      </c>
    </row>
    <row r="5" spans="1:8" x14ac:dyDescent="0.4">
      <c r="A5" s="3" t="s">
        <v>14</v>
      </c>
      <c r="B5" s="3">
        <f>SQRT(SUM(G13:G33)/(B4-2))</f>
        <v>0.12655234040290841</v>
      </c>
    </row>
    <row r="6" spans="1:8" x14ac:dyDescent="0.4">
      <c r="A6" s="3" t="s">
        <v>5</v>
      </c>
      <c r="B6" s="3">
        <f>$B$4*SUM(F13:F17)-(SUM(D13:D17))^2</f>
        <v>8.4770582619491073</v>
      </c>
    </row>
    <row r="7" spans="1:8" x14ac:dyDescent="0.4">
      <c r="A7" s="3" t="s">
        <v>7</v>
      </c>
      <c r="B7" s="3">
        <f>B5*SQRT(B4/B6)</f>
        <v>9.7192465561501878E-2</v>
      </c>
    </row>
    <row r="8" spans="1:8" x14ac:dyDescent="0.4">
      <c r="A8" s="3" t="s">
        <v>8</v>
      </c>
      <c r="B8" s="3">
        <f>B5*SQRT(SUM(F13:F17)/B6)</f>
        <v>0.11114567032315648</v>
      </c>
    </row>
    <row r="9" spans="1:8" x14ac:dyDescent="0.4">
      <c r="A9" s="3" t="s">
        <v>6</v>
      </c>
      <c r="B9" s="3">
        <f>EXP(B2+B8)-B3</f>
        <v>3.8395074829228881E-2</v>
      </c>
    </row>
    <row r="12" spans="1:8" x14ac:dyDescent="0.4">
      <c r="A12" s="2" t="s">
        <v>17</v>
      </c>
      <c r="B12" s="2" t="s">
        <v>0</v>
      </c>
      <c r="C12" s="2" t="s">
        <v>11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12</v>
      </c>
    </row>
    <row r="13" spans="1:8" x14ac:dyDescent="0.4">
      <c r="A13" s="1">
        <v>1</v>
      </c>
      <c r="B13" s="1">
        <v>0.2817982585653282</v>
      </c>
      <c r="C13" s="1">
        <f>LN(-LN(1-B13))</f>
        <v>-1.1056224853645302</v>
      </c>
      <c r="D13" s="1">
        <f>LN(A13)</f>
        <v>0</v>
      </c>
      <c r="E13" s="1">
        <f>1</f>
        <v>1</v>
      </c>
      <c r="F13" s="1">
        <f>D13^2</f>
        <v>0</v>
      </c>
      <c r="G13" s="1">
        <f>(C13-$B$2-$B$1*D13)^2</f>
        <v>1.7895789782220782E-4</v>
      </c>
      <c r="H13" s="1">
        <f>1-EXP(-$B$3*A13^$B$1)</f>
        <v>0.27863226540782815</v>
      </c>
    </row>
    <row r="14" spans="1:8" x14ac:dyDescent="0.4">
      <c r="A14" s="1">
        <v>2.0499999999999998</v>
      </c>
      <c r="B14" s="1">
        <v>0.57350514160596522</v>
      </c>
      <c r="C14" s="1">
        <f t="shared" ref="C14:C17" si="0">LN(-LN(1-B14))</f>
        <v>-0.15998688198894997</v>
      </c>
      <c r="D14" s="1">
        <f t="shared" ref="D14:D17" si="1">LN(A14)</f>
        <v>0.71783979315031676</v>
      </c>
      <c r="E14" s="1">
        <f>E13+1</f>
        <v>2</v>
      </c>
      <c r="F14" s="1">
        <f t="shared" ref="F14:F17" si="2">D14^2</f>
        <v>0.51529396863008958</v>
      </c>
      <c r="G14" s="1">
        <f t="shared" ref="G14:G17" si="3">(C14-$B$2-$B$1*D14)^2</f>
        <v>6.0294324233998694E-3</v>
      </c>
      <c r="H14" s="1">
        <f t="shared" ref="H14:H17" si="4">1-EXP(-$B$3*A14^$B$1)</f>
        <v>0.54546911369018847</v>
      </c>
    </row>
    <row r="15" spans="1:8" x14ac:dyDescent="0.4">
      <c r="A15" s="1">
        <v>3.0999999999999996</v>
      </c>
      <c r="B15" s="1">
        <v>0.67098986579241726</v>
      </c>
      <c r="C15" s="1">
        <f t="shared" si="0"/>
        <v>0.10586044373870365</v>
      </c>
      <c r="D15" s="1">
        <f t="shared" si="1"/>
        <v>1.1314021114911004</v>
      </c>
      <c r="E15" s="1">
        <f>E14+1</f>
        <v>3</v>
      </c>
      <c r="F15" s="1">
        <f t="shared" si="2"/>
        <v>1.2800707378865204</v>
      </c>
      <c r="G15" s="1">
        <f t="shared" si="3"/>
        <v>2.6986298212840015E-2</v>
      </c>
      <c r="H15" s="1">
        <f t="shared" si="4"/>
        <v>0.73021824975987282</v>
      </c>
    </row>
    <row r="16" spans="1:8" x14ac:dyDescent="0.4">
      <c r="A16" s="1">
        <v>4.1500000000000004</v>
      </c>
      <c r="B16" s="1">
        <v>0.83442031020606278</v>
      </c>
      <c r="C16" s="1">
        <f t="shared" si="0"/>
        <v>0.5868432704479799</v>
      </c>
      <c r="D16" s="1">
        <f t="shared" si="1"/>
        <v>1.423108334242607</v>
      </c>
      <c r="E16" s="1">
        <f t="shared" ref="E16:E17" si="5">E15+1</f>
        <v>4</v>
      </c>
      <c r="F16" s="1">
        <f t="shared" si="2"/>
        <v>2.0252373309907674</v>
      </c>
      <c r="G16" s="1">
        <f t="shared" si="3"/>
        <v>1.7180314003148083E-3</v>
      </c>
      <c r="H16" s="1">
        <f t="shared" si="4"/>
        <v>0.84655408683869293</v>
      </c>
    </row>
    <row r="17" spans="1:8" x14ac:dyDescent="0.4">
      <c r="A17" s="1">
        <v>5.1999999999999993</v>
      </c>
      <c r="B17" s="1">
        <v>0.93750766902901084</v>
      </c>
      <c r="C17" s="1">
        <f t="shared" si="0"/>
        <v>1.0198256985547589</v>
      </c>
      <c r="D17" s="1">
        <f t="shared" si="1"/>
        <v>1.6486586255873816</v>
      </c>
      <c r="E17" s="1">
        <f t="shared" si="5"/>
        <v>5</v>
      </c>
      <c r="F17" s="1">
        <f t="shared" si="2"/>
        <v>2.7180752637236743</v>
      </c>
      <c r="G17" s="1">
        <f t="shared" si="3"/>
        <v>1.3133764649983918E-2</v>
      </c>
      <c r="H17" s="1">
        <f t="shared" si="4"/>
        <v>0.91562493630787056</v>
      </c>
    </row>
    <row r="18" spans="1:8" x14ac:dyDescent="0.4">
      <c r="A18" s="1">
        <v>6.25</v>
      </c>
      <c r="B18" s="1">
        <v>1.009358833697467</v>
      </c>
    </row>
    <row r="19" spans="1:8" x14ac:dyDescent="0.4">
      <c r="A19" s="1">
        <v>7.2999999999999989</v>
      </c>
      <c r="B19" s="1">
        <v>1.0822870401992231</v>
      </c>
    </row>
    <row r="20" spans="1:8" x14ac:dyDescent="0.4">
      <c r="A20" s="1">
        <v>8.35</v>
      </c>
      <c r="B20" s="1">
        <v>0.99281749227764893</v>
      </c>
    </row>
    <row r="21" spans="1:8" x14ac:dyDescent="0.4">
      <c r="A21" s="1">
        <v>9.4</v>
      </c>
      <c r="B21" s="1">
        <v>1.1372981005960769</v>
      </c>
    </row>
    <row r="22" spans="1:8" x14ac:dyDescent="0.4">
      <c r="A22" s="1">
        <v>10.45</v>
      </c>
      <c r="B22" s="1">
        <v>0.97537521521079884</v>
      </c>
    </row>
    <row r="23" spans="1:8" x14ac:dyDescent="0.4">
      <c r="A23" s="1">
        <v>11.5</v>
      </c>
      <c r="B23" s="1">
        <v>0.96638847281633</v>
      </c>
    </row>
    <row r="24" spans="1:8" x14ac:dyDescent="0.4">
      <c r="A24" s="1">
        <v>12.549999999999999</v>
      </c>
      <c r="B24" s="1">
        <v>1.0557429056383127</v>
      </c>
    </row>
    <row r="25" spans="1:8" x14ac:dyDescent="0.4">
      <c r="A25" s="1">
        <v>13.6</v>
      </c>
      <c r="B25" s="1">
        <v>0.98195920939066439</v>
      </c>
    </row>
    <row r="26" spans="1:8" x14ac:dyDescent="0.4">
      <c r="A26" s="1">
        <v>14.65</v>
      </c>
      <c r="B26" s="1">
        <v>0.97067965038235104</v>
      </c>
    </row>
    <row r="27" spans="1:8" x14ac:dyDescent="0.4">
      <c r="A27" s="1">
        <v>15.700000000000001</v>
      </c>
      <c r="B27" s="1">
        <v>1.0028638512393617</v>
      </c>
    </row>
    <row r="28" spans="1:8" x14ac:dyDescent="0.4">
      <c r="A28" s="1">
        <v>16.75</v>
      </c>
      <c r="B28" s="1">
        <v>0.9692418349059021</v>
      </c>
    </row>
    <row r="29" spans="1:8" x14ac:dyDescent="0.4">
      <c r="A29" s="1">
        <v>17.799999999999997</v>
      </c>
      <c r="B29" s="1">
        <v>1.0253768329297994</v>
      </c>
    </row>
    <row r="30" spans="1:8" x14ac:dyDescent="0.4">
      <c r="A30" s="1">
        <v>18.850000000000001</v>
      </c>
      <c r="B30" s="1">
        <v>0.94486127470054038</v>
      </c>
    </row>
    <row r="31" spans="1:8" x14ac:dyDescent="0.4">
      <c r="A31" s="1">
        <v>19.899999999999999</v>
      </c>
      <c r="B31" s="1">
        <v>1.034333488724998</v>
      </c>
    </row>
    <row r="32" spans="1:8" x14ac:dyDescent="0.4">
      <c r="A32" s="1">
        <v>20.950000000000003</v>
      </c>
      <c r="B32" s="1">
        <v>0.96109040060203366</v>
      </c>
    </row>
    <row r="33" spans="1:2" x14ac:dyDescent="0.4">
      <c r="A33" s="1">
        <v>22</v>
      </c>
      <c r="B33" s="1">
        <v>1.0658745639594047</v>
      </c>
    </row>
    <row r="34" spans="1:2" x14ac:dyDescent="0.4">
      <c r="A34" s="1">
        <v>23.049999999999997</v>
      </c>
      <c r="B34" s="1">
        <v>1.020239220807958</v>
      </c>
    </row>
    <row r="35" spans="1:2" x14ac:dyDescent="0.4">
      <c r="A35" s="1">
        <v>24.1</v>
      </c>
      <c r="B35" s="1">
        <v>1.0583804727231969</v>
      </c>
    </row>
    <row r="36" spans="1:2" x14ac:dyDescent="0.4">
      <c r="A36" s="1">
        <v>25.15</v>
      </c>
      <c r="B36" s="1">
        <v>0.93158227661478099</v>
      </c>
    </row>
    <row r="37" spans="1:2" x14ac:dyDescent="0.4">
      <c r="A37" s="1">
        <v>26.200000000000003</v>
      </c>
      <c r="B37" s="1">
        <v>0.99391411562754373</v>
      </c>
    </row>
    <row r="38" spans="1:2" x14ac:dyDescent="0.4">
      <c r="A38" s="1">
        <v>27.25</v>
      </c>
      <c r="B38" s="1">
        <v>0.94597738396971542</v>
      </c>
    </row>
    <row r="39" spans="1:2" x14ac:dyDescent="0.4">
      <c r="A39" s="1">
        <v>28.300000000000004</v>
      </c>
      <c r="B39" s="1">
        <v>0.99209384185043104</v>
      </c>
    </row>
    <row r="40" spans="1:2" x14ac:dyDescent="0.4">
      <c r="A40" s="1">
        <v>29.35</v>
      </c>
      <c r="B40" s="1">
        <v>1.042627841014103</v>
      </c>
    </row>
    <row r="41" spans="1:2" x14ac:dyDescent="0.4">
      <c r="A41" s="1">
        <v>30.4</v>
      </c>
      <c r="B41" s="1">
        <v>0.94624834924681644</v>
      </c>
    </row>
    <row r="42" spans="1:2" x14ac:dyDescent="0.4">
      <c r="A42" s="1">
        <v>31.450000000000003</v>
      </c>
      <c r="B42" s="1">
        <v>1.0112204639350422</v>
      </c>
    </row>
    <row r="43" spans="1:2" x14ac:dyDescent="0.4">
      <c r="A43" s="1">
        <v>32.5</v>
      </c>
      <c r="B43" s="1">
        <v>0.96975833126347444</v>
      </c>
    </row>
    <row r="44" spans="1:2" x14ac:dyDescent="0.4">
      <c r="A44" s="1">
        <v>33.550000000000004</v>
      </c>
      <c r="B44" s="1">
        <v>0.98697589622057502</v>
      </c>
    </row>
    <row r="45" spans="1:2" x14ac:dyDescent="0.4">
      <c r="A45" s="1">
        <v>34.6</v>
      </c>
      <c r="B45" s="1">
        <v>1.0269194230629839</v>
      </c>
    </row>
    <row r="46" spans="1:2" x14ac:dyDescent="0.4">
      <c r="A46" s="1">
        <v>35.65</v>
      </c>
      <c r="B46" s="1">
        <v>1.0377407097892415</v>
      </c>
    </row>
    <row r="47" spans="1:2" x14ac:dyDescent="0.4">
      <c r="A47" s="1">
        <v>36.700000000000003</v>
      </c>
      <c r="B47" s="1">
        <v>1.0071278154365104</v>
      </c>
    </row>
    <row r="48" spans="1:2" x14ac:dyDescent="0.4">
      <c r="A48" s="1">
        <v>37.75</v>
      </c>
      <c r="B48" s="1">
        <v>0.97802407871168462</v>
      </c>
    </row>
    <row r="49" spans="1:2" x14ac:dyDescent="0.4">
      <c r="A49" s="1">
        <v>38.800000000000004</v>
      </c>
      <c r="B49" s="1">
        <v>1.0293994351515829</v>
      </c>
    </row>
    <row r="50" spans="1:2" x14ac:dyDescent="0.4">
      <c r="A50" s="1">
        <v>39.85</v>
      </c>
      <c r="B50" s="1">
        <v>0.97860417383823561</v>
      </c>
    </row>
    <row r="51" spans="1:2" x14ac:dyDescent="0.4">
      <c r="A51" s="1">
        <v>40.9</v>
      </c>
      <c r="B51" s="1">
        <v>0.97311876806417474</v>
      </c>
    </row>
    <row r="52" spans="1:2" x14ac:dyDescent="0.4">
      <c r="A52" s="1">
        <v>41.95</v>
      </c>
      <c r="B52" s="1">
        <v>1.0318204158984539</v>
      </c>
    </row>
    <row r="53" spans="1:2" x14ac:dyDescent="0.4">
      <c r="A53" s="1">
        <v>43</v>
      </c>
      <c r="B53" s="1">
        <v>0.98094212831742866</v>
      </c>
    </row>
    <row r="54" spans="1:2" x14ac:dyDescent="0.4">
      <c r="A54" s="1">
        <v>44.050000000000004</v>
      </c>
      <c r="B54" s="1">
        <v>0.97652050821571812</v>
      </c>
    </row>
    <row r="55" spans="1:2" x14ac:dyDescent="0.4">
      <c r="A55" s="1">
        <v>45.1</v>
      </c>
      <c r="B55" s="1">
        <v>1.0632323710266889</v>
      </c>
    </row>
    <row r="56" spans="1:2" x14ac:dyDescent="0.4">
      <c r="A56" s="1">
        <v>46.15</v>
      </c>
      <c r="B56" s="1">
        <v>1.0271086845019248</v>
      </c>
    </row>
    <row r="57" spans="1:2" x14ac:dyDescent="0.4">
      <c r="A57" s="1">
        <v>47.2</v>
      </c>
      <c r="B57" s="1">
        <v>0.99301912294689898</v>
      </c>
    </row>
    <row r="58" spans="1:2" x14ac:dyDescent="0.4">
      <c r="A58" s="1">
        <v>48.25</v>
      </c>
      <c r="B58" s="1">
        <v>1.0212281590939856</v>
      </c>
    </row>
    <row r="59" spans="1:2" x14ac:dyDescent="0.4">
      <c r="A59" s="1">
        <v>49.300000000000004</v>
      </c>
      <c r="B59" s="1">
        <v>0.98549697389887403</v>
      </c>
    </row>
    <row r="60" spans="1:2" x14ac:dyDescent="0.4">
      <c r="A60" s="1">
        <v>50.35</v>
      </c>
      <c r="B60" s="1">
        <v>1.021221982445274</v>
      </c>
    </row>
    <row r="61" spans="1:2" x14ac:dyDescent="0.4">
      <c r="A61" s="1">
        <v>51.4</v>
      </c>
      <c r="B61" s="1">
        <v>1.0251733699786874</v>
      </c>
    </row>
    <row r="62" spans="1:2" x14ac:dyDescent="0.4">
      <c r="A62" s="1">
        <v>52.45</v>
      </c>
      <c r="B62" s="1">
        <v>1.020517249664411</v>
      </c>
    </row>
    <row r="63" spans="1:2" x14ac:dyDescent="0.4">
      <c r="A63" s="1">
        <v>53.5</v>
      </c>
      <c r="B63" s="1">
        <v>1.0529618894719994</v>
      </c>
    </row>
    <row r="64" spans="1:2" x14ac:dyDescent="0.4">
      <c r="A64" s="1">
        <v>54.550000000000004</v>
      </c>
      <c r="B64" s="1">
        <v>0.91715702423999501</v>
      </c>
    </row>
    <row r="65" spans="1:2" x14ac:dyDescent="0.4">
      <c r="A65" s="1">
        <v>55.6</v>
      </c>
      <c r="B65" s="1">
        <v>0.95763593322055973</v>
      </c>
    </row>
    <row r="66" spans="1:2" x14ac:dyDescent="0.4">
      <c r="A66" s="1">
        <v>56.65</v>
      </c>
      <c r="B66" s="1">
        <v>0.99097827429937146</v>
      </c>
    </row>
    <row r="67" spans="1:2" x14ac:dyDescent="0.4">
      <c r="A67" s="1">
        <v>57.7</v>
      </c>
      <c r="B67" s="1">
        <v>1.0159544376400873</v>
      </c>
    </row>
    <row r="68" spans="1:2" x14ac:dyDescent="0.4">
      <c r="A68" s="1">
        <v>58.75</v>
      </c>
      <c r="B68" s="1">
        <v>1.0385811323361698</v>
      </c>
    </row>
    <row r="69" spans="1:2" x14ac:dyDescent="0.4">
      <c r="A69" s="1">
        <v>59.800000000000004</v>
      </c>
      <c r="B69" s="1">
        <v>0.99691735306246632</v>
      </c>
    </row>
    <row r="70" spans="1:2" x14ac:dyDescent="0.4">
      <c r="A70" s="1">
        <v>60.85</v>
      </c>
      <c r="B70" s="1">
        <v>1.0221831231566183</v>
      </c>
    </row>
  </sheetData>
  <phoneticPr fontId="3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zoomScale="98" zoomScaleNormal="98" workbookViewId="0">
      <selection activeCell="D24" sqref="D24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1.2198</v>
      </c>
    </row>
    <row r="2" spans="1:8" x14ac:dyDescent="0.4">
      <c r="A2" s="3" t="s">
        <v>2</v>
      </c>
      <c r="B2" s="3">
        <v>-0.91759999999999997</v>
      </c>
    </row>
    <row r="3" spans="1:8" x14ac:dyDescent="0.4">
      <c r="A3" s="3" t="s">
        <v>3</v>
      </c>
      <c r="B3" s="3">
        <f>EXP(B2)</f>
        <v>0.39947663543669437</v>
      </c>
    </row>
    <row r="4" spans="1:8" x14ac:dyDescent="0.4">
      <c r="A4" s="4" t="s">
        <v>4</v>
      </c>
      <c r="B4" s="3">
        <v>5</v>
      </c>
    </row>
    <row r="5" spans="1:8" x14ac:dyDescent="0.4">
      <c r="A5" s="3" t="s">
        <v>14</v>
      </c>
      <c r="B5" s="3">
        <f>SQRT(SUM(G13:G32)/(B4-2))</f>
        <v>0.10740086831483048</v>
      </c>
    </row>
    <row r="6" spans="1:8" x14ac:dyDescent="0.4">
      <c r="A6" s="3" t="s">
        <v>5</v>
      </c>
      <c r="B6" s="3">
        <f>$B$4*SUM(F13:F32)-(SUM(D13:D32))^2</f>
        <v>8.4770582619491073</v>
      </c>
    </row>
    <row r="7" spans="1:8" x14ac:dyDescent="0.4">
      <c r="A7" s="3" t="s">
        <v>7</v>
      </c>
      <c r="B7" s="3">
        <f>B5*SQRT(B4/B6)</f>
        <v>8.248409442078293E-2</v>
      </c>
    </row>
    <row r="8" spans="1:8" x14ac:dyDescent="0.4">
      <c r="A8" s="3" t="s">
        <v>8</v>
      </c>
      <c r="B8" s="3">
        <f>B5*SQRT(SUM(F13:F32)/B6)</f>
        <v>9.4325726921653613E-2</v>
      </c>
    </row>
    <row r="9" spans="1:8" x14ac:dyDescent="0.4">
      <c r="A9" s="3" t="s">
        <v>6</v>
      </c>
      <c r="B9" s="3">
        <f>EXP(B2+B8)-B3</f>
        <v>3.9515283889440922E-2</v>
      </c>
    </row>
    <row r="12" spans="1:8" x14ac:dyDescent="0.4">
      <c r="A12" s="2" t="s">
        <v>17</v>
      </c>
      <c r="B12" s="2" t="s">
        <v>0</v>
      </c>
      <c r="C12" s="2" t="s">
        <v>15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16</v>
      </c>
    </row>
    <row r="13" spans="1:8" x14ac:dyDescent="0.4">
      <c r="A13" s="1">
        <v>1</v>
      </c>
      <c r="B13" s="1">
        <v>0.66495352169771971</v>
      </c>
      <c r="C13" s="1">
        <f>LN(-LN(B13))</f>
        <v>-0.89639464582593065</v>
      </c>
      <c r="D13" s="1">
        <f>LN(A13)</f>
        <v>0</v>
      </c>
      <c r="E13" s="1">
        <v>1</v>
      </c>
      <c r="F13" s="1">
        <f>D13^2</f>
        <v>0</v>
      </c>
      <c r="G13" s="1">
        <f>(C13-$B$2-$B$1*D13)^2</f>
        <v>4.4966704564771933E-4</v>
      </c>
      <c r="H13" s="1">
        <f>EXP(-$B$3*A13^$B$1)</f>
        <v>0.67067095961366363</v>
      </c>
    </row>
    <row r="14" spans="1:8" x14ac:dyDescent="0.4">
      <c r="A14" s="1">
        <v>2.0499999999999998</v>
      </c>
      <c r="B14" s="1">
        <v>0.39440385447859699</v>
      </c>
      <c r="C14" s="1">
        <f t="shared" ref="C14:C17" si="0">LN(-LN(B14))</f>
        <v>-7.2162299590691231E-2</v>
      </c>
      <c r="D14" s="1">
        <f t="shared" ref="D14:D17" si="1">LN(A14)</f>
        <v>0.71783979315031676</v>
      </c>
      <c r="E14" s="1">
        <f>E13+1</f>
        <v>2</v>
      </c>
      <c r="F14" s="1">
        <f t="shared" ref="F14:F17" si="2">D14^2</f>
        <v>0.51529396863008958</v>
      </c>
      <c r="G14" s="1">
        <f t="shared" ref="G14:G17" si="3">(C14-$B$2-$B$1*D14)^2</f>
        <v>9.110303478196656E-4</v>
      </c>
      <c r="H14" s="1">
        <f t="shared" ref="H14:H17" si="4">EXP(-$B$3*A14^$B$1)</f>
        <v>0.38331817231058185</v>
      </c>
    </row>
    <row r="15" spans="1:8" x14ac:dyDescent="0.4">
      <c r="A15" s="1">
        <v>3.0999999999999996</v>
      </c>
      <c r="B15" s="1">
        <v>0.18872234074857666</v>
      </c>
      <c r="C15" s="1">
        <f t="shared" si="0"/>
        <v>0.51131256959140114</v>
      </c>
      <c r="D15" s="1">
        <f t="shared" si="1"/>
        <v>1.1314021114911004</v>
      </c>
      <c r="E15" s="1">
        <f>E14+1</f>
        <v>3</v>
      </c>
      <c r="F15" s="1">
        <f t="shared" si="2"/>
        <v>1.2800707378865204</v>
      </c>
      <c r="G15" s="1">
        <f t="shared" si="3"/>
        <v>2.3842003412875229E-3</v>
      </c>
      <c r="H15" s="1">
        <f t="shared" si="4"/>
        <v>0.2043309725631898</v>
      </c>
    </row>
    <row r="16" spans="1:8" x14ac:dyDescent="0.4">
      <c r="A16" s="1">
        <v>4.1500000000000004</v>
      </c>
      <c r="B16" s="1">
        <v>0.1400830963073848</v>
      </c>
      <c r="C16" s="1">
        <f t="shared" si="0"/>
        <v>0.67575658055882826</v>
      </c>
      <c r="D16" s="1">
        <f t="shared" si="1"/>
        <v>1.423108334242607</v>
      </c>
      <c r="E16" s="1">
        <f t="shared" ref="E16:E17" si="5">E15+1</f>
        <v>4</v>
      </c>
      <c r="F16" s="1">
        <f t="shared" si="2"/>
        <v>2.0252373309907674</v>
      </c>
      <c r="G16" s="1">
        <f t="shared" si="3"/>
        <v>2.0320777779323927E-2</v>
      </c>
      <c r="H16" s="1">
        <f t="shared" si="4"/>
        <v>0.10365778118104182</v>
      </c>
    </row>
    <row r="17" spans="1:8" x14ac:dyDescent="0.4">
      <c r="A17" s="1">
        <v>5.1999999999999993</v>
      </c>
      <c r="B17" s="1">
        <v>3.6619493351076234E-2</v>
      </c>
      <c r="C17" s="1">
        <f t="shared" si="0"/>
        <v>1.1960942221854018</v>
      </c>
      <c r="D17" s="1">
        <f t="shared" si="1"/>
        <v>1.6486586255873816</v>
      </c>
      <c r="E17" s="1">
        <f t="shared" si="5"/>
        <v>5</v>
      </c>
      <c r="F17" s="1">
        <f t="shared" si="2"/>
        <v>2.7180752637236743</v>
      </c>
      <c r="G17" s="1">
        <f t="shared" si="3"/>
        <v>1.0539164030259842E-2</v>
      </c>
      <c r="H17" s="1">
        <f t="shared" si="4"/>
        <v>5.0564543766906889E-2</v>
      </c>
    </row>
    <row r="18" spans="1:8" x14ac:dyDescent="0.4">
      <c r="A18" s="1">
        <v>6.25</v>
      </c>
      <c r="B18" s="1">
        <v>4.9574866453964792E-2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open</vt:lpstr>
      <vt:lpstr>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Tanaka</dc:creator>
  <cp:lastModifiedBy>Hideki Tanaka</cp:lastModifiedBy>
  <dcterms:created xsi:type="dcterms:W3CDTF">2020-06-22T06:55:16Z</dcterms:created>
  <dcterms:modified xsi:type="dcterms:W3CDTF">2020-06-23T00:01:16Z</dcterms:modified>
</cp:coreProperties>
</file>