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deki Tanaka\Dropbox\DATA5\論文執筆\Hiraide\2-revise\SPring-8時分割データ\gitHUB用\"/>
    </mc:Choice>
  </mc:AlternateContent>
  <xr:revisionPtr revIDLastSave="0" documentId="13_ncr:1_{2EADCD06-B2E0-4651-B2DD-623F91C2B98F}" xr6:coauthVersionLast="44" xr6:coauthVersionMax="44" xr10:uidLastSave="{00000000-0000-0000-0000-000000000000}"/>
  <bookViews>
    <workbookView xWindow="28920" yWindow="840" windowWidth="24570" windowHeight="14775" xr2:uid="{00000000-000D-0000-FFFF-FFFF00000000}"/>
  </bookViews>
  <sheets>
    <sheet name="open" sheetId="1" r:id="rId1"/>
    <sheet name="clo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 s="1"/>
  <c r="E15" i="1" l="1"/>
  <c r="E16" i="1" s="1"/>
  <c r="E17" i="1" s="1"/>
  <c r="B3" i="1" l="1"/>
  <c r="B3" i="2"/>
  <c r="C14" i="2"/>
  <c r="C15" i="2"/>
  <c r="C16" i="2"/>
  <c r="C13" i="2"/>
  <c r="D16" i="2"/>
  <c r="F16" i="2" s="1"/>
  <c r="D15" i="2"/>
  <c r="F15" i="2" s="1"/>
  <c r="D14" i="2"/>
  <c r="F14" i="2" s="1"/>
  <c r="D13" i="2"/>
  <c r="F13" i="2" s="1"/>
  <c r="B6" i="2" l="1"/>
  <c r="G16" i="2"/>
  <c r="G14" i="2"/>
  <c r="H13" i="2"/>
  <c r="H16" i="2"/>
  <c r="H15" i="2"/>
  <c r="H14" i="2"/>
  <c r="G15" i="2"/>
  <c r="G13" i="2"/>
  <c r="B5" i="2" l="1"/>
  <c r="B8" i="2" s="1"/>
  <c r="B9" i="2" s="1"/>
  <c r="H14" i="1"/>
  <c r="H15" i="1"/>
  <c r="H16" i="1"/>
  <c r="H17" i="1"/>
  <c r="H13" i="1"/>
  <c r="D14" i="1"/>
  <c r="F14" i="1" s="1"/>
  <c r="D15" i="1"/>
  <c r="F15" i="1" s="1"/>
  <c r="D16" i="1"/>
  <c r="F16" i="1" s="1"/>
  <c r="D17" i="1"/>
  <c r="F17" i="1" s="1"/>
  <c r="D13" i="1"/>
  <c r="F13" i="1" s="1"/>
  <c r="C14" i="1"/>
  <c r="C15" i="1"/>
  <c r="C16" i="1"/>
  <c r="C17" i="1"/>
  <c r="C13" i="1"/>
  <c r="B6" i="1" l="1"/>
  <c r="B7" i="2"/>
  <c r="G13" i="1"/>
  <c r="G17" i="1"/>
  <c r="G15" i="1"/>
  <c r="G14" i="1"/>
  <c r="G16" i="1"/>
  <c r="B5" i="1" l="1"/>
  <c r="B8" i="1" l="1"/>
  <c r="B9" i="1" s="1"/>
  <c r="B7" i="1"/>
</calcChain>
</file>

<file path=xl/sharedStrings.xml><?xml version="1.0" encoding="utf-8"?>
<sst xmlns="http://schemas.openxmlformats.org/spreadsheetml/2006/main" count="34" uniqueCount="18">
  <si>
    <t>alpha</t>
    <phoneticPr fontId="3"/>
  </si>
  <si>
    <t>n</t>
    <phoneticPr fontId="3"/>
  </si>
  <si>
    <t>c</t>
    <phoneticPr fontId="3"/>
  </si>
  <si>
    <t>k</t>
    <phoneticPr fontId="3"/>
  </si>
  <si>
    <t>Num of data</t>
    <phoneticPr fontId="1"/>
  </si>
  <si>
    <t>delta</t>
    <phoneticPr fontId="3"/>
  </si>
  <si>
    <t>k_error</t>
    <phoneticPr fontId="3"/>
  </si>
  <si>
    <t>n_error</t>
    <phoneticPr fontId="3"/>
  </si>
  <si>
    <t>c_error</t>
    <phoneticPr fontId="3"/>
  </si>
  <si>
    <t>x=LN(t)</t>
    <phoneticPr fontId="3"/>
  </si>
  <si>
    <t>x^2</t>
    <phoneticPr fontId="3"/>
  </si>
  <si>
    <t>y=LN(-LN(1-alpha))</t>
    <phoneticPr fontId="3"/>
  </si>
  <si>
    <t>alpha=1-exp[-kt^n]</t>
    <phoneticPr fontId="3"/>
  </si>
  <si>
    <t>(y-c-nx)^2</t>
    <phoneticPr fontId="3"/>
  </si>
  <si>
    <t>y_error</t>
    <phoneticPr fontId="3"/>
  </si>
  <si>
    <t>y=LN(-LN(alpha))</t>
    <phoneticPr fontId="3"/>
  </si>
  <si>
    <t>alpha=exp[-kt^n]</t>
    <phoneticPr fontId="3"/>
  </si>
  <si>
    <t>time [s]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</si>
</sst>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open!$A$13:$A$71</c:f>
              <c:numCache>
                <c:formatCode>General</c:formatCode>
                <c:ptCount val="59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  <c:pt idx="6">
                  <c:v>7.2999999999999989</c:v>
                </c:pt>
                <c:pt idx="7">
                  <c:v>8.35</c:v>
                </c:pt>
                <c:pt idx="8">
                  <c:v>9.4</c:v>
                </c:pt>
                <c:pt idx="9">
                  <c:v>10.45</c:v>
                </c:pt>
                <c:pt idx="10">
                  <c:v>11.5</c:v>
                </c:pt>
                <c:pt idx="11">
                  <c:v>12.549999999999999</c:v>
                </c:pt>
                <c:pt idx="12">
                  <c:v>13.6</c:v>
                </c:pt>
                <c:pt idx="13">
                  <c:v>14.65</c:v>
                </c:pt>
                <c:pt idx="14">
                  <c:v>15.700000000000001</c:v>
                </c:pt>
                <c:pt idx="15">
                  <c:v>16.75</c:v>
                </c:pt>
                <c:pt idx="16">
                  <c:v>17.799999999999997</c:v>
                </c:pt>
                <c:pt idx="17">
                  <c:v>18.850000000000001</c:v>
                </c:pt>
                <c:pt idx="18">
                  <c:v>19.899999999999999</c:v>
                </c:pt>
                <c:pt idx="19">
                  <c:v>20.950000000000003</c:v>
                </c:pt>
                <c:pt idx="20">
                  <c:v>22</c:v>
                </c:pt>
                <c:pt idx="21">
                  <c:v>23.049999999999997</c:v>
                </c:pt>
                <c:pt idx="22">
                  <c:v>24.1</c:v>
                </c:pt>
                <c:pt idx="23">
                  <c:v>25.15</c:v>
                </c:pt>
                <c:pt idx="24">
                  <c:v>26.200000000000003</c:v>
                </c:pt>
                <c:pt idx="25">
                  <c:v>27.25</c:v>
                </c:pt>
                <c:pt idx="26">
                  <c:v>28.300000000000004</c:v>
                </c:pt>
                <c:pt idx="27">
                  <c:v>29.35</c:v>
                </c:pt>
                <c:pt idx="28">
                  <c:v>30.4</c:v>
                </c:pt>
                <c:pt idx="29">
                  <c:v>31.450000000000003</c:v>
                </c:pt>
                <c:pt idx="30">
                  <c:v>32.5</c:v>
                </c:pt>
                <c:pt idx="31">
                  <c:v>33.550000000000004</c:v>
                </c:pt>
                <c:pt idx="32">
                  <c:v>34.6</c:v>
                </c:pt>
                <c:pt idx="33">
                  <c:v>35.65</c:v>
                </c:pt>
                <c:pt idx="34">
                  <c:v>36.700000000000003</c:v>
                </c:pt>
                <c:pt idx="35">
                  <c:v>37.75</c:v>
                </c:pt>
                <c:pt idx="36">
                  <c:v>38.800000000000004</c:v>
                </c:pt>
                <c:pt idx="37">
                  <c:v>39.85</c:v>
                </c:pt>
                <c:pt idx="38">
                  <c:v>40.9</c:v>
                </c:pt>
                <c:pt idx="39">
                  <c:v>41.95</c:v>
                </c:pt>
                <c:pt idx="40">
                  <c:v>43</c:v>
                </c:pt>
                <c:pt idx="41">
                  <c:v>44.050000000000004</c:v>
                </c:pt>
                <c:pt idx="42">
                  <c:v>45.1</c:v>
                </c:pt>
                <c:pt idx="43">
                  <c:v>46.15</c:v>
                </c:pt>
                <c:pt idx="44">
                  <c:v>47.2</c:v>
                </c:pt>
                <c:pt idx="45">
                  <c:v>48.25</c:v>
                </c:pt>
                <c:pt idx="46">
                  <c:v>49.300000000000004</c:v>
                </c:pt>
                <c:pt idx="47">
                  <c:v>50.35</c:v>
                </c:pt>
                <c:pt idx="48">
                  <c:v>51.4</c:v>
                </c:pt>
                <c:pt idx="49">
                  <c:v>52.45</c:v>
                </c:pt>
                <c:pt idx="50">
                  <c:v>53.5</c:v>
                </c:pt>
                <c:pt idx="51">
                  <c:v>54.550000000000004</c:v>
                </c:pt>
                <c:pt idx="52">
                  <c:v>55.6</c:v>
                </c:pt>
                <c:pt idx="53">
                  <c:v>56.65</c:v>
                </c:pt>
                <c:pt idx="54">
                  <c:v>57.7</c:v>
                </c:pt>
                <c:pt idx="55">
                  <c:v>58.75</c:v>
                </c:pt>
                <c:pt idx="56">
                  <c:v>59.800000000000004</c:v>
                </c:pt>
                <c:pt idx="57">
                  <c:v>60.85</c:v>
                </c:pt>
              </c:numCache>
            </c:numRef>
          </c:xVal>
          <c:yVal>
            <c:numRef>
              <c:f>open!$B$13:$B$71</c:f>
              <c:numCache>
                <c:formatCode>General</c:formatCode>
                <c:ptCount val="59"/>
                <c:pt idx="0">
                  <c:v>0.25347411687632232</c:v>
                </c:pt>
                <c:pt idx="1">
                  <c:v>0.64316507962420488</c:v>
                </c:pt>
                <c:pt idx="2">
                  <c:v>0.89458054420648403</c:v>
                </c:pt>
                <c:pt idx="3">
                  <c:v>0.90844372553044206</c:v>
                </c:pt>
                <c:pt idx="4">
                  <c:v>0.96689048792456</c:v>
                </c:pt>
                <c:pt idx="5">
                  <c:v>0.97733610834503193</c:v>
                </c:pt>
                <c:pt idx="6">
                  <c:v>1.030323367348345</c:v>
                </c:pt>
                <c:pt idx="7">
                  <c:v>0.98144504263374255</c:v>
                </c:pt>
                <c:pt idx="8">
                  <c:v>1.0480314002723092</c:v>
                </c:pt>
                <c:pt idx="9">
                  <c:v>0.95108021382086283</c:v>
                </c:pt>
                <c:pt idx="10">
                  <c:v>1.0160587195746225</c:v>
                </c:pt>
                <c:pt idx="11">
                  <c:v>1.01327625449477</c:v>
                </c:pt>
                <c:pt idx="12">
                  <c:v>1.028137159081902</c:v>
                </c:pt>
                <c:pt idx="13">
                  <c:v>1.0023051629992634</c:v>
                </c:pt>
                <c:pt idx="14">
                  <c:v>0.95549352729778636</c:v>
                </c:pt>
                <c:pt idx="15">
                  <c:v>0.98273143601928681</c:v>
                </c:pt>
                <c:pt idx="16">
                  <c:v>1.046316202248911</c:v>
                </c:pt>
                <c:pt idx="17">
                  <c:v>0.98237717374711797</c:v>
                </c:pt>
                <c:pt idx="18">
                  <c:v>0.94083859571215367</c:v>
                </c:pt>
                <c:pt idx="19">
                  <c:v>1.0066995034554684</c:v>
                </c:pt>
                <c:pt idx="20">
                  <c:v>1.0052151994475294</c:v>
                </c:pt>
                <c:pt idx="21">
                  <c:v>0.97672204347593028</c:v>
                </c:pt>
                <c:pt idx="22">
                  <c:v>1.0089774719627689</c:v>
                </c:pt>
                <c:pt idx="23">
                  <c:v>0.98894406620573228</c:v>
                </c:pt>
                <c:pt idx="24">
                  <c:v>1.0481344919791518</c:v>
                </c:pt>
                <c:pt idx="25">
                  <c:v>1.013831711872228</c:v>
                </c:pt>
                <c:pt idx="26">
                  <c:v>0.96567729231951649</c:v>
                </c:pt>
                <c:pt idx="27">
                  <c:v>0.95120319717723334</c:v>
                </c:pt>
                <c:pt idx="28">
                  <c:v>0.98390847665247139</c:v>
                </c:pt>
                <c:pt idx="29">
                  <c:v>0.96413372905535943</c:v>
                </c:pt>
                <c:pt idx="30">
                  <c:v>0.98501726162551051</c:v>
                </c:pt>
                <c:pt idx="31">
                  <c:v>0.98057273529708289</c:v>
                </c:pt>
                <c:pt idx="32">
                  <c:v>0.9310821675749843</c:v>
                </c:pt>
                <c:pt idx="33">
                  <c:v>0.97251230122238963</c:v>
                </c:pt>
                <c:pt idx="34">
                  <c:v>0.96691788769670428</c:v>
                </c:pt>
                <c:pt idx="35">
                  <c:v>0.93903634349604503</c:v>
                </c:pt>
                <c:pt idx="36">
                  <c:v>0.99459799558786166</c:v>
                </c:pt>
                <c:pt idx="37">
                  <c:v>0.94386364551376711</c:v>
                </c:pt>
                <c:pt idx="38">
                  <c:v>0.98574391240982062</c:v>
                </c:pt>
                <c:pt idx="39">
                  <c:v>0.998902459248869</c:v>
                </c:pt>
                <c:pt idx="40">
                  <c:v>0.95729566147779099</c:v>
                </c:pt>
                <c:pt idx="41">
                  <c:v>0.97921964638076797</c:v>
                </c:pt>
                <c:pt idx="42">
                  <c:v>0.95939487713557781</c:v>
                </c:pt>
                <c:pt idx="43">
                  <c:v>0.93406463200307244</c:v>
                </c:pt>
                <c:pt idx="44">
                  <c:v>1.0196142595516933</c:v>
                </c:pt>
                <c:pt idx="45">
                  <c:v>1.0128729867114183</c:v>
                </c:pt>
                <c:pt idx="46">
                  <c:v>0.9728580905550922</c:v>
                </c:pt>
                <c:pt idx="47">
                  <c:v>1.0317087211770908</c:v>
                </c:pt>
                <c:pt idx="48">
                  <c:v>0.98489423721310398</c:v>
                </c:pt>
                <c:pt idx="49">
                  <c:v>1.0045794723873396</c:v>
                </c:pt>
                <c:pt idx="50">
                  <c:v>0.98223881490519893</c:v>
                </c:pt>
                <c:pt idx="51">
                  <c:v>0.96563162774327771</c:v>
                </c:pt>
                <c:pt idx="52">
                  <c:v>1.0488504938540781</c:v>
                </c:pt>
                <c:pt idx="53">
                  <c:v>1.0687455920892408</c:v>
                </c:pt>
                <c:pt idx="54">
                  <c:v>0.98315498035250548</c:v>
                </c:pt>
                <c:pt idx="55">
                  <c:v>0.98085047938182546</c:v>
                </c:pt>
                <c:pt idx="56">
                  <c:v>0.97765277355207092</c:v>
                </c:pt>
                <c:pt idx="57">
                  <c:v>0.9513704132805807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C-41BC-9DA5-FEDF6749E8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open!$A$14:$A$33</c:f>
              <c:numCache>
                <c:formatCode>General</c:formatCode>
                <c:ptCount val="20"/>
                <c:pt idx="0">
                  <c:v>2.0499999999999998</c:v>
                </c:pt>
                <c:pt idx="1">
                  <c:v>3.0999999999999996</c:v>
                </c:pt>
                <c:pt idx="2">
                  <c:v>4.1500000000000004</c:v>
                </c:pt>
                <c:pt idx="3">
                  <c:v>5.1999999999999993</c:v>
                </c:pt>
                <c:pt idx="4">
                  <c:v>6.25</c:v>
                </c:pt>
                <c:pt idx="5">
                  <c:v>7.2999999999999989</c:v>
                </c:pt>
                <c:pt idx="6">
                  <c:v>8.35</c:v>
                </c:pt>
                <c:pt idx="7">
                  <c:v>9.4</c:v>
                </c:pt>
                <c:pt idx="8">
                  <c:v>10.45</c:v>
                </c:pt>
                <c:pt idx="9">
                  <c:v>11.5</c:v>
                </c:pt>
                <c:pt idx="10">
                  <c:v>12.549999999999999</c:v>
                </c:pt>
                <c:pt idx="11">
                  <c:v>13.6</c:v>
                </c:pt>
                <c:pt idx="12">
                  <c:v>14.65</c:v>
                </c:pt>
                <c:pt idx="13">
                  <c:v>15.700000000000001</c:v>
                </c:pt>
                <c:pt idx="14">
                  <c:v>16.75</c:v>
                </c:pt>
                <c:pt idx="15">
                  <c:v>17.799999999999997</c:v>
                </c:pt>
                <c:pt idx="16">
                  <c:v>18.850000000000001</c:v>
                </c:pt>
                <c:pt idx="17">
                  <c:v>19.899999999999999</c:v>
                </c:pt>
                <c:pt idx="18">
                  <c:v>20.950000000000003</c:v>
                </c:pt>
                <c:pt idx="19">
                  <c:v>22</c:v>
                </c:pt>
              </c:numCache>
            </c:numRef>
          </c:xVal>
          <c:yVal>
            <c:numRef>
              <c:f>open!$H$14:$H$33</c:f>
              <c:numCache>
                <c:formatCode>General</c:formatCode>
                <c:ptCount val="20"/>
                <c:pt idx="0">
                  <c:v>0.67449077723974971</c:v>
                </c:pt>
                <c:pt idx="1">
                  <c:v>0.84276302929027636</c:v>
                </c:pt>
                <c:pt idx="2">
                  <c:v>0.92805420866773636</c:v>
                </c:pt>
                <c:pt idx="3">
                  <c:v>0.96845814050676515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C-41BC-9DA5-FEDF6749E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5464"/>
        <c:axId val="157885856"/>
      </c:scatterChart>
      <c:valAx>
        <c:axId val="1578854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885856"/>
        <c:crosses val="autoZero"/>
        <c:crossBetween val="midCat"/>
      </c:valAx>
      <c:valAx>
        <c:axId val="1578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885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open!$D$13:$D$33</c:f>
              <c:numCache>
                <c:formatCode>General</c:formatCode>
                <c:ptCount val="21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  <c:pt idx="4">
                  <c:v>1.6486586255873816</c:v>
                </c:pt>
              </c:numCache>
            </c:numRef>
          </c:xVal>
          <c:yVal>
            <c:numRef>
              <c:f>open!$C$13:$C$33</c:f>
              <c:numCache>
                <c:formatCode>General</c:formatCode>
                <c:ptCount val="21"/>
                <c:pt idx="0">
                  <c:v>-1.2298891162779535</c:v>
                </c:pt>
                <c:pt idx="1">
                  <c:v>3.0026665647208871E-2</c:v>
                </c:pt>
                <c:pt idx="2">
                  <c:v>0.81084491028375549</c:v>
                </c:pt>
                <c:pt idx="3">
                  <c:v>0.87162865459135719</c:v>
                </c:pt>
                <c:pt idx="4">
                  <c:v>1.2261064374225927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6-4054-8CB0-CFFCA15A5C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861447498113893"/>
                  <c:y val="3.3850488640540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open!$D$14:$D$33</c:f>
              <c:numCache>
                <c:formatCode>General</c:formatCode>
                <c:ptCount val="20"/>
                <c:pt idx="0">
                  <c:v>0.71783979315031676</c:v>
                </c:pt>
                <c:pt idx="1">
                  <c:v>1.1314021114911004</c:v>
                </c:pt>
                <c:pt idx="2">
                  <c:v>1.423108334242607</c:v>
                </c:pt>
                <c:pt idx="3">
                  <c:v>1.6486586255873816</c:v>
                </c:pt>
              </c:numCache>
            </c:numRef>
          </c:xVal>
          <c:yVal>
            <c:numRef>
              <c:f>open!$C$14:$C$33</c:f>
              <c:numCache>
                <c:formatCode>General</c:formatCode>
                <c:ptCount val="20"/>
                <c:pt idx="0">
                  <c:v>3.0026665647208871E-2</c:v>
                </c:pt>
                <c:pt idx="1">
                  <c:v>0.81084491028375549</c:v>
                </c:pt>
                <c:pt idx="2">
                  <c:v>0.87162865459135719</c:v>
                </c:pt>
                <c:pt idx="3">
                  <c:v>1.2261064374225927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6-4054-8CB0-CFFCA15A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56896"/>
        <c:axId val="495558464"/>
      </c:scatterChart>
      <c:valAx>
        <c:axId val="4955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58464"/>
        <c:crosses val="autoZero"/>
        <c:crossBetween val="midCat"/>
      </c:valAx>
      <c:valAx>
        <c:axId val="4955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1"/>
          <c:order val="0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A1-4514-8117-5563D0D61C8A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158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1-4514-8117-5563D0D61C8A}"/>
              </c:ext>
            </c:extLst>
          </c:dPt>
          <c:xVal>
            <c:numRef>
              <c:f>closed!$A$13:$A$15</c:f>
              <c:numCache>
                <c:formatCode>General</c:formatCode>
                <c:ptCount val="3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</c:numCache>
            </c:numRef>
          </c:xVal>
          <c:yVal>
            <c:numRef>
              <c:f>closed!$H$13:$H$15</c:f>
              <c:numCache>
                <c:formatCode>General</c:formatCode>
                <c:ptCount val="3"/>
                <c:pt idx="0">
                  <c:v>0.54239035894174192</c:v>
                </c:pt>
                <c:pt idx="1">
                  <c:v>0.23149228676094488</c:v>
                </c:pt>
                <c:pt idx="2">
                  <c:v>8.9080996910215066E-2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E-4311-B8E6-2F0DAC8BBE08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closed!$A$13:$A$18</c:f>
              <c:numCache>
                <c:formatCode>General</c:formatCode>
                <c:ptCount val="6"/>
                <c:pt idx="0">
                  <c:v>1</c:v>
                </c:pt>
                <c:pt idx="1">
                  <c:v>2.0499999999999998</c:v>
                </c:pt>
                <c:pt idx="2">
                  <c:v>3.0999999999999996</c:v>
                </c:pt>
                <c:pt idx="3">
                  <c:v>4.1500000000000004</c:v>
                </c:pt>
                <c:pt idx="4">
                  <c:v>5.1999999999999993</c:v>
                </c:pt>
                <c:pt idx="5">
                  <c:v>6.25</c:v>
                </c:pt>
              </c:numCache>
            </c:numRef>
          </c:xVal>
          <c:yVal>
            <c:numRef>
              <c:f>closed!$B$13:$B$18</c:f>
              <c:numCache>
                <c:formatCode>General</c:formatCode>
                <c:ptCount val="6"/>
                <c:pt idx="0">
                  <c:v>0.56078531961427358</c:v>
                </c:pt>
                <c:pt idx="1">
                  <c:v>0.18170174835392117</c:v>
                </c:pt>
                <c:pt idx="2">
                  <c:v>0.11147145918759006</c:v>
                </c:pt>
                <c:pt idx="3">
                  <c:v>8.2528938208113758E-2</c:v>
                </c:pt>
                <c:pt idx="4">
                  <c:v>3.79469145726559E-2</c:v>
                </c:pt>
                <c:pt idx="5">
                  <c:v>4.2894977883503563E-2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DE-4311-B8E6-2F0DAC8BB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56504"/>
        <c:axId val="495562776"/>
      </c:scatterChart>
      <c:valAx>
        <c:axId val="49555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time 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62776"/>
        <c:crosses val="autoZero"/>
        <c:crossBetween val="midCat"/>
      </c:valAx>
      <c:valAx>
        <c:axId val="49556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alpha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5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5703622195344"/>
          <c:y val="6.7700977281080182E-2"/>
          <c:w val="0.81718051206172271"/>
          <c:h val="0.791618998090690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closed!$D$13:$D$32</c:f>
              <c:numCache>
                <c:formatCode>General</c:formatCode>
                <c:ptCount val="20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  <c:pt idx="3">
                  <c:v>1.423108334242607</c:v>
                </c:pt>
              </c:numCache>
            </c:numRef>
          </c:xVal>
          <c:yVal>
            <c:numRef>
              <c:f>closed!$C$13:$C$32</c:f>
              <c:numCache>
                <c:formatCode>General</c:formatCode>
                <c:ptCount val="20"/>
                <c:pt idx="0">
                  <c:v>-0.54746000763797897</c:v>
                </c:pt>
                <c:pt idx="1">
                  <c:v>0.53379305040060243</c:v>
                </c:pt>
                <c:pt idx="2">
                  <c:v>0.78572029631959561</c:v>
                </c:pt>
                <c:pt idx="3">
                  <c:v>0.91413091353946718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919-B79F-FBA939DECF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2599442781359"/>
                  <c:y val="4.5133984854053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closed!$D$13:$D$15</c:f>
              <c:numCache>
                <c:formatCode>General</c:formatCode>
                <c:ptCount val="3"/>
                <c:pt idx="0">
                  <c:v>0</c:v>
                </c:pt>
                <c:pt idx="1">
                  <c:v>0.71783979315031676</c:v>
                </c:pt>
                <c:pt idx="2">
                  <c:v>1.1314021114911004</c:v>
                </c:pt>
              </c:numCache>
            </c:numRef>
          </c:xVal>
          <c:yVal>
            <c:numRef>
              <c:f>closed!$C$13:$C$15</c:f>
              <c:numCache>
                <c:formatCode>General</c:formatCode>
                <c:ptCount val="3"/>
                <c:pt idx="0">
                  <c:v>-0.54746000763797897</c:v>
                </c:pt>
                <c:pt idx="1">
                  <c:v>0.53379305040060243</c:v>
                </c:pt>
                <c:pt idx="2">
                  <c:v>0.78572029631959561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919-B79F-FBA939DEC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58072"/>
        <c:axId val="495559248"/>
      </c:scatterChart>
      <c:valAx>
        <c:axId val="495558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aseline="0"/>
                  <a:t>x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59248"/>
        <c:crosses val="autoZero"/>
        <c:crossBetween val="midCat"/>
      </c:valAx>
      <c:valAx>
        <c:axId val="495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558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3CE9BE-902F-4151-BEAF-7586E4230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D314E3E-4FCC-4787-8E2B-B1EB8369E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0</xdr:row>
      <xdr:rowOff>14286</xdr:rowOff>
    </xdr:from>
    <xdr:to>
      <xdr:col>14</xdr:col>
      <xdr:colOff>676275</xdr:colOff>
      <xdr:row>16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13E9DD-AD1B-4727-8439-8CE1E3389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16</xdr:row>
      <xdr:rowOff>66675</xdr:rowOff>
    </xdr:from>
    <xdr:to>
      <xdr:col>14</xdr:col>
      <xdr:colOff>681038</xdr:colOff>
      <xdr:row>32</xdr:row>
      <xdr:rowOff>90488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D1B6437-4330-4BE6-B00E-99053D895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"/>
  <sheetViews>
    <sheetView tabSelected="1" workbookViewId="0">
      <selection activeCell="C25" sqref="C25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1.2083999999999999</v>
      </c>
    </row>
    <row r="2" spans="1:8" x14ac:dyDescent="0.4">
      <c r="A2" s="3" t="s">
        <v>2</v>
      </c>
      <c r="B2" s="3">
        <v>-0.752</v>
      </c>
    </row>
    <row r="3" spans="1:8" x14ac:dyDescent="0.4">
      <c r="A3" s="3" t="s">
        <v>3</v>
      </c>
      <c r="B3" s="3">
        <f>EXP(B2)</f>
        <v>0.47142276373913089</v>
      </c>
    </row>
    <row r="4" spans="1:8" x14ac:dyDescent="0.4">
      <c r="A4" s="4" t="s">
        <v>4</v>
      </c>
      <c r="B4" s="3">
        <v>4</v>
      </c>
    </row>
    <row r="5" spans="1:8" x14ac:dyDescent="0.4">
      <c r="A5" s="3" t="s">
        <v>14</v>
      </c>
      <c r="B5" s="3">
        <f>SQRT(SUM(G14:G17)/(B4-2))</f>
        <v>0.16583681498321665</v>
      </c>
    </row>
    <row r="6" spans="1:8" x14ac:dyDescent="0.4">
      <c r="A6" s="3" t="s">
        <v>5</v>
      </c>
      <c r="B6" s="3">
        <f>$B$4*SUM(F14:F17)-(SUM(D14:D17))^2</f>
        <v>1.9383809607180567</v>
      </c>
    </row>
    <row r="7" spans="1:8" x14ac:dyDescent="0.4">
      <c r="A7" s="3" t="s">
        <v>7</v>
      </c>
      <c r="B7" s="3">
        <f>B5*SQRT(B4/B6)</f>
        <v>0.23822721639742744</v>
      </c>
    </row>
    <row r="8" spans="1:8" x14ac:dyDescent="0.4">
      <c r="A8" s="3" t="s">
        <v>8</v>
      </c>
      <c r="B8" s="3">
        <f>B5*SQRT(SUM(F14:F17)/B6)</f>
        <v>0.30458347185233331</v>
      </c>
    </row>
    <row r="9" spans="1:8" x14ac:dyDescent="0.4">
      <c r="A9" s="3" t="s">
        <v>6</v>
      </c>
      <c r="B9" s="3">
        <f>EXP(B2+B8)-B3</f>
        <v>0.16785481196756108</v>
      </c>
    </row>
    <row r="12" spans="1:8" x14ac:dyDescent="0.4">
      <c r="A12" s="2" t="s">
        <v>17</v>
      </c>
      <c r="B12" s="2" t="s">
        <v>0</v>
      </c>
      <c r="C12" s="2" t="s">
        <v>11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12</v>
      </c>
    </row>
    <row r="13" spans="1:8" x14ac:dyDescent="0.4">
      <c r="A13" s="1">
        <v>1</v>
      </c>
      <c r="B13" s="1">
        <v>0.25347411687632232</v>
      </c>
      <c r="C13" s="1">
        <f>LN(-LN(1-B13))</f>
        <v>-1.2298891162779535</v>
      </c>
      <c r="D13" s="1">
        <f>LN(A13)</f>
        <v>0</v>
      </c>
      <c r="F13" s="1">
        <f>D13^2</f>
        <v>0</v>
      </c>
      <c r="G13" s="1">
        <f>(C13-$B$2-$B$1*D13)^2</f>
        <v>0.22837800745692335</v>
      </c>
      <c r="H13" s="1">
        <f>1-EXP(-$B$3*A13^$B$1)</f>
        <v>0.37588632999888361</v>
      </c>
    </row>
    <row r="14" spans="1:8" x14ac:dyDescent="0.4">
      <c r="A14" s="1">
        <v>2.0499999999999998</v>
      </c>
      <c r="B14" s="1">
        <v>0.64316507962420488</v>
      </c>
      <c r="C14" s="1">
        <f t="shared" ref="C14:C17" si="0">LN(-LN(1-B14))</f>
        <v>3.0026665647208871E-2</v>
      </c>
      <c r="D14" s="1">
        <f t="shared" ref="D14:D17" si="1">LN(A14)</f>
        <v>0.71783979315031676</v>
      </c>
      <c r="E14" s="1">
        <v>1</v>
      </c>
      <c r="F14" s="1">
        <f t="shared" ref="F14:F17" si="2">D14^2</f>
        <v>0.51529396863008958</v>
      </c>
      <c r="G14" s="1">
        <f t="shared" ref="G14:G17" si="3">(C14-$B$2-$B$1*D14)^2</f>
        <v>7.2950287392665085E-3</v>
      </c>
      <c r="H14" s="1">
        <f t="shared" ref="H14:H17" si="4">1-EXP(-$B$3*A14^$B$1)</f>
        <v>0.67449077723974971</v>
      </c>
    </row>
    <row r="15" spans="1:8" x14ac:dyDescent="0.4">
      <c r="A15" s="1">
        <v>3.0999999999999996</v>
      </c>
      <c r="B15" s="1">
        <v>0.89458054420648403</v>
      </c>
      <c r="C15" s="1">
        <f t="shared" si="0"/>
        <v>0.81084491028375549</v>
      </c>
      <c r="D15" s="1">
        <f t="shared" si="1"/>
        <v>1.1314021114911004</v>
      </c>
      <c r="E15" s="1">
        <f>E14+1</f>
        <v>2</v>
      </c>
      <c r="F15" s="1">
        <f t="shared" si="2"/>
        <v>1.2800707378865204</v>
      </c>
      <c r="G15" s="1">
        <f t="shared" si="3"/>
        <v>3.8282287267908832E-2</v>
      </c>
      <c r="H15" s="1">
        <f t="shared" si="4"/>
        <v>0.84276302929027636</v>
      </c>
    </row>
    <row r="16" spans="1:8" x14ac:dyDescent="0.4">
      <c r="A16" s="1">
        <v>4.1500000000000004</v>
      </c>
      <c r="B16" s="1">
        <v>0.90844372553044206</v>
      </c>
      <c r="C16" s="1">
        <f t="shared" si="0"/>
        <v>0.87162865459135719</v>
      </c>
      <c r="D16" s="1">
        <f t="shared" si="1"/>
        <v>1.423108334242607</v>
      </c>
      <c r="E16" s="1">
        <f t="shared" ref="E16:E17" si="5">E15+1</f>
        <v>3</v>
      </c>
      <c r="F16" s="1">
        <f t="shared" si="2"/>
        <v>2.0252373309907674</v>
      </c>
      <c r="G16" s="1">
        <f t="shared" si="3"/>
        <v>9.2266507248467394E-3</v>
      </c>
      <c r="H16" s="1">
        <f t="shared" si="4"/>
        <v>0.92805420866773636</v>
      </c>
    </row>
    <row r="17" spans="1:8" x14ac:dyDescent="0.4">
      <c r="A17" s="1">
        <v>5.1999999999999993</v>
      </c>
      <c r="B17" s="1">
        <v>0.96689048792456</v>
      </c>
      <c r="C17" s="1">
        <f t="shared" si="0"/>
        <v>1.2261064374225927</v>
      </c>
      <c r="D17" s="1">
        <f t="shared" si="1"/>
        <v>1.6486586255873816</v>
      </c>
      <c r="E17" s="1">
        <f t="shared" si="5"/>
        <v>4</v>
      </c>
      <c r="F17" s="1">
        <f t="shared" si="2"/>
        <v>2.7180752637236743</v>
      </c>
      <c r="G17" s="1">
        <f t="shared" si="3"/>
        <v>1.9973167553317129E-4</v>
      </c>
      <c r="H17" s="1">
        <f t="shared" si="4"/>
        <v>0.96845814050676515</v>
      </c>
    </row>
    <row r="18" spans="1:8" x14ac:dyDescent="0.4">
      <c r="A18" s="1">
        <v>6.25</v>
      </c>
      <c r="B18" s="1">
        <v>0.97733610834503193</v>
      </c>
    </row>
    <row r="19" spans="1:8" x14ac:dyDescent="0.4">
      <c r="A19" s="1">
        <v>7.2999999999999989</v>
      </c>
      <c r="B19" s="1">
        <v>1.030323367348345</v>
      </c>
    </row>
    <row r="20" spans="1:8" x14ac:dyDescent="0.4">
      <c r="A20" s="1">
        <v>8.35</v>
      </c>
      <c r="B20" s="1">
        <v>0.98144504263374255</v>
      </c>
    </row>
    <row r="21" spans="1:8" x14ac:dyDescent="0.4">
      <c r="A21" s="1">
        <v>9.4</v>
      </c>
      <c r="B21" s="1">
        <v>1.0480314002723092</v>
      </c>
    </row>
    <row r="22" spans="1:8" x14ac:dyDescent="0.4">
      <c r="A22" s="1">
        <v>10.45</v>
      </c>
      <c r="B22" s="1">
        <v>0.95108021382086283</v>
      </c>
    </row>
    <row r="23" spans="1:8" x14ac:dyDescent="0.4">
      <c r="A23" s="1">
        <v>11.5</v>
      </c>
      <c r="B23" s="1">
        <v>1.0160587195746225</v>
      </c>
    </row>
    <row r="24" spans="1:8" x14ac:dyDescent="0.4">
      <c r="A24" s="1">
        <v>12.549999999999999</v>
      </c>
      <c r="B24" s="1">
        <v>1.01327625449477</v>
      </c>
    </row>
    <row r="25" spans="1:8" x14ac:dyDescent="0.4">
      <c r="A25" s="1">
        <v>13.6</v>
      </c>
      <c r="B25" s="1">
        <v>1.028137159081902</v>
      </c>
    </row>
    <row r="26" spans="1:8" x14ac:dyDescent="0.4">
      <c r="A26" s="1">
        <v>14.65</v>
      </c>
      <c r="B26" s="1">
        <v>1.0023051629992634</v>
      </c>
    </row>
    <row r="27" spans="1:8" x14ac:dyDescent="0.4">
      <c r="A27" s="1">
        <v>15.700000000000001</v>
      </c>
      <c r="B27" s="1">
        <v>0.95549352729778636</v>
      </c>
    </row>
    <row r="28" spans="1:8" x14ac:dyDescent="0.4">
      <c r="A28" s="1">
        <v>16.75</v>
      </c>
      <c r="B28" s="1">
        <v>0.98273143601928681</v>
      </c>
    </row>
    <row r="29" spans="1:8" x14ac:dyDescent="0.4">
      <c r="A29" s="1">
        <v>17.799999999999997</v>
      </c>
      <c r="B29" s="1">
        <v>1.046316202248911</v>
      </c>
    </row>
    <row r="30" spans="1:8" x14ac:dyDescent="0.4">
      <c r="A30" s="1">
        <v>18.850000000000001</v>
      </c>
      <c r="B30" s="1">
        <v>0.98237717374711797</v>
      </c>
    </row>
    <row r="31" spans="1:8" x14ac:dyDescent="0.4">
      <c r="A31" s="1">
        <v>19.899999999999999</v>
      </c>
      <c r="B31" s="1">
        <v>0.94083859571215367</v>
      </c>
    </row>
    <row r="32" spans="1:8" x14ac:dyDescent="0.4">
      <c r="A32" s="1">
        <v>20.950000000000003</v>
      </c>
      <c r="B32" s="1">
        <v>1.0066995034554684</v>
      </c>
    </row>
    <row r="33" spans="1:2" x14ac:dyDescent="0.4">
      <c r="A33" s="1">
        <v>22</v>
      </c>
      <c r="B33" s="1">
        <v>1.0052151994475294</v>
      </c>
    </row>
    <row r="34" spans="1:2" x14ac:dyDescent="0.4">
      <c r="A34" s="1">
        <v>23.049999999999997</v>
      </c>
      <c r="B34" s="1">
        <v>0.97672204347593028</v>
      </c>
    </row>
    <row r="35" spans="1:2" x14ac:dyDescent="0.4">
      <c r="A35" s="1">
        <v>24.1</v>
      </c>
      <c r="B35" s="1">
        <v>1.0089774719627689</v>
      </c>
    </row>
    <row r="36" spans="1:2" x14ac:dyDescent="0.4">
      <c r="A36" s="1">
        <v>25.15</v>
      </c>
      <c r="B36" s="1">
        <v>0.98894406620573228</v>
      </c>
    </row>
    <row r="37" spans="1:2" x14ac:dyDescent="0.4">
      <c r="A37" s="1">
        <v>26.200000000000003</v>
      </c>
      <c r="B37" s="1">
        <v>1.0481344919791518</v>
      </c>
    </row>
    <row r="38" spans="1:2" x14ac:dyDescent="0.4">
      <c r="A38" s="1">
        <v>27.25</v>
      </c>
      <c r="B38" s="1">
        <v>1.013831711872228</v>
      </c>
    </row>
    <row r="39" spans="1:2" x14ac:dyDescent="0.4">
      <c r="A39" s="1">
        <v>28.300000000000004</v>
      </c>
      <c r="B39" s="1">
        <v>0.96567729231951649</v>
      </c>
    </row>
    <row r="40" spans="1:2" x14ac:dyDescent="0.4">
      <c r="A40" s="1">
        <v>29.35</v>
      </c>
      <c r="B40" s="1">
        <v>0.95120319717723334</v>
      </c>
    </row>
    <row r="41" spans="1:2" x14ac:dyDescent="0.4">
      <c r="A41" s="1">
        <v>30.4</v>
      </c>
      <c r="B41" s="1">
        <v>0.98390847665247139</v>
      </c>
    </row>
    <row r="42" spans="1:2" x14ac:dyDescent="0.4">
      <c r="A42" s="1">
        <v>31.450000000000003</v>
      </c>
      <c r="B42" s="1">
        <v>0.96413372905535943</v>
      </c>
    </row>
    <row r="43" spans="1:2" x14ac:dyDescent="0.4">
      <c r="A43" s="1">
        <v>32.5</v>
      </c>
      <c r="B43" s="1">
        <v>0.98501726162551051</v>
      </c>
    </row>
    <row r="44" spans="1:2" x14ac:dyDescent="0.4">
      <c r="A44" s="1">
        <v>33.550000000000004</v>
      </c>
      <c r="B44" s="1">
        <v>0.98057273529708289</v>
      </c>
    </row>
    <row r="45" spans="1:2" x14ac:dyDescent="0.4">
      <c r="A45" s="1">
        <v>34.6</v>
      </c>
      <c r="B45" s="1">
        <v>0.9310821675749843</v>
      </c>
    </row>
    <row r="46" spans="1:2" x14ac:dyDescent="0.4">
      <c r="A46" s="1">
        <v>35.65</v>
      </c>
      <c r="B46" s="1">
        <v>0.97251230122238963</v>
      </c>
    </row>
    <row r="47" spans="1:2" x14ac:dyDescent="0.4">
      <c r="A47" s="1">
        <v>36.700000000000003</v>
      </c>
      <c r="B47" s="1">
        <v>0.96691788769670428</v>
      </c>
    </row>
    <row r="48" spans="1:2" x14ac:dyDescent="0.4">
      <c r="A48" s="1">
        <v>37.75</v>
      </c>
      <c r="B48" s="1">
        <v>0.93903634349604503</v>
      </c>
    </row>
    <row r="49" spans="1:2" x14ac:dyDescent="0.4">
      <c r="A49" s="1">
        <v>38.800000000000004</v>
      </c>
      <c r="B49" s="1">
        <v>0.99459799558786166</v>
      </c>
    </row>
    <row r="50" spans="1:2" x14ac:dyDescent="0.4">
      <c r="A50" s="1">
        <v>39.85</v>
      </c>
      <c r="B50" s="1">
        <v>0.94386364551376711</v>
      </c>
    </row>
    <row r="51" spans="1:2" x14ac:dyDescent="0.4">
      <c r="A51" s="1">
        <v>40.9</v>
      </c>
      <c r="B51" s="1">
        <v>0.98574391240982062</v>
      </c>
    </row>
    <row r="52" spans="1:2" x14ac:dyDescent="0.4">
      <c r="A52" s="1">
        <v>41.95</v>
      </c>
      <c r="B52" s="1">
        <v>0.998902459248869</v>
      </c>
    </row>
    <row r="53" spans="1:2" x14ac:dyDescent="0.4">
      <c r="A53" s="1">
        <v>43</v>
      </c>
      <c r="B53" s="1">
        <v>0.95729566147779099</v>
      </c>
    </row>
    <row r="54" spans="1:2" x14ac:dyDescent="0.4">
      <c r="A54" s="1">
        <v>44.050000000000004</v>
      </c>
      <c r="B54" s="1">
        <v>0.97921964638076797</v>
      </c>
    </row>
    <row r="55" spans="1:2" x14ac:dyDescent="0.4">
      <c r="A55" s="1">
        <v>45.1</v>
      </c>
      <c r="B55" s="1">
        <v>0.95939487713557781</v>
      </c>
    </row>
    <row r="56" spans="1:2" x14ac:dyDescent="0.4">
      <c r="A56" s="1">
        <v>46.15</v>
      </c>
      <c r="B56" s="1">
        <v>0.93406463200307244</v>
      </c>
    </row>
    <row r="57" spans="1:2" x14ac:dyDescent="0.4">
      <c r="A57" s="1">
        <v>47.2</v>
      </c>
      <c r="B57" s="1">
        <v>1.0196142595516933</v>
      </c>
    </row>
    <row r="58" spans="1:2" x14ac:dyDescent="0.4">
      <c r="A58" s="1">
        <v>48.25</v>
      </c>
      <c r="B58" s="1">
        <v>1.0128729867114183</v>
      </c>
    </row>
    <row r="59" spans="1:2" x14ac:dyDescent="0.4">
      <c r="A59" s="1">
        <v>49.300000000000004</v>
      </c>
      <c r="B59" s="1">
        <v>0.9728580905550922</v>
      </c>
    </row>
    <row r="60" spans="1:2" x14ac:dyDescent="0.4">
      <c r="A60" s="1">
        <v>50.35</v>
      </c>
      <c r="B60" s="1">
        <v>1.0317087211770908</v>
      </c>
    </row>
    <row r="61" spans="1:2" x14ac:dyDescent="0.4">
      <c r="A61" s="1">
        <v>51.4</v>
      </c>
      <c r="B61" s="1">
        <v>0.98489423721310398</v>
      </c>
    </row>
    <row r="62" spans="1:2" x14ac:dyDescent="0.4">
      <c r="A62" s="1">
        <v>52.45</v>
      </c>
      <c r="B62" s="1">
        <v>1.0045794723873396</v>
      </c>
    </row>
    <row r="63" spans="1:2" x14ac:dyDescent="0.4">
      <c r="A63" s="1">
        <v>53.5</v>
      </c>
      <c r="B63" s="1">
        <v>0.98223881490519893</v>
      </c>
    </row>
    <row r="64" spans="1:2" x14ac:dyDescent="0.4">
      <c r="A64" s="1">
        <v>54.550000000000004</v>
      </c>
      <c r="B64" s="1">
        <v>0.96563162774327771</v>
      </c>
    </row>
    <row r="65" spans="1:2" x14ac:dyDescent="0.4">
      <c r="A65" s="1">
        <v>55.6</v>
      </c>
      <c r="B65" s="1">
        <v>1.0488504938540781</v>
      </c>
    </row>
    <row r="66" spans="1:2" x14ac:dyDescent="0.4">
      <c r="A66" s="1">
        <v>56.65</v>
      </c>
      <c r="B66" s="1">
        <v>1.0687455920892408</v>
      </c>
    </row>
    <row r="67" spans="1:2" x14ac:dyDescent="0.4">
      <c r="A67" s="1">
        <v>57.7</v>
      </c>
      <c r="B67" s="1">
        <v>0.98315498035250548</v>
      </c>
    </row>
    <row r="68" spans="1:2" x14ac:dyDescent="0.4">
      <c r="A68" s="1">
        <v>58.75</v>
      </c>
      <c r="B68" s="1">
        <v>0.98085047938182546</v>
      </c>
    </row>
    <row r="69" spans="1:2" x14ac:dyDescent="0.4">
      <c r="A69" s="1">
        <v>59.800000000000004</v>
      </c>
      <c r="B69" s="1">
        <v>0.97765277355207092</v>
      </c>
    </row>
    <row r="70" spans="1:2" x14ac:dyDescent="0.4">
      <c r="A70" s="1">
        <v>60.85</v>
      </c>
      <c r="B70" s="1">
        <v>0.9513704132805807</v>
      </c>
    </row>
  </sheetData>
  <phoneticPr fontId="3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workbookViewId="0">
      <selection activeCell="E2" sqref="E2"/>
    </sheetView>
  </sheetViews>
  <sheetFormatPr defaultRowHeight="16.5" x14ac:dyDescent="0.4"/>
  <cols>
    <col min="1" max="1" width="10.75" style="1" customWidth="1"/>
    <col min="2" max="2" width="12" style="1" customWidth="1"/>
    <col min="3" max="3" width="17.125" style="1" customWidth="1"/>
    <col min="4" max="4" width="12.25" style="1" customWidth="1"/>
    <col min="5" max="5" width="11.625" style="1" customWidth="1"/>
    <col min="6" max="6" width="11" style="1" customWidth="1"/>
    <col min="7" max="7" width="13.75" style="1" customWidth="1"/>
    <col min="8" max="8" width="15.75" style="1" customWidth="1"/>
    <col min="9" max="16384" width="9" style="1"/>
  </cols>
  <sheetData>
    <row r="1" spans="1:8" x14ac:dyDescent="0.4">
      <c r="A1" s="3" t="s">
        <v>1</v>
      </c>
      <c r="B1" s="3">
        <v>1.2148000000000001</v>
      </c>
    </row>
    <row r="2" spans="1:8" x14ac:dyDescent="0.4">
      <c r="A2" s="3" t="s">
        <v>2</v>
      </c>
      <c r="B2" s="3">
        <v>-0.4914</v>
      </c>
    </row>
    <row r="3" spans="1:8" x14ac:dyDescent="0.4">
      <c r="A3" s="3" t="s">
        <v>3</v>
      </c>
      <c r="B3" s="3">
        <f>EXP(B2)</f>
        <v>0.61176931732634776</v>
      </c>
    </row>
    <row r="4" spans="1:8" x14ac:dyDescent="0.4">
      <c r="A4" s="4" t="s">
        <v>4</v>
      </c>
      <c r="B4" s="3">
        <v>3</v>
      </c>
    </row>
    <row r="5" spans="1:8" x14ac:dyDescent="0.4">
      <c r="A5" s="3" t="s">
        <v>14</v>
      </c>
      <c r="B5" s="3">
        <f>SQRT(SUM(G13:G15)/(B4-2))</f>
        <v>0.18992037552764912</v>
      </c>
    </row>
    <row r="6" spans="1:8" x14ac:dyDescent="0.4">
      <c r="A6" s="3" t="s">
        <v>5</v>
      </c>
      <c r="B6" s="3">
        <f>$B$4*SUM(F13:F15)-(SUM(D13:D15))^2</f>
        <v>1.9663984976680138</v>
      </c>
    </row>
    <row r="7" spans="1:8" x14ac:dyDescent="0.4">
      <c r="A7" s="3" t="s">
        <v>7</v>
      </c>
      <c r="B7" s="3">
        <f>B5*SQRT(B4/B6)</f>
        <v>0.23458293777630837</v>
      </c>
    </row>
    <row r="8" spans="1:8" x14ac:dyDescent="0.4">
      <c r="A8" s="3" t="s">
        <v>8</v>
      </c>
      <c r="B8" s="3">
        <f>B5*SQRT(SUM(F13:F15)/B6)</f>
        <v>0.18147304866032338</v>
      </c>
    </row>
    <row r="9" spans="1:8" x14ac:dyDescent="0.4">
      <c r="A9" s="3" t="s">
        <v>6</v>
      </c>
      <c r="B9" s="3">
        <f>EXP(B2+B8)-B3</f>
        <v>0.12173121817243526</v>
      </c>
    </row>
    <row r="12" spans="1:8" x14ac:dyDescent="0.4">
      <c r="A12" s="2" t="s">
        <v>17</v>
      </c>
      <c r="B12" s="2" t="s">
        <v>0</v>
      </c>
      <c r="C12" s="2" t="s">
        <v>15</v>
      </c>
      <c r="D12" s="2" t="s">
        <v>9</v>
      </c>
      <c r="E12" s="2" t="s">
        <v>4</v>
      </c>
      <c r="F12" s="2" t="s">
        <v>10</v>
      </c>
      <c r="G12" s="2" t="s">
        <v>13</v>
      </c>
      <c r="H12" s="2" t="s">
        <v>16</v>
      </c>
    </row>
    <row r="13" spans="1:8" x14ac:dyDescent="0.4">
      <c r="A13" s="1">
        <v>1</v>
      </c>
      <c r="B13" s="1">
        <v>0.56078531961427358</v>
      </c>
      <c r="C13" s="1">
        <f>LN(-LN(B13))</f>
        <v>-0.54746000763797897</v>
      </c>
      <c r="D13" s="1">
        <f>LN(A13)</f>
        <v>0</v>
      </c>
      <c r="E13" s="1">
        <v>1</v>
      </c>
      <c r="F13" s="1">
        <f>D13^2</f>
        <v>0</v>
      </c>
      <c r="G13" s="1">
        <f>(C13-$B$2-$B$1*D13)^2</f>
        <v>3.1427244563702605E-3</v>
      </c>
      <c r="H13" s="1">
        <f>EXP(-$B$3*A13^$B$1)</f>
        <v>0.54239035894174192</v>
      </c>
    </row>
    <row r="14" spans="1:8" x14ac:dyDescent="0.4">
      <c r="A14" s="1">
        <v>2.0499999999999998</v>
      </c>
      <c r="B14" s="1">
        <v>0.18170174835392117</v>
      </c>
      <c r="C14" s="1">
        <f t="shared" ref="C14:C16" si="0">LN(-LN(B14))</f>
        <v>0.53379305040060243</v>
      </c>
      <c r="D14" s="1">
        <f t="shared" ref="D14:D16" si="1">LN(A14)</f>
        <v>0.71783979315031676</v>
      </c>
      <c r="E14" s="1">
        <f>E13+1</f>
        <v>2</v>
      </c>
      <c r="F14" s="1">
        <f t="shared" ref="F14:F16" si="2">D14^2</f>
        <v>0.51529396863008958</v>
      </c>
      <c r="G14" s="1">
        <f t="shared" ref="G14:G16" si="3">(C14-$B$2-$B$1*D14)^2</f>
        <v>2.3458374530479033E-2</v>
      </c>
      <c r="H14" s="1">
        <f t="shared" ref="H14:H16" si="4">EXP(-$B$3*A14^$B$1)</f>
        <v>0.23149228676094488</v>
      </c>
    </row>
    <row r="15" spans="1:8" x14ac:dyDescent="0.4">
      <c r="A15" s="1">
        <v>3.0999999999999996</v>
      </c>
      <c r="B15" s="1">
        <v>0.11147145918759006</v>
      </c>
      <c r="C15" s="1">
        <f t="shared" si="0"/>
        <v>0.78572029631959561</v>
      </c>
      <c r="D15" s="1">
        <f t="shared" si="1"/>
        <v>1.1314021114911004</v>
      </c>
      <c r="E15" s="1">
        <f>E14+1</f>
        <v>3</v>
      </c>
      <c r="F15" s="1">
        <f t="shared" si="2"/>
        <v>1.2800707378865204</v>
      </c>
      <c r="G15" s="1">
        <f t="shared" si="3"/>
        <v>9.4686500537139728E-3</v>
      </c>
      <c r="H15" s="1">
        <f t="shared" si="4"/>
        <v>8.9080996910215066E-2</v>
      </c>
    </row>
    <row r="16" spans="1:8" x14ac:dyDescent="0.4">
      <c r="A16" s="1">
        <v>4.1500000000000004</v>
      </c>
      <c r="B16" s="1">
        <v>8.2528938208113758E-2</v>
      </c>
      <c r="C16" s="1">
        <f t="shared" si="0"/>
        <v>0.91413091353946718</v>
      </c>
      <c r="D16" s="1">
        <f t="shared" si="1"/>
        <v>1.423108334242607</v>
      </c>
      <c r="F16" s="1">
        <f t="shared" si="2"/>
        <v>2.0252373309907674</v>
      </c>
      <c r="G16" s="1">
        <f t="shared" si="3"/>
        <v>0.10449773288885718</v>
      </c>
      <c r="H16" s="1">
        <f t="shared" si="4"/>
        <v>3.185334172028962E-2</v>
      </c>
    </row>
    <row r="17" spans="1:2" x14ac:dyDescent="0.4">
      <c r="A17" s="1">
        <v>5.1999999999999993</v>
      </c>
      <c r="B17" s="1">
        <v>3.79469145726559E-2</v>
      </c>
    </row>
    <row r="18" spans="1:2" x14ac:dyDescent="0.4">
      <c r="A18" s="1">
        <v>6.25</v>
      </c>
      <c r="B18" s="1">
        <v>4.2894977883503563E-2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open</vt:lpstr>
      <vt:lpstr>closed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Tanaka</dc:creator>
  <cp:lastModifiedBy>Hideki Tanaka</cp:lastModifiedBy>
  <dcterms:created xsi:type="dcterms:W3CDTF">2020-06-22T06:55:16Z</dcterms:created>
  <dcterms:modified xsi:type="dcterms:W3CDTF">2020-06-23T00:03:04Z</dcterms:modified>
</cp:coreProperties>
</file>